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D:\0. 공사감독\진창지구 배수개선사업\자동화 발주\혁신제품 발주\"/>
    </mc:Choice>
  </mc:AlternateContent>
  <xr:revisionPtr revIDLastSave="0" documentId="13_ncr:1_{D991C817-B989-4E20-91D9-6DFE008C09BA}" xr6:coauthVersionLast="47" xr6:coauthVersionMax="47" xr10:uidLastSave="{00000000-0000-0000-0000-000000000000}"/>
  <bookViews>
    <workbookView xWindow="20745" yWindow="1305" windowWidth="6090" windowHeight="16200" tabRatio="891" xr2:uid="{00000000-000D-0000-FFFF-FFFF00000000}"/>
  </bookViews>
  <sheets>
    <sheet name="전체총괄" sheetId="333" r:id="rId1"/>
    <sheet name="주요자재" sheetId="299" r:id="rId2"/>
    <sheet name="중앙합" sheetId="209" r:id="rId3"/>
    <sheet name="중앙제조품" sheetId="210" r:id="rId4"/>
    <sheet name="원격소합계" sheetId="139" r:id="rId5"/>
    <sheet name="RTU제조원가" sheetId="197" r:id="rId6"/>
    <sheet name="RTU합" sheetId="196" r:id="rId7"/>
    <sheet name="원격소RTU" sheetId="301" r:id="rId8"/>
    <sheet name="원격소RTU근" sheetId="302" r:id="rId9"/>
    <sheet name=" 시스템설치공사" sheetId="311" r:id="rId10"/>
    <sheet name="원격소설치" sheetId="314" r:id="rId11"/>
    <sheet name="원격소설치근" sheetId="315" r:id="rId12"/>
    <sheet name="원격소기성품" sheetId="309" state="hidden" r:id="rId13"/>
    <sheet name="원격소기성품근" sheetId="310" state="hidden" r:id="rId14"/>
    <sheet name="2026상반기 노임" sheetId="332" r:id="rId15"/>
    <sheet name="Sheet1" sheetId="336" r:id="rId16"/>
    <sheet name="자동화공사" sheetId="334" r:id="rId17"/>
    <sheet name="자동화수량산출" sheetId="335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</externalReferences>
  <definedNames>
    <definedName name="_" localSheetId="14">'[1]충돌 내용'!#REF!</definedName>
    <definedName name="_">'[1]충돌 내용'!#REF!</definedName>
    <definedName name="_.사급자재대">#REF!</definedName>
    <definedName name="__" localSheetId="14">#REF!</definedName>
    <definedName name="__" localSheetId="0">#REF!</definedName>
    <definedName name="__">#REF!</definedName>
    <definedName name="___" localSheetId="14">#REF!</definedName>
    <definedName name="___">#REF!</definedName>
    <definedName name="____" localSheetId="14">#REF!</definedName>
    <definedName name="____">#REF!</definedName>
    <definedName name="_____" localSheetId="14">#REF!</definedName>
    <definedName name="_____">#REF!</definedName>
    <definedName name="______" localSheetId="14">#REF!</definedName>
    <definedName name="______">#REF!</definedName>
    <definedName name="_______" localSheetId="14">#REF!</definedName>
    <definedName name="_______">#REF!</definedName>
    <definedName name="__________" localSheetId="14">#REF!</definedName>
    <definedName name="__________">#REF!</definedName>
    <definedName name="_____________0" localSheetId="14">#REF!</definedName>
    <definedName name="_____________0">#REF!</definedName>
    <definedName name="_____________11" localSheetId="14">#REF!</definedName>
    <definedName name="_____________11">#REF!</definedName>
    <definedName name="_____________12" localSheetId="14">#REF!</definedName>
    <definedName name="_____________12">#REF!</definedName>
    <definedName name="__________0" localSheetId="14">#REF!</definedName>
    <definedName name="__________0">#REF!</definedName>
    <definedName name="__________11" localSheetId="14">#REF!</definedName>
    <definedName name="__________11">#REF!</definedName>
    <definedName name="__________12" localSheetId="14">#REF!</definedName>
    <definedName name="__________12">#REF!</definedName>
    <definedName name="_________0" localSheetId="14">#REF!</definedName>
    <definedName name="_________0">#REF!</definedName>
    <definedName name="_________10" localSheetId="14">#REF!</definedName>
    <definedName name="_________10">#REF!</definedName>
    <definedName name="_________11" localSheetId="14">#REF!</definedName>
    <definedName name="_________11">#REF!</definedName>
    <definedName name="_________12" localSheetId="14">#REF!</definedName>
    <definedName name="_________12">#REF!</definedName>
    <definedName name="_________A81620" localSheetId="0">[2]수량이동!#REF!</definedName>
    <definedName name="_________A81620">[2]수량이동!#REF!</definedName>
    <definedName name="_________SUM1" localSheetId="0">[3]EP0618!#REF!</definedName>
    <definedName name="_________SUM1">[3]EP0618!#REF!</definedName>
    <definedName name="_________SUM10" localSheetId="0">[3]EP0618!#REF!</definedName>
    <definedName name="_________SUM10">[3]EP0618!#REF!</definedName>
    <definedName name="_________SUM11" localSheetId="0">[3]EP0618!#REF!</definedName>
    <definedName name="_________SUM11">[3]EP0618!#REF!</definedName>
    <definedName name="_________SUM12">[3]EP0618!#REF!</definedName>
    <definedName name="_________SUM13">[3]EP0618!#REF!</definedName>
    <definedName name="_________SUM14">[3]EP0618!#REF!</definedName>
    <definedName name="_________SUM15">[3]EP0618!#REF!</definedName>
    <definedName name="_________SUM16">[3]EP0618!#REF!</definedName>
    <definedName name="_________SUM17">[3]EP0618!#REF!</definedName>
    <definedName name="_________SUM18">[3]EP0618!#REF!</definedName>
    <definedName name="_________SUM19">[3]EP0618!#REF!</definedName>
    <definedName name="_________SUM2">[3]EP0618!#REF!</definedName>
    <definedName name="_________SUM3">[3]EP0618!#REF!</definedName>
    <definedName name="_________SUM4">[3]EP0618!#REF!</definedName>
    <definedName name="_________SUM5">[3]EP0618!#REF!</definedName>
    <definedName name="_________SUM6">[3]EP0618!#REF!</definedName>
    <definedName name="_________SUM7">[3]EP0618!#REF!</definedName>
    <definedName name="_________SUM8">[3]EP0618!#REF!</definedName>
    <definedName name="_________SUM9">[3]EP0618!#REF!</definedName>
    <definedName name="________0" localSheetId="14">#REF!</definedName>
    <definedName name="________0" localSheetId="0">#REF!</definedName>
    <definedName name="________0">#REF!</definedName>
    <definedName name="________10" localSheetId="14">#REF!</definedName>
    <definedName name="________10">#REF!</definedName>
    <definedName name="________11" localSheetId="14">#REF!</definedName>
    <definedName name="________11">#REF!</definedName>
    <definedName name="________12" localSheetId="14">#REF!</definedName>
    <definedName name="________12">#REF!</definedName>
    <definedName name="________a16385">#REF!</definedName>
    <definedName name="________A81620" localSheetId="0">[2]수량이동!#REF!</definedName>
    <definedName name="________A81620">[2]수량이동!#REF!</definedName>
    <definedName name="________SUM1" localSheetId="0">[3]EP0618!#REF!</definedName>
    <definedName name="________SUM1">[3]EP0618!#REF!</definedName>
    <definedName name="________SUM10" localSheetId="0">[3]EP0618!#REF!</definedName>
    <definedName name="________SUM10">[3]EP0618!#REF!</definedName>
    <definedName name="________SUM11" localSheetId="0">[3]EP0618!#REF!</definedName>
    <definedName name="________SUM11">[3]EP0618!#REF!</definedName>
    <definedName name="________SUM12">[3]EP0618!#REF!</definedName>
    <definedName name="________SUM13">[3]EP0618!#REF!</definedName>
    <definedName name="________SUM14">[3]EP0618!#REF!</definedName>
    <definedName name="________SUM15">[3]EP0618!#REF!</definedName>
    <definedName name="________SUM16">[3]EP0618!#REF!</definedName>
    <definedName name="________SUM17">[3]EP0618!#REF!</definedName>
    <definedName name="________SUM18">[3]EP0618!#REF!</definedName>
    <definedName name="________SUM19">[3]EP0618!#REF!</definedName>
    <definedName name="________SUM2">[3]EP0618!#REF!</definedName>
    <definedName name="________SUM3">[3]EP0618!#REF!</definedName>
    <definedName name="________SUM4">[3]EP0618!#REF!</definedName>
    <definedName name="________SUM5">[3]EP0618!#REF!</definedName>
    <definedName name="________SUM6">[3]EP0618!#REF!</definedName>
    <definedName name="________SUM7">[3]EP0618!#REF!</definedName>
    <definedName name="________SUM8">[3]EP0618!#REF!</definedName>
    <definedName name="________SUM9">[3]EP0618!#REF!</definedName>
    <definedName name="_______0" localSheetId="14">#REF!</definedName>
    <definedName name="_______0" localSheetId="0">#REF!</definedName>
    <definedName name="_______0">#REF!</definedName>
    <definedName name="_______a16385" localSheetId="0">#REF!</definedName>
    <definedName name="_______a16385">#REF!</definedName>
    <definedName name="_______A81620" localSheetId="0">[2]수량이동!#REF!</definedName>
    <definedName name="_______A81620">[2]수량이동!#REF!</definedName>
    <definedName name="_______SUM1" localSheetId="0">[3]EP0618!#REF!</definedName>
    <definedName name="_______SUM1">[3]EP0618!#REF!</definedName>
    <definedName name="_______SUM10" localSheetId="0">[3]EP0618!#REF!</definedName>
    <definedName name="_______SUM10">[3]EP0618!#REF!</definedName>
    <definedName name="_______SUM11" localSheetId="0">[3]EP0618!#REF!</definedName>
    <definedName name="_______SUM11">[3]EP0618!#REF!</definedName>
    <definedName name="_______SUM12">[3]EP0618!#REF!</definedName>
    <definedName name="_______SUM13">[3]EP0618!#REF!</definedName>
    <definedName name="_______SUM14">[3]EP0618!#REF!</definedName>
    <definedName name="_______SUM15">[3]EP0618!#REF!</definedName>
    <definedName name="_______SUM16">[3]EP0618!#REF!</definedName>
    <definedName name="_______SUM17">[3]EP0618!#REF!</definedName>
    <definedName name="_______SUM18">[3]EP0618!#REF!</definedName>
    <definedName name="_______SUM19">[3]EP0618!#REF!</definedName>
    <definedName name="_______SUM2">[3]EP0618!#REF!</definedName>
    <definedName name="_______SUM3">[3]EP0618!#REF!</definedName>
    <definedName name="_______SUM4">[3]EP0618!#REF!</definedName>
    <definedName name="_______SUM5">[3]EP0618!#REF!</definedName>
    <definedName name="_______SUM6">[3]EP0618!#REF!</definedName>
    <definedName name="_______SUM7">[3]EP0618!#REF!</definedName>
    <definedName name="_______SUM8">[3]EP0618!#REF!</definedName>
    <definedName name="_______SUM9">[3]EP0618!#REF!</definedName>
    <definedName name="______0" localSheetId="14">#REF!</definedName>
    <definedName name="______0" localSheetId="0">#REF!</definedName>
    <definedName name="______0">#REF!</definedName>
    <definedName name="______11" localSheetId="14">#REF!</definedName>
    <definedName name="______11">#REF!</definedName>
    <definedName name="______12" localSheetId="14">#REF!</definedName>
    <definedName name="______12">#REF!</definedName>
    <definedName name="______a16385">#REF!</definedName>
    <definedName name="______A81620" localSheetId="0">[2]수량이동!#REF!</definedName>
    <definedName name="______A81620">[2]수량이동!#REF!</definedName>
    <definedName name="______SUM1" localSheetId="0">[3]EP0618!#REF!</definedName>
    <definedName name="______SUM1">[3]EP0618!#REF!</definedName>
    <definedName name="______SUM10" localSheetId="0">[3]EP0618!#REF!</definedName>
    <definedName name="______SUM10">[3]EP0618!#REF!</definedName>
    <definedName name="______SUM11" localSheetId="0">[3]EP0618!#REF!</definedName>
    <definedName name="______SUM11">[3]EP0618!#REF!</definedName>
    <definedName name="______SUM12">[3]EP0618!#REF!</definedName>
    <definedName name="______SUM13">[3]EP0618!#REF!</definedName>
    <definedName name="______SUM14">[3]EP0618!#REF!</definedName>
    <definedName name="______SUM15">[3]EP0618!#REF!</definedName>
    <definedName name="______SUM16">[3]EP0618!#REF!</definedName>
    <definedName name="______SUM17">[3]EP0618!#REF!</definedName>
    <definedName name="______SUM18">[3]EP0618!#REF!</definedName>
    <definedName name="______SUM19">[3]EP0618!#REF!</definedName>
    <definedName name="______SUM2">[3]EP0618!#REF!</definedName>
    <definedName name="______SUM3">[3]EP0618!#REF!</definedName>
    <definedName name="______SUM4">[3]EP0618!#REF!</definedName>
    <definedName name="______SUM5">[3]EP0618!#REF!</definedName>
    <definedName name="______SUM6">[3]EP0618!#REF!</definedName>
    <definedName name="______SUM7">[3]EP0618!#REF!</definedName>
    <definedName name="______SUM8">[3]EP0618!#REF!</definedName>
    <definedName name="______SUM9">[3]EP0618!#REF!</definedName>
    <definedName name="_____0" localSheetId="14">#REF!</definedName>
    <definedName name="_____0" localSheetId="0">#REF!</definedName>
    <definedName name="_____0">#REF!</definedName>
    <definedName name="_____10" localSheetId="14">#REF!</definedName>
    <definedName name="_____10">#REF!</definedName>
    <definedName name="_____11" localSheetId="14">#REF!</definedName>
    <definedName name="_____11">#REF!</definedName>
    <definedName name="_____12" localSheetId="14">#REF!</definedName>
    <definedName name="_____12">#REF!</definedName>
    <definedName name="_____a16385">#REF!</definedName>
    <definedName name="_____A81620" localSheetId="0">[2]수량이동!#REF!</definedName>
    <definedName name="_____A81620">[2]수량이동!#REF!</definedName>
    <definedName name="_____SUM1" localSheetId="0">[3]EP0618!#REF!</definedName>
    <definedName name="_____SUM1">[3]EP0618!#REF!</definedName>
    <definedName name="_____SUM10" localSheetId="0">[3]EP0618!#REF!</definedName>
    <definedName name="_____SUM10">[3]EP0618!#REF!</definedName>
    <definedName name="_____SUM11" localSheetId="0">[3]EP0618!#REF!</definedName>
    <definedName name="_____SUM11">[3]EP0618!#REF!</definedName>
    <definedName name="_____SUM12">[3]EP0618!#REF!</definedName>
    <definedName name="_____SUM13">[3]EP0618!#REF!</definedName>
    <definedName name="_____SUM14">[3]EP0618!#REF!</definedName>
    <definedName name="_____SUM15">[3]EP0618!#REF!</definedName>
    <definedName name="_____SUM16">[3]EP0618!#REF!</definedName>
    <definedName name="_____SUM17">[3]EP0618!#REF!</definedName>
    <definedName name="_____SUM18">[3]EP0618!#REF!</definedName>
    <definedName name="_____SUM19">[3]EP0618!#REF!</definedName>
    <definedName name="_____SUM2">[3]EP0618!#REF!</definedName>
    <definedName name="_____SUM3">[3]EP0618!#REF!</definedName>
    <definedName name="_____SUM4">[3]EP0618!#REF!</definedName>
    <definedName name="_____SUM5">[3]EP0618!#REF!</definedName>
    <definedName name="_____SUM6">[3]EP0618!#REF!</definedName>
    <definedName name="_____SUM7">[3]EP0618!#REF!</definedName>
    <definedName name="_____SUM8">[3]EP0618!#REF!</definedName>
    <definedName name="_____SUM9">[3]EP0618!#REF!</definedName>
    <definedName name="____0" localSheetId="14">#REF!</definedName>
    <definedName name="____0" localSheetId="0">#REF!</definedName>
    <definedName name="____0">#REF!</definedName>
    <definedName name="____1" localSheetId="14">#REF!</definedName>
    <definedName name="____1">#REF!</definedName>
    <definedName name="____10" localSheetId="14">#REF!</definedName>
    <definedName name="____10">#REF!</definedName>
    <definedName name="____11" localSheetId="14">#REF!</definedName>
    <definedName name="____11">#REF!</definedName>
    <definedName name="____12" localSheetId="14">#REF!</definedName>
    <definedName name="____12">#REF!</definedName>
    <definedName name="____2" localSheetId="14">#REF!</definedName>
    <definedName name="____2">#REF!</definedName>
    <definedName name="____3" localSheetId="14">#REF!</definedName>
    <definedName name="____3">#REF!</definedName>
    <definedName name="____4" localSheetId="14">#REF!</definedName>
    <definedName name="____4">#REF!</definedName>
    <definedName name="____5" localSheetId="14">#REF!</definedName>
    <definedName name="____5">#REF!</definedName>
    <definedName name="____7" localSheetId="14">#REF!</definedName>
    <definedName name="____7">#REF!</definedName>
    <definedName name="____8" localSheetId="14">#REF!</definedName>
    <definedName name="____8">#REF!</definedName>
    <definedName name="____9" localSheetId="14">#REF!</definedName>
    <definedName name="____9">#REF!</definedName>
    <definedName name="____a16385">#REF!</definedName>
    <definedName name="____A81620" localSheetId="0">[2]수량이동!#REF!</definedName>
    <definedName name="____A81620">[2]수량이동!#REF!</definedName>
    <definedName name="____SUM1" localSheetId="0">[3]EP0618!#REF!</definedName>
    <definedName name="____SUM1">[3]EP0618!#REF!</definedName>
    <definedName name="____SUM10" localSheetId="0">[3]EP0618!#REF!</definedName>
    <definedName name="____SUM10">[3]EP0618!#REF!</definedName>
    <definedName name="____SUM11" localSheetId="0">[3]EP0618!#REF!</definedName>
    <definedName name="____SUM11">[3]EP0618!#REF!</definedName>
    <definedName name="____SUM12">[3]EP0618!#REF!</definedName>
    <definedName name="____SUM13">[3]EP0618!#REF!</definedName>
    <definedName name="____SUM14">[3]EP0618!#REF!</definedName>
    <definedName name="____SUM15">[3]EP0618!#REF!</definedName>
    <definedName name="____SUM16">[3]EP0618!#REF!</definedName>
    <definedName name="____SUM17">[3]EP0618!#REF!</definedName>
    <definedName name="____SUM18">[3]EP0618!#REF!</definedName>
    <definedName name="____SUM19">[3]EP0618!#REF!</definedName>
    <definedName name="____SUM2">[3]EP0618!#REF!</definedName>
    <definedName name="____SUM3">[3]EP0618!#REF!</definedName>
    <definedName name="____SUM4">[3]EP0618!#REF!</definedName>
    <definedName name="____SUM5">[3]EP0618!#REF!</definedName>
    <definedName name="____SUM6">[3]EP0618!#REF!</definedName>
    <definedName name="____SUM7">[3]EP0618!#REF!</definedName>
    <definedName name="____SUM8">[3]EP0618!#REF!</definedName>
    <definedName name="____SUM9">[3]EP0618!#REF!</definedName>
    <definedName name="___a16385" localSheetId="0">#REF!</definedName>
    <definedName name="___a16385">#REF!</definedName>
    <definedName name="___A81620">[2]수량이동!#REF!</definedName>
    <definedName name="___SUM1">[3]EP0618!#REF!</definedName>
    <definedName name="___SUM10">[3]EP0618!#REF!</definedName>
    <definedName name="___SUM11">[3]EP0618!#REF!</definedName>
    <definedName name="___SUM12">[3]EP0618!#REF!</definedName>
    <definedName name="___SUM13">[3]EP0618!#REF!</definedName>
    <definedName name="___SUM14">[3]EP0618!#REF!</definedName>
    <definedName name="___SUM15">[3]EP0618!#REF!</definedName>
    <definedName name="___SUM16">[3]EP0618!#REF!</definedName>
    <definedName name="___SUM17">[3]EP0618!#REF!</definedName>
    <definedName name="___SUM18">[3]EP0618!#REF!</definedName>
    <definedName name="___SUM19">[3]EP0618!#REF!</definedName>
    <definedName name="___SUM2">[3]EP0618!#REF!</definedName>
    <definedName name="___SUM3">[3]EP0618!#REF!</definedName>
    <definedName name="___SUM4">[3]EP0618!#REF!</definedName>
    <definedName name="___SUM5">[3]EP0618!#REF!</definedName>
    <definedName name="___SUM6">[3]EP0618!#REF!</definedName>
    <definedName name="___SUM7">[3]EP0618!#REF!</definedName>
    <definedName name="___SUM8">[3]EP0618!#REF!</definedName>
    <definedName name="___SUM9">[3]EP0618!#REF!</definedName>
    <definedName name="__2_0_0_F" hidden="1">[4]CTEMCOST!#REF!</definedName>
    <definedName name="__a16385" localSheetId="0">#REF!</definedName>
    <definedName name="__a16385">#REF!</definedName>
    <definedName name="__A81620">[2]수량이동!#REF!</definedName>
    <definedName name="__SUM1">[3]EP0618!#REF!</definedName>
    <definedName name="__SUM10">[3]EP0618!#REF!</definedName>
    <definedName name="__SUM11">[3]EP0618!#REF!</definedName>
    <definedName name="__SUM12">[3]EP0618!#REF!</definedName>
    <definedName name="__SUM13">[3]EP0618!#REF!</definedName>
    <definedName name="__SUM14">[3]EP0618!#REF!</definedName>
    <definedName name="__SUM15">[3]EP0618!#REF!</definedName>
    <definedName name="__SUM16">[3]EP0618!#REF!</definedName>
    <definedName name="__SUM17">[3]EP0618!#REF!</definedName>
    <definedName name="__SUM18">[3]EP0618!#REF!</definedName>
    <definedName name="__SUM19">[3]EP0618!#REF!</definedName>
    <definedName name="__SUM2">[3]EP0618!#REF!</definedName>
    <definedName name="__SUM3">[3]EP0618!#REF!</definedName>
    <definedName name="__SUM4">[3]EP0618!#REF!</definedName>
    <definedName name="__SUM5">[3]EP0618!#REF!</definedName>
    <definedName name="__SUM6">[3]EP0618!#REF!</definedName>
    <definedName name="__SUM7">[3]EP0618!#REF!</definedName>
    <definedName name="__SUM8">[3]EP0618!#REF!</definedName>
    <definedName name="__SUM9">[3]EP0618!#REF!</definedName>
    <definedName name="_1">#REF!</definedName>
    <definedName name="_1._PANEL_BD.__LP___1">#REF!</definedName>
    <definedName name="_1.간선" localSheetId="14">'[1]충돌 내용'!#REF!</definedName>
    <definedName name="_1.간선" localSheetId="0">'[1]충돌 내용'!#REF!</definedName>
    <definedName name="_1.간선">'[1]충돌 내용'!#REF!</definedName>
    <definedName name="_1.토___공">#REF!</definedName>
    <definedName name="_12">#N/A</definedName>
    <definedName name="_12_3_0Crite">#REF!</definedName>
    <definedName name="_13">#REF!</definedName>
    <definedName name="_14_3_0Criteria">#REF!</definedName>
    <definedName name="_16_3__Crite">#REF!</definedName>
    <definedName name="_18_3__Criteria">#REF!</definedName>
    <definedName name="_19Á_1È_Ç">#REF!</definedName>
    <definedName name="_1a16385_">#REF!</definedName>
    <definedName name="_2">#N/A</definedName>
    <definedName name="_2_0_0_F" hidden="1">[5]CTEMCOST!#REF!</definedName>
    <definedName name="_20Á_2È_Ç">#REF!</definedName>
    <definedName name="_21Á_3È_Ç">#REF!</definedName>
    <definedName name="_22Á_4È_Ç">#REF!</definedName>
    <definedName name="_23Á_5È_Ç">#REF!</definedName>
    <definedName name="_24Á_6È_Ç">#REF!</definedName>
    <definedName name="_26a16385_">#REF!</definedName>
    <definedName name="_29BE46300_">#REF!</definedName>
    <definedName name="_2단">#REF!</definedName>
    <definedName name="_3">#N/A</definedName>
    <definedName name="_3.배수공">#REF!</definedName>
    <definedName name="_3.포__장__공">#REF!</definedName>
    <definedName name="_30G_0Extr">#REF!</definedName>
    <definedName name="_315" localSheetId="0">[6]__!#REF!</definedName>
    <definedName name="_315">[6]__!#REF!</definedName>
    <definedName name="_315___0" localSheetId="0">[7]__!#REF!</definedName>
    <definedName name="_315___0">[7]__!#REF!</definedName>
    <definedName name="_315___10" localSheetId="0">[8]__!#REF!</definedName>
    <definedName name="_315___10">[8]__!#REF!</definedName>
    <definedName name="_315___11" localSheetId="0">[9]__!#REF!</definedName>
    <definedName name="_315___11">[9]__!#REF!</definedName>
    <definedName name="_315___12">[9]__!#REF!</definedName>
    <definedName name="_315___7">[10]__!#REF!</definedName>
    <definedName name="_315___8">[11]__!#REF!</definedName>
    <definedName name="_315___9">[10]__!#REF!</definedName>
    <definedName name="_31G_0Extract">#REF!</definedName>
    <definedName name="_32G__Extr">#REF!</definedName>
    <definedName name="_33G__Extract">#REF!</definedName>
    <definedName name="_35p1_">#REF!</definedName>
    <definedName name="_4">#REF!</definedName>
    <definedName name="_4.구조물공">#REF!</definedName>
    <definedName name="_415" localSheetId="14">#REF!</definedName>
    <definedName name="_415">#REF!</definedName>
    <definedName name="_415___0" localSheetId="14">#REF!</definedName>
    <definedName name="_415___0">#REF!</definedName>
    <definedName name="_415___10" localSheetId="14">#REF!</definedName>
    <definedName name="_415___10">#REF!</definedName>
    <definedName name="_415___12" localSheetId="14">#REF!</definedName>
    <definedName name="_415___12">#REF!</definedName>
    <definedName name="_415___2" localSheetId="14">#REF!</definedName>
    <definedName name="_415___2">#REF!</definedName>
    <definedName name="_415___3" localSheetId="14">#REF!</definedName>
    <definedName name="_415___3">#REF!</definedName>
    <definedName name="_415___4" localSheetId="14">#REF!</definedName>
    <definedName name="_415___4">#REF!</definedName>
    <definedName name="_415___5" localSheetId="14">#REF!</definedName>
    <definedName name="_415___5">#REF!</definedName>
    <definedName name="_415___7" localSheetId="14">#REF!</definedName>
    <definedName name="_415___7">#REF!</definedName>
    <definedName name="_415___8" localSheetId="14">#REF!</definedName>
    <definedName name="_415___8">#REF!</definedName>
    <definedName name="_415___9" localSheetId="14">#REF!</definedName>
    <definedName name="_415___9">#REF!</definedName>
    <definedName name="_461" localSheetId="14">#REF!</definedName>
    <definedName name="_461">#REF!</definedName>
    <definedName name="_461___0" localSheetId="14">#REF!</definedName>
    <definedName name="_461___0">#REF!</definedName>
    <definedName name="_461___10" localSheetId="14">#REF!</definedName>
    <definedName name="_461___10">#REF!</definedName>
    <definedName name="_461___12" localSheetId="14">#REF!</definedName>
    <definedName name="_461___12">#REF!</definedName>
    <definedName name="_461___2" localSheetId="14">#REF!</definedName>
    <definedName name="_461___2">#REF!</definedName>
    <definedName name="_461___3" localSheetId="14">#REF!</definedName>
    <definedName name="_461___3">#REF!</definedName>
    <definedName name="_461___4" localSheetId="14">#REF!</definedName>
    <definedName name="_461___4">#REF!</definedName>
    <definedName name="_461___5" localSheetId="14">#REF!</definedName>
    <definedName name="_461___5">#REF!</definedName>
    <definedName name="_461___7" localSheetId="14">#REF!</definedName>
    <definedName name="_461___7">#REF!</definedName>
    <definedName name="_461___8" localSheetId="14">#REF!</definedName>
    <definedName name="_461___8">#REF!</definedName>
    <definedName name="_461___9" localSheetId="14">#REF!</definedName>
    <definedName name="_461___9">#REF!</definedName>
    <definedName name="_48단">#REF!</definedName>
    <definedName name="_5">#REF!</definedName>
    <definedName name="_5.포장공">#REF!</definedName>
    <definedName name="_5_0_0_F" hidden="1">[4]CTEMCOST!#REF!</definedName>
    <definedName name="_6">#REF!</definedName>
    <definedName name="_6._가_시_설_공">#REF!</definedName>
    <definedName name="_6.5_4_5_4">#REF!</definedName>
    <definedName name="_8">#REF!</definedName>
    <definedName name="_9">#REF!</definedName>
    <definedName name="_a">#N/A</definedName>
    <definedName name="_a16385" localSheetId="14">#REF!</definedName>
    <definedName name="_a16385" localSheetId="0">#REF!</definedName>
    <definedName name="_a16385">#REF!</definedName>
    <definedName name="_A81620" localSheetId="14">[2]수량이동!#REF!</definedName>
    <definedName name="_A81620" localSheetId="0">[2]수량이동!#REF!</definedName>
    <definedName name="_A81620">[2]수량이동!#REF!</definedName>
    <definedName name="_AA158221">#REF!</definedName>
    <definedName name="_C315" localSheetId="14">#REF!</definedName>
    <definedName name="_C315" localSheetId="0">#REF!</definedName>
    <definedName name="_C315">#REF!</definedName>
    <definedName name="_Ç315" localSheetId="14">#REF!</definedName>
    <definedName name="_Ç315">#REF!</definedName>
    <definedName name="_C315___0" localSheetId="14">#REF!</definedName>
    <definedName name="_C315___0">#REF!</definedName>
    <definedName name="_Ç315___0" localSheetId="14">#REF!</definedName>
    <definedName name="_Ç315___0">#REF!</definedName>
    <definedName name="_Ç315___10" localSheetId="14">#REF!</definedName>
    <definedName name="_Ç315___10">#REF!</definedName>
    <definedName name="_C315___11" localSheetId="14">#REF!</definedName>
    <definedName name="_C315___11">#REF!</definedName>
    <definedName name="_C315___12" localSheetId="14">#REF!</definedName>
    <definedName name="_C315___12">#REF!</definedName>
    <definedName name="_Ç315___12" localSheetId="14">#REF!</definedName>
    <definedName name="_Ç315___12">#REF!</definedName>
    <definedName name="_Ç315___2" localSheetId="14">#REF!</definedName>
    <definedName name="_Ç315___2">#REF!</definedName>
    <definedName name="_Ç315___3" localSheetId="14">#REF!</definedName>
    <definedName name="_Ç315___3">#REF!</definedName>
    <definedName name="_Ç315___4" localSheetId="14">#REF!</definedName>
    <definedName name="_Ç315___4">#REF!</definedName>
    <definedName name="_Ç315___5" localSheetId="14">#REF!</definedName>
    <definedName name="_Ç315___5">#REF!</definedName>
    <definedName name="_Ç315___7" localSheetId="14">#REF!</definedName>
    <definedName name="_Ç315___7">#REF!</definedName>
    <definedName name="_Ç315___8" localSheetId="14">#REF!</definedName>
    <definedName name="_Ç315___8">#REF!</definedName>
    <definedName name="_Ç315___9" localSheetId="14">#REF!</definedName>
    <definedName name="_Ç315___9">#REF!</definedName>
    <definedName name="_CON135">#REF!</definedName>
    <definedName name="_CON210">#REF!</definedName>
    <definedName name="_CON240">#REF!</definedName>
    <definedName name="_Dist_Values" localSheetId="16" hidden="1">#REF!</definedName>
    <definedName name="_Dist_Values" localSheetId="17" hidden="1">#REF!</definedName>
    <definedName name="_Dist_Values" hidden="1">#REF!</definedName>
    <definedName name="_DOG1" localSheetId="14">#REF!</definedName>
    <definedName name="_DOG1">#REF!</definedName>
    <definedName name="_DOG2" localSheetId="14">#REF!</definedName>
    <definedName name="_DOG2">#REF!</definedName>
    <definedName name="_DOG3" localSheetId="14">#REF!</definedName>
    <definedName name="_DOG3">#REF!</definedName>
    <definedName name="_DOG4" localSheetId="14">#REF!</definedName>
    <definedName name="_DOG4">#REF!</definedName>
    <definedName name="_ELL1">#REF!</definedName>
    <definedName name="_ELL2">#REF!</definedName>
    <definedName name="_Fill" localSheetId="14" hidden="1">#REF!</definedName>
    <definedName name="_Fill" localSheetId="16" hidden="1">#REF!</definedName>
    <definedName name="_Fill" localSheetId="17" hidden="1">#REF!</definedName>
    <definedName name="_Fill">#REF!</definedName>
    <definedName name="_xlnm._FilterDatabase" localSheetId="9" hidden="1">' 시스템설치공사'!#REF!</definedName>
    <definedName name="_xlnm._FilterDatabase" localSheetId="6" hidden="1">RTU합!#REF!</definedName>
    <definedName name="_xlnm._FilterDatabase" localSheetId="7" hidden="1">원격소RTU!#REF!</definedName>
    <definedName name="_xlnm._FilterDatabase" localSheetId="10" hidden="1">원격소설치!#REF!</definedName>
    <definedName name="_xlnm._FilterDatabase" localSheetId="4" hidden="1">원격소합계!#REF!</definedName>
    <definedName name="_xlnm._FilterDatabase" localSheetId="1" hidden="1">주요자재!#REF!</definedName>
    <definedName name="_xlnm._FilterDatabase" localSheetId="3" hidden="1">중앙제조품!#REF!</definedName>
    <definedName name="_xlnm._FilterDatabase" localSheetId="2" hidden="1">중앙합!#REF!</definedName>
    <definedName name="_xlnm._FilterDatabase" hidden="1">#REF!</definedName>
    <definedName name="_H600000">#REF!</definedName>
    <definedName name="_HPP1">#REF!</definedName>
    <definedName name="_JOI13">#REF!</definedName>
    <definedName name="_K">#N/A</definedName>
    <definedName name="_Key1" localSheetId="16" hidden="1">#REF!</definedName>
    <definedName name="_Key1" localSheetId="17" hidden="1">#REF!</definedName>
    <definedName name="_Key1" localSheetId="0" hidden="1">#REF!</definedName>
    <definedName name="_Key1" hidden="1">#REF!</definedName>
    <definedName name="_Key2" localSheetId="14" hidden="1">#REF!</definedName>
    <definedName name="_Key2" localSheetId="16" hidden="1">#REF!</definedName>
    <definedName name="_Key2" localSheetId="17" hidden="1">[12]기성금내역서!#REF!</definedName>
    <definedName name="_Key2" hidden="1">#REF!</definedName>
    <definedName name="_LP1">#REF!</definedName>
    <definedName name="_LP2">#REF!</definedName>
    <definedName name="_NHN5">#REF!</definedName>
    <definedName name="_NL89">#REF!</definedName>
    <definedName name="_NUN4">#REF!</definedName>
    <definedName name="_Order1" hidden="1">255</definedName>
    <definedName name="_Order2" hidden="1">255</definedName>
    <definedName name="_Parse_In" hidden="1">#REF!</definedName>
    <definedName name="_Parse_Out" localSheetId="17" hidden="1">[4]갑지!#REF!</definedName>
    <definedName name="_Parse_Out" hidden="1">[4]갑지!#REF!</definedName>
    <definedName name="_PB1">#REF!</definedName>
    <definedName name="_PI48" localSheetId="14">#REF!</definedName>
    <definedName name="_PI48">#REF!</definedName>
    <definedName name="_PI60" localSheetId="14">#REF!</definedName>
    <definedName name="_PI60">#REF!</definedName>
    <definedName name="_PVC100">#REF!</definedName>
    <definedName name="_PVC125">#REF!</definedName>
    <definedName name="_PVC150">#REF!</definedName>
    <definedName name="_Regression_Out" hidden="1">#REF!</definedName>
    <definedName name="_Regression_X" hidden="1">#REF!</definedName>
    <definedName name="_Regression_Y" hidden="1">#REF!</definedName>
    <definedName name="_RHN4">#REF!</definedName>
    <definedName name="_RO110" localSheetId="14">#REF!</definedName>
    <definedName name="_RO110">#REF!</definedName>
    <definedName name="_RO22" localSheetId="14">#REF!</definedName>
    <definedName name="_RO22">#REF!</definedName>
    <definedName name="_RO35" localSheetId="14">#REF!</definedName>
    <definedName name="_RO35">#REF!</definedName>
    <definedName name="_RO60" localSheetId="14">#REF!</definedName>
    <definedName name="_RO60">#REF!</definedName>
    <definedName name="_RO80" localSheetId="14">#REF!</definedName>
    <definedName name="_RO8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ort" localSheetId="14" hidden="1">#REF!</definedName>
    <definedName name="_Sort" localSheetId="16" hidden="1">#REF!</definedName>
    <definedName name="_Sort" localSheetId="17" hidden="1">[12]기성금내역서!#REF!</definedName>
    <definedName name="_Sort" hidden="1">#REF!</definedName>
    <definedName name="_ST1">#REF!</definedName>
    <definedName name="_SUM1" localSheetId="14">[3]EP0618!#REF!</definedName>
    <definedName name="_SUM1" localSheetId="0">[3]EP0618!#REF!</definedName>
    <definedName name="_SUM1">[3]EP0618!#REF!</definedName>
    <definedName name="_SUM10" localSheetId="14">[3]EP0618!#REF!</definedName>
    <definedName name="_SUM10" localSheetId="0">[3]EP0618!#REF!</definedName>
    <definedName name="_SUM10">[3]EP0618!#REF!</definedName>
    <definedName name="_SUM11" localSheetId="14">[3]EP0618!#REF!</definedName>
    <definedName name="_SUM11">[3]EP0618!#REF!</definedName>
    <definedName name="_SUM12" localSheetId="14">[3]EP0618!#REF!</definedName>
    <definedName name="_SUM12">[3]EP0618!#REF!</definedName>
    <definedName name="_SUM13" localSheetId="14">[3]EP0618!#REF!</definedName>
    <definedName name="_SUM13">[3]EP0618!#REF!</definedName>
    <definedName name="_SUM14" localSheetId="14">[3]EP0618!#REF!</definedName>
    <definedName name="_SUM14">[3]EP0618!#REF!</definedName>
    <definedName name="_SUM15" localSheetId="14">[3]EP0618!#REF!</definedName>
    <definedName name="_SUM15">[3]EP0618!#REF!</definedName>
    <definedName name="_SUM16" localSheetId="14">[3]EP0618!#REF!</definedName>
    <definedName name="_SUM16">[3]EP0618!#REF!</definedName>
    <definedName name="_SUM17" localSheetId="14">[3]EP0618!#REF!</definedName>
    <definedName name="_SUM17">[3]EP0618!#REF!</definedName>
    <definedName name="_SUM18" localSheetId="14">[3]EP0618!#REF!</definedName>
    <definedName name="_SUM18">[3]EP0618!#REF!</definedName>
    <definedName name="_SUM19" localSheetId="14">[3]EP0618!#REF!</definedName>
    <definedName name="_SUM19">[3]EP0618!#REF!</definedName>
    <definedName name="_SUM2" localSheetId="14">[3]EP0618!#REF!</definedName>
    <definedName name="_SUM2">[3]EP0618!#REF!</definedName>
    <definedName name="_SUM3" localSheetId="14">[3]EP0618!#REF!</definedName>
    <definedName name="_SUM3">[3]EP0618!#REF!</definedName>
    <definedName name="_SUM4" localSheetId="14">[3]EP0618!#REF!</definedName>
    <definedName name="_SUM4">[3]EP0618!#REF!</definedName>
    <definedName name="_SUM5" localSheetId="14">[3]EP0618!#REF!</definedName>
    <definedName name="_SUM5">[3]EP0618!#REF!</definedName>
    <definedName name="_SUM6" localSheetId="14">[3]EP0618!#REF!</definedName>
    <definedName name="_SUM6">[3]EP0618!#REF!</definedName>
    <definedName name="_SUM7" localSheetId="14">[3]EP0618!#REF!</definedName>
    <definedName name="_SUM7">[3]EP0618!#REF!</definedName>
    <definedName name="_SUM8" localSheetId="14">[3]EP0618!#REF!</definedName>
    <definedName name="_SUM8">[3]EP0618!#REF!</definedName>
    <definedName name="_SUM9" localSheetId="14">[3]EP0618!#REF!</definedName>
    <definedName name="_SUM9">[3]EP0618!#REF!</definedName>
    <definedName name="_TON1" localSheetId="14">#REF!</definedName>
    <definedName name="_TON1" localSheetId="0">#REF!</definedName>
    <definedName name="_TON1">#REF!</definedName>
    <definedName name="_TON2" localSheetId="14">#REF!</definedName>
    <definedName name="_TON2">#REF!</definedName>
    <definedName name="_WW2" localSheetId="14">#REF!</definedName>
    <definedName name="_WW2">#REF!</definedName>
    <definedName name="_WW6" localSheetId="14">#REF!</definedName>
    <definedName name="_WW6">#REF!</definedName>
    <definedName name="¤±8529">#REF!</definedName>
    <definedName name="¤C315" localSheetId="14">#REF!</definedName>
    <definedName name="¤C315">#REF!</definedName>
    <definedName name="¤Ç315" localSheetId="14">#REF!</definedName>
    <definedName name="¤Ç315">#REF!</definedName>
    <definedName name="\0">#REF!</definedName>
    <definedName name="\a" localSheetId="14">#REF!</definedName>
    <definedName name="\a" localSheetId="5">#REF!</definedName>
    <definedName name="\a">#REF!</definedName>
    <definedName name="\b" localSheetId="14">#REF!</definedName>
    <definedName name="\b">#REF!</definedName>
    <definedName name="\c" localSheetId="14">#REF!</definedName>
    <definedName name="\c">#REF!</definedName>
    <definedName name="\d" localSheetId="14">#REF!</definedName>
    <definedName name="\d">#REF!</definedName>
    <definedName name="\e" localSheetId="14">#REF!</definedName>
    <definedName name="\e">#REF!</definedName>
    <definedName name="\f" localSheetId="14">#REF!</definedName>
    <definedName name="\f">#REF!</definedName>
    <definedName name="\g">#REF!</definedName>
    <definedName name="\i">#REF!</definedName>
    <definedName name="\j">#N/A</definedName>
    <definedName name="\k">#REF!</definedName>
    <definedName name="\l">#N/A</definedName>
    <definedName name="\m">#REF!</definedName>
    <definedName name="\n">#N/A</definedName>
    <definedName name="\o">#REF!</definedName>
    <definedName name="\p">#REF!</definedName>
    <definedName name="\r">#REF!</definedName>
    <definedName name="\t">#REF!</definedName>
    <definedName name="\u">#REF!</definedName>
    <definedName name="\x" localSheetId="14">#REF!</definedName>
    <definedName name="\x">#REF!</definedName>
    <definedName name="\y" localSheetId="14">#REF!</definedName>
    <definedName name="\y">#REF!</definedName>
    <definedName name="\z" localSheetId="14">#REF!</definedName>
    <definedName name="\z">#REF!</definedName>
    <definedName name="A" localSheetId="14">#REF!</definedName>
    <definedName name="A" localSheetId="0">#REF!</definedName>
    <definedName name="A">#REF!</definedName>
    <definedName name="a1\">#REF!</definedName>
    <definedName name="a1BR7109">#REF!</definedName>
    <definedName name="A1C1" localSheetId="17" hidden="1">#REF!</definedName>
    <definedName name="A1C1" hidden="1">#REF!</definedName>
    <definedName name="AA" localSheetId="14">[13]!han_code</definedName>
    <definedName name="AA" localSheetId="0">[13]!han_code</definedName>
    <definedName name="AA">#N/A</definedName>
    <definedName name="AA___0" localSheetId="14">#REF!</definedName>
    <definedName name="AA___0" localSheetId="0">#REF!</definedName>
    <definedName name="AA___0">#REF!</definedName>
    <definedName name="AA___11" localSheetId="14">#REF!</definedName>
    <definedName name="AA___11">#REF!</definedName>
    <definedName name="AA___12" localSheetId="14">#REF!</definedName>
    <definedName name="AA___12">#REF!</definedName>
    <definedName name="AA___8" localSheetId="14">#REF!</definedName>
    <definedName name="AA___8">#REF!</definedName>
    <definedName name="AAA" localSheetId="14" hidden="1">#REF!</definedName>
    <definedName name="AAA" localSheetId="16" hidden="1">#REF!</definedName>
    <definedName name="AAA" localSheetId="17" hidden="1">#REF!</definedName>
    <definedName name="AAA" hidden="1">#REF!</definedName>
    <definedName name="AAAA" localSheetId="14">#REF!</definedName>
    <definedName name="AAAA">#REF!</definedName>
    <definedName name="AAAA___0" localSheetId="14">#REF!</definedName>
    <definedName name="AAAA___0">#REF!</definedName>
    <definedName name="AAAA___11" localSheetId="14">#REF!</definedName>
    <definedName name="AAAA___11">#REF!</definedName>
    <definedName name="AAAA___12" localSheetId="14">#REF!</definedName>
    <definedName name="AAAA___12">#REF!</definedName>
    <definedName name="AAAA___8" localSheetId="14">#REF!</definedName>
    <definedName name="AAAA___8">#REF!</definedName>
    <definedName name="AAAAAA" hidden="1">[4]CTEMCOST!#REF!</definedName>
    <definedName name="aaf">#REF!</definedName>
    <definedName name="AAWEFFAF">#REF!</definedName>
    <definedName name="AAWER">#REF!</definedName>
    <definedName name="AB">#N/A</definedName>
    <definedName name="ABC" localSheetId="14">#REF!</definedName>
    <definedName name="ABC">#REF!</definedName>
    <definedName name="AccessDatabase" hidden="1">"D:\_genkou\excel97\sample\支店集計作業\本社合計2.mdb"</definedName>
    <definedName name="ACX" hidden="1">#REF!</definedName>
    <definedName name="ad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GNFN">#REF!</definedName>
    <definedName name="ae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>#REF!</definedName>
    <definedName name="AFAAFDFAS">#REF!</definedName>
    <definedName name="AFAEFAAEF">#REF!</definedName>
    <definedName name="AFAWEF">#REF!</definedName>
    <definedName name="aff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AAFAWEF">#REF!</definedName>
    <definedName name="AFFAFF">#REF!</definedName>
    <definedName name="afjsa">#REF!</definedName>
    <definedName name="afn">#REF!</definedName>
    <definedName name="afsdaf" localSheetId="14">#REF!</definedName>
    <definedName name="afsdaf">#REF!</definedName>
    <definedName name="AFWEF">#REF!</definedName>
    <definedName name="ag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FAF">#REF!</definedName>
    <definedName name="agg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RAWGR">#REF!</definedName>
    <definedName name="AGRGRGREF">#REF!</definedName>
    <definedName name="ah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KJFL" localSheetId="14">#REF!</definedName>
    <definedName name="AKJFL">#REF!</definedName>
    <definedName name="ALSLDFㅁ일ㄴ">#REF!</definedName>
    <definedName name="alslsdkjfjs" hidden="1">#REF!</definedName>
    <definedName name="an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>#REF!</definedName>
    <definedName name="ANF">#REF!</definedName>
    <definedName name="ann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GTAGR">#REF!</definedName>
    <definedName name="ARGWERG">#REF!</definedName>
    <definedName name="arr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aasa" localSheetId="14">#REF!</definedName>
    <definedName name="asaasa">#REF!</definedName>
    <definedName name="ASB">#REF!</definedName>
    <definedName name="ASCON">#REF!</definedName>
    <definedName name="ASD">#REF!</definedName>
    <definedName name="asdf">#REF!</definedName>
    <definedName name="ASDFAS">#REF!</definedName>
    <definedName name="asdfasdf" localSheetId="17" hidden="1">{#N/A,#N/A,FALSE,"CCTV"}</definedName>
    <definedName name="asdfasdf" hidden="1">{#N/A,#N/A,FALSE,"CCTV"}</definedName>
    <definedName name="ASDFASDFASDF">#REF!</definedName>
    <definedName name="ASDFASDFC">#REF!</definedName>
    <definedName name="ASDKLVJCKLVA">#REF!</definedName>
    <definedName name="ASDVASDF">#REF!</definedName>
    <definedName name="asfl" localSheetId="14">#REF!</definedName>
    <definedName name="asfl">#REF!</definedName>
    <definedName name="ASL">#REF!</definedName>
    <definedName name="ASNFN">#REF!</definedName>
    <definedName name="ASP">#REF!</definedName>
    <definedName name="ASP두께">#REF!</definedName>
    <definedName name="ass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T">#REF!</definedName>
    <definedName name="AV">#REF!</definedName>
    <definedName name="AVGWEF">#REF!</definedName>
    <definedName name="avvvv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fawe">#REF!</definedName>
    <definedName name="AWEFEW">#REF!</definedName>
    <definedName name="AWEFTAWEFR">#REF!</definedName>
    <definedName name="AWEGAGER">#REF!</definedName>
    <definedName name="AWEGAWEF">#REF!</definedName>
    <definedName name="AWEGAWEG" hidden="1">#REF!</definedName>
    <definedName name="awegfawefaw">#REF!</definedName>
    <definedName name="AWEGFAWGA">#REF!</definedName>
    <definedName name="awerfawef">#REF!</definedName>
    <definedName name="AWERGAG">#REF!</definedName>
    <definedName name="AWERTIAWEFASDJV">#REF!</definedName>
    <definedName name="AWFEAGEARG">#REF!</definedName>
    <definedName name="AWFEAWFAEFW">#REF!</definedName>
    <definedName name="AWG" hidden="1">#REF!</definedName>
    <definedName name="AWGARWG">#REF!</definedName>
    <definedName name="AWGAW">#REF!</definedName>
    <definedName name="AWGAWEFA">#REF!</definedName>
    <definedName name="AWGAWG">#REF!</definedName>
    <definedName name="AWGHAERG">#REF!</definedName>
    <definedName name="AWGR">#REF!</definedName>
    <definedName name="AWGRA" hidden="1">#REF!</definedName>
    <definedName name="AWGRAER">#REF!</definedName>
    <definedName name="AWGRAW">#REF!</definedName>
    <definedName name="AWGRAWERGF">#REF!</definedName>
    <definedName name="AWGRAWRA">#REF!</definedName>
    <definedName name="AWGRRAWGT">#REF!</definedName>
    <definedName name="AWGRWGAW" hidden="1">#REF!</definedName>
    <definedName name="AWGWA4G">#REF!</definedName>
    <definedName name="AWGWEG">#REF!</definedName>
    <definedName name="AWGWGAWE">#REF!</definedName>
    <definedName name="B" localSheetId="14">#REF!</definedName>
    <definedName name="B" localSheetId="0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1B">#REF!</definedName>
    <definedName name="B2B">#REF!</definedName>
    <definedName name="B3B">#REF!</definedName>
    <definedName name="B4B">#REF!</definedName>
    <definedName name="bb" localSheetId="16" hidden="1">[5]내역서!#REF!</definedName>
    <definedName name="bb" localSheetId="17" hidden="1">[5]내역서!#REF!</definedName>
    <definedName name="BB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G">#N/A</definedName>
    <definedName name="BGNFH">#REF!</definedName>
    <definedName name="BHB">#REF!</definedName>
    <definedName name="BL">#N/A</definedName>
    <definedName name="BLO">#N/A</definedName>
    <definedName name="BLOCK">#REF!</definedName>
    <definedName name="BLT">#N/A</definedName>
    <definedName name="BM1890H54">#REF!</definedName>
    <definedName name="BOM_OF_ECP">#REF!</definedName>
    <definedName name="BSB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TP">#REF!</definedName>
    <definedName name="BuiltIn_AutoFilter___10" localSheetId="14">#REF!</definedName>
    <definedName name="BuiltIn_AutoFilter___10">#REF!</definedName>
    <definedName name="BuiltIn_Print_Area___0">#N/A</definedName>
    <definedName name="BV" localSheetId="14">#REF!</definedName>
    <definedName name="BV" localSheetId="0">#REF!</definedName>
    <definedName name="BV">#REF!</definedName>
    <definedName name="C_">#REF!</definedName>
    <definedName name="CAPA">#REF!</definedName>
    <definedName name="ccdc" localSheetId="14">#REF!</definedName>
    <definedName name="ccdc">#REF!</definedName>
    <definedName name="CCTV및장애자편의설비" localSheetId="14">#REF!</definedName>
    <definedName name="CCTV및장애자편의설비">#REF!</definedName>
    <definedName name="CGP">#REF!</definedName>
    <definedName name="CH">#REF!</definedName>
    <definedName name="CHECKVALVE25">#REF!</definedName>
    <definedName name="CHECKVALVE32">#REF!</definedName>
    <definedName name="choi">#REF!</definedName>
    <definedName name="CHR">#REF!</definedName>
    <definedName name="CHS">#REF!</definedName>
    <definedName name="CODE" localSheetId="14">#REF!</definedName>
    <definedName name="CODE">#REF!</definedName>
    <definedName name="COLUMN_A">#REF!</definedName>
    <definedName name="CON">#REF!</definedName>
    <definedName name="CONDUIT" localSheetId="14">#REF!</definedName>
    <definedName name="CONDUIT">#REF!</definedName>
    <definedName name="COPING_W">#REF!</definedName>
    <definedName name="CR" localSheetId="14">#REF!</definedName>
    <definedName name="CR">#REF!</definedName>
    <definedName name="_xlnm.Criteria" localSheetId="14">[14]배수장공사비!#REF!</definedName>
    <definedName name="_xlnm.Criteria" localSheetId="0">[14]배수장공사비!#REF!</definedName>
    <definedName name="_xlnm.Criteria">[14]배수장공사비!#REF!</definedName>
    <definedName name="Criteria_MI">#REF!</definedName>
    <definedName name="CSD">#REF!</definedName>
    <definedName name="CSF">#REF!</definedName>
    <definedName name="D" localSheetId="14">#REF!</definedName>
    <definedName name="D">#REF!</definedName>
    <definedName name="D.1">#REF!</definedName>
    <definedName name="D.2">#REF!</definedName>
    <definedName name="d___0" localSheetId="14">#REF!</definedName>
    <definedName name="d___0">#REF!</definedName>
    <definedName name="d___12" localSheetId="14">#REF!</definedName>
    <definedName name="d___12">#REF!</definedName>
    <definedName name="danga" localSheetId="14">#N/A</definedName>
    <definedName name="danga" localSheetId="0">#N/A</definedName>
    <definedName name="DANGA">#REF!,#REF!</definedName>
    <definedName name="danga2">#REF!,#REF!</definedName>
    <definedName name="daslasd">#REF!</definedName>
    <definedName name="DATA" localSheetId="14">#REF!</definedName>
    <definedName name="DATA" localSheetId="0">#REF!</definedName>
    <definedName name="DATA">#N/A</definedName>
    <definedName name="DATA3">#REF!</definedName>
    <definedName name="_xlnm.Database" localSheetId="14">#REF!</definedName>
    <definedName name="_xlnm.Database">#REF!</definedName>
    <definedName name="Database_MI">#REF!</definedName>
    <definedName name="DD">#REF!</definedName>
    <definedName name="DD___0" localSheetId="14">#REF!</definedName>
    <definedName name="DD___0">#REF!</definedName>
    <definedName name="DD___12" localSheetId="14">#REF!</definedName>
    <definedName name="DD___12">#REF!</definedName>
    <definedName name="DDD" localSheetId="14" hidden="1">#REF!</definedName>
    <definedName name="DDD" localSheetId="16" hidden="1">#REF!</definedName>
    <definedName name="DDD" localSheetId="17" hidden="1">#REF!</definedName>
    <definedName name="ddd">#REF!</definedName>
    <definedName name="DDDD" localSheetId="14">#REF!</definedName>
    <definedName name="dddd">#REF!</definedName>
    <definedName name="DDDD___0" localSheetId="14">#REF!</definedName>
    <definedName name="DDDD___0">#REF!</definedName>
    <definedName name="DDDD___11" localSheetId="14">#REF!</definedName>
    <definedName name="DDDD___11">#REF!</definedName>
    <definedName name="DDDD___12" localSheetId="14">#REF!</definedName>
    <definedName name="DDDD___12">#REF!</definedName>
    <definedName name="DDDD___8" localSheetId="14">#REF!</definedName>
    <definedName name="DDDD___8">#REF!</definedName>
    <definedName name="ddddd" localSheetId="17" hidden="1">#REF!</definedName>
    <definedName name="ddddd" hidden="1">#REF!</definedName>
    <definedName name="dddddd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s">#REF!</definedName>
    <definedName name="DDF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>#REF!</definedName>
    <definedName name="DEA">#REF!</definedName>
    <definedName name="dfasdcascasd">#REF!</definedName>
    <definedName name="DFASDF" hidden="1">#REF!</definedName>
    <definedName name="DFASDFASDFASDFADFACASDCASD">#REF!</definedName>
    <definedName name="dfdf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s">#REF!</definedName>
    <definedName name="dfg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jalk" localSheetId="14">#REF!</definedName>
    <definedName name="dfjalk">#REF!</definedName>
    <definedName name="DFJKSLAEO" localSheetId="14">#REF!</definedName>
    <definedName name="DFJKSLAEO">#REF!</definedName>
    <definedName name="DG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F" localSheetId="14">#REF!</definedName>
    <definedName name="DGF">#REF!</definedName>
    <definedName name="dh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IA" localSheetId="14">#REF!</definedName>
    <definedName name="DIA">#REF!</definedName>
    <definedName name="DIFFUSE">#REF!</definedName>
    <definedName name="dj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HFJ" localSheetId="14">#REF!</definedName>
    <definedName name="DJHFJ">#REF!</definedName>
    <definedName name="DJYDTYJ" hidden="1">#REF!</definedName>
    <definedName name="dk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kdkd">#REF!</definedName>
    <definedName name="DKFJLE" localSheetId="14">#REF!</definedName>
    <definedName name="DKFJLE">#REF!</definedName>
    <definedName name="DKFSLK" localSheetId="14">#REF!</definedName>
    <definedName name="DKFSLK">#REF!</definedName>
    <definedName name="DLFMA" localSheetId="14">#REF!</definedName>
    <definedName name="DLFMA">#REF!</definedName>
    <definedName name="DOG1___0" localSheetId="14">#REF!</definedName>
    <definedName name="DOG1___0">#REF!</definedName>
    <definedName name="DOG1___10" localSheetId="14">#REF!</definedName>
    <definedName name="DOG1___10">#REF!</definedName>
    <definedName name="DOG1___12" localSheetId="14">#REF!</definedName>
    <definedName name="DOG1___12">#REF!</definedName>
    <definedName name="DOG1___2" localSheetId="14">#REF!</definedName>
    <definedName name="DOG1___2">#REF!</definedName>
    <definedName name="DOG1___3" localSheetId="14">#REF!</definedName>
    <definedName name="DOG1___3">#REF!</definedName>
    <definedName name="DOG1___4" localSheetId="14">#REF!</definedName>
    <definedName name="DOG1___4">#REF!</definedName>
    <definedName name="DOG1___5" localSheetId="14">#REF!</definedName>
    <definedName name="DOG1___5">#REF!</definedName>
    <definedName name="DOG1___7" localSheetId="14">#REF!</definedName>
    <definedName name="DOG1___7">#REF!</definedName>
    <definedName name="DOG1___8" localSheetId="14">#REF!</definedName>
    <definedName name="DOG1___8">#REF!</definedName>
    <definedName name="DOG1___9" localSheetId="14">#REF!</definedName>
    <definedName name="DOG1___9">#REF!</definedName>
    <definedName name="DOG2___0" localSheetId="14">#REF!</definedName>
    <definedName name="DOG2___0">#REF!</definedName>
    <definedName name="DOG2___10" localSheetId="14">#REF!</definedName>
    <definedName name="DOG2___10">#REF!</definedName>
    <definedName name="DOG2___12" localSheetId="14">#REF!</definedName>
    <definedName name="DOG2___12">#REF!</definedName>
    <definedName name="DOG2___2" localSheetId="14">#REF!</definedName>
    <definedName name="DOG2___2">#REF!</definedName>
    <definedName name="DOG2___3" localSheetId="14">#REF!</definedName>
    <definedName name="DOG2___3">#REF!</definedName>
    <definedName name="DOG2___4" localSheetId="14">#REF!</definedName>
    <definedName name="DOG2___4">#REF!</definedName>
    <definedName name="DOG2___5" localSheetId="14">#REF!</definedName>
    <definedName name="DOG2___5">#REF!</definedName>
    <definedName name="DOG2___7" localSheetId="14">#REF!</definedName>
    <definedName name="DOG2___7">#REF!</definedName>
    <definedName name="DOG2___8" localSheetId="14">#REF!</definedName>
    <definedName name="DOG2___8">#REF!</definedName>
    <definedName name="DOG2___9" localSheetId="14">#REF!</definedName>
    <definedName name="DOG2___9">#REF!</definedName>
    <definedName name="DOG3___0" localSheetId="14">#REF!</definedName>
    <definedName name="DOG3___0">#REF!</definedName>
    <definedName name="DOG3___10" localSheetId="14">#REF!</definedName>
    <definedName name="DOG3___10">#REF!</definedName>
    <definedName name="DOG3___12" localSheetId="14">#REF!</definedName>
    <definedName name="DOG3___12">#REF!</definedName>
    <definedName name="DOG3___2" localSheetId="14">#REF!</definedName>
    <definedName name="DOG3___2">#REF!</definedName>
    <definedName name="DOG3___3" localSheetId="14">#REF!</definedName>
    <definedName name="DOG3___3">#REF!</definedName>
    <definedName name="DOG3___4" localSheetId="14">#REF!</definedName>
    <definedName name="DOG3___4">#REF!</definedName>
    <definedName name="DOG3___5" localSheetId="14">#REF!</definedName>
    <definedName name="DOG3___5">#REF!</definedName>
    <definedName name="DOG3___7" localSheetId="14">#REF!</definedName>
    <definedName name="DOG3___7">#REF!</definedName>
    <definedName name="DOG3___8" localSheetId="14">#REF!</definedName>
    <definedName name="DOG3___8">#REF!</definedName>
    <definedName name="DOG3___9" localSheetId="14">#REF!</definedName>
    <definedName name="DOG3___9">#REF!</definedName>
    <definedName name="DOG4___0" localSheetId="14">#REF!</definedName>
    <definedName name="DOG4___0">#REF!</definedName>
    <definedName name="DOG4___10" localSheetId="14">#REF!</definedName>
    <definedName name="DOG4___10">#REF!</definedName>
    <definedName name="DOG4___12" localSheetId="14">#REF!</definedName>
    <definedName name="DOG4___12">#REF!</definedName>
    <definedName name="DOG4___2" localSheetId="14">#REF!</definedName>
    <definedName name="DOG4___2">#REF!</definedName>
    <definedName name="DOG4___3" localSheetId="14">#REF!</definedName>
    <definedName name="DOG4___3">#REF!</definedName>
    <definedName name="DOG4___4" localSheetId="14">#REF!</definedName>
    <definedName name="DOG4___4">#REF!</definedName>
    <definedName name="DOG4___5" localSheetId="14">#REF!</definedName>
    <definedName name="DOG4___5">#REF!</definedName>
    <definedName name="DOG4___7" localSheetId="14">#REF!</definedName>
    <definedName name="DOG4___7">#REF!</definedName>
    <definedName name="DOG4___8" localSheetId="14">#REF!</definedName>
    <definedName name="DOG4___8">#REF!</definedName>
    <definedName name="DOG4___9" localSheetId="14">#REF!</definedName>
    <definedName name="DOG4___9">#REF!</definedName>
    <definedName name="DONG1">#REF!</definedName>
    <definedName name="DONG2">#REF!</definedName>
    <definedName name="DRIVE" localSheetId="14">#REF!</definedName>
    <definedName name="DRIVE">#REF!</definedName>
    <definedName name="DRIVE___0" localSheetId="14">#REF!</definedName>
    <definedName name="DRIVE___0">#REF!</definedName>
    <definedName name="DRIVE___10" localSheetId="14">#REF!</definedName>
    <definedName name="DRIVE___10">#REF!</definedName>
    <definedName name="DRIVE___12" localSheetId="14">#REF!</definedName>
    <definedName name="DRIVE___12">#REF!</definedName>
    <definedName name="DRIVE___2" localSheetId="14">#REF!</definedName>
    <definedName name="DRIVE___2">#REF!</definedName>
    <definedName name="DRIVE___3" localSheetId="14">#REF!</definedName>
    <definedName name="DRIVE___3">#REF!</definedName>
    <definedName name="DRIVE___4" localSheetId="14">#REF!</definedName>
    <definedName name="DRIVE___4">#REF!</definedName>
    <definedName name="DRIVE___5" localSheetId="14">#REF!</definedName>
    <definedName name="DRIVE___5">#REF!</definedName>
    <definedName name="DRIVE___7" localSheetId="14">#REF!</definedName>
    <definedName name="DRIVE___7">#REF!</definedName>
    <definedName name="DRIVE___8" localSheetId="14">#REF!</definedName>
    <definedName name="DRIVE___8">#REF!</definedName>
    <definedName name="DRIVE___9" localSheetId="14">#REF!</definedName>
    <definedName name="DRIVE___9">#REF!</definedName>
    <definedName name="DRJDRTH" hidden="1">#REF!</definedName>
    <definedName name="drsg">#REF!</definedName>
    <definedName name="DRTHDRTH">#REF!</definedName>
    <definedName name="DRTHDTRH">#REF!</definedName>
    <definedName name="dsaghh" localSheetId="14">#REF!</definedName>
    <definedName name="dsaghh">#REF!</definedName>
    <definedName name="dsfACF">#REF!</definedName>
    <definedName name="DSKFJL" localSheetId="14">#REF!</definedName>
    <definedName name="DSKFJL">#REF!</definedName>
    <definedName name="DSVP" localSheetId="14">#REF!</definedName>
    <definedName name="DSVP">#REF!</definedName>
    <definedName name="DTYJTH" hidden="1">#REF!</definedName>
    <definedName name="DWD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localSheetId="14">#REF!</definedName>
    <definedName name="e">#REF!</definedName>
    <definedName name="E14S1">[15]Sheet1!$E$14</definedName>
    <definedName name="E5S1">[15]Sheet1!$E$5</definedName>
    <definedName name="EA">#REF!</definedName>
    <definedName name="EAGRSERG">#REF!</definedName>
    <definedName name="edgh">#REF!</definedName>
    <definedName name="edtgh">#REF!</definedName>
    <definedName name="eeee">#REF!</definedName>
    <definedName name="EF">#REF!</definedName>
    <definedName name="efdd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GFE">#REF!</definedName>
    <definedName name="eggn">#REF!</definedName>
    <definedName name="EGNEWN">#REF!</definedName>
    <definedName name="EGNNH">#REF!</definedName>
    <definedName name="egntngn">#REF!</definedName>
    <definedName name="EIRP" localSheetId="14">#REF!</definedName>
    <definedName name="EIRP">#REF!</definedName>
    <definedName name="EKSRK">[0]!EKSRK</definedName>
    <definedName name="EN">#REF!</definedName>
    <definedName name="END">#REF!</definedName>
    <definedName name="ENRNENY">#REF!</definedName>
    <definedName name="ERER" localSheetId="14">#REF!</definedName>
    <definedName name="ERER">#REF!</definedName>
    <definedName name="ERGER">#REF!</definedName>
    <definedName name="ESRG">#REF!</definedName>
    <definedName name="ESRGSEG">#REF!</definedName>
    <definedName name="ETNE">#REF!</definedName>
    <definedName name="EWNFFNN">#REF!</definedName>
    <definedName name="_xlnm.Extract" localSheetId="14">#REF!</definedName>
    <definedName name="_xlnm.Extract">#REF!</definedName>
    <definedName name="Extract_MI">#REF!</definedName>
    <definedName name="EYN">#REF!</definedName>
    <definedName name="F" localSheetId="14">#REF!</definedName>
    <definedName name="F">#REF!</definedName>
    <definedName name="F___0" localSheetId="14">#REF!</definedName>
    <definedName name="F___0">#REF!</definedName>
    <definedName name="F___11" localSheetId="14">#REF!</definedName>
    <definedName name="F___11">#REF!</definedName>
    <definedName name="F___12" localSheetId="14">#REF!</definedName>
    <definedName name="F___12">#REF!</definedName>
    <definedName name="F___8" localSheetId="14">#REF!</definedName>
    <definedName name="F___8">#REF!</definedName>
    <definedName name="F_CODE">#N/A</definedName>
    <definedName name="F_CODE1">#N/A</definedName>
    <definedName name="F_DES">#REF!</definedName>
    <definedName name="F_EQ">#N/A</definedName>
    <definedName name="F_EQ0">#REF!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act">#REF!</definedName>
    <definedName name="FB">#REF!</definedName>
    <definedName name="fdfd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z">#REF!</definedName>
    <definedName name="FDN">#REF!</definedName>
    <definedName name="FDS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E">#REF!</definedName>
    <definedName name="FEF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hidden="1">#REF!</definedName>
    <definedName name="FFDGGFD" localSheetId="14">#REF!</definedName>
    <definedName name="FFDGGFD">#REF!</definedName>
    <definedName name="FFDGGFD___0" localSheetId="14">#REF!</definedName>
    <definedName name="FFDGGFD___0">#REF!</definedName>
    <definedName name="FFDGGFD___11" localSheetId="14">#REF!</definedName>
    <definedName name="FFDGGFD___11">#REF!</definedName>
    <definedName name="FFDGGFD___12" localSheetId="14">#REF!</definedName>
    <definedName name="FFDGGFD___12">#REF!</definedName>
    <definedName name="FFDGGFD___8" localSheetId="14">#REF!</definedName>
    <definedName name="FFDGGFD___8">#REF!</definedName>
    <definedName name="FFF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>#REF!</definedName>
    <definedName name="FFFF" localSheetId="14">#REF!</definedName>
    <definedName name="FFFF">#REF!</definedName>
    <definedName name="FFFF___0" localSheetId="14">#REF!</definedName>
    <definedName name="FFFF___0">#REF!</definedName>
    <definedName name="FFFF___11" localSheetId="14">#REF!</definedName>
    <definedName name="FFFF___11">#REF!</definedName>
    <definedName name="FFFF___12" localSheetId="14">#REF!</definedName>
    <definedName name="FFFF___12">#REF!</definedName>
    <definedName name="FFFF___8" localSheetId="14">#REF!</definedName>
    <definedName name="FFFF___8">#REF!</definedName>
    <definedName name="FFFFF" localSheetId="14">#REF!</definedName>
    <definedName name="FFFFF">#REF!</definedName>
    <definedName name="FFFFF___0" localSheetId="14">#REF!</definedName>
    <definedName name="FFFFF___0">#REF!</definedName>
    <definedName name="FFFFF___11" localSheetId="14">#REF!</definedName>
    <definedName name="FFFFF___11">#REF!</definedName>
    <definedName name="FFFFF___12" localSheetId="14">#REF!</definedName>
    <definedName name="FFFFF___12">#REF!</definedName>
    <definedName name="FFFFF___8" localSheetId="14">#REF!</definedName>
    <definedName name="FFFFF___8">#REF!</definedName>
    <definedName name="ffffff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>#REF!</definedName>
    <definedName name="FGD" localSheetId="14">#REF!</definedName>
    <definedName name="FGD">#REF!</definedName>
    <definedName name="FGF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NHFHN">#REF!</definedName>
    <definedName name="FGNRTH">#REF!</definedName>
    <definedName name="FGSD">#REF!</definedName>
    <definedName name="FHFH" hidden="1">[16]수량산출!$A$1:$A$8561</definedName>
    <definedName name="fhfhf" localSheetId="14">#REF!</definedName>
    <definedName name="fhfhf">#REF!</definedName>
    <definedName name="FHFK" localSheetId="17" hidden="1">[16]수량산출!#REF!</definedName>
    <definedName name="FHFK" hidden="1">[16]수량산출!#REF!</definedName>
    <definedName name="FIX">#REF!</definedName>
    <definedName name="FIXT" localSheetId="14">#REF!</definedName>
    <definedName name="FIXT">#REF!</definedName>
    <definedName name="FLEXIBLE_JOINT">#REF!</definedName>
    <definedName name="FLEXIBLE32">#REF!</definedName>
    <definedName name="FN">#REF!</definedName>
    <definedName name="FNN">#REF!</definedName>
    <definedName name="FOUND_A">#REF!</definedName>
    <definedName name="FOUND_H">#REF!</definedName>
    <definedName name="FRTTREE">#REF!</definedName>
    <definedName name="FSGFH">#REF!</definedName>
    <definedName name="FTJFTYJ">#REF!</definedName>
    <definedName name="FYUKGFYUK" hidden="1">#REF!</definedName>
    <definedName name="G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>#REF!</definedName>
    <definedName name="G14S1">[15]Sheet1!$G$14</definedName>
    <definedName name="G5S1">[15]Sheet1!$G$5</definedName>
    <definedName name="GAGGRF">#REF!</definedName>
    <definedName name="GATEVALVE20">#REF!</definedName>
    <definedName name="GATEVALVE25">#REF!</definedName>
    <definedName name="GATEVALVE32">#REF!</definedName>
    <definedName name="GATEVALVE50">#REF!</definedName>
    <definedName name="gbc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NGDSNGN">#REF!</definedName>
    <definedName name="GE">#REF!</definedName>
    <definedName name="GEW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" localSheetId="14">#REF!</definedName>
    <definedName name="gfd">#REF!</definedName>
    <definedName name="GFD___0" localSheetId="14">#REF!</definedName>
    <definedName name="GFD___0">#REF!</definedName>
    <definedName name="GFD___11" localSheetId="14">#REF!</definedName>
    <definedName name="GFD___11">#REF!</definedName>
    <definedName name="GFD___12" localSheetId="14">#REF!</definedName>
    <definedName name="GFD___12">#REF!</definedName>
    <definedName name="GFD___8" localSheetId="14">#REF!</definedName>
    <definedName name="GFD___8">#REF!</definedName>
    <definedName name="GFG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RGGRA">#REF!</definedName>
    <definedName name="gg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>#REF!</definedName>
    <definedName name="GGGG" localSheetId="14">#REF!</definedName>
    <definedName name="GGGG">#REF!</definedName>
    <definedName name="GGGG___0" localSheetId="14">#REF!</definedName>
    <definedName name="GGGG___0">#REF!</definedName>
    <definedName name="GGGG___11" localSheetId="14">#REF!</definedName>
    <definedName name="GGGG___11">#REF!</definedName>
    <definedName name="GGGG___12" localSheetId="14">#REF!</definedName>
    <definedName name="GGGG___12">#REF!</definedName>
    <definedName name="GGGG___8" localSheetId="14">#REF!</definedName>
    <definedName name="GGGG___8">#REF!</definedName>
    <definedName name="GH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>#REF!</definedName>
    <definedName name="GHOGHGFU">#REF!</definedName>
    <definedName name="GN">#REF!</definedName>
    <definedName name="GNE">#REF!</definedName>
    <definedName name="GNY">#REF!</definedName>
    <definedName name="GO">#REF!</definedName>
    <definedName name="GS">#REF!</definedName>
    <definedName name="GUIL">#REF!</definedName>
    <definedName name="GYUKFT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__0" localSheetId="14">#REF!</definedName>
    <definedName name="h___0">#REF!</definedName>
    <definedName name="h___11" localSheetId="14">#REF!</definedName>
    <definedName name="h___11">#REF!</definedName>
    <definedName name="h___12" localSheetId="14">#REF!</definedName>
    <definedName name="h___12">#REF!</definedName>
    <definedName name="H100x100x6x8t_단중">#REF!</definedName>
    <definedName name="H125x125x6.5x9t_단중">#REF!</definedName>
    <definedName name="H150x100x6x9t_단중">#REF!</definedName>
    <definedName name="H1H">#REF!</definedName>
    <definedName name="H2H">#REF!</definedName>
    <definedName name="H3H">#REF!</definedName>
    <definedName name="H4H">#REF!</definedName>
    <definedName name="H4N">#REF!</definedName>
    <definedName name="HAF" localSheetId="14">#REF!</definedName>
    <definedName name="HAF">#REF!</definedName>
    <definedName name="han_code">[17]!han_code</definedName>
    <definedName name="HBV" localSheetId="14">#REF!</definedName>
    <definedName name="HBV" localSheetId="0">#REF!</definedName>
    <definedName name="HBV">#REF!</definedName>
    <definedName name="HCR" localSheetId="14">#REF!</definedName>
    <definedName name="HCR">#REF!</definedName>
    <definedName name="HDATA">#N/A</definedName>
    <definedName name="HDGBGD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SVP" localSheetId="14">#REF!</definedName>
    <definedName name="HDSVP" localSheetId="0">#REF!</definedName>
    <definedName name="HDSVP">#REF!</definedName>
    <definedName name="HFNHN">#REF!</definedName>
    <definedName name="hgf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AF" localSheetId="14">#REF!</definedName>
    <definedName name="HHAF">#REF!</definedName>
    <definedName name="HHH">#REF!</definedName>
    <definedName name="HHH___0" localSheetId="14">#REF!</definedName>
    <definedName name="HHH___0">#REF!</definedName>
    <definedName name="HHH___11" localSheetId="14">#REF!</definedName>
    <definedName name="HHH___11">#REF!</definedName>
    <definedName name="HHH___12" localSheetId="14">#REF!</definedName>
    <definedName name="HHH___12">#REF!</definedName>
    <definedName name="HHH___8" localSheetId="14">#REF!</definedName>
    <definedName name="HHH___8">#REF!</definedName>
    <definedName name="HHHH" localSheetId="17" hidden="1">#REF!</definedName>
    <definedName name="HHHH" hidden="1">#REF!</definedName>
    <definedName name="HHMF" localSheetId="14">#REF!</definedName>
    <definedName name="HHMF">#REF!</definedName>
    <definedName name="hj" localSheetId="14">#REF!</definedName>
    <definedName name="hj">#REF!</definedName>
    <definedName name="hj___0" localSheetId="14">#REF!</definedName>
    <definedName name="hj___0">#REF!</definedName>
    <definedName name="hj___11" localSheetId="14">#REF!</definedName>
    <definedName name="hj___11">#REF!</definedName>
    <definedName name="hj___12" localSheetId="14">#REF!</definedName>
    <definedName name="hj___12">#REF!</definedName>
    <definedName name="HMF" localSheetId="14">#REF!</definedName>
    <definedName name="HMF">#REF!</definedName>
    <definedName name="HMHM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 localSheetId="14">#REF!</definedName>
    <definedName name="HMOTOR">#REF!</definedName>
    <definedName name="HN">#REF!</definedName>
    <definedName name="HPP">#REF!</definedName>
    <definedName name="HPUMP" localSheetId="14">#REF!</definedName>
    <definedName name="HPUMP">#REF!</definedName>
    <definedName name="hsdfhsdlas">#REF!</definedName>
    <definedName name="HSV" localSheetId="14">#REF!</definedName>
    <definedName name="HSV">#REF!</definedName>
    <definedName name="HTHT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16" hidden="1">{"'단계별시설공사비'!$A$3:$K$51"}</definedName>
    <definedName name="HTML_Control" localSheetId="17" hidden="1">{"'단계별시설공사비'!$A$3:$K$51"}</definedName>
    <definedName name="HTML_Control" hidden="1">{"'중기작업1'!$A$1:$V$18"}</definedName>
    <definedName name="HTML_Description" hidden="1">""</definedName>
    <definedName name="HTML_Email" hidden="1">""</definedName>
    <definedName name="HTML_Header" localSheetId="16" hidden="1">"사업비총괄"</definedName>
    <definedName name="HTML_Header" localSheetId="17" hidden="1">"사업비총괄"</definedName>
    <definedName name="HTML_Header" hidden="1">"중기작업1"</definedName>
    <definedName name="HTML_LastUpdate" localSheetId="16" hidden="1">"01-06-17"</definedName>
    <definedName name="HTML_LastUpdate" localSheetId="17" hidden="1">"01-06-17"</definedName>
    <definedName name="HTML_LastUpdate" hidden="1">"99-07-22"</definedName>
    <definedName name="HTML_LineAfter" hidden="1">FALSE</definedName>
    <definedName name="HTML_LineBefore" hidden="1">FALSE</definedName>
    <definedName name="HTML_Name" localSheetId="16" hidden="1">"김정호"</definedName>
    <definedName name="HTML_Name" localSheetId="17" hidden="1">"김정호"</definedName>
    <definedName name="HTML_Name" hidden="1">"경일"</definedName>
    <definedName name="HTML_OBDlg2" hidden="1">TRUE</definedName>
    <definedName name="HTML_OBDlg4" hidden="1">TRUE</definedName>
    <definedName name="HTML_OS" hidden="1">0</definedName>
    <definedName name="HTML_PathFile" localSheetId="16" hidden="1">"C:\My Documents\6.htm"</definedName>
    <definedName name="HTML_PathFile" localSheetId="17" hidden="1">"C:\My Documents\6.htm"</definedName>
    <definedName name="HTML_PathFile" hidden="1">"C:\WORK\상구\MyHTML.htm"</definedName>
    <definedName name="HTML_Title" localSheetId="16" hidden="1">"비용산출"</definedName>
    <definedName name="HTML_Title" localSheetId="17" hidden="1">"비용산출"</definedName>
    <definedName name="HTML_Title" hidden="1">"99공1"</definedName>
    <definedName name="HTR">#REF!</definedName>
    <definedName name="HTYJ">#REF!</definedName>
    <definedName name="HVAFP" localSheetId="14">#REF!</definedName>
    <definedName name="HVAFP">#REF!</definedName>
    <definedName name="HVMF" localSheetId="14">#REF!</definedName>
    <definedName name="HVMF">#REF!</definedName>
    <definedName name="HWEI" localSheetId="14">#REF!</definedName>
    <definedName name="HWEI">#REF!</definedName>
    <definedName name="H변대" localSheetId="14">#REF!</definedName>
    <definedName name="H변대">#REF!</definedName>
    <definedName name="H변대산출근거" localSheetId="14">#REF!</definedName>
    <definedName name="H변대산출근거">#REF!</definedName>
    <definedName name="I7N">#REF!</definedName>
    <definedName name="IA">#REF!</definedName>
    <definedName name="IB">#REF!</definedName>
    <definedName name="IB_1">#REF!</definedName>
    <definedName name="ID" localSheetId="14">'[18]Y-WORK'!$I$268:$I$417,'[18]Y-WORK'!$I$427:$I$450</definedName>
    <definedName name="ID" localSheetId="0">'[18]Y-WORK'!$I$268:$I$417,'[18]Y-WORK'!$I$427:$I$450</definedName>
    <definedName name="ID">#REF!,#REF!</definedName>
    <definedName name="ii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 localSheetId="14">#REF!</definedName>
    <definedName name="IL" localSheetId="0">#REF!</definedName>
    <definedName name="IL">#N/A</definedName>
    <definedName name="IL___0" localSheetId="14">#REF!</definedName>
    <definedName name="IL___0" localSheetId="0">#REF!</definedName>
    <definedName name="IL___0">#REF!</definedName>
    <definedName name="IL___10" localSheetId="14">#REF!</definedName>
    <definedName name="IL___10">#REF!</definedName>
    <definedName name="IL___12" localSheetId="14">#REF!</definedName>
    <definedName name="IL___12">#REF!</definedName>
    <definedName name="IL___2" localSheetId="14">#REF!</definedName>
    <definedName name="IL___2">#REF!</definedName>
    <definedName name="IL___3" localSheetId="14">#REF!</definedName>
    <definedName name="IL___3">#REF!</definedName>
    <definedName name="IL___4" localSheetId="14">#REF!</definedName>
    <definedName name="IL___4">#REF!</definedName>
    <definedName name="IL___5" localSheetId="14">#REF!</definedName>
    <definedName name="IL___5">#REF!</definedName>
    <definedName name="IL___7" localSheetId="14">#REF!</definedName>
    <definedName name="IL___7">#REF!</definedName>
    <definedName name="IL___8" localSheetId="14">#REF!</definedName>
    <definedName name="IL___8">#REF!</definedName>
    <definedName name="IL___9" localSheetId="14">#REF!</definedName>
    <definedName name="IL___9">#REF!</definedName>
    <definedName name="ILN">#REF!</definedName>
    <definedName name="ilwi">#REF!</definedName>
    <definedName name="IN">#REF!</definedName>
    <definedName name="INN">#REF!</definedName>
    <definedName name="iourowerjl">#REF!</definedName>
    <definedName name="iu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>#REF!</definedName>
    <definedName name="J_D">#REF!</definedName>
    <definedName name="JAATD">#REF!</definedName>
    <definedName name="JABG">#REF!</definedName>
    <definedName name="jafjlg">#REF!</definedName>
    <definedName name="JANG">#REF!</definedName>
    <definedName name="jj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>#REF!</definedName>
    <definedName name="JN">#REF!</definedName>
    <definedName name="JNTJN">#REF!</definedName>
    <definedName name="JNY">#REF!</definedName>
    <definedName name="JNYR">#REF!</definedName>
    <definedName name="JOINT">#REF!</definedName>
    <definedName name="JPP">#REF!</definedName>
    <definedName name="JTYJDR">#REF!</definedName>
    <definedName name="JYJY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>#REF!</definedName>
    <definedName name="K4C57">#REF!</definedName>
    <definedName name="kakwpa">#REF!</definedName>
    <definedName name="kala">#REF!</definedName>
    <definedName name="KANG1">#REF!</definedName>
    <definedName name="KANG2">#REF!</definedName>
    <definedName name="kd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J" localSheetId="14">#REF!</definedName>
    <definedName name="KDJ">#REF!</definedName>
    <definedName name="kepco" localSheetId="14">[19]내역!#REF!</definedName>
    <definedName name="kepco" localSheetId="0">[19]내역!#REF!</definedName>
    <definedName name="kepco">[19]내역!#REF!</definedName>
    <definedName name="kf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c">#REF!</definedName>
    <definedName name="kgb">#REF!</definedName>
    <definedName name="kiaka">#REF!</definedName>
    <definedName name="KJNY">#REF!</definedName>
    <definedName name="KK" localSheetId="14">#REF!</definedName>
    <definedName name="KK">#REF!</definedName>
    <definedName name="KKK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P">#REF!</definedName>
    <definedName name="KMP">#REF!</definedName>
    <definedName name="KN">#REF!</definedName>
    <definedName name="KNN">#REF!</definedName>
    <definedName name="KNT">#REF!</definedName>
    <definedName name="KR">#REF!</definedName>
    <definedName name="ksask">#REF!</definedName>
    <definedName name="KUK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>#REF!</definedName>
    <definedName name="KUP">#REF!</definedName>
    <definedName name="L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or" localSheetId="14">#REF!</definedName>
    <definedName name="labor">#REF!</definedName>
    <definedName name="LAST">#REF!</definedName>
    <definedName name="LH">#REF!</definedName>
    <definedName name="LH.4">#REF!</definedName>
    <definedName name="LH.7">#REF!</definedName>
    <definedName name="LIST">[20]부하LOAD!$B$4:$P$163</definedName>
    <definedName name="ljg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dfjlkd">#REF!</definedName>
    <definedName name="LKNN">#REF!</definedName>
    <definedName name="LKNYNLY">#REF!</definedName>
    <definedName name="LL">#REF!</definedName>
    <definedName name="LN">#REF!</definedName>
    <definedName name="LNHNRTHN">#REF!</definedName>
    <definedName name="LNU">#REF!</definedName>
    <definedName name="LOADT" localSheetId="14">#REF!</definedName>
    <definedName name="LOADT">#REF!</definedName>
    <definedName name="LP___4">#REF!</definedName>
    <definedName name="LPG">#REF!</definedName>
    <definedName name="LU">#REF!</definedName>
    <definedName name="LUN">#REF!</definedName>
    <definedName name="m" localSheetId="14" hidden="1">#REF!</definedName>
    <definedName name="m" localSheetId="16" hidden="1">#REF!</definedName>
    <definedName name="m" localSheetId="17" hidden="1">#REF!</definedName>
    <definedName name="m" hidden="1">#REF!</definedName>
    <definedName name="M_TR">#REF!</definedName>
    <definedName name="machine">#REF!</definedName>
    <definedName name="Macro4">[0]!Macro4</definedName>
    <definedName name="MAIN_COM_소계" localSheetId="14">#REF!</definedName>
    <definedName name="MAIN_COM_소계" localSheetId="0">#REF!</definedName>
    <definedName name="MAIN_COM_소계">#REF!</definedName>
    <definedName name="mamaa">#REF!</definedName>
    <definedName name="MB.1">#REF!</definedName>
    <definedName name="MB.2">#REF!</definedName>
    <definedName name="MC_3">#REF!</definedName>
    <definedName name="MCB">#REF!</definedName>
    <definedName name="MCC">#REF!</definedName>
    <definedName name="MCH">#REF!</definedName>
    <definedName name="MCON">#REF!</definedName>
    <definedName name="MH" localSheetId="14">[21]DATA!$I$17:$J$26</definedName>
    <definedName name="MH" localSheetId="0">[21]DATA!$I$17:$J$26</definedName>
    <definedName name="MH">#REF!</definedName>
    <definedName name="MID">#REF!</definedName>
    <definedName name="mm">#REF!</definedName>
    <definedName name="MMD">#N/A</definedName>
    <definedName name="MMGFDMG">#REF!</definedName>
    <definedName name="Module2.나타내기">[22]!Module2.나타내기</definedName>
    <definedName name="Module2.숨기기">[22]!Module2.숨기기</definedName>
    <definedName name="MONEY" localSheetId="14">'[18]Y-WORK'!$F$21:$M$417,'[18]Y-WORK'!$F$427:$M$450</definedName>
    <definedName name="MONEY" localSheetId="0">'[18]Y-WORK'!$F$21:$M$417,'[18]Y-WORK'!$F$427:$M$450</definedName>
    <definedName name="MONEY">#REF!,#REF!</definedName>
    <definedName name="MOTOR" localSheetId="14">#REF!</definedName>
    <definedName name="MOTOR" localSheetId="0">#REF!</definedName>
    <definedName name="MOTOR">#REF!</definedName>
    <definedName name="MOTOR_______" localSheetId="14">#REF!</definedName>
    <definedName name="MOTOR_______">#REF!</definedName>
    <definedName name="MOTOR__________0" localSheetId="14">#REF!</definedName>
    <definedName name="MOTOR__________0">#REF!</definedName>
    <definedName name="MOTOR__________10" localSheetId="14">#REF!</definedName>
    <definedName name="MOTOR__________10">#REF!</definedName>
    <definedName name="MOTOR__________12" localSheetId="14">#REF!</definedName>
    <definedName name="MOTOR__________12">#REF!</definedName>
    <definedName name="MOTOR__________2" localSheetId="14">#REF!</definedName>
    <definedName name="MOTOR__________2">#REF!</definedName>
    <definedName name="MOTOR__________3" localSheetId="14">#REF!</definedName>
    <definedName name="MOTOR__________3">#REF!</definedName>
    <definedName name="MOTOR__________4" localSheetId="14">#REF!</definedName>
    <definedName name="MOTOR__________4">#REF!</definedName>
    <definedName name="MOTOR__________5" localSheetId="14">#REF!</definedName>
    <definedName name="MOTOR__________5">#REF!</definedName>
    <definedName name="MOTOR__________6" localSheetId="14">#REF!</definedName>
    <definedName name="MOTOR__________6">#REF!</definedName>
    <definedName name="MOTOR__________7" localSheetId="14">#REF!</definedName>
    <definedName name="MOTOR__________7">#REF!</definedName>
    <definedName name="MOTOR__________8" localSheetId="14">#REF!</definedName>
    <definedName name="MOTOR__________8">#REF!</definedName>
    <definedName name="MOTOR__________9" localSheetId="14">#REF!</definedName>
    <definedName name="MOTOR__________9">#REF!</definedName>
    <definedName name="MOTOR__농형_전폐" localSheetId="14">#REF!</definedName>
    <definedName name="MOTOR__농형_전폐">#REF!</definedName>
    <definedName name="MP">#REF!</definedName>
    <definedName name="MR">#REF!</definedName>
    <definedName name="MS">#REF!</definedName>
    <definedName name="MY">#REF!</definedName>
    <definedName name="MYB.1">#REF!</definedName>
    <definedName name="MYB.2">#REF!</definedName>
    <definedName name="MYH">#REF!</definedName>
    <definedName name="N">#REF!</definedName>
    <definedName name="N2N">#REF!</definedName>
    <definedName name="N46YN">#REF!</definedName>
    <definedName name="N7N">#REF!</definedName>
    <definedName name="N85NN">#REF!</definedName>
    <definedName name="N8N">#REF!</definedName>
    <definedName name="na">#REF!</definedName>
    <definedName name="nad">#REF!</definedName>
    <definedName name="NAM" localSheetId="14">#REF!</definedName>
    <definedName name="NAM">#REF!</definedName>
    <definedName name="nanfa">#REF!</definedName>
    <definedName name="nasnfn">#REF!</definedName>
    <definedName name="NEW">#REF!</definedName>
    <definedName name="NEWN">#REF!</definedName>
    <definedName name="NEWNAME" localSheetId="17" hidden="1">{#N/A,#N/A,FALSE,"CCTV"}</definedName>
    <definedName name="NEWNAME" hidden="1">{#N/A,#N/A,FALSE,"CCTV"}</definedName>
    <definedName name="nfnf">#REF!</definedName>
    <definedName name="nfnwfqnf">#REF!</definedName>
    <definedName name="NG">#REF!</definedName>
    <definedName name="ngf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N">#REF!</definedName>
    <definedName name="NH">#REF!</definedName>
    <definedName name="NHM">#REF!</definedName>
    <definedName name="NHNT">#REF!</definedName>
    <definedName name="NK">#REF!</definedName>
    <definedName name="NKNUIKN">#REF!</definedName>
    <definedName name="NKU">#REF!</definedName>
    <definedName name="NL">#REF!</definedName>
    <definedName name="NLN">#REF!</definedName>
    <definedName name="NLO">#REF!</definedName>
    <definedName name="NN">#REF!</definedName>
    <definedName name="nnf">#REF!</definedName>
    <definedName name="NNNNN">[0]!NNNNN</definedName>
    <definedName name="NNT">#REF!</definedName>
    <definedName name="NO">#REF!</definedName>
    <definedName name="NOT">#REF!</definedName>
    <definedName name="NQN">#REF!</definedName>
    <definedName name="NRDTHSA">#REF!</definedName>
    <definedName name="NRE">#REF!</definedName>
    <definedName name="NRN">#REF!</definedName>
    <definedName name="NRNTRBNRTH">#REF!</definedName>
    <definedName name="NRTHSGT">#REF!</definedName>
    <definedName name="NSFDN">#REF!</definedName>
    <definedName name="NT">#REF!</definedName>
    <definedName name="NTN">#REF!</definedName>
    <definedName name="NUMBER">#REF!</definedName>
    <definedName name="NUN">#REF!</definedName>
    <definedName name="NWE">#REF!</definedName>
    <definedName name="NY">#REF!</definedName>
    <definedName name="O" localSheetId="14">[23]내역!#REF!</definedName>
    <definedName name="O" localSheetId="0">[23]내역!#REF!</definedName>
    <definedName name="O">[23]내역!#REF!</definedName>
    <definedName name="odld">#REF!</definedName>
    <definedName name="ok">#REF!</definedName>
    <definedName name="OOO" localSheetId="17" hidden="1">#REF!</definedName>
    <definedName name="OOO" hidden="1">#REF!</definedName>
    <definedName name="oorw">#REF!</definedName>
    <definedName name="oqlql">#REF!</definedName>
    <definedName name="or" localSheetId="0">[24]과천MAIN!#REF!</definedName>
    <definedName name="or">[24]과천MAIN!#REF!</definedName>
    <definedName name="or___0" localSheetId="0">[25]__MAIN!#REF!</definedName>
    <definedName name="or___0">[25]__MAIN!#REF!</definedName>
    <definedName name="or___12" localSheetId="0">[26]__MAIN!#REF!</definedName>
    <definedName name="or___12">[26]__MAIN!#REF!</definedName>
    <definedName name="P">#REF!</definedName>
    <definedName name="P_H2">#REF!</definedName>
    <definedName name="PA">#REF!</definedName>
    <definedName name="pat">#REF!</definedName>
    <definedName name="PB">#REF!</definedName>
    <definedName name="PBB">#REF!</definedName>
    <definedName name="PC">#REF!</definedName>
    <definedName name="PD">#REF!</definedName>
    <definedName name="PE">#REF!</definedName>
    <definedName name="PEA">#REF!</definedName>
    <definedName name="PEAK">#N/A</definedName>
    <definedName name="PF">#REF!</definedName>
    <definedName name="PG">#REF!</definedName>
    <definedName name="PH">#REF!</definedName>
    <definedName name="PI">#REF!</definedName>
    <definedName name="PI48___0" localSheetId="14">#REF!</definedName>
    <definedName name="PI48___0">#REF!</definedName>
    <definedName name="PI48___10" localSheetId="14">#REF!</definedName>
    <definedName name="PI48___10">#REF!</definedName>
    <definedName name="PI48___12" localSheetId="14">#REF!</definedName>
    <definedName name="PI48___12">#REF!</definedName>
    <definedName name="PI48___2" localSheetId="14">#REF!</definedName>
    <definedName name="PI48___2">#REF!</definedName>
    <definedName name="PI48___3" localSheetId="14">#REF!</definedName>
    <definedName name="PI48___3">#REF!</definedName>
    <definedName name="PI48___4" localSheetId="14">#REF!</definedName>
    <definedName name="PI48___4">#REF!</definedName>
    <definedName name="PI48___5" localSheetId="14">#REF!</definedName>
    <definedName name="PI48___5">#REF!</definedName>
    <definedName name="PI48___7" localSheetId="14">#REF!</definedName>
    <definedName name="PI48___7">#REF!</definedName>
    <definedName name="PI48___8" localSheetId="14">#REF!</definedName>
    <definedName name="PI48___8">#REF!</definedName>
    <definedName name="PI48___9" localSheetId="14">#REF!</definedName>
    <definedName name="PI48___9">#REF!</definedName>
    <definedName name="PI60___0" localSheetId="14">#REF!</definedName>
    <definedName name="PI60___0">#REF!</definedName>
    <definedName name="PI60___10" localSheetId="14">#REF!</definedName>
    <definedName name="PI60___10">#REF!</definedName>
    <definedName name="PI60___12" localSheetId="14">#REF!</definedName>
    <definedName name="PI60___12">#REF!</definedName>
    <definedName name="PI60___2" localSheetId="14">#REF!</definedName>
    <definedName name="PI60___2">#REF!</definedName>
    <definedName name="PI60___3" localSheetId="14">#REF!</definedName>
    <definedName name="PI60___3">#REF!</definedName>
    <definedName name="PI60___4" localSheetId="14">#REF!</definedName>
    <definedName name="PI60___4">#REF!</definedName>
    <definedName name="PI60___5" localSheetId="14">#REF!</definedName>
    <definedName name="PI60___5">#REF!</definedName>
    <definedName name="PI60___7" localSheetId="14">#REF!</definedName>
    <definedName name="PI60___7">#REF!</definedName>
    <definedName name="PI60___8" localSheetId="14">#REF!</definedName>
    <definedName name="PI60___8">#REF!</definedName>
    <definedName name="PI60___9" localSheetId="14">#REF!</definedName>
    <definedName name="PI60___9">#REF!</definedName>
    <definedName name="PJ">#REF!</definedName>
    <definedName name="PK">#REF!</definedName>
    <definedName name="pl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M">#REF!</definedName>
    <definedName name="PN">#REF!</definedName>
    <definedName name="PO">#REF!</definedName>
    <definedName name="POI" localSheetId="17" hidden="1">#REF!</definedName>
    <definedName name="POI" hidden="1">#REF!</definedName>
    <definedName name="PP">#REF!</definedName>
    <definedName name="PPP" localSheetId="16" hidden="1">#REF!</definedName>
    <definedName name="PPP" localSheetId="17" hidden="1">#REF!</definedName>
    <definedName name="ppp">#REF!</definedName>
    <definedName name="PQ">#REF!</definedName>
    <definedName name="PR">#REF!</definedName>
    <definedName name="PRC">#REF!</definedName>
    <definedName name="print">#REF!</definedName>
    <definedName name="_xlnm.Print_Area" localSheetId="9">' 시스템설치공사'!$A$1:$M$25</definedName>
    <definedName name="_xlnm.Print_Area" localSheetId="5">RTU제조원가!$A$1:$J$23</definedName>
    <definedName name="_xlnm.Print_Area" localSheetId="6">RTU합!$A$1:$L$29</definedName>
    <definedName name="_xlnm.Print_Area" localSheetId="7">원격소RTU!$A$1:$L$162</definedName>
    <definedName name="_xlnm.Print_Area" localSheetId="12">원격소기성품!$A$1:$L$44</definedName>
    <definedName name="_xlnm.Print_Area" localSheetId="13">원격소기성품근!$A$1:$Q$25</definedName>
    <definedName name="_xlnm.Print_Area" localSheetId="10">원격소설치!$A$1:$M$75</definedName>
    <definedName name="_xlnm.Print_Area" localSheetId="11">원격소설치근!$A$1:$O$50</definedName>
    <definedName name="_xlnm.Print_Area" localSheetId="4">원격소합계!$A$1:$L$52</definedName>
    <definedName name="_xlnm.Print_Area" localSheetId="16">자동화공사!$A$1:$L$44</definedName>
    <definedName name="_xlnm.Print_Area" localSheetId="17">자동화수량산출!$A$1:$N$58</definedName>
    <definedName name="_xlnm.Print_Area" localSheetId="0">전체총괄!$A$1:$J$32</definedName>
    <definedName name="_xlnm.Print_Area" localSheetId="1">주요자재!$A$1:$L$27</definedName>
    <definedName name="_xlnm.Print_Area" localSheetId="3">중앙제조품!$A$1:$L$28</definedName>
    <definedName name="_xlnm.Print_Area" localSheetId="2">중앙합!$A$1:$L$24</definedName>
    <definedName name="_xlnm.Print_Area">#REF!</definedName>
    <definedName name="PRINT_AREA_MI" localSheetId="14">#REF!</definedName>
    <definedName name="Print_Area_MI">#REF!</definedName>
    <definedName name="PRINT_AREA_MI1">#REF!</definedName>
    <definedName name="PRINT_TILTES">#REF!</definedName>
    <definedName name="print_title">#REF!</definedName>
    <definedName name="_xlnm.Print_Titles" localSheetId="16">자동화공사!$4:$5</definedName>
    <definedName name="_xlnm.Print_Titles" localSheetId="17">자동화수량산출!$1:$1</definedName>
    <definedName name="_xlnm.Print_Titles" localSheetId="3">중앙제조품!$5:$6</definedName>
    <definedName name="_xlnm.Print_Titles">#REF!</definedName>
    <definedName name="Print_Titles_MI" localSheetId="14">#REF!</definedName>
    <definedName name="PRINT_TITLES_MI">#REF!</definedName>
    <definedName name="PRINTS_SCREEN">#REF!</definedName>
    <definedName name="prints_title">#REF!</definedName>
    <definedName name="PS">#REF!</definedName>
    <definedName name="PSS">#REF!</definedName>
    <definedName name="PT">#REF!</definedName>
    <definedName name="PTT">#REF!</definedName>
    <definedName name="PU">#REF!</definedName>
    <definedName name="PUMP" localSheetId="14">#REF!</definedName>
    <definedName name="PUMP">#REF!</definedName>
    <definedName name="pure">#REF!</definedName>
    <definedName name="PUU">#REF!</definedName>
    <definedName name="PV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q">#REF!</definedName>
    <definedName name="QLQL">#REF!</definedName>
    <definedName name="QW">#REF!</definedName>
    <definedName name="qwe">#REF!</definedName>
    <definedName name="QWERQWER" hidden="1">#REF!</definedName>
    <definedName name="QWERT" hidden="1">#REF!</definedName>
    <definedName name="RAD">#REF!</definedName>
    <definedName name="RATE">#REF!</definedName>
    <definedName name="RATE2">#REF!</definedName>
    <definedName name="RE">#REF!</definedName>
    <definedName name="_xlnm.Recorder">#REF!</definedName>
    <definedName name="REGERGE">#REF!</definedName>
    <definedName name="REN">#REF!</definedName>
    <definedName name="RFYIFIOYGOPIO" hidden="1">#REF!</definedName>
    <definedName name="RG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>#REF!</definedName>
    <definedName name="RH.4">#REF!</definedName>
    <definedName name="RH.7">#REF!</definedName>
    <definedName name="RHDDNJS">[0]!RHDDNJS</definedName>
    <definedName name="RK" localSheetId="17" hidden="1">[16]수량산출!#REF!</definedName>
    <definedName name="RK" hidden="1">[16]수량산출!#REF!</definedName>
    <definedName name="RKFL" localSheetId="14">#REF!</definedName>
    <definedName name="RKFL" localSheetId="0">#REF!</definedName>
    <definedName name="RKFL">#REF!</definedName>
    <definedName name="rlr">#REF!</definedName>
    <definedName name="RN">#REF!</definedName>
    <definedName name="RNH">#REF!</definedName>
    <definedName name="RNRN" localSheetId="14">#REF!</definedName>
    <definedName name="RNRN">#REF!</definedName>
    <definedName name="RNY">#REF!</definedName>
    <definedName name="RO110___0" localSheetId="14">#REF!</definedName>
    <definedName name="RO110___0">#REF!</definedName>
    <definedName name="RO110___10" localSheetId="14">#REF!</definedName>
    <definedName name="RO110___10">#REF!</definedName>
    <definedName name="RO110___12" localSheetId="14">#REF!</definedName>
    <definedName name="RO110___12">#REF!</definedName>
    <definedName name="RO110___2" localSheetId="14">#REF!</definedName>
    <definedName name="RO110___2">#REF!</definedName>
    <definedName name="RO110___3" localSheetId="14">#REF!</definedName>
    <definedName name="RO110___3">#REF!</definedName>
    <definedName name="RO110___4" localSheetId="14">#REF!</definedName>
    <definedName name="RO110___4">#REF!</definedName>
    <definedName name="RO110___5" localSheetId="14">#REF!</definedName>
    <definedName name="RO110___5">#REF!</definedName>
    <definedName name="RO110___7" localSheetId="14">#REF!</definedName>
    <definedName name="RO110___7">#REF!</definedName>
    <definedName name="RO110___8" localSheetId="14">#REF!</definedName>
    <definedName name="RO110___8">#REF!</definedName>
    <definedName name="RO110___9" localSheetId="14">#REF!</definedName>
    <definedName name="RO110___9">#REF!</definedName>
    <definedName name="RO22___0" localSheetId="14">#REF!</definedName>
    <definedName name="RO22___0">#REF!</definedName>
    <definedName name="RO22___10" localSheetId="14">#REF!</definedName>
    <definedName name="RO22___10">#REF!</definedName>
    <definedName name="RO22___12" localSheetId="14">#REF!</definedName>
    <definedName name="RO22___12">#REF!</definedName>
    <definedName name="RO22___2" localSheetId="14">#REF!</definedName>
    <definedName name="RO22___2">#REF!</definedName>
    <definedName name="RO22___3" localSheetId="14">#REF!</definedName>
    <definedName name="RO22___3">#REF!</definedName>
    <definedName name="RO22___4" localSheetId="14">#REF!</definedName>
    <definedName name="RO22___4">#REF!</definedName>
    <definedName name="RO22___5" localSheetId="14">#REF!</definedName>
    <definedName name="RO22___5">#REF!</definedName>
    <definedName name="RO22___7" localSheetId="14">#REF!</definedName>
    <definedName name="RO22___7">#REF!</definedName>
    <definedName name="RO22___8" localSheetId="14">#REF!</definedName>
    <definedName name="RO22___8">#REF!</definedName>
    <definedName name="RO22___9" localSheetId="14">#REF!</definedName>
    <definedName name="RO22___9">#REF!</definedName>
    <definedName name="RO35___0" localSheetId="14">#REF!</definedName>
    <definedName name="RO35___0">#REF!</definedName>
    <definedName name="RO35___10" localSheetId="14">#REF!</definedName>
    <definedName name="RO35___10">#REF!</definedName>
    <definedName name="RO35___12" localSheetId="14">#REF!</definedName>
    <definedName name="RO35___12">#REF!</definedName>
    <definedName name="RO35___2" localSheetId="14">#REF!</definedName>
    <definedName name="RO35___2">#REF!</definedName>
    <definedName name="RO35___3" localSheetId="14">#REF!</definedName>
    <definedName name="RO35___3">#REF!</definedName>
    <definedName name="RO35___4" localSheetId="14">#REF!</definedName>
    <definedName name="RO35___4">#REF!</definedName>
    <definedName name="RO35___5" localSheetId="14">#REF!</definedName>
    <definedName name="RO35___5">#REF!</definedName>
    <definedName name="RO35___7" localSheetId="14">#REF!</definedName>
    <definedName name="RO35___7">#REF!</definedName>
    <definedName name="RO35___8" localSheetId="14">#REF!</definedName>
    <definedName name="RO35___8">#REF!</definedName>
    <definedName name="RO35___9" localSheetId="14">#REF!</definedName>
    <definedName name="RO35___9">#REF!</definedName>
    <definedName name="RO60___0" localSheetId="14">#REF!</definedName>
    <definedName name="RO60___0">#REF!</definedName>
    <definedName name="RO60___10" localSheetId="14">#REF!</definedName>
    <definedName name="RO60___10">#REF!</definedName>
    <definedName name="RO60___12" localSheetId="14">#REF!</definedName>
    <definedName name="RO60___12">#REF!</definedName>
    <definedName name="RO60___2" localSheetId="14">#REF!</definedName>
    <definedName name="RO60___2">#REF!</definedName>
    <definedName name="RO60___3" localSheetId="14">#REF!</definedName>
    <definedName name="RO60___3">#REF!</definedName>
    <definedName name="RO60___4" localSheetId="14">#REF!</definedName>
    <definedName name="RO60___4">#REF!</definedName>
    <definedName name="RO60___5" localSheetId="14">#REF!</definedName>
    <definedName name="RO60___5">#REF!</definedName>
    <definedName name="RO60___7" localSheetId="14">#REF!</definedName>
    <definedName name="RO60___7">#REF!</definedName>
    <definedName name="RO60___8" localSheetId="14">#REF!</definedName>
    <definedName name="RO60___8">#REF!</definedName>
    <definedName name="RO60___9" localSheetId="14">#REF!</definedName>
    <definedName name="RO60___9">#REF!</definedName>
    <definedName name="RO80___0" localSheetId="14">#REF!</definedName>
    <definedName name="RO80___0">#REF!</definedName>
    <definedName name="RO80___10" localSheetId="14">#REF!</definedName>
    <definedName name="RO80___10">#REF!</definedName>
    <definedName name="RO80___12" localSheetId="14">#REF!</definedName>
    <definedName name="RO80___12">#REF!</definedName>
    <definedName name="RO80___2" localSheetId="14">#REF!</definedName>
    <definedName name="RO80___2">#REF!</definedName>
    <definedName name="RO80___3" localSheetId="14">#REF!</definedName>
    <definedName name="RO80___3">#REF!</definedName>
    <definedName name="RO80___4" localSheetId="14">#REF!</definedName>
    <definedName name="RO80___4">#REF!</definedName>
    <definedName name="RO80___5" localSheetId="14">#REF!</definedName>
    <definedName name="RO80___5">#REF!</definedName>
    <definedName name="RO80___7" localSheetId="14">#REF!</definedName>
    <definedName name="RO80___7">#REF!</definedName>
    <definedName name="RO80___8" localSheetId="14">#REF!</definedName>
    <definedName name="RO80___8">#REF!</definedName>
    <definedName name="RO80___9" localSheetId="14">#REF!</definedName>
    <definedName name="RO80___9">#REF!</definedName>
    <definedName name="RRR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w" localSheetId="14">#REF!</definedName>
    <definedName name="RW">#REF!</definedName>
    <definedName name="Rx">#REF!</definedName>
    <definedName name="S" localSheetId="14">#REF!</definedName>
    <definedName name="S">#REF!</definedName>
    <definedName name="S_B">#REF!</definedName>
    <definedName name="S_B2">#REF!</definedName>
    <definedName name="S_B3">#REF!</definedName>
    <definedName name="S_G">#REF!</definedName>
    <definedName name="S_G2">#REF!</definedName>
    <definedName name="S_G3">#REF!</definedName>
    <definedName name="S_R">#REF!</definedName>
    <definedName name="S_R2">#REF!</definedName>
    <definedName name="S_W개발제외노무비">#REF!</definedName>
    <definedName name="S_X">#REF!</definedName>
    <definedName name="S_X2">#REF!</definedName>
    <definedName name="S_Y">#REF!</definedName>
    <definedName name="S_Y2">#REF!</definedName>
    <definedName name="S_Z">#REF!</definedName>
    <definedName name="S_Z2">#REF!</definedName>
    <definedName name="S2L">#REF!</definedName>
    <definedName name="sa">#REF!</definedName>
    <definedName name="SCREEN_PRINTS">#REF!</definedName>
    <definedName name="scv">#REF!</definedName>
    <definedName name="sd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>#REF!</definedName>
    <definedName name="sdakfj" localSheetId="14">#REF!</definedName>
    <definedName name="sdakfj">#REF!</definedName>
    <definedName name="SDCFG\" localSheetId="17" hidden="1">{#N/A,#N/A,FALSE,"운반시간"}</definedName>
    <definedName name="SDCFG\" hidden="1">{#N/A,#N/A,FALSE,"운반시간"}</definedName>
    <definedName name="SDF" localSheetId="14">#REF!</definedName>
    <definedName name="SDF" hidden="1">#REF!</definedName>
    <definedName name="SDF___0" localSheetId="14">#REF!</definedName>
    <definedName name="SDF___0">#REF!</definedName>
    <definedName name="SDF___11" localSheetId="14">#REF!</definedName>
    <definedName name="SDF___11">#REF!</definedName>
    <definedName name="SDF___12" localSheetId="14">#REF!</definedName>
    <definedName name="SDF___12">#REF!</definedName>
    <definedName name="SDF___8" localSheetId="14">#REF!</definedName>
    <definedName name="SDF___8">#REF!</definedName>
    <definedName name="sdfjk" localSheetId="14">#REF!</definedName>
    <definedName name="sdfjk">#REF!</definedName>
    <definedName name="SDGAS" hidden="1">#REF!</definedName>
    <definedName name="sdjfkl" localSheetId="14">#REF!</definedName>
    <definedName name="sdjfkl">#REF!</definedName>
    <definedName name="SDRTHST" hidden="1">#REF!</definedName>
    <definedName name="SEARGawfw">#REF!</definedName>
    <definedName name="SEGR">#REF!</definedName>
    <definedName name="SEHRHSEG">#REF!</definedName>
    <definedName name="SERGSEGR">#REF!</definedName>
    <definedName name="SERGSERG">#REF!</definedName>
    <definedName name="SERHSERGS">#REF!</definedName>
    <definedName name="SG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GAEFWAWEF">#REF!</definedName>
    <definedName name="SGTRSGTRG">#REF!</definedName>
    <definedName name="SH">#REF!</definedName>
    <definedName name="SHE">#REF!</definedName>
    <definedName name="sheet" localSheetId="17" hidden="1">{#N/A,#N/A,FALSE,"골재소요량";#N/A,#N/A,FALSE,"골재소요량"}</definedName>
    <definedName name="sheet" hidden="1">{#N/A,#N/A,FALSE,"골재소요량";#N/A,#N/A,FALSE,"골재소요량"}</definedName>
    <definedName name="SHEET1" localSheetId="14">#REF!</definedName>
    <definedName name="SHEET1">#REF!</definedName>
    <definedName name="SHT">#REF!</definedName>
    <definedName name="SIL">[21]데이타!$R$23:$S$32</definedName>
    <definedName name="skadjf" localSheetId="14">#REF!</definedName>
    <definedName name="skadjf" localSheetId="0">#REF!</definedName>
    <definedName name="skadjf">#REF!</definedName>
    <definedName name="SKDJFAKSDFASLDKFJA">#REF!</definedName>
    <definedName name="SKIN">#REF!</definedName>
    <definedName name="SLAB1">#REF!</definedName>
    <definedName name="SLAB2">#REF!</definedName>
    <definedName name="SLAB3">#REF!</definedName>
    <definedName name="SLID" localSheetId="14">#REF!</definedName>
    <definedName name="SLID">#REF!</definedName>
    <definedName name="SMP">#REF!</definedName>
    <definedName name="snsnfn">#REF!</definedName>
    <definedName name="SORT" localSheetId="17" hidden="1">#REF!</definedName>
    <definedName name="SORT" hidden="1">#REF!</definedName>
    <definedName name="SPA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S" localSheetId="16" hidden="1">{"'단계별시설공사비'!$A$3:$K$51"}</definedName>
    <definedName name="SS" localSheetId="17" hidden="1">{"'단계별시설공사비'!$A$3:$K$51"}</definedName>
    <definedName name="SS">#REF!</definedName>
    <definedName name="SS___0" localSheetId="14">#REF!</definedName>
    <definedName name="SS___0">#REF!</definedName>
    <definedName name="SS___11" localSheetId="14">#REF!</definedName>
    <definedName name="SS___11">#REF!</definedName>
    <definedName name="SS___12" localSheetId="14">#REF!</definedName>
    <definedName name="SS___12">#REF!</definedName>
    <definedName name="SS___8" localSheetId="14">#REF!</definedName>
    <definedName name="SS___8">#REF!</definedName>
    <definedName name="SSS" localSheetId="14">#REF!</definedName>
    <definedName name="SSS">#REF!</definedName>
    <definedName name="SSS___0" localSheetId="14">#REF!</definedName>
    <definedName name="SSS___0">#REF!</definedName>
    <definedName name="SSS___11" localSheetId="14">#REF!</definedName>
    <definedName name="SSS___11">#REF!</definedName>
    <definedName name="SSS___12" localSheetId="14">#REF!</definedName>
    <definedName name="SSS___12">#REF!</definedName>
    <definedName name="SSS___8" localSheetId="14">#REF!</definedName>
    <definedName name="SSS___8">#REF!</definedName>
    <definedName name="SSSS" localSheetId="14">#REF!</definedName>
    <definedName name="SSSS">#REF!</definedName>
    <definedName name="SSSS___0" localSheetId="14">#REF!</definedName>
    <definedName name="SSSS___0">#REF!</definedName>
    <definedName name="SSSS___11" localSheetId="14">#REF!</definedName>
    <definedName name="SSSS___11">#REF!</definedName>
    <definedName name="SSSS___12" localSheetId="14">#REF!</definedName>
    <definedName name="SSSS___12">#REF!</definedName>
    <definedName name="SSSS___8" localSheetId="14">#REF!</definedName>
    <definedName name="SSSS___8">#REF!</definedName>
    <definedName name="SSSSS" localSheetId="14">#REF!</definedName>
    <definedName name="SSSSS">#REF!</definedName>
    <definedName name="SSSSS___0" localSheetId="14">#REF!</definedName>
    <definedName name="SSSSS___0">#REF!</definedName>
    <definedName name="SSSSS___11" localSheetId="14">#REF!</definedName>
    <definedName name="SSSSS___11">#REF!</definedName>
    <definedName name="SSSSS___12" localSheetId="14">#REF!</definedName>
    <definedName name="SSSSS___12">#REF!</definedName>
    <definedName name="SSSSS___8" localSheetId="14">#REF!</definedName>
    <definedName name="SSSSS___8">#REF!</definedName>
    <definedName name="SSSSSS" localSheetId="14">#REF!</definedName>
    <definedName name="SSSSSS">#REF!</definedName>
    <definedName name="SSSSSS___0" localSheetId="14">#REF!</definedName>
    <definedName name="SSSSSS___0">#REF!</definedName>
    <definedName name="SSSSSS___11" localSheetId="14">#REF!</definedName>
    <definedName name="SSSSSS___11">#REF!</definedName>
    <definedName name="SSSSSS___12" localSheetId="14">#REF!</definedName>
    <definedName name="SSSSSS___12">#REF!</definedName>
    <definedName name="SSSSSS___8" localSheetId="14">#REF!</definedName>
    <definedName name="SSSSSS___8">#REF!</definedName>
    <definedName name="ST">#REF!</definedName>
    <definedName name="STHSTH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V" localSheetId="14">#REF!</definedName>
    <definedName name="SV">#REF!</definedName>
    <definedName name="SVSV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X">#REF!</definedName>
    <definedName name="T" localSheetId="14">[23]내역!#REF!</definedName>
    <definedName name="T" localSheetId="0">[23]내역!#REF!</definedName>
    <definedName name="T">[23]내역!#REF!</definedName>
    <definedName name="T2_">#N/A</definedName>
    <definedName name="TAK">#REF!</definedName>
    <definedName name="TBM">#REF!</definedName>
    <definedName name="TE">#REF!</definedName>
    <definedName name="test">[27]!나타내기</definedName>
    <definedName name="THR">#REF!</definedName>
    <definedName name="THTRH">#REF!</definedName>
    <definedName name="TIT">#REF!</definedName>
    <definedName name="TITLE_PRINTS">#REF!</definedName>
    <definedName name="tmtc">#REF!,#REF!</definedName>
    <definedName name="tmtc2">#REF!,#REF!</definedName>
    <definedName name="TN">#REF!</definedName>
    <definedName name="TNHN">#REF!</definedName>
    <definedName name="TOB">#REF!</definedName>
    <definedName name="TOH">#REF!</definedName>
    <definedName name="TOLB">#REF!</definedName>
    <definedName name="TON1___0" localSheetId="14">#REF!</definedName>
    <definedName name="TON1___0">#REF!</definedName>
    <definedName name="TON1___10" localSheetId="14">#REF!</definedName>
    <definedName name="TON1___10">#REF!</definedName>
    <definedName name="TON1___12" localSheetId="14">#REF!</definedName>
    <definedName name="TON1___12">#REF!</definedName>
    <definedName name="TON1___2" localSheetId="14">#REF!</definedName>
    <definedName name="TON1___2">#REF!</definedName>
    <definedName name="TON1___3" localSheetId="14">#REF!</definedName>
    <definedName name="TON1___3">#REF!</definedName>
    <definedName name="TON1___4" localSheetId="14">#REF!</definedName>
    <definedName name="TON1___4">#REF!</definedName>
    <definedName name="TON1___5" localSheetId="14">#REF!</definedName>
    <definedName name="TON1___5">#REF!</definedName>
    <definedName name="TON1___7" localSheetId="14">#REF!</definedName>
    <definedName name="TON1___7">#REF!</definedName>
    <definedName name="TON1___8" localSheetId="14">#REF!</definedName>
    <definedName name="TON1___8">#REF!</definedName>
    <definedName name="TON1___9" localSheetId="14">#REF!</definedName>
    <definedName name="TON1___9">#REF!</definedName>
    <definedName name="TON2___0" localSheetId="14">#REF!</definedName>
    <definedName name="TON2___0">#REF!</definedName>
    <definedName name="TON2___10" localSheetId="14">#REF!</definedName>
    <definedName name="TON2___10">#REF!</definedName>
    <definedName name="TON2___12" localSheetId="14">#REF!</definedName>
    <definedName name="TON2___12">#REF!</definedName>
    <definedName name="TON2___2" localSheetId="14">#REF!</definedName>
    <definedName name="TON2___2">#REF!</definedName>
    <definedName name="TON2___3" localSheetId="14">#REF!</definedName>
    <definedName name="TON2___3">#REF!</definedName>
    <definedName name="TON2___4" localSheetId="14">#REF!</definedName>
    <definedName name="TON2___4">#REF!</definedName>
    <definedName name="TON2___5" localSheetId="14">#REF!</definedName>
    <definedName name="TON2___5">#REF!</definedName>
    <definedName name="TON2___7" localSheetId="14">#REF!</definedName>
    <definedName name="TON2___7">#REF!</definedName>
    <definedName name="TON2___8" localSheetId="14">#REF!</definedName>
    <definedName name="TON2___8">#REF!</definedName>
    <definedName name="TON2___9" localSheetId="14">#REF!</definedName>
    <definedName name="TON2___9">#REF!</definedName>
    <definedName name="TOWB">#REF!</definedName>
    <definedName name="TOWH">#REF!</definedName>
    <definedName name="TR_R">#REF!</definedName>
    <definedName name="TR_R1">#REF!</definedName>
    <definedName name="TR_X">#REF!</definedName>
    <definedName name="TR_X1">#REF!</definedName>
    <definedName name="TT">#REF!</definedName>
    <definedName name="TTTT" localSheetId="17" hidden="1">#REF!</definedName>
    <definedName name="TTTT" hidden="1">#REF!</definedName>
    <definedName name="TYRY" hidden="1">#REF!</definedName>
    <definedName name="U">#REF!</definedName>
    <definedName name="U4N">#REF!</definedName>
    <definedName name="U5N">#REF!</definedName>
    <definedName name="U6N">#REF!</definedName>
    <definedName name="UJN">#REF!</definedName>
    <definedName name="UKN">#REF!</definedName>
    <definedName name="UN">#REF!</definedName>
    <definedName name="UNIT" localSheetId="14">#REF!</definedName>
    <definedName name="UNIT">#REF!</definedName>
    <definedName name="UT">#REF!</definedName>
    <definedName name="V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AFP" localSheetId="14">#REF!</definedName>
    <definedName name="VAFP">#REF!</definedName>
    <definedName name="VAT" localSheetId="14">#REF!</definedName>
    <definedName name="VAT">#REF!</definedName>
    <definedName name="VB">#REF!</definedName>
    <definedName name="VB_1">#REF!</definedName>
    <definedName name="VBV" localSheetId="14">#REF!</definedName>
    <definedName name="VBV">#REF!</definedName>
    <definedName name="VCR" localSheetId="14">#REF!</definedName>
    <definedName name="VCR">#REF!</definedName>
    <definedName name="VDATA">#N/A</definedName>
    <definedName name="VDSVP" localSheetId="14">#REF!</definedName>
    <definedName name="VDSVP" localSheetId="0">#REF!</definedName>
    <definedName name="VDSVP">#REF!</definedName>
    <definedName name="VHAF" localSheetId="14">#REF!</definedName>
    <definedName name="VHAF">#REF!</definedName>
    <definedName name="VHFG" hidden="1">#REF!</definedName>
    <definedName name="VHMF" localSheetId="14">#REF!</definedName>
    <definedName name="VHMF">#REF!</definedName>
    <definedName name="VMF" localSheetId="14">#REF!</definedName>
    <definedName name="VMF">#REF!</definedName>
    <definedName name="VMOTOR" localSheetId="14">#REF!</definedName>
    <definedName name="VMOTOR">#REF!</definedName>
    <definedName name="VPUMP" localSheetId="14">#REF!</definedName>
    <definedName name="VPUMP">#REF!</definedName>
    <definedName name="vsda">#REF!</definedName>
    <definedName name="VSV" localSheetId="14">#REF!</definedName>
    <definedName name="VSV">#REF!</definedName>
    <definedName name="VSVS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AFP" localSheetId="14">#REF!</definedName>
    <definedName name="VVAFP">#REF!</definedName>
    <definedName name="VVMF" localSheetId="14">#REF!</definedName>
    <definedName name="VVMF">#REF!</definedName>
    <definedName name="vvv">#REF!</definedName>
    <definedName name="VWEI" localSheetId="14">#REF!</definedName>
    <definedName name="VWEI">#REF!</definedName>
    <definedName name="W">#REF!</definedName>
    <definedName name="WAEGA">#REF!</definedName>
    <definedName name="WAFFWEFAFA">#REF!</definedName>
    <definedName name="WB.1">#REF!</definedName>
    <definedName name="WB.2">#REF!</definedName>
    <definedName name="WB.3">#REF!</definedName>
    <definedName name="WD">#REF!</definedName>
    <definedName name="WE">#REF!</definedName>
    <definedName name="WEFAWE">#REF!</definedName>
    <definedName name="WEGAWEG">#REF!</definedName>
    <definedName name="WEGRERG">#REF!</definedName>
    <definedName name="WEI">#REF!</definedName>
    <definedName name="WEQVNFNN">#REF!</definedName>
    <definedName name="wer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>#REF!</definedName>
    <definedName name="WET">#REF!</definedName>
    <definedName name="WETQWER">#REF!</definedName>
    <definedName name="WEW" localSheetId="14">#REF!</definedName>
    <definedName name="WEW">#REF!</definedName>
    <definedName name="WFFWWEF">#REF!</definedName>
    <definedName name="WFQ">#REF!</definedName>
    <definedName name="WGAEGWEF">#REF!</definedName>
    <definedName name="WGWEGW">#REF!</definedName>
    <definedName name="WH.1">#REF!</definedName>
    <definedName name="WH.2">#REF!</definedName>
    <definedName name="WH.3">#REF!</definedName>
    <definedName name="wjk">#REF!</definedName>
    <definedName name="wkdk">#REF!</definedName>
    <definedName name="WN">#REF!</definedName>
    <definedName name="WQ">#REF!</definedName>
    <definedName name="WQW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">#REF!</definedName>
    <definedName name="WRITE" localSheetId="17" hidden="1">{#N/A,#N/A,FALSE,"CCTV"}</definedName>
    <definedName name="WRITE" hidden="1">{#N/A,#N/A,FALSE,"CCTV"}</definedName>
    <definedName name="wrn.2번." localSheetId="17" hidden="1">{#N/A,#N/A,FALSE,"2~8번"}</definedName>
    <definedName name="wrn.2번." hidden="1">{#N/A,#N/A,FALSE,"2~8번"}</definedName>
    <definedName name="wrn.BM." localSheetId="17" hidden="1">{#N/A,#N/A,FALSE,"CCTV"}</definedName>
    <definedName name="wrn.BM." hidden="1">{#N/A,#N/A,FALSE,"CCTV"}</definedName>
    <definedName name="wrn.골재소요량." localSheetId="17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localSheetId="17" hidden="1">{#N/A,#N/A,FALSE,"구조2"}</definedName>
    <definedName name="wrn.구조2." hidden="1">{#N/A,#N/A,FALSE,"구조2"}</definedName>
    <definedName name="wrn.단가표지." localSheetId="17" hidden="1">{#N/A,#N/A,FALSE,"단가표지"}</definedName>
    <definedName name="wrn.단가표지." hidden="1">{#N/A,#N/A,FALSE,"단가표지"}</definedName>
    <definedName name="wrn.배수1." localSheetId="17" hidden="1">{#N/A,#N/A,FALSE,"배수1"}</definedName>
    <definedName name="wrn.배수1." hidden="1">{#N/A,#N/A,FALSE,"배수1"}</definedName>
    <definedName name="wrn.배수2." localSheetId="17" hidden="1">{#N/A,#N/A,FALSE,"배수2"}</definedName>
    <definedName name="wrn.배수2." hidden="1">{#N/A,#N/A,FALSE,"배수2"}</definedName>
    <definedName name="wrn.부대1." localSheetId="17" hidden="1">{#N/A,#N/A,FALSE,"부대1"}</definedName>
    <definedName name="wrn.부대1." hidden="1">{#N/A,#N/A,FALSE,"부대1"}</definedName>
    <definedName name="wrn.부대2." localSheetId="17" hidden="1">{#N/A,#N/A,FALSE,"부대2"}</definedName>
    <definedName name="wrn.부대2." hidden="1">{#N/A,#N/A,FALSE,"부대2"}</definedName>
    <definedName name="wrn.속도." localSheetId="17" hidden="1">{#N/A,#N/A,FALSE,"속도"}</definedName>
    <definedName name="wrn.속도." hidden="1">{#N/A,#N/A,FALSE,"속도"}</definedName>
    <definedName name="wrn.운반시간." localSheetId="17" hidden="1">{#N/A,#N/A,FALSE,"운반시간"}</definedName>
    <definedName name="wrn.운반시간." hidden="1">{#N/A,#N/A,FALSE,"운반시간"}</definedName>
    <definedName name="wrn.이정표." localSheetId="17" hidden="1">{#N/A,#N/A,FALSE,"이정표"}</definedName>
    <definedName name="wrn.이정표." hidden="1">{#N/A,#N/A,FALSE,"이정표"}</definedName>
    <definedName name="wrn.조골재." localSheetId="17" hidden="1">{#N/A,#N/A,FALSE,"조골재"}</definedName>
    <definedName name="wrn.조골재." hidden="1">{#N/A,#N/A,FALSE,"조골재"}</definedName>
    <definedName name="wrn.토공1." localSheetId="17" hidden="1">{#N/A,#N/A,FALSE,"구조1"}</definedName>
    <definedName name="wrn.토공1." hidden="1">{#N/A,#N/A,FALSE,"구조1"}</definedName>
    <definedName name="wrn.토공2." localSheetId="17" hidden="1">{#N/A,#N/A,FALSE,"토공2"}</definedName>
    <definedName name="wrn.토공2." hidden="1">{#N/A,#N/A,FALSE,"토공2"}</definedName>
    <definedName name="wrn.포장1." localSheetId="17" hidden="1">{#N/A,#N/A,FALSE,"포장1";#N/A,#N/A,FALSE,"포장1"}</definedName>
    <definedName name="wrn.포장1." hidden="1">{#N/A,#N/A,FALSE,"포장1";#N/A,#N/A,FALSE,"포장1"}</definedName>
    <definedName name="wrn.포장2." localSheetId="17" hidden="1">{#N/A,#N/A,FALSE,"포장2"}</definedName>
    <definedName name="wrn.포장2." hidden="1">{#N/A,#N/A,FALSE,"포장2"}</definedName>
    <definedName name="wrn.포장단가." hidden="1">{#N/A,#N/A,FALSE,"포장단가"}</definedName>
    <definedName name="wrn.표지목차." localSheetId="17" hidden="1">{#N/A,#N/A,FALSE,"표지목차"}</definedName>
    <definedName name="wrn.표지목차." hidden="1">{#N/A,#N/A,FALSE,"표지목차"}</definedName>
    <definedName name="wrn.혼합골재." localSheetId="17" hidden="1">{#N/A,#N/A,FALSE,"혼합골재"}</definedName>
    <definedName name="wrn.혼합골재." hidden="1">{#N/A,#N/A,FALSE,"혼합골재"}</definedName>
    <definedName name="WT">#REF!</definedName>
    <definedName name="ww" localSheetId="16" hidden="1">[5]내역서!#REF!</definedName>
    <definedName name="ww" localSheetId="17" hidden="1">[5]내역서!#REF!</definedName>
    <definedName name="WW">#REF!</definedName>
    <definedName name="WW2___0" localSheetId="14">#REF!</definedName>
    <definedName name="WW2___0">#REF!</definedName>
    <definedName name="WW2___10" localSheetId="14">#REF!</definedName>
    <definedName name="WW2___10">#REF!</definedName>
    <definedName name="WW2___12" localSheetId="14">#REF!</definedName>
    <definedName name="WW2___12">#REF!</definedName>
    <definedName name="WW2___2" localSheetId="14">#REF!</definedName>
    <definedName name="WW2___2">#REF!</definedName>
    <definedName name="WW2___3" localSheetId="14">#REF!</definedName>
    <definedName name="WW2___3">#REF!</definedName>
    <definedName name="WW2___4" localSheetId="14">#REF!</definedName>
    <definedName name="WW2___4">#REF!</definedName>
    <definedName name="WW2___5" localSheetId="14">#REF!</definedName>
    <definedName name="WW2___5">#REF!</definedName>
    <definedName name="WW2___7" localSheetId="14">#REF!</definedName>
    <definedName name="WW2___7">#REF!</definedName>
    <definedName name="WW2___8" localSheetId="14">#REF!</definedName>
    <definedName name="WW2___8">#REF!</definedName>
    <definedName name="WW2___9" localSheetId="14">#REF!</definedName>
    <definedName name="WW2___9">#REF!</definedName>
    <definedName name="WW6___0" localSheetId="14">#REF!</definedName>
    <definedName name="WW6___0">#REF!</definedName>
    <definedName name="WW6___10" localSheetId="14">#REF!</definedName>
    <definedName name="WW6___10">#REF!</definedName>
    <definedName name="WW6___12" localSheetId="14">#REF!</definedName>
    <definedName name="WW6___12">#REF!</definedName>
    <definedName name="WW6___2" localSheetId="14">#REF!</definedName>
    <definedName name="WW6___2">#REF!</definedName>
    <definedName name="WW6___3" localSheetId="14">#REF!</definedName>
    <definedName name="WW6___3">#REF!</definedName>
    <definedName name="WW6___4" localSheetId="14">#REF!</definedName>
    <definedName name="WW6___4">#REF!</definedName>
    <definedName name="WW6___5" localSheetId="14">#REF!</definedName>
    <definedName name="WW6___5">#REF!</definedName>
    <definedName name="WW6___7" localSheetId="14">#REF!</definedName>
    <definedName name="WW6___7">#REF!</definedName>
    <definedName name="WW6___8" localSheetId="14">#REF!</definedName>
    <definedName name="WW6___8">#REF!</definedName>
    <definedName name="WW6___9" localSheetId="14">#REF!</definedName>
    <definedName name="WW6___9">#REF!</definedName>
    <definedName name="www" localSheetId="14">#REF!</definedName>
    <definedName name="www">#REF!</definedName>
    <definedName name="X">#REF!</definedName>
    <definedName name="X9701D_일위대가_List">#REF!</definedName>
    <definedName name="XCVBGSDFGSER" hidden="1">#REF!</definedName>
    <definedName name="xlcdfsdhodfs">#REF!</definedName>
    <definedName name="Y">#REF!</definedName>
    <definedName name="Y6N">#REF!</definedName>
    <definedName name="YA">#REF!</definedName>
    <definedName name="YDJAERGZAE">#REF!</definedName>
    <definedName name="YINTNYRTNYNQ">#REF!</definedName>
    <definedName name="YN">#REF!</definedName>
    <definedName name="YN4NT">#REF!</definedName>
    <definedName name="YNKN">#REF!</definedName>
    <definedName name="YNWE">#REF!</definedName>
    <definedName name="YNY">#REF!</definedName>
    <definedName name="YRN">#REF!</definedName>
    <definedName name="YT">#REF!</definedName>
    <definedName name="YU">#REF!</definedName>
    <definedName name="YUKN">#REF!</definedName>
    <definedName name="yyy" hidden="1">[28]수량산출!$A$1:$A$8561</definedName>
    <definedName name="yyyy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_BA17A728_072E_11D5_A6B5_001060902C3B_.wvu.PrintArea" localSheetId="12" hidden="1">원격소기성품!#REF!</definedName>
    <definedName name="Z_F63BEFC4_AF85_11D2_802C_80864518D428_.wvu.PrintArea" localSheetId="5" hidden="1">RTU제조원가!#REF!</definedName>
    <definedName name="Z_F63BEFC4_AF85_11D2_802C_80864518D428_.wvu.PrintTitles" localSheetId="5" hidden="1">RTU제조원가!#REF!</definedName>
    <definedName name="ZB">#REF!</definedName>
    <definedName name="ZB_1">#REF!</definedName>
    <definedName name="ZDVFSADF">#REF!</definedName>
    <definedName name="ZXDFASDF">#REF!</definedName>
    <definedName name="ㄱ" localSheetId="16" hidden="1">[29]수량산출!#REF!</definedName>
    <definedName name="ㄱ" localSheetId="17" hidden="1">[29]수량산출!#REF!</definedName>
    <definedName name="ㄱ">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 localSheetId="14">#REF!</definedName>
    <definedName name="ㄱㄱ">#REF!</definedName>
    <definedName name="ㄱㄱㄱ">#REF!</definedName>
    <definedName name="ㄱㄱㄱㄱㄱ" localSheetId="14">#REF!</definedName>
    <definedName name="ㄱㄱㄱㄱㄱ">#REF!</definedName>
    <definedName name="ㄱㄷ" localSheetId="14">#REF!</definedName>
    <definedName name="ㄱㄷ">#REF!</definedName>
    <definedName name="ㄱㄷㅅ" localSheetId="14">[30]내역!#REF!</definedName>
    <definedName name="ㄱㄷㅅ" localSheetId="0">[30]내역!#REF!</definedName>
    <definedName name="ㄱㄷㅅ">[30]내역!#REF!</definedName>
    <definedName name="ㄱㅈ" localSheetId="14">#REF!</definedName>
    <definedName name="ㄱㅈ" localSheetId="0">#REF!</definedName>
    <definedName name="ㄱㅈ">#REF!</definedName>
    <definedName name="ㄱㅜ">#REF!</definedName>
    <definedName name="가" localSheetId="17" hidden="1">{#N/A,#N/A,FALSE,"2~8번"}</definedName>
    <definedName name="가" hidden="1">{#N/A,#N/A,FALSE,"2~8번"}</definedName>
    <definedName name="가격없음">[31]!가격없음</definedName>
    <definedName name="가격지움">[22]!가격지움</definedName>
    <definedName name="가격확인">[31]!가격확인</definedName>
    <definedName name="가공기초" localSheetId="14">#REF!</definedName>
    <definedName name="가공기초">#REF!</definedName>
    <definedName name="가로등">[0]!가로등</definedName>
    <definedName name="가로등기계시공" localSheetId="14">#REF!</definedName>
    <definedName name="가로등기계시공" localSheetId="0">#REF!</definedName>
    <definedName name="가로등기계시공">#REF!</definedName>
    <definedName name="가로등입력">[0]!가로등입력</definedName>
    <definedName name="가로등주">#REF!</definedName>
    <definedName name="가링" localSheetId="14">#REF!</definedName>
    <definedName name="가링" localSheetId="0">#REF!</definedName>
    <definedName name="가링">#REF!</definedName>
    <definedName name="가설경">#REF!</definedName>
    <definedName name="가설공사비">#REF!</definedName>
    <definedName name="가설노">#REF!</definedName>
    <definedName name="가설재">#REF!</definedName>
    <definedName name="가설총">#REF!</definedName>
    <definedName name="가스" localSheetId="17" hidden="1">{#N/A,#N/A,FALSE,"CCTV"}</definedName>
    <definedName name="가스" hidden="1">{#N/A,#N/A,FALSE,"CCTV"}</definedName>
    <definedName name="가아" localSheetId="17" hidden="1">[32]수량산출!#REF!</definedName>
    <definedName name="가아" hidden="1">[32]수량산출!#REF!</definedName>
    <definedName name="각재">#REF!</definedName>
    <definedName name="간접노무비" localSheetId="14">#REF!</definedName>
    <definedName name="간접노무비">#REF!</definedName>
    <definedName name="간접재료비">#REF!</definedName>
    <definedName name="갈빌1호" localSheetId="14">#REF!</definedName>
    <definedName name="갈빌1호">#REF!</definedName>
    <definedName name="갈빌2호" localSheetId="14">#REF!</definedName>
    <definedName name="갈빌2호">#REF!</definedName>
    <definedName name="갈빌3호" localSheetId="14">#REF!</definedName>
    <definedName name="갈빌3호">#REF!</definedName>
    <definedName name="갑지" localSheetId="14">#REF!</definedName>
    <definedName name="갑지" localSheetId="16" hidden="1">[33]예총!#REF!</definedName>
    <definedName name="갑지" localSheetId="17" hidden="1">[33]예총!#REF!</definedName>
    <definedName name="갑지">#REF!</definedName>
    <definedName name="강">[0]!강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아지" localSheetId="17" hidden="1">#REF!</definedName>
    <definedName name="강아지" hidden="1">#REF!</definedName>
    <definedName name="강의" localSheetId="14">#REF!</definedName>
    <definedName name="강의">#REF!</definedName>
    <definedName name="개" localSheetId="14">#REF!</definedName>
    <definedName name="개">#REF!</definedName>
    <definedName name="개거" hidden="1">#REF!</definedName>
    <definedName name="개보수총괄" localSheetId="14">#REF!</definedName>
    <definedName name="개보수총괄">#REF!</definedName>
    <definedName name="개요1">#REF!</definedName>
    <definedName name="갱부">#REF!</definedName>
    <definedName name="갸">[0]!갸</definedName>
    <definedName name="거푸경">#REF!</definedName>
    <definedName name="거푸노">#REF!</definedName>
    <definedName name="거푸재">#REF!</definedName>
    <definedName name="거푸집">#REF!</definedName>
    <definedName name="거ㅏ" hidden="1">[29]수량산출!$A$3:$H$8539</definedName>
    <definedName name="거ㅣ밈" localSheetId="14">[34]재료값!#REF!</definedName>
    <definedName name="거ㅣ밈" localSheetId="0">[34]재료값!#REF!</definedName>
    <definedName name="거ㅣ밈">[34]재료값!#REF!</definedName>
    <definedName name="건설기계운전기사">#REF!</definedName>
    <definedName name="건설기계운전사">56603</definedName>
    <definedName name="건설기계운전조수">#REF!</definedName>
    <definedName name="건설기계조수">43994</definedName>
    <definedName name="건설기계조장">68228</definedName>
    <definedName name="건축목공">#REF!</definedName>
    <definedName name="겨">[0]!겨</definedName>
    <definedName name="견">#REF!,#REF!</definedName>
    <definedName name="견적">#REF!</definedName>
    <definedName name="견적조건" localSheetId="17" hidden="1">{#N/A,#N/A,FALSE,"CCTV"}</definedName>
    <definedName name="견적조건" hidden="1">{#N/A,#N/A,FALSE,"CCTV"}</definedName>
    <definedName name="견적조건8" localSheetId="17" hidden="1">{#N/A,#N/A,FALSE,"CCTV"}</definedName>
    <definedName name="견적조건8" hidden="1">{#N/A,#N/A,FALSE,"CCTV"}</definedName>
    <definedName name="견적탱크">#REF!</definedName>
    <definedName name="견출공">#REF!</definedName>
    <definedName name="결속선">#REF!</definedName>
    <definedName name="결정치" localSheetId="14">#REF!</definedName>
    <definedName name="결정치">#REF!</definedName>
    <definedName name="경비">#REF!</definedName>
    <definedName name="경유">#REF!</definedName>
    <definedName name="계">#REF!</definedName>
    <definedName name="계_장_공">#REF!</definedName>
    <definedName name="계장공">62012</definedName>
    <definedName name="고">[0]!고</definedName>
    <definedName name="고급선원">#REF!</definedName>
    <definedName name="고압">#REF!</definedName>
    <definedName name="고압케이블전공">#REF!</definedName>
    <definedName name="고케">#REF!</definedName>
    <definedName name="고ㅜ">#REF!</definedName>
    <definedName name="골" localSheetId="14">[35]취수탑!#REF!</definedName>
    <definedName name="골" localSheetId="0">[35]취수탑!#REF!</definedName>
    <definedName name="골">[35]취수탑!#REF!</definedName>
    <definedName name="골_재_대">#REF!</definedName>
    <definedName name="공">[0]!공</definedName>
    <definedName name="공감비수">#REF!</definedName>
    <definedName name="공감비율">#REF!</definedName>
    <definedName name="공감비평">#REF!</definedName>
    <definedName name="공구">[0]!공구</definedName>
    <definedName name="공구및예비품">#REF!</definedName>
    <definedName name="공급" localSheetId="14">[19]내역!#REF!</definedName>
    <definedName name="공급" localSheetId="0">[19]내역!#REF!</definedName>
    <definedName name="공급">[19]내역!#REF!</definedName>
    <definedName name="공급가액" localSheetId="14">#REF!</definedName>
    <definedName name="공급가액" localSheetId="0">#REF!</definedName>
    <definedName name="공급가액">#REF!</definedName>
    <definedName name="공사비" localSheetId="14">#REF!</definedName>
    <definedName name="공사비">#REF!</definedName>
    <definedName name="공일">#REF!</definedName>
    <definedName name="공자수">#REF!</definedName>
    <definedName name="공자평">#REF!</definedName>
    <definedName name="공장동" localSheetId="17" hidden="1">#REF!</definedName>
    <definedName name="공장동" hidden="1">#REF!</definedName>
    <definedName name="공정">[0]!공정</definedName>
    <definedName name="관_급_자_재_대">#REF!</definedName>
    <definedName name="관갉">#REF!,#REF!,#REF!</definedName>
    <definedName name="관경">#REF!</definedName>
    <definedName name="관공제">#REF!</definedName>
    <definedName name="관급">#REF!,#REF!,#REF!</definedName>
    <definedName name="관급1">#REF!,#REF!,#REF!</definedName>
    <definedName name="관급단가">#REF!</definedName>
    <definedName name="관급자재">#REF!,#REF!,#REF!</definedName>
    <definedName name="관급자재비" localSheetId="14">#REF!</definedName>
    <definedName name="관급자재비" localSheetId="0">#REF!</definedName>
    <definedName name="관급자재비">#REF!</definedName>
    <definedName name="관두께">#REF!</definedName>
    <definedName name="관로연장거리" localSheetId="14">#REF!</definedName>
    <definedName name="관로연장거리">#REF!</definedName>
    <definedName name="관로조서">#REF!</definedName>
    <definedName name="관리비수">#REF!</definedName>
    <definedName name="관리비율">#REF!</definedName>
    <definedName name="관리비평">#REF!</definedName>
    <definedName name="관외경">#REF!</definedName>
    <definedName name="관정계산" localSheetId="14">#REF!</definedName>
    <definedName name="관정계산">#REF!</definedName>
    <definedName name="관정지반고" localSheetId="14">#REF!</definedName>
    <definedName name="관정지반고">#REF!</definedName>
    <definedName name="관제원">#REF!</definedName>
    <definedName name="구" localSheetId="14">#REF!</definedName>
    <definedName name="구">#REF!</definedName>
    <definedName name="구구구국" localSheetId="14">#REF!</definedName>
    <definedName name="구구구국">#REF!</definedName>
    <definedName name="구산갑지" hidden="1">'[36]#REF'!#REF!</definedName>
    <definedName name="구천수량이동">#REF!</definedName>
    <definedName name="구ㅗ구">#REF!</definedName>
    <definedName name="구ㅗㅜ고ㅜ">#REF!</definedName>
    <definedName name="군유1" localSheetId="14">#REF!</definedName>
    <definedName name="군유1">#REF!</definedName>
    <definedName name="군유2" localSheetId="14">#REF!</definedName>
    <definedName name="군유2">#REF!</definedName>
    <definedName name="군유3" localSheetId="14">#REF!</definedName>
    <definedName name="군유3">#REF!</definedName>
    <definedName name="군유4" localSheetId="14">#REF!</definedName>
    <definedName name="군유4">#REF!</definedName>
    <definedName name="군유5" localSheetId="14">#REF!</definedName>
    <definedName name="군유5">#REF!</definedName>
    <definedName name="군유6" localSheetId="14">#REF!</definedName>
    <definedName name="군유6">#REF!</definedName>
    <definedName name="군유7" localSheetId="14">#REF!</definedName>
    <definedName name="군유7">#REF!</definedName>
    <definedName name="궤도공">#REF!</definedName>
    <definedName name="규격">#REF!</definedName>
    <definedName name="그">[0]!그</definedName>
    <definedName name="그래픽" localSheetId="14">#REF!</definedName>
    <definedName name="그래픽" localSheetId="0">#REF!</definedName>
    <definedName name="그래픽">#REF!</definedName>
    <definedName name="그레이더3.6">#REF!</definedName>
    <definedName name="근거" localSheetId="14">#REF!</definedName>
    <definedName name="근거">#REF!</definedName>
    <definedName name="금강석">#REF!</definedName>
    <definedName name="금액확인">[22]!금액확인</definedName>
    <definedName name="기">[0]!기</definedName>
    <definedName name="기계공">#REF!</definedName>
    <definedName name="기계설치공">57749</definedName>
    <definedName name="기계운전사">#REF!</definedName>
    <definedName name="기계조수">#REF!</definedName>
    <definedName name="기계조장">#REF!</definedName>
    <definedName name="기본조사율">#REF!</definedName>
    <definedName name="기성3" localSheetId="17" hidden="1">{#N/A,#N/A,FALSE,"CCTV"}</definedName>
    <definedName name="기성3" hidden="1">{#N/A,#N/A,FALSE,"CCTV"}</definedName>
    <definedName name="기전총" localSheetId="14">#REF!</definedName>
    <definedName name="기전총">#REF!</definedName>
    <definedName name="기전총괄" localSheetId="14">#REF!</definedName>
    <definedName name="기전총괄">#REF!</definedName>
    <definedName name="기초" localSheetId="14">#REF!</definedName>
    <definedName name="기초">#REF!</definedName>
    <definedName name="기초단가" localSheetId="14">#REF!</definedName>
    <definedName name="기초단가">#REF!</definedName>
    <definedName name="기초데이타" localSheetId="14">#REF!</definedName>
    <definedName name="기초데이타">#REF!</definedName>
    <definedName name="기층두께">#REF!</definedName>
    <definedName name="기타">#REF!</definedName>
    <definedName name="기타경비" localSheetId="14">#REF!</definedName>
    <definedName name="기타경비">#REF!</definedName>
    <definedName name="기타자재">[0]!기타자재</definedName>
    <definedName name="김">#REF!</definedName>
    <definedName name="김광석">#REF!</definedName>
    <definedName name="김광석1">#REF!</definedName>
    <definedName name="김광석2">#REF!</definedName>
    <definedName name="김광석3">#REF!</definedName>
    <definedName name="김선갑" localSheetId="14">#REF!</definedName>
    <definedName name="김선갑">#REF!</definedName>
    <definedName name="김종">#REF!</definedName>
    <definedName name="까비" localSheetId="14">[34]재료값!#REF!</definedName>
    <definedName name="까비" localSheetId="0">[34]재료값!#REF!</definedName>
    <definedName name="까비">[34]재료값!#REF!</definedName>
    <definedName name="깨기" hidden="1">{"'중기작업1'!$A$1:$V$18"}</definedName>
    <definedName name="꺽쇠">#REF!</definedName>
    <definedName name="ㄳㄳ" localSheetId="14">#REF!</definedName>
    <definedName name="ㄳㄳ" localSheetId="0">#REF!</definedName>
    <definedName name="ㄳㄳ">#REF!</definedName>
    <definedName name="ㄳㅈ" localSheetId="14">#REF!</definedName>
    <definedName name="ㄳㅈ">#REF!</definedName>
    <definedName name="ㄴ" localSheetId="14">#REF!</definedName>
    <definedName name="ㄴ">#REF!</definedName>
    <definedName name="ㄴㄴ" localSheetId="14">#REF!</definedName>
    <definedName name="ㄴㄴ" localSheetId="0">#REF!</definedName>
    <definedName name="ㄴㄴ">#N/A</definedName>
    <definedName name="ㄴㄴㄴ" localSheetId="14" hidden="1">#REF!</definedName>
    <definedName name="ㄴㄴㄴ" localSheetId="16" hidden="1">#REF!</definedName>
    <definedName name="ㄴㄴㄴ" localSheetId="17" hidden="1">#REF!</definedName>
    <definedName name="ㄴㄴㄴ" localSheetId="0" hidden="1">#REF!</definedName>
    <definedName name="ㄴㄴㄴ" hidden="1">#REF!</definedName>
    <definedName name="ㄴㄴㄴㄴ" localSheetId="14" hidden="1">#REF!</definedName>
    <definedName name="ㄴㄴㄴㄴ" localSheetId="16" hidden="1">#REF!</definedName>
    <definedName name="ㄴㄴㄴㄴ" localSheetId="17" hidden="1">#REF!</definedName>
    <definedName name="ㄴㄴㄴㄴ" hidden="1">#REF!</definedName>
    <definedName name="ㄴㄴㄴㄴㄴ" localSheetId="14" hidden="1">#REF!</definedName>
    <definedName name="ㄴㄴㄴㄴㄴ" localSheetId="16" hidden="1">#REF!</definedName>
    <definedName name="ㄴㄴㄴㄴㄴ" localSheetId="17" hidden="1">#REF!</definedName>
    <definedName name="ㄴㄴㄴㄴㄴ" hidden="1">#REF!</definedName>
    <definedName name="ㄴㄴㄴㄴㄴㄴ" localSheetId="14">#REF!</definedName>
    <definedName name="ㄴㄴㄴㄴㄴㄴ">#REF!</definedName>
    <definedName name="ㄴㄴㄴㄴㄴㄴㄴㄴㄴㄴ" localSheetId="14">#REF!</definedName>
    <definedName name="ㄴㄴㄴㄴㄴㄴㄴㄴㄴㄴ">#REF!</definedName>
    <definedName name="ㄴㄴㄴㄴㄴㅁ" localSheetId="14">#REF!</definedName>
    <definedName name="ㄴㄴㄴㄴㄴㅁ">#REF!</definedName>
    <definedName name="ㄴㄴㅁㅁㅇㄴ" localSheetId="14">#REF!</definedName>
    <definedName name="ㄴㄴㅁㅁㅇㄴ">#REF!</definedName>
    <definedName name="ㄴㄴㅇㅇㄴ" localSheetId="14">#REF!</definedName>
    <definedName name="ㄴㄴㅇㅇㄴ">#REF!</definedName>
    <definedName name="ㄴㄹㄴ" localSheetId="14">#REF!</definedName>
    <definedName name="ㄴㄹㄴ">#REF!</definedName>
    <definedName name="ㄴㄹㄴㄹ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">#REF!</definedName>
    <definedName name="ㄴㄹㅇㄴㄹㅇ" localSheetId="14">#REF!</definedName>
    <definedName name="ㄴㄹㅇㄴㄹㅇ">#REF!</definedName>
    <definedName name="ㄴㄹㅇㅁㄴ" hidden="1">#REF!</definedName>
    <definedName name="ㄴㄹㅈ">#REF!</definedName>
    <definedName name="ㄴㅁ" localSheetId="14">#REF!</definedName>
    <definedName name="ㄴㅁ" hidden="1">#REF!</definedName>
    <definedName name="ㄴㅁㄴㅇㄹ" hidden="1">#REF!</definedName>
    <definedName name="ㄴㅁ루ㅜㄷ">#REF!</definedName>
    <definedName name="ㄴㅁㅁ" localSheetId="14">#REF!</definedName>
    <definedName name="ㄴㅁㅁ">#REF!</definedName>
    <definedName name="ㄴㅁㅇㅇㄴㅇ" localSheetId="14">#REF!</definedName>
    <definedName name="ㄴㅁㅇㅇㄴㅇ">#REF!</definedName>
    <definedName name="ㄴㅁㅇㅇㄴㅇㄴ" localSheetId="14">#REF!</definedName>
    <definedName name="ㄴㅁㅇㅇㄴㅇㄴ">#REF!</definedName>
    <definedName name="ㄴ무푸">#REF!</definedName>
    <definedName name="ㄴ뭏누훋후두">#REF!</definedName>
    <definedName name="ㄴㅇ" localSheetId="14">#REF!</definedName>
    <definedName name="ㄴㅇ">#REF!</definedName>
    <definedName name="ㄴㅇㄴㄴㅁㅁ" localSheetId="14">#REF!</definedName>
    <definedName name="ㄴㅇㄴㄴㅁㅁ">#REF!</definedName>
    <definedName name="ㄴㅇㄹ" localSheetId="14">#REF!</definedName>
    <definedName name="ㄴㅇㄹ">#REF!</definedName>
    <definedName name="ㄴㅇㄹㄷ" hidden="1">#REF!</definedName>
    <definedName name="ㄴㅇㄹㅇㄷ" localSheetId="14">#REF!</definedName>
    <definedName name="ㄴㅇㄹㅇㄷ">#REF!</definedName>
    <definedName name="ㄴㅇㄹㅈㄷ">#REF!</definedName>
    <definedName name="ㄴㅇㄻ" hidden="1">#REF!</definedName>
    <definedName name="ㄴㅇㄻㄴㅇㄻㄴㅇㄹ">#REF!</definedName>
    <definedName name="ㄴㅇㅇ" hidden="1">#REF!</definedName>
    <definedName name="ㄴㅇㅍ">#REF!</definedName>
    <definedName name="ㄴㅇㅎ무">#REF!</definedName>
    <definedName name="ㄴ윺ㅇㄹ">#REF!</definedName>
    <definedName name="ㄴ이라ㅓ" localSheetId="14">#REF!</definedName>
    <definedName name="ㄴ이라ㅓ">#REF!</definedName>
    <definedName name="ㄴㅊㅍㅌㅊㅍㅌㅊ">#REF!</definedName>
    <definedName name="ㄴ푸ㅜㄴ푸누푸ㄴ">#REF!</definedName>
    <definedName name="나무">#REF!</definedName>
    <definedName name="나야">[0]!나야</definedName>
    <definedName name="나타내기">[31]!나타내기</definedName>
    <definedName name="낙찰율">#REF!</definedName>
    <definedName name="난간">#REF!</definedName>
    <definedName name="난데">[0]!난데</definedName>
    <definedName name="남">#REF!</definedName>
    <definedName name="남산1호" localSheetId="14">#REF!</definedName>
    <definedName name="남산1호">#REF!</definedName>
    <definedName name="남산2호" localSheetId="14">#REF!</definedName>
    <definedName name="남산2호">#REF!</definedName>
    <definedName name="내선전공">56143</definedName>
    <definedName name="내역" localSheetId="14">#REF!</definedName>
    <definedName name="내역" localSheetId="0">#REF!</definedName>
    <definedName name="내역">#REF!</definedName>
    <definedName name="내역서" localSheetId="14">#REF!</definedName>
    <definedName name="내역서">#REF!</definedName>
    <definedName name="내역서1" localSheetId="14">#REF!</definedName>
    <definedName name="내역서1">#REF!</definedName>
    <definedName name="내장공">#REF!</definedName>
    <definedName name="내전선공">#REF!</definedName>
    <definedName name="너">[0]!너</definedName>
    <definedName name="녀">[0]!녀</definedName>
    <definedName name="노곡1호" localSheetId="14">#REF!</definedName>
    <definedName name="노곡1호" localSheetId="0">#REF!</definedName>
    <definedName name="노곡1호">#REF!</definedName>
    <definedName name="노곡2호" localSheetId="14">#REF!</definedName>
    <definedName name="노곡2호">#REF!</definedName>
    <definedName name="노곡3호" localSheetId="14">#REF!</definedName>
    <definedName name="노곡3호">#REF!</definedName>
    <definedName name="노곡4호" localSheetId="14">#REF!</definedName>
    <definedName name="노곡4호">#REF!</definedName>
    <definedName name="노무">#REF!</definedName>
    <definedName name="노무비">#REF!</definedName>
    <definedName name="노무비단가산출서" localSheetId="17" hidden="1">#REF!</definedName>
    <definedName name="노무비단가산출서" hidden="1">#REF!</definedName>
    <definedName name="노무비소계" localSheetId="14">#REF!</definedName>
    <definedName name="노무비소계">#REF!</definedName>
    <definedName name="노산3교집계표">#REF!</definedName>
    <definedName name="노임" localSheetId="14">[37]노임단가!$B$1:$C$131</definedName>
    <definedName name="노임" localSheetId="0">[37]노임단가!$B$1:$C$131</definedName>
    <definedName name="노임">#REF!</definedName>
    <definedName name="노임단가" localSheetId="14">#REF!</definedName>
    <definedName name="노임단가">#REF!</definedName>
    <definedName name="노출형">[21]DATA!$E$50:$F$59</definedName>
    <definedName name="녹막이페인트">#REF!</definedName>
    <definedName name="농원1호" localSheetId="14">#REF!</definedName>
    <definedName name="농원1호">#REF!</definedName>
    <definedName name="농원2호" localSheetId="14">#REF!</definedName>
    <definedName name="농원2호">#REF!</definedName>
    <definedName name="누">#REF!</definedName>
    <definedName name="누산수량이동">#REF!</definedName>
    <definedName name="뉴">[0]!뉴</definedName>
    <definedName name="니">[0]!니</definedName>
    <definedName name="ㄷ">#REF!</definedName>
    <definedName name="ㄷ100x50x5x7.5t_단중">#REF!</definedName>
    <definedName name="ㄷ125x65x6x8t_단중">#REF!</definedName>
    <definedName name="ㄷ75x40x5x7t_단중">#REF!</definedName>
    <definedName name="ㄷㄱㄷㅅㅅㅅ" localSheetId="14">#REF!</definedName>
    <definedName name="ㄷㄱㄷㅅㅅㅅ">#REF!</definedName>
    <definedName name="ㄷㄱㄹ">#REF!</definedName>
    <definedName name="ㄷㄱㅈㅇㄹㄴㅊ">#REF!</definedName>
    <definedName name="ㄷㄱ후ㄷ">#REF!</definedName>
    <definedName name="ㄷㄷ" localSheetId="16" hidden="1">#REF!</definedName>
    <definedName name="ㄷㄷ" localSheetId="17" hidden="1">#REF!</definedName>
    <definedName name="ㄷㄷ" hidden="1">#REF!</definedName>
    <definedName name="ㄷㄷㄱㄱ">#REF!</definedName>
    <definedName name="ㄷㄷㅈ" localSheetId="14">#REF!</definedName>
    <definedName name="ㄷㄷㅈ">#REF!</definedName>
    <definedName name="ㄷㄹ">#REF!</definedName>
    <definedName name="ㄷㄹㄴ">#REF!</definedName>
    <definedName name="ㄷㄹㄴㅇㄹ">#REF!</definedName>
    <definedName name="ㄷㄹㄹㅇ" localSheetId="14">#REF!</definedName>
    <definedName name="ㄷㄹㄹㅇ">#REF!</definedName>
    <definedName name="ㄷㄹㅇㄴ" localSheetId="14">#REF!</definedName>
    <definedName name="ㄷㄹㅇㄴ">#REF!</definedName>
    <definedName name="ㄷㄹㅇㄴㄹ" localSheetId="14">#REF!</definedName>
    <definedName name="ㄷㄹㅇㄴㄹ">#REF!</definedName>
    <definedName name="ㄷㅅ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">#REF!</definedName>
    <definedName name="ㄷㅇㄴ" localSheetId="14">#REF!</definedName>
    <definedName name="ㄷㅇㄴ">#REF!</definedName>
    <definedName name="ㄷㅇㄹ" localSheetId="14">#REF!</definedName>
    <definedName name="ㄷㅇㄹ">#REF!</definedName>
    <definedName name="ㄷㅇㄹㄴ" localSheetId="14">#REF!</definedName>
    <definedName name="ㄷㅇㄹㄴ">#REF!</definedName>
    <definedName name="ㄷ주">#REF!</definedName>
    <definedName name="ㄷㅎ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두수">#REF!</definedName>
    <definedName name="다목" localSheetId="14">#REF!</definedName>
    <definedName name="다목">#REF!</definedName>
    <definedName name="다짐경">#REF!</definedName>
    <definedName name="다짐노">#REF!</definedName>
    <definedName name="다짐재">#REF!</definedName>
    <definedName name="단_가" localSheetId="14">#REF!</definedName>
    <definedName name="단_가">#REF!</definedName>
    <definedName name="단_가2" localSheetId="14">#REF!</definedName>
    <definedName name="단_가2">#REF!</definedName>
    <definedName name="단_가3" localSheetId="14">#REF!</definedName>
    <definedName name="단_가3">#REF!</definedName>
    <definedName name="단_가4" localSheetId="14">#REF!</definedName>
    <definedName name="단_가4">#REF!</definedName>
    <definedName name="단_가5" localSheetId="14">#REF!</definedName>
    <definedName name="단_가5">#REF!</definedName>
    <definedName name="단_가6" localSheetId="14">#REF!</definedName>
    <definedName name="단_가6">#REF!</definedName>
    <definedName name="단가" localSheetId="14">#REF!</definedName>
    <definedName name="단가">#REF!</definedName>
    <definedName name="단가_1">#REF!</definedName>
    <definedName name="단가2">[0]!단가2</definedName>
    <definedName name="단가대비" localSheetId="14">#REF!</definedName>
    <definedName name="단가대비" localSheetId="0">#REF!</definedName>
    <definedName name="단가대비">#REF!</definedName>
    <definedName name="단가비교">#REF!</definedName>
    <definedName name="단가비교표">#REF!,#REF!</definedName>
    <definedName name="단가산출참고">#REF!</definedName>
    <definedName name="단가표2">[0]!단가표2</definedName>
    <definedName name="단가표3">[0]!단가표3</definedName>
    <definedName name="단가표지" localSheetId="14">#REF!</definedName>
    <definedName name="단가표지" localSheetId="0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" localSheetId="14">#REF!</definedName>
    <definedName name="단위">#REF!</definedName>
    <definedName name="단위공량1" localSheetId="14">#REF!</definedName>
    <definedName name="단위공량1">#REF!</definedName>
    <definedName name="단위공량10" localSheetId="14">#REF!</definedName>
    <definedName name="단위공량10">#REF!</definedName>
    <definedName name="단위공량11" localSheetId="14">#REF!</definedName>
    <definedName name="단위공량11">#REF!</definedName>
    <definedName name="단위공량12" localSheetId="14">#REF!</definedName>
    <definedName name="단위공량12">#REF!</definedName>
    <definedName name="단위공량13" localSheetId="14">#REF!</definedName>
    <definedName name="단위공량13">#REF!</definedName>
    <definedName name="단위공량14" localSheetId="14">#REF!</definedName>
    <definedName name="단위공량14">#REF!</definedName>
    <definedName name="단위공량15" localSheetId="14">#REF!</definedName>
    <definedName name="단위공량15">#REF!</definedName>
    <definedName name="단위공량16" localSheetId="14">#REF!</definedName>
    <definedName name="단위공량16">#REF!</definedName>
    <definedName name="단위공량17" localSheetId="14">#REF!</definedName>
    <definedName name="단위공량17">#REF!</definedName>
    <definedName name="단위공량2" localSheetId="14">#REF!</definedName>
    <definedName name="단위공량2">#REF!</definedName>
    <definedName name="단위공량3" localSheetId="14">#REF!</definedName>
    <definedName name="단위공량3">#REF!</definedName>
    <definedName name="단위공량4" localSheetId="14">#REF!</definedName>
    <definedName name="단위공량4">#REF!</definedName>
    <definedName name="단위공량5" localSheetId="14">#REF!</definedName>
    <definedName name="단위공량5">#REF!</definedName>
    <definedName name="단위공량6" localSheetId="14">#REF!</definedName>
    <definedName name="단위공량6">#REF!</definedName>
    <definedName name="단위공량7" localSheetId="14">#REF!</definedName>
    <definedName name="단위공량7">#REF!</definedName>
    <definedName name="단위공량8" localSheetId="14">#REF!</definedName>
    <definedName name="단위공량8">#REF!</definedName>
    <definedName name="단위공량9" localSheetId="14">#REF!</definedName>
    <definedName name="단위공량9">#REF!</definedName>
    <definedName name="당">[0]!당</definedName>
    <definedName name="당가">#REF!</definedName>
    <definedName name="대가" localSheetId="14">#REF!</definedName>
    <definedName name="대가">#REF!</definedName>
    <definedName name="대가1">#REF!</definedName>
    <definedName name="대기영역">#REF!</definedName>
    <definedName name="대동설계계산서">#REF!</definedName>
    <definedName name="대비" localSheetId="14">#REF!</definedName>
    <definedName name="대비">#REF!</definedName>
    <definedName name="대비표" localSheetId="14">#REF!</definedName>
    <definedName name="대비표">#REF!</definedName>
    <definedName name="댕가">#REF!</definedName>
    <definedName name="댜">[0]!댜</definedName>
    <definedName name="더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_트_공">#REF!</definedName>
    <definedName name="덕산1호" localSheetId="14">#REF!</definedName>
    <definedName name="덕산1호">#REF!</definedName>
    <definedName name="덕산2호" localSheetId="14">#REF!</definedName>
    <definedName name="덕산2호">#REF!</definedName>
    <definedName name="덕산3호" localSheetId="14">#REF!</definedName>
    <definedName name="덕산3호">#REF!</definedName>
    <definedName name="덕산4호" localSheetId="14">#REF!</definedName>
    <definedName name="덕산4호">#REF!</definedName>
    <definedName name="덕전1호" localSheetId="14">#REF!</definedName>
    <definedName name="덕전1호">#REF!</definedName>
    <definedName name="덕전2호" localSheetId="14">#REF!</definedName>
    <definedName name="덕전2호">#REF!</definedName>
    <definedName name="덕전3호" localSheetId="14">#REF!</definedName>
    <definedName name="덕전3호">#REF!</definedName>
    <definedName name="덕지1호" localSheetId="14">#REF!</definedName>
    <definedName name="덕지1호">#REF!</definedName>
    <definedName name="덕천1호" localSheetId="14">#REF!</definedName>
    <definedName name="덕천1호">#REF!</definedName>
    <definedName name="덕천2호" localSheetId="14">#REF!</definedName>
    <definedName name="덕천2호">#REF!</definedName>
    <definedName name="덕천3호" localSheetId="14">#REF!</definedName>
    <definedName name="덕천3호">#REF!</definedName>
    <definedName name="덕천4호" localSheetId="14">#REF!</definedName>
    <definedName name="덕천4호">#REF!</definedName>
    <definedName name="덕트공">#REF!</definedName>
    <definedName name="덤프트럭10.5">#REF!</definedName>
    <definedName name="덤프트럭15">#REF!</definedName>
    <definedName name="뎌">[0]!뎌</definedName>
    <definedName name="도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>[0]!도</definedName>
    <definedName name="도_장_공">#REF!</definedName>
    <definedName name="도급공사" localSheetId="14">#REF!</definedName>
    <definedName name="도급공사" localSheetId="0">#REF!</definedName>
    <definedName name="도급공사">#REF!</definedName>
    <definedName name="도급공사비">#REF!</definedName>
    <definedName name="도급단가">#REF!</definedName>
    <definedName name="도급예산액" localSheetId="14">#REF!</definedName>
    <definedName name="도급예산액">#REF!</definedName>
    <definedName name="도급예상액" localSheetId="14">#REF!</definedName>
    <definedName name="도급예상액">#REF!</definedName>
    <definedName name="도목수">#REF!</definedName>
    <definedName name="도배공">#REF!</definedName>
    <definedName name="도산내역" localSheetId="14">#REF!</definedName>
    <definedName name="도산내역">#REF!</definedName>
    <definedName name="도장공">59780</definedName>
    <definedName name="도표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ㅜ">#REF!</definedName>
    <definedName name="동바리">#REF!</definedName>
    <definedName name="동발공">#REF!</definedName>
    <definedName name="동원" localSheetId="14">#REF!</definedName>
    <definedName name="동원">#REF!</definedName>
    <definedName name="되메경">#REF!</definedName>
    <definedName name="되메노">#REF!</definedName>
    <definedName name="되메우기">#REF!</definedName>
    <definedName name="되메재">#REF!</definedName>
    <definedName name="두">#REF!</definedName>
    <definedName name="두기1" localSheetId="14">#REF!</definedName>
    <definedName name="두기1">#REF!</definedName>
    <definedName name="두기1호" localSheetId="14">#REF!</definedName>
    <definedName name="두기1호">#REF!</definedName>
    <definedName name="두기2" localSheetId="14">#REF!</definedName>
    <definedName name="두기2">#REF!</definedName>
    <definedName name="두기2호" localSheetId="14">#REF!</definedName>
    <definedName name="두기2호">#REF!</definedName>
    <definedName name="두기3" localSheetId="14">#REF!</definedName>
    <definedName name="두기3">#REF!</definedName>
    <definedName name="두기3호" localSheetId="14">#REF!</definedName>
    <definedName name="두기3호">#REF!</definedName>
    <definedName name="두ㅜㄷ">#REF!</definedName>
    <definedName name="둘두">#REF!</definedName>
    <definedName name="드">[0]!드</definedName>
    <definedName name="디">[0]!디</definedName>
    <definedName name="디이젤엔진15HP">#REF!</definedName>
    <definedName name="ㄹ">#REF!</definedName>
    <definedName name="ㄹ62">#REF!</definedName>
    <definedName name="ㄹㄴ" hidden="1">#REF!</definedName>
    <definedName name="ㄹㄴㅁ" localSheetId="14">#REF!</definedName>
    <definedName name="ㄹㄴㅁ">#REF!</definedName>
    <definedName name="ㄹㄴㅇ">#REF!</definedName>
    <definedName name="ㄹㄴㅇㄹㅊㅈ">#REF!</definedName>
    <definedName name="ㄹㄴㅇㅁㄹ" localSheetId="14">#REF!</definedName>
    <definedName name="ㄹㄴㅇㅁㄹ">#REF!</definedName>
    <definedName name="ㄹㄶ" localSheetId="14">#REF!</definedName>
    <definedName name="ㄹㄶ">#REF!</definedName>
    <definedName name="ㄹㄷ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16" hidden="1">#REF!</definedName>
    <definedName name="ㄹㄹ" localSheetId="17" hidden="1">#REF!</definedName>
    <definedName name="ㄹㄹ">#REF!</definedName>
    <definedName name="ㄹㄹㄹㄹㄹ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">#REF!</definedName>
    <definedName name="ㄹㅇㄴ" localSheetId="14">#REF!</definedName>
    <definedName name="ㄹㅇㄴ">#REF!</definedName>
    <definedName name="ㄹㅇㄹㅇ" localSheetId="17" hidden="1">#REF!</definedName>
    <definedName name="ㄹㅇㄹㅇ" hidden="1">#REF!</definedName>
    <definedName name="ㄹ우">#REF!</definedName>
    <definedName name="ㄹ후ㅗㅜㅇ눟줃수">#REF!</definedName>
    <definedName name="ㄹㅜ">#REF!</definedName>
    <definedName name="ㄹㅜㅁ">#REF!</definedName>
    <definedName name="러ㅗㄴ머ㅏㄹ" localSheetId="14">#REF!</definedName>
    <definedName name="러ㅗㄴ머ㅏㄹ">#REF!</definedName>
    <definedName name="레미경">#REF!</definedName>
    <definedName name="레미노">#REF!</definedName>
    <definedName name="레미재">#REF!</definedName>
    <definedName name="레미콘">#REF!</definedName>
    <definedName name="려">[0]!려</definedName>
    <definedName name="루">#REF!</definedName>
    <definedName name="룬ㅁ루">#REF!</definedName>
    <definedName name="룬ㅇ무">#REF!</definedName>
    <definedName name="류인숙" localSheetId="0">[38]공량산출서!#REF!</definedName>
    <definedName name="류인숙">[38]공량산출서!#REF!</definedName>
    <definedName name="류인숙1">[39]!han_code</definedName>
    <definedName name="류인숙2" localSheetId="0">'[40]일위(설)'!#REF!</definedName>
    <definedName name="류인숙2">'[40]일위(설)'!#REF!</definedName>
    <definedName name="륜ㅇㅀㅇㄹㄶ">#REF!</definedName>
    <definedName name="르">[0]!르</definedName>
    <definedName name="리">[0]!리</definedName>
    <definedName name="ㄻㄴㅇ" localSheetId="14">#REF!</definedName>
    <definedName name="ㄻㄴㅇ" localSheetId="0">#REF!</definedName>
    <definedName name="ㄻㄴㅇ">#REF!</definedName>
    <definedName name="ㄻㄴㅇㅎㄻㄴㅇㅀㅇㄻㄴ">#REF!</definedName>
    <definedName name="ㄼㅎㅅㄳㄺㅎㅇㅍㅎㅍㄴㅇㄹ">#REF!</definedName>
    <definedName name="ㅀㄴㅇ">#REF!</definedName>
    <definedName name="ㅀ허" localSheetId="17" hidden="1">{#N/A,#N/A,FALSE,"CCTV"}</definedName>
    <definedName name="ㅀ허" hidden="1">{#N/A,#N/A,FALSE,"CCTV"}</definedName>
    <definedName name="ㅁ" localSheetId="14" hidden="1">#REF!</definedName>
    <definedName name="ㅁ" localSheetId="16" hidden="1">#REF!</definedName>
    <definedName name="ㅁ" localSheetId="17" hidden="1">#REF!</definedName>
    <definedName name="ㅁ" hidden="1">#REF!</definedName>
    <definedName name="ㅁ1">#REF!</definedName>
    <definedName name="ㅁ636">#REF!</definedName>
    <definedName name="ㅁㄴㄹ" localSheetId="14">#REF!</definedName>
    <definedName name="ㅁㄴㄹ">#REF!</definedName>
    <definedName name="ㅁㄴㅇ" localSheetId="16" hidden="1">{#N/A,#N/A,FALSE,"배수1"}</definedName>
    <definedName name="ㅁㄴㅇ" localSheetId="17" hidden="1">{#N/A,#N/A,FALSE,"배수1"}</definedName>
    <definedName name="ㅁㄴㅇ">#REF!</definedName>
    <definedName name="ㅁㄴㅇㄹ" hidden="1">#REF!</definedName>
    <definedName name="ㅁㄴㅇ류" hidden="1">#REF!</definedName>
    <definedName name="ㅁㄴㅇㄻㄴㅇ">#REF!</definedName>
    <definedName name="ㅁㄴㅇㄻㄴㅇㄹㄴ" hidden="1">#REF!</definedName>
    <definedName name="ㅁㄴㅇㄻㄴ이ㅏ럼닝ㅍㅁ">#REF!</definedName>
    <definedName name="ㅁㄴㅇㄻㅇㄹ">#REF!</definedName>
    <definedName name="ㅁㄴㅇㄻㅈㄷㄹ">#REF!</definedName>
    <definedName name="ㅁㄴㅇㅊㅍㅁ">#REF!</definedName>
    <definedName name="ㅁㄴㅇㅍㄴㅇㄹ">#REF!</definedName>
    <definedName name="ㅁㄴㅇㅍㅁㄴㅇㄹ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hidden="1">#REF!</definedName>
    <definedName name="ㅁ느">[0]!ㅁ느</definedName>
    <definedName name="ㅁㄷㄱㅂㅈㅇㄹㄴ">#REF!</definedName>
    <definedName name="ㅁㄹㅈㅇㄶㅁㄴㅇ">#REF!</definedName>
    <definedName name="ㅁㄻ">#REF!</definedName>
    <definedName name="ㅁㄻㄴㅇㄹㄴㅇㄹㄴ" hidden="1">#REF!</definedName>
    <definedName name="ㅁㅁ" localSheetId="14" hidden="1">#REF!</definedName>
    <definedName name="ㅁㅁ" localSheetId="16" hidden="1">#REF!</definedName>
    <definedName name="ㅁㅁ" localSheetId="17" hidden="1">#REF!</definedName>
    <definedName name="ㅁㅁ">#REF!</definedName>
    <definedName name="ㅁㅁㅁ">[41]을지!$A$1:$IV$2</definedName>
    <definedName name="ㅁㅁㅁㅁ">#REF!</definedName>
    <definedName name="ㅁㅁㅁㅁㅁㅁ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ㅂ">#REF!</definedName>
    <definedName name="ㅁㅂㅇㅁㄴㅇ">#REF!</definedName>
    <definedName name="ㅁㅇㄹ" hidden="1">#REF!</definedName>
    <definedName name="ㅁㅇㄹㅁㅈㄷㅊ">#REF!</definedName>
    <definedName name="ㅁㅇㅁㅊ">#REF!</definedName>
    <definedName name="ㅁ인ㅍㅁ닟ㅍㅁㄴㅇㄹ" hidden="1">#REF!</definedName>
    <definedName name="ㅁ읾ㄴㅇㄻ" hidden="1">#REF!</definedName>
    <definedName name="ㅁㅈㄷㄻㄴㅇㅊㅍ">#REF!</definedName>
    <definedName name="ㅁㅈㄷㅅㅂㄱ흎ㅊ퓨" hidden="1">#REF!</definedName>
    <definedName name="ㅁㅈㅇㅍㅁㅊㅁ">#REF!</definedName>
    <definedName name="ㅁㅊㅇㅍㅁㄴㅇㄻㄴㅇㄹ" hidden="1">#REF!</definedName>
    <definedName name="ㅁㅊㅍㅋㅌㅊ">#REF!</definedName>
    <definedName name="ㅁㅍ">#REF!</definedName>
    <definedName name="ㅁㅍㄴㅇㅍㅁㄴㅇㄹ">#REF!</definedName>
    <definedName name="만득이" localSheetId="17" hidden="1">{#N/A,#N/A,FALSE,"2~8번"}</definedName>
    <definedName name="만득이" hidden="1">{#N/A,#N/A,FALSE,"2~8번"}</definedName>
    <definedName name="매입개방">[21]DATA!$E$6:$F$15</definedName>
    <definedName name="맨홀규격">#REF!</definedName>
    <definedName name="맨홀호수">#REF!</definedName>
    <definedName name="맨홍3호">#REF!</definedName>
    <definedName name="머캐덤롤러8의10톤">#REF!</definedName>
    <definedName name="며">[0]!며</definedName>
    <definedName name="명단">#REF!</definedName>
    <definedName name="명칭">#REF!</definedName>
    <definedName name="모래">#REF!</definedName>
    <definedName name="목____도">#REF!</definedName>
    <definedName name="목도">#REF!</definedName>
    <definedName name="목도공">#REF!</definedName>
    <definedName name="목재경비">#REF!</definedName>
    <definedName name="목재노무">#REF!</definedName>
    <definedName name="목재재료">#REF!</definedName>
    <definedName name="목차">[42]!목차</definedName>
    <definedName name="몰탈">#REF!</definedName>
    <definedName name="못">#REF!</definedName>
    <definedName name="무">#REF!</definedName>
    <definedName name="무농1호" localSheetId="14">#REF!</definedName>
    <definedName name="무농1호">#REF!</definedName>
    <definedName name="무농2호" localSheetId="14">#REF!</definedName>
    <definedName name="무농2호">#REF!</definedName>
    <definedName name="무선안테나공">95000</definedName>
    <definedName name="물가" localSheetId="14">#REF!</definedName>
    <definedName name="물가" localSheetId="0">#REF!</definedName>
    <definedName name="물가">#REF!</definedName>
    <definedName name="물가2003년1월" localSheetId="14">#REF!</definedName>
    <definedName name="물가2003년1월">#REF!</definedName>
    <definedName name="물가대비표" localSheetId="14">#REF!</definedName>
    <definedName name="물가대비표">#REF!</definedName>
    <definedName name="물탱크5500L">#REF!</definedName>
    <definedName name="물푸경">#REF!</definedName>
    <definedName name="물푸노">#REF!</definedName>
    <definedName name="물푸재">#REF!</definedName>
    <definedName name="므">[0]!므</definedName>
    <definedName name="미">[0]!미</definedName>
    <definedName name="미장공">#REF!</definedName>
    <definedName name="민ㅇ린ㅇ러">#REF!</definedName>
    <definedName name="밈ㄴ인이애ㅣㅏ잉르ㅏ댜ㅐㅇㄹ">#REF!</definedName>
    <definedName name="밑변">#REF!</definedName>
    <definedName name="ㅂ" localSheetId="14">#REF!</definedName>
    <definedName name="ㅂ">#REF!</definedName>
    <definedName name="ㅂ_ㅗ">#REF!</definedName>
    <definedName name="ㅂㄷ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" localSheetId="17" hidden="1">#REF!</definedName>
    <definedName name="ㅂㅁ" hidden="1">#REF!</definedName>
    <definedName name="ㅂㅂㅂ" localSheetId="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hidden="1">{"'중기작업1'!$A$1:$V$18"}</definedName>
    <definedName name="ㅂㅂㅂㅂ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localSheetId="14">#REF!</definedName>
    <definedName name="ㅂㅈ" localSheetId="0">#REF!</definedName>
    <definedName name="ㅂㅈ">#REF!</definedName>
    <definedName name="ㅂㅈㅂㅈㅂㅈ" localSheetId="14">#REF!</definedName>
    <definedName name="ㅂㅈㅂㅈㅂㅈ">#REF!</definedName>
    <definedName name="ㅂㅈㅎㅁㅇㄴ">#REF!</definedName>
    <definedName name="ㅂㅍ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[0]!바</definedName>
    <definedName name="바이브레타공">#REF!</definedName>
    <definedName name="박">#REF!</definedName>
    <definedName name="박리제">#REF!</definedName>
    <definedName name="반여수량">#REF!</definedName>
    <definedName name="방수공">56597</definedName>
    <definedName name="방수몰탈">#REF!</definedName>
    <definedName name="방수액">#REF!</definedName>
    <definedName name="방진고무50">#REF!</definedName>
    <definedName name="방화문">#REF!</definedName>
    <definedName name="배_관_공">#REF!</definedName>
    <definedName name="배관공">60590</definedName>
    <definedName name="배수로" hidden="1">{"'중기작업1'!$A$1:$V$18"}</definedName>
    <definedName name="배수문산근" localSheetId="14">#REF!</definedName>
    <definedName name="배수문산근" localSheetId="0">#REF!</definedName>
    <definedName name="배수문산근">#REF!</definedName>
    <definedName name="배수장증" localSheetId="14">#REF!</definedName>
    <definedName name="배수장증">#REF!</definedName>
    <definedName name="배수장증감" localSheetId="14">#REF!</definedName>
    <definedName name="배수장증감">#REF!</definedName>
    <definedName name="배전전공">156907</definedName>
    <definedName name="배전활선전공">#REF!</definedName>
    <definedName name="백호우BH07">#REF!</definedName>
    <definedName name="뱌">[0]!뱌</definedName>
    <definedName name="번들1호" localSheetId="14">#REF!</definedName>
    <definedName name="번들1호" localSheetId="0">#REF!</definedName>
    <definedName name="번들1호">#REF!</definedName>
    <definedName name="번들2호" localSheetId="14">#REF!</definedName>
    <definedName name="번들2호">#REF!</definedName>
    <definedName name="번들3호" localSheetId="14">#REF!</definedName>
    <definedName name="번들3호">#REF!</definedName>
    <definedName name="벌목부">#REF!</definedName>
    <definedName name="벼">[0]!벼</definedName>
    <definedName name="벽돌">#REF!</definedName>
    <definedName name="벽돌공">#REF!</definedName>
    <definedName name="벽돌공_치장">#REF!</definedName>
    <definedName name="벽돌공치장">#REF!</definedName>
    <definedName name="벽돌제작공">#REF!</definedName>
    <definedName name="벽체" localSheetId="17" hidden="1">{#N/A,#N/A,FALSE,"혼합골재"}</definedName>
    <definedName name="벽체" hidden="1">{#N/A,#N/A,FALSE,"혼합골재"}</definedName>
    <definedName name="변경비">#REF!</definedName>
    <definedName name="변노무비">#REF!</definedName>
    <definedName name="변대주근거" localSheetId="14">#REF!</definedName>
    <definedName name="변대주근거">#REF!</definedName>
    <definedName name="변재료비">#REF!</definedName>
    <definedName name="보">[0]!보</definedName>
    <definedName name="보_온_공">#REF!</definedName>
    <definedName name="보링공">#REF!</definedName>
    <definedName name="보링공ㅇ">#REF!</definedName>
    <definedName name="보상비수">#REF!</definedName>
    <definedName name="보상비평">#REF!</definedName>
    <definedName name="보안공">#REF!</definedName>
    <definedName name="보온공">#REF!</definedName>
    <definedName name="보완자료복사" localSheetId="14">#REF!</definedName>
    <definedName name="보완자료복사">#REF!</definedName>
    <definedName name="보일러공">#REF!</definedName>
    <definedName name="보통선원">#REF!</definedName>
    <definedName name="보통인부">40922</definedName>
    <definedName name="보호몰탈1">#REF!</definedName>
    <definedName name="보호몰탈2">#REF!</definedName>
    <definedName name="보호몰탈3">#REF!</definedName>
    <definedName name="볼트">#REF!</definedName>
    <definedName name="부가가치세" localSheetId="14">#REF!</definedName>
    <definedName name="부가가치세">#REF!</definedName>
    <definedName name="부가세" localSheetId="14">#REF!</definedName>
    <definedName name="부가세">#REF!</definedName>
    <definedName name="분기" hidden="1">#REF!</definedName>
    <definedName name="분수공" hidden="1">{"'중기작업1'!$A$1:$V$18"}</definedName>
    <definedName name="불ㅜㅈ">#REF!</definedName>
    <definedName name="브">[0]!브</definedName>
    <definedName name="비" localSheetId="16" hidden="1">{#N/A,#N/A,FALSE,"골재소요량";#N/A,#N/A,FALSE,"골재소요량"}</definedName>
    <definedName name="비" localSheetId="17" hidden="1">{#N/A,#N/A,FALSE,"골재소요량";#N/A,#N/A,FALSE,"골재소요량"}</definedName>
    <definedName name="비">[0]!비</definedName>
    <definedName name="비_계_공">#REF!</definedName>
    <definedName name="비계1">#REF!</definedName>
    <definedName name="비계2">#REF!</definedName>
    <definedName name="비계공">#REF!</definedName>
    <definedName name="비교표">#REF!</definedName>
    <definedName name="비목1">#REF!</definedName>
    <definedName name="비목2">#REF!</definedName>
    <definedName name="비목3">#REF!</definedName>
    <definedName name="비목4">#REF!</definedName>
    <definedName name="ㅄ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두">#REF!</definedName>
    <definedName name="ㅅ둣두">#REF!</definedName>
    <definedName name="ㅅㅅ" localSheetId="17" hidden="1">#REF!</definedName>
    <definedName name="ㅅㅅ" hidden="1">#REF!</definedName>
    <definedName name="ㅅㅓㅜ">#REF!</definedName>
    <definedName name="ㅅㅜ">#REF!</definedName>
    <definedName name="사무실인건비" localSheetId="14">[43]갑지!#REF!</definedName>
    <definedName name="사무실인건비" localSheetId="0">[43]갑지!#REF!</definedName>
    <definedName name="사무실인건비">[43]갑지!#REF!</definedName>
    <definedName name="사무실자재비" localSheetId="14">[43]갑지!#REF!</definedName>
    <definedName name="사무실자재비" localSheetId="0">[43]갑지!#REF!</definedName>
    <definedName name="사무실자재비">[43]갑지!#REF!</definedName>
    <definedName name="산">#REF!</definedName>
    <definedName name="산근갑지1">#REF!</definedName>
    <definedName name="산근을1">#REF!</definedName>
    <definedName name="산소">#REF!</definedName>
    <definedName name="산재보험료" localSheetId="14">#REF!</definedName>
    <definedName name="산재보험료">#REF!</definedName>
    <definedName name="산출경비">#REF!</definedName>
    <definedName name="산출근거1" localSheetId="14">#REF!</definedName>
    <definedName name="산출근거1" localSheetId="5">#REF!</definedName>
    <definedName name="산출근거1">#REF!</definedName>
    <definedName name="산출근거2">#REF!</definedName>
    <definedName name="산출근거9">#REF!</definedName>
    <definedName name="상림1호" localSheetId="14">#REF!</definedName>
    <definedName name="상림1호">#REF!</definedName>
    <definedName name="상림2호" localSheetId="14">#REF!</definedName>
    <definedName name="상림2호">#REF!</definedName>
    <definedName name="상림3호" localSheetId="14">#REF!</definedName>
    <definedName name="상림3호">#REF!</definedName>
    <definedName name="상변">#REF!</definedName>
    <definedName name="상부">#REF!</definedName>
    <definedName name="상시근로자">#REF!</definedName>
    <definedName name="새시공">#REF!</definedName>
    <definedName name="생사1호" localSheetId="14">#REF!</definedName>
    <definedName name="생사1호">#REF!</definedName>
    <definedName name="생사2호" localSheetId="14">#REF!</definedName>
    <definedName name="생사2호">#REF!</definedName>
    <definedName name="생사기존" localSheetId="14">#REF!</definedName>
    <definedName name="생사기존">#REF!</definedName>
    <definedName name="샤">[0]!샤</definedName>
    <definedName name="섀시공">#REF!</definedName>
    <definedName name="서대연">#REF!</definedName>
    <definedName name="석공">#REF!</definedName>
    <definedName name="선량1호" localSheetId="14">#REF!</definedName>
    <definedName name="선량1호">#REF!</definedName>
    <definedName name="선량2호" localSheetId="14">#REF!</definedName>
    <definedName name="선량2호">#REF!</definedName>
    <definedName name="선량3호" localSheetId="14">#REF!</definedName>
    <definedName name="선량3호">#REF!</definedName>
    <definedName name="선량4호" localSheetId="14">#REF!</definedName>
    <definedName name="선량4호">#REF!</definedName>
    <definedName name="선량5호" localSheetId="14">#REF!</definedName>
    <definedName name="선량5호">#REF!</definedName>
    <definedName name="선부">#REF!</definedName>
    <definedName name="설계비율">#REF!</definedName>
    <definedName name="설비" localSheetId="17" hidden="1">[44]예총!#REF!</definedName>
    <definedName name="설비" hidden="1">[44]예총!#REF!</definedName>
    <definedName name="설집">#REF!</definedName>
    <definedName name="설치계">#REF!</definedName>
    <definedName name="성산1호" localSheetId="14">#REF!</definedName>
    <definedName name="성산1호">#REF!</definedName>
    <definedName name="성산2호" localSheetId="14">#REF!</definedName>
    <definedName name="성산2호">#REF!</definedName>
    <definedName name="성산3호" localSheetId="14">#REF!</definedName>
    <definedName name="성산3호">#REF!</definedName>
    <definedName name="성산4호" localSheetId="14">#REF!</definedName>
    <definedName name="성산4호">#REF!</definedName>
    <definedName name="성산5호" localSheetId="14">#REF!</definedName>
    <definedName name="성산5호">#REF!</definedName>
    <definedName name="셔">[0]!셔</definedName>
    <definedName name="소">[0]!소</definedName>
    <definedName name="소계" localSheetId="14">#REF!</definedName>
    <definedName name="소계" localSheetId="0">#REF!</definedName>
    <definedName name="소계">#REF!</definedName>
    <definedName name="소방">#REF!</definedName>
    <definedName name="소일위대가1">#REF!</definedName>
    <definedName name="소화갑지" localSheetId="17" hidden="1">{#N/A,#N/A,FALSE,"CCTV"}</definedName>
    <definedName name="소화갑지" hidden="1">{#N/A,#N/A,FALSE,"CCTV"}</definedName>
    <definedName name="송">#REF!</definedName>
    <definedName name="송수관로구경" localSheetId="14">#REF!</definedName>
    <definedName name="송수관로구경">#REF!</definedName>
    <definedName name="송전전공">#REF!</definedName>
    <definedName name="송전활선전공">#REF!</definedName>
    <definedName name="송천1" localSheetId="14">#REF!</definedName>
    <definedName name="송천1">#REF!</definedName>
    <definedName name="송천2" localSheetId="14">#REF!</definedName>
    <definedName name="송천2">#REF!</definedName>
    <definedName name="수ㄷ">#REF!</definedName>
    <definedName name="수량">#REF!</definedName>
    <definedName name="수량계산" localSheetId="14">#REF!</definedName>
    <definedName name="수량계산">#REF!</definedName>
    <definedName name="수량산출" localSheetId="14">#REF!</definedName>
    <definedName name="수량산출">#REF!</definedName>
    <definedName name="수량집계표2_5_탈취설비_List">#REF!</definedName>
    <definedName name="수목">#REF!</definedName>
    <definedName name="수배전반" localSheetId="14">#REF!</definedName>
    <definedName name="수배전반">#REF!</definedName>
    <definedName name="수산">#REF!</definedName>
    <definedName name="수주율">#REF!</definedName>
    <definedName name="수중모타1" localSheetId="14">#REF!</definedName>
    <definedName name="수중모타1">#REF!</definedName>
    <definedName name="수중모타10" localSheetId="14">#REF!</definedName>
    <definedName name="수중모타10">#REF!</definedName>
    <definedName name="수중모타15" localSheetId="14">#REF!</definedName>
    <definedName name="수중모타15">#REF!</definedName>
    <definedName name="수중모타2" localSheetId="14">#REF!</definedName>
    <definedName name="수중모타2">#REF!</definedName>
    <definedName name="수중모타20" localSheetId="14">#REF!</definedName>
    <definedName name="수중모타20">#REF!</definedName>
    <definedName name="수중모타25" localSheetId="14">#REF!</definedName>
    <definedName name="수중모타25">#REF!</definedName>
    <definedName name="수중모타3" localSheetId="14">#REF!</definedName>
    <definedName name="수중모타3">#REF!</definedName>
    <definedName name="수중모타30" localSheetId="14">#REF!</definedName>
    <definedName name="수중모타30">#REF!</definedName>
    <definedName name="수중모타5" localSheetId="14">#REF!</definedName>
    <definedName name="수중모타5">#REF!</definedName>
    <definedName name="수중모타7.5" localSheetId="14">#REF!</definedName>
    <definedName name="수중모타7.5">#REF!</definedName>
    <definedName name="수중모터펌프단가" localSheetId="14">#REF!</definedName>
    <definedName name="수중모터펌프단가">#REF!</definedName>
    <definedName name="수중케이블단가" localSheetId="14">#REF!</definedName>
    <definedName name="수중케이블단가">#REF!</definedName>
    <definedName name="수직">#REF!</definedName>
    <definedName name="수평">#REF!</definedName>
    <definedName name="순공사비" localSheetId="14">#REF!</definedName>
    <definedName name="순공사비">#REF!</definedName>
    <definedName name="순공사비수">#REF!</definedName>
    <definedName name="순공사비평">#REF!</definedName>
    <definedName name="순공사원가" localSheetId="14">#REF!</definedName>
    <definedName name="순공사원가">#REF!</definedName>
    <definedName name="숨기기">[31]!숨기기</definedName>
    <definedName name="숨문">#REF!</definedName>
    <definedName name="숴">#REF!</definedName>
    <definedName name="숴ㅜ">#REF!</definedName>
    <definedName name="숴ㅜ쇼ㅜ">#REF!</definedName>
    <definedName name="숴ㅜ수ㅜㄱ">#REF!</definedName>
    <definedName name="스">[0]!스</definedName>
    <definedName name="스튜디오소계" localSheetId="14">#REF!</definedName>
    <definedName name="스튜디오소계" localSheetId="0">#REF!</definedName>
    <definedName name="스튜디오소계">#REF!</definedName>
    <definedName name="승용교" localSheetId="17" hidden="1">{#N/A,#N/A,FALSE,"2~8번"}</definedName>
    <definedName name="승용교" hidden="1">{#N/A,#N/A,FALSE,"2~8번"}</definedName>
    <definedName name="시">[0]!시</definedName>
    <definedName name="시공이음">#REF!</definedName>
    <definedName name="시공측량사">#REF!</definedName>
    <definedName name="시공측량조수">#REF!</definedName>
    <definedName name="시멘트">#REF!</definedName>
    <definedName name="시트">#REF!</definedName>
    <definedName name="시험경">#REF!</definedName>
    <definedName name="시험노">#REF!</definedName>
    <definedName name="시험보조수">#REF!</definedName>
    <definedName name="시험사1급">#REF!</definedName>
    <definedName name="시험사2급">#REF!</definedName>
    <definedName name="시험재">#REF!</definedName>
    <definedName name="시험총">#REF!</definedName>
    <definedName name="식재">#REF!</definedName>
    <definedName name="신너">#REF!</definedName>
    <definedName name="신도갑지" localSheetId="14">[45]갑지!#REF!</definedName>
    <definedName name="신도갑지" localSheetId="0">[45]갑지!#REF!</definedName>
    <definedName name="신도갑지">[45]갑지!#REF!</definedName>
    <definedName name="신성1" localSheetId="14">#REF!</definedName>
    <definedName name="신성1" localSheetId="0">#REF!</definedName>
    <definedName name="신성1">#REF!</definedName>
    <definedName name="신성2" localSheetId="14">#REF!</definedName>
    <definedName name="신성2">#REF!</definedName>
    <definedName name="신성3" localSheetId="14">#REF!</definedName>
    <definedName name="신성3">#REF!</definedName>
    <definedName name="신성4" localSheetId="14">#REF!</definedName>
    <definedName name="신성4">#REF!</definedName>
    <definedName name="신성5" localSheetId="14">#REF!</definedName>
    <definedName name="신성5">#REF!</definedName>
    <definedName name="신성6" localSheetId="14">#REF!</definedName>
    <definedName name="신성6">#REF!</definedName>
    <definedName name="신성7" localSheetId="14">#REF!</definedName>
    <definedName name="신성7">#REF!</definedName>
    <definedName name="신전체총괄">#REF!</definedName>
    <definedName name="신호기">[0]!신호기</definedName>
    <definedName name="신호기2">[0]!신호기2</definedName>
    <definedName name="신호등">#REF!</definedName>
    <definedName name="신흥1호" localSheetId="14">#REF!</definedName>
    <definedName name="신흥1호">#REF!</definedName>
    <definedName name="신흥2호" localSheetId="14">#REF!</definedName>
    <definedName name="신흥2호">#REF!</definedName>
    <definedName name="ㅇ" localSheetId="14">#REF!</definedName>
    <definedName name="ㅇ">#REF!</definedName>
    <definedName name="ㅇ560">#REF!</definedName>
    <definedName name="ㅇㄴㄹㄷㅈ" localSheetId="14">#REF!</definedName>
    <definedName name="ㅇㄴㄹㄷㅈ">#REF!</definedName>
    <definedName name="ㅇㄴㄹㅀ">#REF!</definedName>
    <definedName name="ㅇㄴㄻㄴ">#REF!</definedName>
    <definedName name="ㅇㄴㅇ">#REF!</definedName>
    <definedName name="ㅇㄹㄴ">#REF!</definedName>
    <definedName name="ㅇㄹㄴㅇㄹ">#REF!</definedName>
    <definedName name="ㅇㄹㄹ">#REF!</definedName>
    <definedName name="ㅇㄹㄹㄴㅇ">#REF!</definedName>
    <definedName name="ㅇㄹㅇ">#REF!</definedName>
    <definedName name="ㅇㄹㅇㄹ" localSheetId="14" hidden="1">#REF!</definedName>
    <definedName name="ㅇㄹㅇㄹ" localSheetId="16" hidden="1">#REF!</definedName>
    <definedName name="ㅇㄹㅇㄹ" localSheetId="17" hidden="1">#REF!</definedName>
    <definedName name="ㅇㄹㅇㄹ" hidden="1">#REF!</definedName>
    <definedName name="ㅇㄹ홍" localSheetId="14">#REF!</definedName>
    <definedName name="ㅇㄹ홍">#REF!</definedName>
    <definedName name="ㅇ루ㅗㅜ">#REF!</definedName>
    <definedName name="ㅇㄻㄴㅇㄻㄴㅇㄹ" hidden="1">#REF!</definedName>
    <definedName name="ㅇㅀ">#REF!</definedName>
    <definedName name="ㅇㅀㄴ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ㅇㄹ">#REF!</definedName>
    <definedName name="ㅇㅇ">#REF!</definedName>
    <definedName name="ㅇㅇㄹ" localSheetId="14" hidden="1">#REF!</definedName>
    <definedName name="ㅇㅇㄹ" localSheetId="16" hidden="1">#REF!</definedName>
    <definedName name="ㅇㅇㄹ" localSheetId="17" hidden="1">#REF!</definedName>
    <definedName name="ㅇㅇㄹ" hidden="1">#REF!</definedName>
    <definedName name="ㅇㅇㅇ" localSheetId="14" hidden="1">#REF!</definedName>
    <definedName name="ㅇㅇㅇ" localSheetId="16" hidden="1">#REF!</definedName>
    <definedName name="ㅇㅇㅇ" localSheetId="17" hidden="1">#REF!</definedName>
    <definedName name="ㅇㅇㅇ" hidden="1">#REF!</definedName>
    <definedName name="ㅇㅇㅇㅇ" localSheetId="17" hidden="1">#REF!</definedName>
    <definedName name="ㅇㅇㅇㅇ" hidden="1">#REF!</definedName>
    <definedName name="ㅇㅇㅇㅇㅇ" localSheetId="14">#REF!</definedName>
    <definedName name="ㅇㅇㅇㅇㅇ">#REF!</definedName>
    <definedName name="ㅇㅇㅇㅇㅇㅇㅇ" localSheetId="14">#REF!</definedName>
    <definedName name="ㅇㅇㅇㅇㅇㅇㅇ">#REF!</definedName>
    <definedName name="ㅇㅈㄷㅄㅂㅈㄷㄱ" hidden="1">#REF!</definedName>
    <definedName name="ㅇㅍㅁㄴㅇㄹㅈㄴ">#REF!</definedName>
    <definedName name="ㅇㅎㅍ">#REF!</definedName>
    <definedName name="아세틸렌">#REF!</definedName>
    <definedName name="아스팔트디스트리뷰터3800L">#REF!</definedName>
    <definedName name="아스팔트믹싱플랜트80Ton">#REF!</definedName>
    <definedName name="아스팔트페이버3M">#REF!</definedName>
    <definedName name="아연도강관단가" localSheetId="14">#REF!</definedName>
    <definedName name="아연도강관단가">#REF!</definedName>
    <definedName name="아연도배관단가" localSheetId="14">#REF!</definedName>
    <definedName name="아연도배관단가">#REF!</definedName>
    <definedName name="아연도배관자재" localSheetId="14">#REF!</definedName>
    <definedName name="아연도배관자재">#REF!</definedName>
    <definedName name="아ㅓㅣㅏㄴ" localSheetId="14">#REF!</definedName>
    <definedName name="아ㅓㅣㅏㄴ">#REF!</definedName>
    <definedName name="안방1호" localSheetId="14">#REF!</definedName>
    <definedName name="안방1호">#REF!</definedName>
    <definedName name="안방2호" localSheetId="14">#REF!</definedName>
    <definedName name="안방2호">#REF!</definedName>
    <definedName name="안전관리비" localSheetId="14">#REF!</definedName>
    <definedName name="안전관리비">#REF!</definedName>
    <definedName name="안정수위" localSheetId="14">#REF!</definedName>
    <definedName name="안정수위">#REF!</definedName>
    <definedName name="안풍">#REF!</definedName>
    <definedName name="알티유">#REF!</definedName>
    <definedName name="암거재료집계" hidden="1">{"'중기작업1'!$A$1:$V$18"}</definedName>
    <definedName name="앞들1호" localSheetId="14">#REF!</definedName>
    <definedName name="앞들1호" localSheetId="0">#REF!</definedName>
    <definedName name="앞들1호">#REF!</definedName>
    <definedName name="앞들2호" localSheetId="14">#REF!</definedName>
    <definedName name="앞들2호">#REF!</definedName>
    <definedName name="양생공">#REF!</definedName>
    <definedName name="양수공사">#REF!</definedName>
    <definedName name="양수량" localSheetId="14">#REF!</definedName>
    <definedName name="양수량">#REF!</definedName>
    <definedName name="업체현황">[22]!업체현황</definedName>
    <definedName name="여">[0]!여</definedName>
    <definedName name="연마공">#REF!</definedName>
    <definedName name="연마지">#REF!</definedName>
    <definedName name="연습">#REF!</definedName>
    <definedName name="연장">#REF!</definedName>
    <definedName name="연접물량">[0]!연접물량</definedName>
    <definedName name="열차무선전화설비" localSheetId="14">#REF!</definedName>
    <definedName name="열차무선전화설비" localSheetId="0">#REF!</definedName>
    <definedName name="열차무선전화설비">#REF!</definedName>
    <definedName name="예비비수">#REF!</definedName>
    <definedName name="예비비평">#REF!</definedName>
    <definedName name="오주1호" localSheetId="14">#REF!</definedName>
    <definedName name="오주1호">#REF!</definedName>
    <definedName name="오주2호" localSheetId="14">#REF!</definedName>
    <definedName name="오주2호">#REF!</definedName>
    <definedName name="오주3호" localSheetId="14">#REF!</definedName>
    <definedName name="오주3호">#REF!</definedName>
    <definedName name="오주4호" localSheetId="14">#REF!</definedName>
    <definedName name="오주4호">#REF!</definedName>
    <definedName name="옥계1교">#REF!</definedName>
    <definedName name="옥외인건비" localSheetId="14">[43]갑지!#REF!</definedName>
    <definedName name="옥외인건비" localSheetId="0">[43]갑지!#REF!</definedName>
    <definedName name="옥외인건비">[43]갑지!#REF!</definedName>
    <definedName name="옥외자재비" localSheetId="14">[43]갑지!#REF!</definedName>
    <definedName name="옥외자재비" localSheetId="0">[43]갑지!#REF!</definedName>
    <definedName name="옥외자재비">[43]갑지!#REF!</definedName>
    <definedName name="올ㅇ">#REF!</definedName>
    <definedName name="옹" localSheetId="17" hidden="1">{#N/A,#N/A,FALSE,"골재소요량";#N/A,#N/A,FALSE,"골재소요량"}</definedName>
    <definedName name="옹" hidden="1">{#N/A,#N/A,FALSE,"골재소요량";#N/A,#N/A,FALSE,"골재소요량"}</definedName>
    <definedName name="옹벽" localSheetId="17" hidden="1">{#N/A,#N/A,FALSE,"혼합골재"}</definedName>
    <definedName name="옹벽" hidden="1">{#N/A,#N/A,FALSE,"혼합골재"}</definedName>
    <definedName name="옹벽수량집계표" localSheetId="17" hidden="1">{#N/A,#N/A,FALSE,"2~8번"}</definedName>
    <definedName name="옹벽수량집계표" hidden="1">{#N/A,#N/A,FALSE,"2~8번"}</definedName>
    <definedName name="옹벽수량집계표총괄" localSheetId="17" hidden="1">{#N/A,#N/A,FALSE,"혼합골재"}</definedName>
    <definedName name="옹벽수량집계표총괄" hidden="1">{#N/A,#N/A,FALSE,"혼합골재"}</definedName>
    <definedName name="왁스">#REF!</definedName>
    <definedName name="완공3" localSheetId="17" hidden="1">#REF!</definedName>
    <definedName name="완공3" hidden="1">#REF!</definedName>
    <definedName name="외함">#REF!</definedName>
    <definedName name="외함산출">#REF!</definedName>
    <definedName name="요동1호" localSheetId="14">#REF!</definedName>
    <definedName name="요동1호">#REF!</definedName>
    <definedName name="요동2호" localSheetId="14">#REF!</definedName>
    <definedName name="요동2호">#REF!</definedName>
    <definedName name="요율">#REF!</definedName>
    <definedName name="요율인쇄">#REF!</definedName>
    <definedName name="용">[0]!용</definedName>
    <definedName name="용량" localSheetId="14">#REF!</definedName>
    <definedName name="용량" localSheetId="0">#REF!</definedName>
    <definedName name="용량">#REF!</definedName>
    <definedName name="용접공">65262</definedName>
    <definedName name="용접공_일반">#REF!</definedName>
    <definedName name="용접공일반">#REF!</definedName>
    <definedName name="용접봉">#REF!</definedName>
    <definedName name="우">#REF!</definedName>
    <definedName name="우두">#REF!</definedName>
    <definedName name="우산" localSheetId="14">#REF!</definedName>
    <definedName name="우산">#REF!</definedName>
    <definedName name="우주">#REF!</definedName>
    <definedName name="우주기전">#REF!</definedName>
    <definedName name="우ㅎ">#REF!</definedName>
    <definedName name="운반거리표">#REF!</definedName>
    <definedName name="운반차운전사">55214</definedName>
    <definedName name="운반한전">#REF!</definedName>
    <definedName name="운암" localSheetId="14">#REF!</definedName>
    <definedName name="운암">#REF!</definedName>
    <definedName name="운전기사">#REF!</definedName>
    <definedName name="운전사">#REF!</definedName>
    <definedName name="운전사기계">#REF!</definedName>
    <definedName name="운전사운반차">#REF!</definedName>
    <definedName name="운전조수">#REF!</definedName>
    <definedName name="운전차운반사">#REF!</definedName>
    <definedName name="운호1호" localSheetId="14">#REF!</definedName>
    <definedName name="운호1호">#REF!</definedName>
    <definedName name="운호2호" localSheetId="14">#REF!</definedName>
    <definedName name="운호2호">#REF!</definedName>
    <definedName name="운호3호" localSheetId="14">#REF!</definedName>
    <definedName name="운호3호">#REF!</definedName>
    <definedName name="울타리" localSheetId="14">#REF!</definedName>
    <definedName name="울타리">#REF!</definedName>
    <definedName name="울타리근거" localSheetId="14">#REF!</definedName>
    <definedName name="울타리근거">#REF!</definedName>
    <definedName name="원">#REF!</definedName>
    <definedName name="원_가_계_산_서">#REF!</definedName>
    <definedName name="원가">#REF!</definedName>
    <definedName name="원가계산" localSheetId="14">#REF!</definedName>
    <definedName name="원가계산">#REF!</definedName>
    <definedName name="원가계산서" localSheetId="14">#REF!</definedName>
    <definedName name="원가계산서">#REF!</definedName>
    <definedName name="원운1호" localSheetId="14">#REF!</definedName>
    <definedName name="원운1호">#REF!</definedName>
    <definedName name="원운2호" localSheetId="14">#REF!</definedName>
    <definedName name="원운2호">#REF!</definedName>
    <definedName name="위생공">#REF!</definedName>
    <definedName name="윗변">#REF!</definedName>
    <definedName name="유">[0]!유</definedName>
    <definedName name="유리공">#REF!</definedName>
    <definedName name="육리1호" localSheetId="14">#REF!</definedName>
    <definedName name="육리1호">#REF!</definedName>
    <definedName name="육리2호" localSheetId="14">#REF!</definedName>
    <definedName name="육리2호">#REF!</definedName>
    <definedName name="은산1호" localSheetId="14">#REF!</definedName>
    <definedName name="은산1호">#REF!</definedName>
    <definedName name="은산2호" localSheetId="14">#REF!</definedName>
    <definedName name="은산2호">#REF!</definedName>
    <definedName name="은산3호" localSheetId="14">#REF!</definedName>
    <definedName name="은산3호">#REF!</definedName>
    <definedName name="은산4호" localSheetId="14">#REF!</definedName>
    <definedName name="은산4호">#REF!</definedName>
    <definedName name="을지양식" localSheetId="14">[23]내역!#REF!</definedName>
    <definedName name="을지양식" localSheetId="0">[23]내역!#REF!</definedName>
    <definedName name="을지양식">[23]내역!#REF!</definedName>
    <definedName name="이">[0]!이</definedName>
    <definedName name="이동">#N/A</definedName>
    <definedName name="이릉" hidden="1">#REF!</definedName>
    <definedName name="이식">#REF!</definedName>
    <definedName name="이윤" localSheetId="14">#REF!</definedName>
    <definedName name="이윤">#REF!</definedName>
    <definedName name="이정" localSheetId="17" hidden="1">{#N/A,#N/A,FALSE,"2~8번"}</definedName>
    <definedName name="이정" hidden="1">{#N/A,#N/A,FALSE,"2~8번"}</definedName>
    <definedName name="인버트두께">#REF!</definedName>
    <definedName name="인부">#REF!</definedName>
    <definedName name="인입주1" localSheetId="14">#REF!</definedName>
    <definedName name="인입주1">#REF!</definedName>
    <definedName name="인입주근거" localSheetId="14">[46]내역!#REF!</definedName>
    <definedName name="인입주근거" localSheetId="0">[46]내역!#REF!</definedName>
    <definedName name="인입주근거">[46]내역!#REF!</definedName>
    <definedName name="인테리어소계" localSheetId="14">#REF!</definedName>
    <definedName name="인테리어소계" localSheetId="0">#REF!</definedName>
    <definedName name="인테리어소계">#REF!</definedName>
    <definedName name="일" localSheetId="14" hidden="1">#REF!</definedName>
    <definedName name="일" localSheetId="16" hidden="1">#REF!</definedName>
    <definedName name="일" localSheetId="17" hidden="1">#REF!</definedName>
    <definedName name="일" hidden="1">#REF!</definedName>
    <definedName name="일반관리비" localSheetId="14">#REF!</definedName>
    <definedName name="일반관리비">#REF!</definedName>
    <definedName name="일위">#REF!,#REF!</definedName>
    <definedName name="일위대가" localSheetId="14">#REF!</definedName>
    <definedName name="일위대가" localSheetId="0">#REF!</definedName>
    <definedName name="일위대가">#REF!</definedName>
    <definedName name="일위대가1" localSheetId="0">#REF!</definedName>
    <definedName name="일위대가1">#REF!</definedName>
    <definedName name="일위대가4">#REF!</definedName>
    <definedName name="일위목록">#REF!</definedName>
    <definedName name="일위산출" localSheetId="14">#REF!</definedName>
    <definedName name="일위산출">#REF!</definedName>
    <definedName name="일위산출1" localSheetId="14">#REF!</definedName>
    <definedName name="일위산출1">#REF!</definedName>
    <definedName name="일위호표">#REF!</definedName>
    <definedName name="임직" localSheetId="17" hidden="1">#REF!</definedName>
    <definedName name="임직" hidden="1">#REF!</definedName>
    <definedName name="입안1호" localSheetId="14">#REF!</definedName>
    <definedName name="입안1호">#REF!</definedName>
    <definedName name="입안2호" localSheetId="14">#REF!</definedName>
    <definedName name="입안2호">#REF!</definedName>
    <definedName name="입안3호" localSheetId="14">#REF!</definedName>
    <definedName name="입안3호">#REF!</definedName>
    <definedName name="입안4호" localSheetId="14">#REF!</definedName>
    <definedName name="입안4호">#REF!</definedName>
    <definedName name="입안기존2" localSheetId="14">#REF!</definedName>
    <definedName name="입안기존2">#REF!</definedName>
    <definedName name="ㅈㄷㄱ">#REF!</definedName>
    <definedName name="ㅈㄷㄻㅇㄹ" hidden="1">#REF!</definedName>
    <definedName name="ㅈㄷㄻㅈ" hidden="1">#REF!</definedName>
    <definedName name="ㅈㄷㅅㅂㅈㅇㄿ">#REF!</definedName>
    <definedName name="ㅈㄷ수">#REF!</definedName>
    <definedName name="ㅈㄷㅈㄷ" localSheetId="14">#REF!</definedName>
    <definedName name="ㅈㄷㅈㄷ">#REF!</definedName>
    <definedName name="ㅈㅂㅇㅇㅇㅇㅇㅇㅇㅇ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ㅈㅂㅇㅇㅇㅇㅇㅇ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ㅈㅇㅈ">#REF!</definedName>
    <definedName name="ㅈㅈ" localSheetId="16" hidden="1">[47]측구터파기공수량집계!#REF!</definedName>
    <definedName name="ㅈㅈ" localSheetId="17" hidden="1">[47]측구터파기공수량집계!#REF!</definedName>
    <definedName name="ㅈㅈ">[0]!ㅈㅈ</definedName>
    <definedName name="ㅈㅈㅈ" localSheetId="14">#REF!</definedName>
    <definedName name="ㅈㅈㅈ" localSheetId="0">#REF!</definedName>
    <definedName name="ㅈㅈㅈ">#REF!</definedName>
    <definedName name="ㅈㅈㅈㅈㅈ" hidden="1">{"'중기작업1'!$A$1:$V$18"}</definedName>
    <definedName name="자갈">#REF!</definedName>
    <definedName name="자동안내방송설비" localSheetId="14">#REF!</definedName>
    <definedName name="자동안내방송설비" localSheetId="0">#REF!</definedName>
    <definedName name="자동안내방송설비">#REF!</definedName>
    <definedName name="자동화재탐지설비" localSheetId="14">#REF!</definedName>
    <definedName name="자동화재탐지설비">#REF!</definedName>
    <definedName name="자료1" localSheetId="14">#REF!</definedName>
    <definedName name="자료1">#REF!</definedName>
    <definedName name="자료2" localSheetId="14">#REF!</definedName>
    <definedName name="자료2">#REF!</definedName>
    <definedName name="자연수위" localSheetId="14">#REF!</definedName>
    <definedName name="자연수위">#REF!</definedName>
    <definedName name="자재">#REF!</definedName>
    <definedName name="자재단가근거" hidden="1">#REF!</definedName>
    <definedName name="자재단가표" localSheetId="14">#REF!</definedName>
    <definedName name="자재단가표">#REF!</definedName>
    <definedName name="작년단가" localSheetId="14">[48]재료값!#REF!</definedName>
    <definedName name="작년단가" localSheetId="0">[48]재료값!#REF!</definedName>
    <definedName name="작년단가">[48]재료값!#REF!</definedName>
    <definedName name="작업반장">#REF!</definedName>
    <definedName name="잔토경">#REF!</definedName>
    <definedName name="잔토노">#REF!</definedName>
    <definedName name="잔토재">#REF!</definedName>
    <definedName name="잔토처리">#REF!</definedName>
    <definedName name="잠관" hidden="1">{"'중기작업1'!$A$1:$V$18"}</definedName>
    <definedName name="잠수부">#REF!</definedName>
    <definedName name="잡석">#REF!</definedName>
    <definedName name="잡지출수">#REF!</definedName>
    <definedName name="잡지출평">#REF!</definedName>
    <definedName name="장산1" localSheetId="14">#REF!</definedName>
    <definedName name="장산1">#REF!</definedName>
    <definedName name="장산2" localSheetId="14">#REF!</definedName>
    <definedName name="장산2">#REF!</definedName>
    <definedName name="장산3" localSheetId="14">#REF!</definedName>
    <definedName name="장산3">#REF!</definedName>
    <definedName name="장산교">#REF!</definedName>
    <definedName name="장상교">#REF!</definedName>
    <definedName name="장춘" localSheetId="14">#REF!</definedName>
    <definedName name="장춘">#REF!</definedName>
    <definedName name="재료개거">[0]!재료개거</definedName>
    <definedName name="재료및치수" localSheetId="14">#REF!</definedName>
    <definedName name="재료및치수">#REF!</definedName>
    <definedName name="재료비" localSheetId="14">#REF!</definedName>
    <definedName name="재료비">#REF!</definedName>
    <definedName name="재료산출" hidden="1">{"'중기작업1'!$A$1:$V$18"}</definedName>
    <definedName name="재료집계3">#REF!</definedName>
    <definedName name="재료총집계표" hidden="1">{"'중기작업1'!$A$1:$V$18"}</definedName>
    <definedName name="쟈">[0]!쟈</definedName>
    <definedName name="저상">#REF!</definedName>
    <definedName name="저수조만수위" localSheetId="14">#REF!</definedName>
    <definedName name="저수조만수위">#REF!</definedName>
    <definedName name="저압">#REF!</definedName>
    <definedName name="저압케이블공">73973</definedName>
    <definedName name="저입케이블전공">#REF!</definedName>
    <definedName name="저케">#REF!</definedName>
    <definedName name="적용단가근거">#REF!</definedName>
    <definedName name="적용연장">#REF!</definedName>
    <definedName name="적용연장비">#REF!</definedName>
    <definedName name="전" localSheetId="14">#REF!</definedName>
    <definedName name="전" localSheetId="5">#REF!</definedName>
    <definedName name="전">#REF!</definedName>
    <definedName name="전기" localSheetId="14">#REF!</definedName>
    <definedName name="전기">#REF!</definedName>
    <definedName name="전기1" localSheetId="17" hidden="1">[49]갑지!#REF!</definedName>
    <definedName name="전기1" hidden="1">[49]갑지!#REF!</definedName>
    <definedName name="전기공사1급">#REF!</definedName>
    <definedName name="전기공사2급">#REF!</definedName>
    <definedName name="전기기사1급">64800</definedName>
    <definedName name="전기기사2급">62990</definedName>
    <definedName name="전기내역" localSheetId="17" hidden="1">{#N/A,#N/A,FALSE,"CCTV"}</definedName>
    <definedName name="전기내역" hidden="1">{#N/A,#N/A,FALSE,"CCTV"}</definedName>
    <definedName name="전기마감" localSheetId="17" hidden="1">[49]갑지!#REF!</definedName>
    <definedName name="전기마감" hidden="1">[49]갑지!#REF!</definedName>
    <definedName name="전기집계">#REF!</definedName>
    <definedName name="전기집계표">#REF!</definedName>
    <definedName name="전동기용량" localSheetId="14">#REF!</definedName>
    <definedName name="전동기용량">#REF!</definedName>
    <definedName name="전력비">#REF!</definedName>
    <definedName name="전선30경">#REF!</definedName>
    <definedName name="전선30노">#REF!</definedName>
    <definedName name="전선30재">#REF!</definedName>
    <definedName name="전토처리">#REF!</definedName>
    <definedName name="전화및TV공시청설비" localSheetId="14">#REF!</definedName>
    <definedName name="전화및TV공시청설비">#REF!</definedName>
    <definedName name="절단공">#REF!</definedName>
    <definedName name="점멸기">#REF!</definedName>
    <definedName name="점멸기입력">[0]!점멸기입력</definedName>
    <definedName name="점수표">#REF!</definedName>
    <definedName name="접속슬래브">#REF!</definedName>
    <definedName name="접합개소">#REF!</definedName>
    <definedName name="접합상변">#REF!</definedName>
    <definedName name="접합터파기고">#REF!</definedName>
    <definedName name="접합하변">#REF!</definedName>
    <definedName name="접합환토고">#REF!</definedName>
    <definedName name="접합환토상변">#REF!</definedName>
    <definedName name="정화조" localSheetId="17" hidden="1">{#N/A,#N/A,FALSE,"CCTV"}</definedName>
    <definedName name="정화조" hidden="1">{#N/A,#N/A,FALSE,"CCTV"}</definedName>
    <definedName name="제168_1">#REF!</definedName>
    <definedName name="제168_2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당">[0]!제당</definedName>
    <definedName name="제도사">#REF!</definedName>
    <definedName name="제수문" hidden="1">#REF!</definedName>
    <definedName name="제잡비">#REF!</definedName>
    <definedName name="제조원가" localSheetId="14">#REF!</definedName>
    <definedName name="제조원가">#REF!</definedName>
    <definedName name="제조원가계산" localSheetId="14">#REF!</definedName>
    <definedName name="제조원가계산">#REF!</definedName>
    <definedName name="제철축로공">#REF!</definedName>
    <definedName name="져">[0]!져</definedName>
    <definedName name="조">[0]!조</definedName>
    <definedName name="조경공">#REF!</definedName>
    <definedName name="조도">#REF!</definedName>
    <definedName name="조도1">#REF!</definedName>
    <definedName name="조도2">#REF!</definedName>
    <definedName name="조력공">#REF!</definedName>
    <definedName name="조림인부">#REF!</definedName>
    <definedName name="조명장치소계" localSheetId="14">#REF!</definedName>
    <definedName name="조명장치소계">#REF!</definedName>
    <definedName name="조적공">#REF!</definedName>
    <definedName name="존천">[0]!존천</definedName>
    <definedName name="종별" localSheetId="14">#REF!</definedName>
    <definedName name="종별">#REF!</definedName>
    <definedName name="종석">#REF!</definedName>
    <definedName name="주">#REF!</definedName>
    <definedName name="준설선기관사">#REF!</definedName>
    <definedName name="준설선기관장">#REF!</definedName>
    <definedName name="준설선기사">#REF!</definedName>
    <definedName name="준설선선장">#REF!</definedName>
    <definedName name="준설선운전사">#REF!</definedName>
    <definedName name="줄눈공">#REF!</definedName>
    <definedName name="줄눈공_치장">#REF!</definedName>
    <definedName name="줄떼">#REF!</definedName>
    <definedName name="줄주">#REF!</definedName>
    <definedName name="중기경">#REF!</definedName>
    <definedName name="중기노">#REF!</definedName>
    <definedName name="중기운전기사">#REF!</definedName>
    <definedName name="중기운전조수">#REF!</definedName>
    <definedName name="중기재">#REF!</definedName>
    <definedName name="중기조장">#REF!</definedName>
    <definedName name="중기총">#REF!</definedName>
    <definedName name="중량" localSheetId="14">#REF!</definedName>
    <definedName name="중량">#REF!</definedName>
    <definedName name="중량표">#REF!</definedName>
    <definedName name="중문가압내역" localSheetId="17" hidden="1">#REF!</definedName>
    <definedName name="중문가압내역" hidden="1">#REF!</definedName>
    <definedName name="중유">#REF!</definedName>
    <definedName name="즈">[0]!즈</definedName>
    <definedName name="증" localSheetId="14">#REF!</definedName>
    <definedName name="증" localSheetId="0">#REF!</definedName>
    <definedName name="증">#REF!</definedName>
    <definedName name="증감" localSheetId="14">#REF!</definedName>
    <definedName name="증감">#REF!</definedName>
    <definedName name="증감1" localSheetId="14">#REF!</definedName>
    <definedName name="증감1">#REF!</definedName>
    <definedName name="증감대비" localSheetId="14">#REF!</definedName>
    <definedName name="증감대비">#REF!</definedName>
    <definedName name="증감표" localSheetId="14">#REF!</definedName>
    <definedName name="증감표">#REF!</definedName>
    <definedName name="지">[0]!지</definedName>
    <definedName name="지급2" localSheetId="14">[50]내역!#REF!</definedName>
    <definedName name="지급2" localSheetId="0">[50]내역!#REF!</definedName>
    <definedName name="지급2">[50]내역!#REF!</definedName>
    <definedName name="지급자재">#REF!</definedName>
    <definedName name="지동" localSheetId="14">#REF!</definedName>
    <definedName name="지동">#REF!</definedName>
    <definedName name="지붕잇기공">#REF!</definedName>
    <definedName name="지산최초">#REF!</definedName>
    <definedName name="지적기능사1급">#REF!</definedName>
    <definedName name="지적기능사2급">#REF!</definedName>
    <definedName name="지적기사_1급">#REF!</definedName>
    <definedName name="지적기사_2급">#REF!</definedName>
    <definedName name="지적기사1급">#REF!</definedName>
    <definedName name="지적기사2급">#REF!</definedName>
    <definedName name="직접경비" localSheetId="14">#REF!</definedName>
    <definedName name="직접경비">#REF!</definedName>
    <definedName name="직접노무비" localSheetId="14">#REF!</definedName>
    <definedName name="직접노무비">#REF!</definedName>
    <definedName name="직접재료비">#REF!</definedName>
    <definedName name="진동롤러">#REF!</definedName>
    <definedName name="집계">#REF!</definedName>
    <definedName name="집계1">#REF!</definedName>
    <definedName name="집계2">#REF!</definedName>
    <definedName name="짜장">#REF!</definedName>
    <definedName name="ㅊ">#REF!</definedName>
    <definedName name="ㅊㄴ">#REF!</definedName>
    <definedName name="ㅊㅇㄹ">#REF!</definedName>
    <definedName name="ㅊㅍ" hidden="1">#REF!</definedName>
    <definedName name="ㅊㅍㅁㄴㅇㄹ">#REF!</definedName>
    <definedName name="ㅊㅍㅋㅌㅊㅍㅁㄴ">#REF!</definedName>
    <definedName name="착암공">#REF!</definedName>
    <definedName name="착정심도">#REF!</definedName>
    <definedName name="창호목공">#REF!</definedName>
    <definedName name="철____공">#REF!</definedName>
    <definedName name="철_골_공">#REF!</definedName>
    <definedName name="철거계">#REF!</definedName>
    <definedName name="철골공">#REF!</definedName>
    <definedName name="철공">63963</definedName>
    <definedName name="철근">#REF!</definedName>
    <definedName name="철근경">#REF!</definedName>
    <definedName name="철근공">#REF!</definedName>
    <definedName name="철근노">#REF!</definedName>
    <definedName name="철근재">#REF!</definedName>
    <definedName name="철도신호공">#REF!</definedName>
    <definedName name="철목1호" localSheetId="14">#REF!</definedName>
    <definedName name="철목1호">#REF!</definedName>
    <definedName name="철목2호" localSheetId="14">#REF!</definedName>
    <definedName name="철목2호">#REF!</definedName>
    <definedName name="철목3호" localSheetId="14">#REF!</definedName>
    <definedName name="철목3호">#REF!</definedName>
    <definedName name="철목4호" localSheetId="14">#REF!</definedName>
    <definedName name="철목4호">#REF!</definedName>
    <definedName name="철선">#REF!</definedName>
    <definedName name="철판공">#REF!</definedName>
    <definedName name="청림1호" localSheetId="14">#REF!</definedName>
    <definedName name="청림1호">#REF!</definedName>
    <definedName name="청림2호" localSheetId="14">#REF!</definedName>
    <definedName name="청림2호">#REF!</definedName>
    <definedName name="청림3호" localSheetId="14">#REF!</definedName>
    <definedName name="청림3호">#REF!</definedName>
    <definedName name="청천운반">#REF!</definedName>
    <definedName name="쳐">[0]!쳐</definedName>
    <definedName name="초ㅜㄴㅇㅜ">#REF!</definedName>
    <definedName name="총" localSheetId="14">'[51]계약용량(서포)'!#REF!</definedName>
    <definedName name="총" localSheetId="0">'[51]계약용량(서포)'!#REF!</definedName>
    <definedName name="총">'[51]계약용량(서포)'!#REF!</definedName>
    <definedName name="총_원_가" localSheetId="0">[52]손익분석!#REF!</definedName>
    <definedName name="총_원_가">[52]손익분석!#REF!</definedName>
    <definedName name="총계">#REF!</definedName>
    <definedName name="총공사비">#REF!</definedName>
    <definedName name="총괄" localSheetId="17" hidden="1">[53]평3!#REF!</definedName>
    <definedName name="총괄" hidden="1">[53]평3!#REF!</definedName>
    <definedName name="총괄표" localSheetId="14">#REF!</definedName>
    <definedName name="총괄표">#REF!</definedName>
    <definedName name="총사업비수">#REF!</definedName>
    <definedName name="총사업비평">#REF!</definedName>
    <definedName name="총원가">#REF!</definedName>
    <definedName name="총토탈">#REF!</definedName>
    <definedName name="총토탈1">#REF!</definedName>
    <definedName name="총토탈2">#REF!</definedName>
    <definedName name="최">#REF!</definedName>
    <definedName name="측구">#REF!</definedName>
    <definedName name="측부">#REF!</definedName>
    <definedName name="측설비수">#REF!</definedName>
    <definedName name="측설평">#REF!</definedName>
    <definedName name="치">[0]!치</definedName>
    <definedName name="치장벽돌공">#REF!</definedName>
    <definedName name="치즐">#REF!</definedName>
    <definedName name="ㅋ">#REF!</definedName>
    <definedName name="ㅋㄴㅊㅍㅁㄴㅇㄹ">#REF!</definedName>
    <definedName name="ㅋㅌㄹ">#REF!</definedName>
    <definedName name="ㅋㅌㅊㅍㄴ">#REF!</definedName>
    <definedName name="켜">[0]!켜</definedName>
    <definedName name="콘크리트공">68884</definedName>
    <definedName name="콘크리트깨기" hidden="1">{"'중기작업1'!$A$1:$V$18"}</definedName>
    <definedName name="큐비클">'[51]계약용량(서포)'!#REF!</definedName>
    <definedName name="큐비클응급공사" localSheetId="14">#REF!</definedName>
    <definedName name="큐비클응급공사" localSheetId="0">#REF!</definedName>
    <definedName name="큐비클응급공사">#REF!</definedName>
    <definedName name="크">[0]!크</definedName>
    <definedName name="크레인타이어">#REF!</definedName>
    <definedName name="키">[0]!키</definedName>
    <definedName name="ㅌㅇㄹ">#REF!</definedName>
    <definedName name="ㅌㅊㅍㅌㅊㅍㄴㅇㄹ">#REF!</definedName>
    <definedName name="ㅌㅊㅍㅌㅊㅍㅌ">#REF!</definedName>
    <definedName name="ㅌㅋ">#REF!</definedName>
    <definedName name="타이어롤러8의10Ton">#REF!</definedName>
    <definedName name="타일공">#REF!</definedName>
    <definedName name="탠덤롤러10의14톤">#REF!</definedName>
    <definedName name="터파기">#REF!</definedName>
    <definedName name="터파기경">#REF!</definedName>
    <definedName name="터파기고">#REF!</definedName>
    <definedName name="터파기구배">#REF!</definedName>
    <definedName name="터파기노">#REF!</definedName>
    <definedName name="터파기량">#REF!</definedName>
    <definedName name="터파기재">#REF!</definedName>
    <definedName name="터파노">#REF!</definedName>
    <definedName name="터파재">#REF!</definedName>
    <definedName name="텍스제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텨">[0]!텨</definedName>
    <definedName name="토.건축총괄">#REF!</definedName>
    <definedName name="토공">#REF!</definedName>
    <definedName name="토목">#REF!</definedName>
    <definedName name="토목내역">#REF!</definedName>
    <definedName name="토목원가">#REF!</definedName>
    <definedName name="토적">#REF!</definedName>
    <definedName name="토적1공구">#REF!</definedName>
    <definedName name="토적2공구">#REF!</definedName>
    <definedName name="토적계산">#REF!</definedName>
    <definedName name="토출조" hidden="1">{"'중기작업1'!$A$1:$V$18"}</definedName>
    <definedName name="토피">#REF!</definedName>
    <definedName name="통나무">#REF!</definedName>
    <definedName name="통산출1" localSheetId="14">#REF!</definedName>
    <definedName name="통산출1">#REF!</definedName>
    <definedName name="통신기사">92355</definedName>
    <definedName name="통신기사1급">92355</definedName>
    <definedName name="통신기사2급">91949</definedName>
    <definedName name="통신내선공">63806</definedName>
    <definedName name="통신산업기사">91949</definedName>
    <definedName name="통신설비공">77401</definedName>
    <definedName name="통신외선공">90961</definedName>
    <definedName name="통신케이블공">95424</definedName>
    <definedName name="통합">[0]!통합</definedName>
    <definedName name="투간접노무비">#REF!</definedName>
    <definedName name="투경비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트">[0]!트</definedName>
    <definedName name="트럭트레일러20Ton">#REF!</definedName>
    <definedName name="특고압">#REF!</definedName>
    <definedName name="특고압케이블전공">#REF!</definedName>
    <definedName name="특고케">#REF!</definedName>
    <definedName name="특별인부">55970</definedName>
    <definedName name="특수비계공">#REF!</definedName>
    <definedName name="티">[0]!티</definedName>
    <definedName name="ㅍㄴㅇㄹ" hidden="1">#REF!</definedName>
    <definedName name="ㅍㅇ">#REF!</definedName>
    <definedName name="ㅍㅇㄹㄴㅇㅁ">#REF!</definedName>
    <definedName name="ㅍㅌㅊ">#REF!</definedName>
    <definedName name="ㅍㅌ쿠푸푸투푸">#REF!</definedName>
    <definedName name="ㅍㅍㄹ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이프펜던트">[21]DATA!$E$17:$F$26</definedName>
    <definedName name="파일" localSheetId="17" hidden="1">'[47]배수공 시멘트 및 골재량 산출'!#REF!</definedName>
    <definedName name="파일" hidden="1">'[47]배수공 시멘트 및 골재량 산출'!#REF!</definedName>
    <definedName name="판재">#REF!</definedName>
    <definedName name="패널조립공">#REF!</definedName>
    <definedName name="펌프구경" localSheetId="14">#REF!</definedName>
    <definedName name="펌프구경">#REF!</definedName>
    <definedName name="펴">[0]!펴</definedName>
    <definedName name="평균높이">#REF!</definedName>
    <definedName name="포설공">#REF!</definedName>
    <definedName name="포장공">#REF!</definedName>
    <definedName name="표지" hidden="1">{"'중기작업1'!$A$1:$V$18"}</definedName>
    <definedName name="표지1" hidden="1">#REF!</definedName>
    <definedName name="표지2">#REF!</definedName>
    <definedName name="푸">#REF!</definedName>
    <definedName name="품명">#REF!</definedName>
    <definedName name="프라이머">#REF!</definedName>
    <definedName name="플랜트기계설치공">#REF!</definedName>
    <definedName name="플랜트배관공">#REF!</definedName>
    <definedName name="플랜트용접공">#REF!</definedName>
    <definedName name="플랜트전공">59669</definedName>
    <definedName name="플랜트제관공">#REF!</definedName>
    <definedName name="플랜트특수용접공">#REF!</definedName>
    <definedName name="피">[0]!피</definedName>
    <definedName name="ㅎ662">#REF!</definedName>
    <definedName name="ㅎㄴㄹㄴ" localSheetId="14">#REF!</definedName>
    <definedName name="ㅎㄴㄹㄴ" localSheetId="0">#REF!</definedName>
    <definedName name="ㅎㄴㄹㄴ">#REF!</definedName>
    <definedName name="ㅎㄷ">#REF!</definedName>
    <definedName name="ㅎ두">#REF!</definedName>
    <definedName name="ㅎㄹㄷ">#REF!</definedName>
    <definedName name="ㅎㅀㄹ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ㄴ">#REF!</definedName>
    <definedName name="ㅎㅜ">#REF!</definedName>
    <definedName name="하">[0]!하</definedName>
    <definedName name="하변">#REF!</definedName>
    <definedName name="한" localSheetId="17" hidden="1">{#N/A,#N/A,FALSE,"조골재"}</definedName>
    <definedName name="한" hidden="1">{#N/A,#N/A,FALSE,"조골재"}</definedName>
    <definedName name="한교1호" localSheetId="14">#REF!</definedName>
    <definedName name="한교1호">#REF!</definedName>
    <definedName name="한교2호" localSheetId="14">#REF!</definedName>
    <definedName name="한교2호">#REF!</definedName>
    <definedName name="한교3호" localSheetId="14">#REF!</definedName>
    <definedName name="한교3호">#REF!</definedName>
    <definedName name="한동" localSheetId="17" hidden="1">{#N/A,#N/A,FALSE,"단가표지"}</definedName>
    <definedName name="한동" hidden="1">{#N/A,#N/A,FALSE,"단가표지"}</definedName>
    <definedName name="한전2" localSheetId="14">[50]내역!#REF!</definedName>
    <definedName name="한전2" localSheetId="0">[50]내역!#REF!</definedName>
    <definedName name="한전2">[50]내역!#REF!</definedName>
    <definedName name="한전거리산출">#REF!</definedName>
    <definedName name="한전수탁비" localSheetId="14">#REF!</definedName>
    <definedName name="한전수탁비" localSheetId="0">#REF!</definedName>
    <definedName name="한전수탁비">#REF!</definedName>
    <definedName name="할석공">#REF!</definedName>
    <definedName name="함석공">#REF!</definedName>
    <definedName name="함판3">#REF!</definedName>
    <definedName name="합">#REF!</definedName>
    <definedName name="합병경">#REF!</definedName>
    <definedName name="합병노">#REF!</definedName>
    <definedName name="합병재">#REF!</definedName>
    <definedName name="합판">#REF!</definedName>
    <definedName name="합판4">#REF!</definedName>
    <definedName name="합판6">#REF!</definedName>
    <definedName name="허용전류" localSheetId="14">#REF!</definedName>
    <definedName name="허용전류">#REF!</definedName>
    <definedName name="헐기경">#REF!</definedName>
    <definedName name="헐기노">#REF!</definedName>
    <definedName name="헐기재">#REF!</definedName>
    <definedName name="헐기총">#REF!</definedName>
    <definedName name="혀">[0]!혀</definedName>
    <definedName name="현도사">#REF!</definedName>
    <definedName name="현조" localSheetId="17" hidden="1">#REF!</definedName>
    <definedName name="현조" hidden="1">#REF!</definedName>
    <definedName name="형틀목공">71251</definedName>
    <definedName name="호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신1호" localSheetId="14">#REF!</definedName>
    <definedName name="화신1호" localSheetId="0">#REF!</definedName>
    <definedName name="화신1호">#REF!</definedName>
    <definedName name="화신2호" localSheetId="14">#REF!</definedName>
    <definedName name="화신2호">#REF!</definedName>
    <definedName name="화신기존1" localSheetId="14">#REF!</definedName>
    <definedName name="화신기존1">#REF!</definedName>
    <definedName name="화신기존2" localSheetId="14">#REF!</definedName>
    <definedName name="화신기존2">#REF!</definedName>
    <definedName name="화약취급공">#REF!</definedName>
    <definedName name="화원고무교체">#REF!</definedName>
    <definedName name="환율">#REF!</definedName>
    <definedName name="환토고">#REF!</definedName>
    <definedName name="환토상변">#REF!</definedName>
    <definedName name="황">[0]!황</definedName>
    <definedName name="황룡강배수개선사업">#REF!</definedName>
    <definedName name="황룡지구">#REF!</definedName>
    <definedName name="회시1호" localSheetId="14">#REF!</definedName>
    <definedName name="회시1호">#REF!</definedName>
    <definedName name="회시2호" localSheetId="14">#REF!</definedName>
    <definedName name="회시2호">#REF!</definedName>
    <definedName name="후">#REF!</definedName>
    <definedName name="훋ㅎ두두">#REF!</definedName>
    <definedName name="훋후">#REF!</definedName>
    <definedName name="휘발유">#REF!</definedName>
    <definedName name="휴ㅇ">#REF!</definedName>
    <definedName name="흐">[0]!흐</definedName>
    <definedName name="ㅐ520" localSheetId="14">#REF!</definedName>
    <definedName name="ㅐ520" localSheetId="0">#REF!</definedName>
    <definedName name="ㅐ520">#REF!</definedName>
    <definedName name="ㅑ30">#REF!</definedName>
    <definedName name="ㅑ547" localSheetId="14">#REF!</definedName>
    <definedName name="ㅑ547">#REF!</definedName>
    <definedName name="ㅓ">#REF!</definedName>
    <definedName name="ㅓ224">#REF!</definedName>
    <definedName name="ㅓㅅ">#REF!</definedName>
    <definedName name="ㅓㅅㄱ">#REF!</definedName>
    <definedName name="ㅓ서ㅜ쇼ㅓㅜ">#REF!</definedName>
    <definedName name="ㅓ쇼ㅜ">#REF!</definedName>
    <definedName name="ㅓ수">#REF!</definedName>
    <definedName name="ㅓㅓㅓ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ㅚㅜ">#REF!</definedName>
    <definedName name="ㅓㅜㅅ">#REF!</definedName>
    <definedName name="ㅓㅜㅅㅜ">#REF!</definedName>
    <definedName name="ㅓㅜ쇼">#REF!</definedName>
    <definedName name="ㅔㅁ" hidden="1">#REF!</definedName>
    <definedName name="ㅕ">#REF!</definedName>
    <definedName name="ㅗ1019">#REF!</definedName>
    <definedName name="ㅗ315" localSheetId="0">[8]신우!#REF!</definedName>
    <definedName name="ㅗ315">[8]신우!#REF!</definedName>
    <definedName name="ㅗ415" localSheetId="14">#REF!</definedName>
    <definedName name="ㅗ415" localSheetId="0">#REF!</definedName>
    <definedName name="ㅗ415">#REF!</definedName>
    <definedName name="ㅗ461" localSheetId="14">#REF!</definedName>
    <definedName name="ㅗ461">#REF!</definedName>
    <definedName name="ㅗㄱ수ㅗㅜ고ㅜㄱ">#REF!</definedName>
    <definedName name="ㅗ구ㅗ">#REF!</definedName>
    <definedName name="ㅗㅎ">#REF!</definedName>
    <definedName name="ㅗㅗㅗ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ㅜ">#REF!</definedName>
    <definedName name="ㅗㅜㄱ">#REF!</definedName>
    <definedName name="ㅗㅜㅛㅜㅜ">#REF!</definedName>
    <definedName name="ㅛ">#REF!</definedName>
    <definedName name="ㅛㄱ">#REF!</definedName>
    <definedName name="ㅛ쇼ㅐㅗ">#REF!</definedName>
    <definedName name="ㅛㅛㅛㅛ" hidden="1">[28]수량산출!$A$1:$A$8561</definedName>
    <definedName name="ㅛㅜ">#REF!</definedName>
    <definedName name="ㅛㅝㅜ">#REF!</definedName>
    <definedName name="ㅜ" localSheetId="16" hidden="1">[29]수량산출!#REF!</definedName>
    <definedName name="ㅜ" localSheetId="17" hidden="1">[29]수량산출!#REF!</definedName>
    <definedName name="ㅜ">#REF!</definedName>
    <definedName name="ㅜ고ㅜ">#REF!</definedName>
    <definedName name="ㅜ구13ㅜ">#REF!</definedName>
    <definedName name="ㅜㄷ">#REF!</definedName>
    <definedName name="ㅜㄻㅁ">#REF!</definedName>
    <definedName name="ㅜㅁㄴㄹ">#REF!</definedName>
    <definedName name="ㅜ무">#REF!</definedName>
    <definedName name="ㅜ뭏ㅜ">#REF!</definedName>
    <definedName name="ㅜ쇼ㅜ">#REF!</definedName>
    <definedName name="ㅜㅌ">#REF!</definedName>
    <definedName name="ㅜㅗㅜ">#REF!</definedName>
    <definedName name="ㅜㅜㅠㅜ우">#REF!</definedName>
    <definedName name="ㅠㄹㅇㄶㅈㅁㄹ">#REF!</definedName>
    <definedName name="ㅠㅍ" localSheetId="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41000">#REF!</definedName>
    <definedName name="ㅠㅕ4619">#REF!</definedName>
    <definedName name="ㅠㅜ12">#REF!</definedName>
    <definedName name="ㅡㄹㄴㅁ르" hidden="1">#REF!</definedName>
    <definedName name="ㅡㅜㅛㅜㅈㅈㅜ">#REF!</definedName>
    <definedName name="ㅡㅡ" localSheetId="14">#REF!</definedName>
    <definedName name="ㅡㅡ">#REF!</definedName>
    <definedName name="ㅣ1517" localSheetId="14">#REF!</definedName>
    <definedName name="ㅣ1517">#REF!</definedName>
    <definedName name="ㅣ1549" localSheetId="14">#REF!</definedName>
    <definedName name="ㅣ1549">#REF!</definedName>
    <definedName name="ㅣ16">#REF!</definedName>
    <definedName name="ㅣ618" localSheetId="14">#REF!</definedName>
    <definedName name="ㅣ618">#REF!</definedName>
    <definedName name="ㅣ러" localSheetId="14">#REF!</definedName>
    <definedName name="ㅣ러">#REF!</definedName>
    <definedName name="ㅣㅋ팇러밍ㄹㄴㅇㄹ">#REF!</definedName>
    <definedName name="ㅣㅣ" localSheetId="17" hidden="1">{#N/A,#N/A,FALSE,"골재소요량";#N/A,#N/A,FALSE,"골재소요량"}</definedName>
    <definedName name="ㅣㅣ" hidden="1">{#N/A,#N/A,FALSE,"골재소요량";#N/A,#N/A,FALSE,"골재소요량"}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" i="333" l="1"/>
  <c r="G24" i="333"/>
  <c r="I22" i="333"/>
  <c r="I23" i="333"/>
  <c r="G23" i="333"/>
  <c r="G22" i="333"/>
  <c r="G9" i="301"/>
  <c r="I9" i="301"/>
  <c r="E9" i="301"/>
  <c r="E46" i="335"/>
  <c r="C10" i="315" l="1"/>
  <c r="C9" i="315"/>
  <c r="C33" i="315"/>
  <c r="C32" i="315"/>
  <c r="C29" i="315"/>
  <c r="N30" i="315"/>
  <c r="H30" i="315"/>
  <c r="L29" i="315"/>
  <c r="C6" i="315"/>
  <c r="I141" i="301"/>
  <c r="E141" i="301" s="1"/>
  <c r="I140" i="301"/>
  <c r="E140" i="301" s="1"/>
  <c r="I139" i="301"/>
  <c r="E139" i="301" s="1"/>
  <c r="I67" i="301"/>
  <c r="E67" i="301" s="1"/>
  <c r="I47" i="301"/>
  <c r="E47" i="301" s="1"/>
  <c r="J29" i="315" l="1"/>
  <c r="D18" i="302" l="1"/>
  <c r="C18" i="302"/>
  <c r="F18" i="302" s="1"/>
  <c r="B18" i="302"/>
  <c r="A18" i="302"/>
  <c r="I46" i="301"/>
  <c r="E46" i="301" s="1"/>
  <c r="D60" i="302"/>
  <c r="C60" i="302"/>
  <c r="F60" i="302" s="1"/>
  <c r="B60" i="302"/>
  <c r="A60" i="302"/>
  <c r="I144" i="301" l="1"/>
  <c r="E144" i="301" s="1"/>
  <c r="F27" i="334" l="1"/>
  <c r="F26" i="334"/>
  <c r="F25" i="334"/>
  <c r="I4" i="332" l="1"/>
  <c r="I5" i="332"/>
  <c r="I6" i="332"/>
  <c r="I7" i="332"/>
  <c r="I8" i="332"/>
  <c r="I9" i="332"/>
  <c r="I10" i="332"/>
  <c r="I11" i="332"/>
  <c r="I12" i="332"/>
  <c r="I13" i="332"/>
  <c r="I14" i="332"/>
  <c r="I15" i="332"/>
  <c r="I16" i="332"/>
  <c r="I17" i="332"/>
  <c r="I18" i="332"/>
  <c r="I19" i="332"/>
  <c r="I20" i="332"/>
  <c r="I21" i="332"/>
  <c r="I22" i="332"/>
  <c r="I23" i="332"/>
  <c r="I24" i="332"/>
  <c r="I25" i="332"/>
  <c r="I26" i="332"/>
  <c r="I27" i="332"/>
  <c r="I28" i="332"/>
  <c r="I29" i="332"/>
  <c r="I30" i="332"/>
  <c r="I31" i="332"/>
  <c r="I32" i="332"/>
  <c r="I33" i="332"/>
  <c r="I34" i="332"/>
  <c r="I35" i="332"/>
  <c r="I36" i="332"/>
  <c r="I37" i="332"/>
  <c r="I38" i="332"/>
  <c r="I39" i="332"/>
  <c r="I40" i="332"/>
  <c r="I41" i="332"/>
  <c r="I3" i="332"/>
  <c r="I2" i="332"/>
  <c r="H126" i="301"/>
  <c r="L53" i="335"/>
  <c r="K52" i="335"/>
  <c r="K47" i="335"/>
  <c r="K42" i="335"/>
  <c r="K36" i="335"/>
  <c r="K25" i="335"/>
  <c r="H17" i="335"/>
  <c r="K10" i="335"/>
  <c r="K9" i="335"/>
  <c r="J56" i="335"/>
  <c r="C27" i="334" s="1"/>
  <c r="J55" i="335"/>
  <c r="C26" i="334" s="1"/>
  <c r="G26" i="334" s="1"/>
  <c r="E26" i="334" s="1"/>
  <c r="J54" i="335"/>
  <c r="C25" i="334" s="1"/>
  <c r="G25" i="334" s="1"/>
  <c r="E25" i="334" s="1"/>
  <c r="E52" i="335"/>
  <c r="E47" i="335"/>
  <c r="E42" i="335"/>
  <c r="J36" i="335"/>
  <c r="E36" i="335"/>
  <c r="E35" i="335"/>
  <c r="E33" i="335"/>
  <c r="E31" i="335"/>
  <c r="E26" i="335"/>
  <c r="E25" i="335"/>
  <c r="E16" i="335"/>
  <c r="E27" i="335"/>
  <c r="E9" i="335"/>
  <c r="A2" i="335"/>
  <c r="G27" i="334"/>
  <c r="E27" i="334" s="1"/>
  <c r="D13" i="334"/>
  <c r="B13" i="334"/>
  <c r="A13" i="334"/>
  <c r="D12" i="334"/>
  <c r="B12" i="334"/>
  <c r="A12" i="334"/>
  <c r="D11" i="334"/>
  <c r="B11" i="334"/>
  <c r="A11" i="334"/>
  <c r="D10" i="334"/>
  <c r="B10" i="334"/>
  <c r="A10" i="334"/>
  <c r="D9" i="334"/>
  <c r="B9" i="334"/>
  <c r="A9" i="334"/>
  <c r="D8" i="334"/>
  <c r="B8" i="334"/>
  <c r="A8" i="334"/>
  <c r="D7" i="334"/>
  <c r="B7" i="334"/>
  <c r="A7" i="334"/>
  <c r="D6" i="334"/>
  <c r="B6" i="334"/>
  <c r="A6" i="334"/>
  <c r="C9" i="334" l="1"/>
  <c r="K9" i="334" s="1"/>
  <c r="L36" i="335"/>
  <c r="J53" i="335"/>
  <c r="C13" i="334" s="1"/>
  <c r="I13" i="334" s="1"/>
  <c r="E13" i="334" s="1"/>
  <c r="J47" i="335"/>
  <c r="J52" i="335"/>
  <c r="J17" i="335"/>
  <c r="E17" i="335"/>
  <c r="E53" i="335"/>
  <c r="J25" i="335"/>
  <c r="J42" i="335"/>
  <c r="J9" i="335"/>
  <c r="K13" i="334"/>
  <c r="G28" i="334"/>
  <c r="I9" i="334"/>
  <c r="E9" i="334" s="1"/>
  <c r="C6" i="334" l="1"/>
  <c r="L10" i="335"/>
  <c r="E56" i="335" s="1"/>
  <c r="L9" i="335"/>
  <c r="L42" i="335"/>
  <c r="C10" i="334"/>
  <c r="L52" i="335"/>
  <c r="C12" i="334"/>
  <c r="C11" i="334"/>
  <c r="L47" i="335"/>
  <c r="L25" i="335"/>
  <c r="E54" i="335" s="1"/>
  <c r="C8" i="334"/>
  <c r="L17" i="335"/>
  <c r="C7" i="334"/>
  <c r="E28" i="334"/>
  <c r="G36" i="334"/>
  <c r="H8" i="311" s="1"/>
  <c r="K32" i="334"/>
  <c r="E32" i="334" s="1"/>
  <c r="K8" i="334" l="1"/>
  <c r="I8" i="334"/>
  <c r="E8" i="334" s="1"/>
  <c r="I10" i="334"/>
  <c r="E10" i="334" s="1"/>
  <c r="K10" i="334"/>
  <c r="E55" i="335"/>
  <c r="I7" i="334"/>
  <c r="E7" i="334" s="1"/>
  <c r="K7" i="334"/>
  <c r="K11" i="334"/>
  <c r="I11" i="334"/>
  <c r="E11" i="334" s="1"/>
  <c r="K12" i="334"/>
  <c r="I12" i="334"/>
  <c r="E12" i="334" s="1"/>
  <c r="K6" i="334"/>
  <c r="I6" i="334"/>
  <c r="I18" i="334" l="1"/>
  <c r="I21" i="334"/>
  <c r="E21" i="334" s="1"/>
  <c r="E6" i="334"/>
  <c r="I22" i="334"/>
  <c r="E22" i="334" s="1"/>
  <c r="K21" i="334"/>
  <c r="K18" i="334"/>
  <c r="K22" i="334"/>
  <c r="K23" i="334" l="1"/>
  <c r="C31" i="334" s="1"/>
  <c r="K31" i="334" s="1"/>
  <c r="E18" i="334"/>
  <c r="I23" i="334"/>
  <c r="H143" i="301"/>
  <c r="H138" i="301"/>
  <c r="H133" i="301"/>
  <c r="H132" i="301"/>
  <c r="H131" i="301"/>
  <c r="H130" i="301"/>
  <c r="H127" i="301"/>
  <c r="H125" i="301"/>
  <c r="H124" i="301"/>
  <c r="H123" i="301"/>
  <c r="H122" i="301"/>
  <c r="H121" i="301"/>
  <c r="H120" i="301"/>
  <c r="H114" i="301"/>
  <c r="H113" i="301"/>
  <c r="E23" i="334" l="1"/>
  <c r="I36" i="334"/>
  <c r="K33" i="334"/>
  <c r="E31" i="334"/>
  <c r="C8" i="310"/>
  <c r="C7" i="310"/>
  <c r="C6" i="310"/>
  <c r="C5" i="310"/>
  <c r="J8" i="311" l="1"/>
  <c r="K36" i="334"/>
  <c r="L8" i="311" s="1"/>
  <c r="E33" i="334"/>
  <c r="I15" i="309"/>
  <c r="E15" i="309" s="1"/>
  <c r="I14" i="309"/>
  <c r="E14" i="309" s="1"/>
  <c r="I13" i="309"/>
  <c r="I12" i="309"/>
  <c r="E12" i="309" s="1"/>
  <c r="I11" i="309"/>
  <c r="E36" i="334" l="1"/>
  <c r="B3" i="334" s="1"/>
  <c r="E13" i="309"/>
  <c r="E11" i="309"/>
  <c r="I143" i="301" l="1"/>
  <c r="E143" i="301" s="1"/>
  <c r="I142" i="301"/>
  <c r="E142" i="301" s="1"/>
  <c r="I138" i="301"/>
  <c r="E138" i="301" s="1"/>
  <c r="I135" i="301"/>
  <c r="E135" i="301" s="1"/>
  <c r="I134" i="301"/>
  <c r="E134" i="301" s="1"/>
  <c r="I133" i="301"/>
  <c r="E133" i="301" s="1"/>
  <c r="I132" i="301"/>
  <c r="E132" i="301" s="1"/>
  <c r="I131" i="301"/>
  <c r="E131" i="301" s="1"/>
  <c r="I130" i="301"/>
  <c r="E130" i="301" s="1"/>
  <c r="I129" i="301"/>
  <c r="E129" i="301" s="1"/>
  <c r="I128" i="301"/>
  <c r="E128" i="301" s="1"/>
  <c r="A8" i="314" l="1"/>
  <c r="L34" i="315"/>
  <c r="F34" i="315"/>
  <c r="F50" i="315" s="1"/>
  <c r="D56" i="314" s="1"/>
  <c r="N33" i="315"/>
  <c r="N32" i="315"/>
  <c r="N31" i="315"/>
  <c r="H31" i="315"/>
  <c r="J50" i="315"/>
  <c r="D58" i="314" s="1"/>
  <c r="G60" i="314"/>
  <c r="G59" i="314"/>
  <c r="G58" i="314"/>
  <c r="G57" i="314"/>
  <c r="G56" i="314"/>
  <c r="A9" i="301"/>
  <c r="B54" i="302"/>
  <c r="A54" i="302"/>
  <c r="B53" i="302"/>
  <c r="A53" i="302"/>
  <c r="B52" i="302"/>
  <c r="A52" i="302"/>
  <c r="A51" i="302"/>
  <c r="B50" i="302"/>
  <c r="A50" i="302"/>
  <c r="C49" i="302"/>
  <c r="H49" i="302" s="1"/>
  <c r="C48" i="302"/>
  <c r="F48" i="302" s="1"/>
  <c r="A48" i="302"/>
  <c r="A47" i="302"/>
  <c r="F59" i="302"/>
  <c r="F58" i="302"/>
  <c r="H57" i="302"/>
  <c r="H56" i="302"/>
  <c r="H55" i="302"/>
  <c r="H54" i="302"/>
  <c r="G53" i="302"/>
  <c r="H53" i="302" s="1"/>
  <c r="G52" i="302"/>
  <c r="H52" i="302" s="1"/>
  <c r="G51" i="302"/>
  <c r="G50" i="302"/>
  <c r="H50" i="302" s="1"/>
  <c r="F148" i="301"/>
  <c r="F147" i="301"/>
  <c r="I127" i="301"/>
  <c r="E127" i="301" s="1"/>
  <c r="I126" i="301"/>
  <c r="E126" i="301" s="1"/>
  <c r="I125" i="301"/>
  <c r="E125" i="301" s="1"/>
  <c r="I124" i="301"/>
  <c r="E124" i="301" s="1"/>
  <c r="I123" i="301"/>
  <c r="E123" i="301" s="1"/>
  <c r="I122" i="301"/>
  <c r="E122" i="301" s="1"/>
  <c r="R121" i="301"/>
  <c r="Q121" i="301"/>
  <c r="I121" i="301"/>
  <c r="E121" i="301" s="1"/>
  <c r="R120" i="301"/>
  <c r="Q120" i="301"/>
  <c r="T120" i="301" s="1"/>
  <c r="I120" i="301"/>
  <c r="E120" i="301" s="1"/>
  <c r="R119" i="301"/>
  <c r="Q119" i="301"/>
  <c r="I119" i="301"/>
  <c r="E119" i="301" s="1"/>
  <c r="R118" i="301"/>
  <c r="Q118" i="301"/>
  <c r="I118" i="301"/>
  <c r="E118" i="301" s="1"/>
  <c r="R117" i="301"/>
  <c r="Q117" i="301"/>
  <c r="I117" i="301"/>
  <c r="E117" i="301" s="1"/>
  <c r="R116" i="301"/>
  <c r="Q116" i="301"/>
  <c r="I116" i="301"/>
  <c r="E116" i="301" s="1"/>
  <c r="I115" i="301"/>
  <c r="E115" i="301" s="1"/>
  <c r="I114" i="301"/>
  <c r="E114" i="301" s="1"/>
  <c r="I113" i="301"/>
  <c r="E113" i="301" s="1"/>
  <c r="N50" i="315" l="1"/>
  <c r="D60" i="314" s="1"/>
  <c r="T116" i="301"/>
  <c r="F64" i="302"/>
  <c r="C147" i="301" s="1"/>
  <c r="G147" i="301" s="1"/>
  <c r="E147" i="301" s="1"/>
  <c r="T117" i="301"/>
  <c r="T119" i="301"/>
  <c r="T121" i="301"/>
  <c r="H56" i="314"/>
  <c r="F56" i="314" s="1"/>
  <c r="H58" i="314"/>
  <c r="F58" i="314" s="1"/>
  <c r="L50" i="315"/>
  <c r="D59" i="314" s="1"/>
  <c r="H59" i="314" s="1"/>
  <c r="F59" i="314" s="1"/>
  <c r="H32" i="315"/>
  <c r="H60" i="314"/>
  <c r="F60" i="314" s="1"/>
  <c r="H33" i="315"/>
  <c r="H51" i="302"/>
  <c r="H64" i="302" s="1"/>
  <c r="C148" i="301" s="1"/>
  <c r="G148" i="301" s="1"/>
  <c r="E148" i="301" s="1"/>
  <c r="T118" i="301"/>
  <c r="I74" i="301"/>
  <c r="E74" i="301" s="1"/>
  <c r="I73" i="301"/>
  <c r="E73" i="301" s="1"/>
  <c r="H50" i="315" l="1"/>
  <c r="D57" i="314" s="1"/>
  <c r="H57" i="314" s="1"/>
  <c r="F57" i="314" s="1"/>
  <c r="T122" i="301"/>
  <c r="Q123" i="301" s="1"/>
  <c r="S123" i="301" s="1"/>
  <c r="S124" i="301" s="1"/>
  <c r="H112" i="301" s="1"/>
  <c r="I112" i="301" s="1"/>
  <c r="E112" i="301" s="1"/>
  <c r="G150" i="301"/>
  <c r="I9" i="309"/>
  <c r="E9" i="309" s="1"/>
  <c r="T37" i="301"/>
  <c r="Q35" i="301"/>
  <c r="Q38" i="301"/>
  <c r="Q39" i="301"/>
  <c r="Q34" i="301"/>
  <c r="C28" i="302"/>
  <c r="H75" i="314" l="1"/>
  <c r="H8" i="314" s="1"/>
  <c r="L63" i="314"/>
  <c r="L75" i="314" s="1"/>
  <c r="L8" i="314" s="1"/>
  <c r="I150" i="301"/>
  <c r="T34" i="301"/>
  <c r="T39" i="301"/>
  <c r="T35" i="301"/>
  <c r="T36" i="301"/>
  <c r="T38" i="301"/>
  <c r="F8" i="314" l="1"/>
  <c r="F75" i="314"/>
  <c r="E150" i="301"/>
  <c r="T40" i="301"/>
  <c r="Q41" i="301" s="1"/>
  <c r="S41" i="301" s="1"/>
  <c r="S42" i="301" s="1"/>
  <c r="H30" i="301" s="1"/>
  <c r="G31" i="314"/>
  <c r="F11" i="315"/>
  <c r="F25" i="315" s="1"/>
  <c r="D31" i="314" s="1"/>
  <c r="L11" i="315"/>
  <c r="H31" i="314" l="1"/>
  <c r="F31" i="314" s="1"/>
  <c r="F32" i="309"/>
  <c r="H9" i="310"/>
  <c r="J9" i="310"/>
  <c r="A6" i="310"/>
  <c r="B6" i="310"/>
  <c r="J6" i="310"/>
  <c r="D6" i="310"/>
  <c r="F25" i="310"/>
  <c r="A7" i="310"/>
  <c r="B7" i="310"/>
  <c r="L7" i="310"/>
  <c r="D7" i="310"/>
  <c r="A8" i="310"/>
  <c r="B8" i="310"/>
  <c r="J8" i="310"/>
  <c r="D8" i="310"/>
  <c r="B5" i="310"/>
  <c r="P5" i="310"/>
  <c r="D5" i="310"/>
  <c r="A5" i="310"/>
  <c r="I10" i="309"/>
  <c r="P25" i="310" l="1"/>
  <c r="C32" i="309" s="1"/>
  <c r="G32" i="309" s="1"/>
  <c r="E32" i="309" s="1"/>
  <c r="L25" i="310"/>
  <c r="C30" i="309" s="1"/>
  <c r="N6" i="310"/>
  <c r="J5" i="310"/>
  <c r="N8" i="310"/>
  <c r="H5" i="310"/>
  <c r="E10" i="309"/>
  <c r="H25" i="310" l="1"/>
  <c r="C28" i="309" s="1"/>
  <c r="J25" i="310"/>
  <c r="C29" i="309" s="1"/>
  <c r="N25" i="310"/>
  <c r="C31" i="309" s="1"/>
  <c r="I70" i="301" l="1"/>
  <c r="E70" i="301" s="1"/>
  <c r="K3" i="332" l="1"/>
  <c r="K4" i="332"/>
  <c r="K5" i="332"/>
  <c r="K6" i="332"/>
  <c r="K7" i="332"/>
  <c r="K8" i="332"/>
  <c r="K9" i="332"/>
  <c r="K10" i="332"/>
  <c r="K11" i="332"/>
  <c r="K12" i="332"/>
  <c r="K13" i="332"/>
  <c r="K14" i="332"/>
  <c r="K15" i="332"/>
  <c r="K16" i="332"/>
  <c r="K17" i="332"/>
  <c r="K18" i="332"/>
  <c r="K19" i="332"/>
  <c r="K20" i="332"/>
  <c r="K21" i="332"/>
  <c r="K22" i="332"/>
  <c r="K23" i="332"/>
  <c r="K24" i="332"/>
  <c r="K25" i="332"/>
  <c r="K26" i="332"/>
  <c r="K27" i="332"/>
  <c r="K28" i="332"/>
  <c r="K29" i="332"/>
  <c r="K30" i="332"/>
  <c r="K31" i="332"/>
  <c r="K32" i="332"/>
  <c r="K33" i="332"/>
  <c r="K34" i="332"/>
  <c r="K35" i="332"/>
  <c r="K36" i="332"/>
  <c r="K37" i="332"/>
  <c r="K38" i="332"/>
  <c r="K39" i="332"/>
  <c r="K40" i="332"/>
  <c r="K41" i="332"/>
  <c r="K2" i="332"/>
  <c r="G33" i="314" l="1"/>
  <c r="G34" i="314"/>
  <c r="G35" i="314"/>
  <c r="G32" i="314"/>
  <c r="I37" i="301"/>
  <c r="E37" i="301" s="1"/>
  <c r="I58" i="301" l="1"/>
  <c r="E58" i="301" s="1"/>
  <c r="I71" i="301"/>
  <c r="E71" i="301" s="1"/>
  <c r="I72" i="301"/>
  <c r="E72" i="301" s="1"/>
  <c r="I17" i="210" l="1"/>
  <c r="I16" i="210"/>
  <c r="I9" i="210"/>
  <c r="I13" i="210"/>
  <c r="E13" i="210" s="1"/>
  <c r="E9" i="210" l="1"/>
  <c r="F28" i="309"/>
  <c r="F29" i="309"/>
  <c r="F30" i="309"/>
  <c r="F31" i="309"/>
  <c r="F85" i="301"/>
  <c r="F86" i="301"/>
  <c r="F84" i="301"/>
  <c r="F50" i="301"/>
  <c r="F49" i="301"/>
  <c r="N10" i="315" l="1"/>
  <c r="H9" i="315"/>
  <c r="L6" i="315"/>
  <c r="N7" i="315"/>
  <c r="H7" i="315"/>
  <c r="N8" i="315"/>
  <c r="H8" i="315"/>
  <c r="L25" i="315" l="1"/>
  <c r="N9" i="315"/>
  <c r="N25" i="315" s="1"/>
  <c r="D35" i="314" s="1"/>
  <c r="H35" i="314" s="1"/>
  <c r="F35" i="314" s="1"/>
  <c r="H10" i="315"/>
  <c r="H25" i="315" s="1"/>
  <c r="J6" i="315"/>
  <c r="J25" i="315" s="1"/>
  <c r="I8" i="309" l="1"/>
  <c r="I7" i="309"/>
  <c r="I17" i="309" s="1"/>
  <c r="D32" i="314"/>
  <c r="H32" i="314" s="1"/>
  <c r="D34" i="314"/>
  <c r="H34" i="314" s="1"/>
  <c r="F34" i="314" s="1"/>
  <c r="D33" i="314"/>
  <c r="H33" i="314" s="1"/>
  <c r="F33" i="314" s="1"/>
  <c r="H29" i="302"/>
  <c r="H27" i="302"/>
  <c r="H26" i="302"/>
  <c r="J44" i="302"/>
  <c r="C86" i="301" s="1"/>
  <c r="G86" i="301" s="1"/>
  <c r="E86" i="301" s="1"/>
  <c r="F44" i="302"/>
  <c r="C84" i="301" s="1"/>
  <c r="G84" i="301" s="1"/>
  <c r="F17" i="302"/>
  <c r="F16" i="302"/>
  <c r="H15" i="302"/>
  <c r="H14" i="302"/>
  <c r="H13" i="302"/>
  <c r="H12" i="302"/>
  <c r="G11" i="302"/>
  <c r="H11" i="302" s="1"/>
  <c r="G10" i="302"/>
  <c r="H10" i="302" s="1"/>
  <c r="G9" i="302"/>
  <c r="H9" i="302" s="1"/>
  <c r="G8" i="302"/>
  <c r="H8" i="302" s="1"/>
  <c r="H7" i="302"/>
  <c r="F6" i="302"/>
  <c r="I76" i="301"/>
  <c r="E76" i="301" s="1"/>
  <c r="I75" i="301"/>
  <c r="E75" i="301" s="1"/>
  <c r="I69" i="301"/>
  <c r="E69" i="301" s="1"/>
  <c r="I68" i="301"/>
  <c r="E68" i="301" s="1"/>
  <c r="I66" i="301"/>
  <c r="E66" i="301" s="1"/>
  <c r="I65" i="301"/>
  <c r="E65" i="301" s="1"/>
  <c r="I64" i="301"/>
  <c r="E64" i="301" s="1"/>
  <c r="I63" i="301"/>
  <c r="E63" i="301" s="1"/>
  <c r="I62" i="301"/>
  <c r="E62" i="301" s="1"/>
  <c r="I61" i="301"/>
  <c r="E61" i="301" s="1"/>
  <c r="I60" i="301"/>
  <c r="E60" i="301" s="1"/>
  <c r="I59" i="301"/>
  <c r="E59" i="301" s="1"/>
  <c r="I56" i="301"/>
  <c r="E56" i="301" s="1"/>
  <c r="I45" i="301"/>
  <c r="E45" i="301" s="1"/>
  <c r="I44" i="301"/>
  <c r="E44" i="301" s="1"/>
  <c r="I43" i="301"/>
  <c r="E43" i="301" s="1"/>
  <c r="I42" i="301"/>
  <c r="E42" i="301" s="1"/>
  <c r="I41" i="301"/>
  <c r="E41" i="301" s="1"/>
  <c r="I40" i="301"/>
  <c r="E40" i="301" s="1"/>
  <c r="I39" i="301"/>
  <c r="E39" i="301" s="1"/>
  <c r="I38" i="301"/>
  <c r="E38" i="301" s="1"/>
  <c r="I36" i="301"/>
  <c r="E36" i="301" s="1"/>
  <c r="I35" i="301"/>
  <c r="E35" i="301" s="1"/>
  <c r="I34" i="301"/>
  <c r="E34" i="301" s="1"/>
  <c r="I33" i="301"/>
  <c r="E33" i="301" s="1"/>
  <c r="I32" i="301"/>
  <c r="I31" i="301"/>
  <c r="E31" i="301" s="1"/>
  <c r="I12" i="210"/>
  <c r="E12" i="210" s="1"/>
  <c r="I11" i="210"/>
  <c r="E11" i="210" s="1"/>
  <c r="I10" i="210"/>
  <c r="E32" i="301" l="1"/>
  <c r="E10" i="210"/>
  <c r="I28" i="210"/>
  <c r="E28" i="210" s="1"/>
  <c r="B4" i="210" s="1"/>
  <c r="I7" i="209" s="1"/>
  <c r="H50" i="314"/>
  <c r="E8" i="309"/>
  <c r="I37" i="309"/>
  <c r="G28" i="309"/>
  <c r="E28" i="309" s="1"/>
  <c r="G29" i="309"/>
  <c r="E29" i="309" s="1"/>
  <c r="F22" i="302"/>
  <c r="C49" i="301" s="1"/>
  <c r="G49" i="301" s="1"/>
  <c r="E7" i="309"/>
  <c r="H22" i="302"/>
  <c r="C50" i="301" s="1"/>
  <c r="G50" i="301" s="1"/>
  <c r="E50" i="301" s="1"/>
  <c r="L38" i="314"/>
  <c r="G30" i="309"/>
  <c r="E30" i="309" s="1"/>
  <c r="G31" i="309"/>
  <c r="E31" i="309" s="1"/>
  <c r="F32" i="314"/>
  <c r="H28" i="302"/>
  <c r="H44" i="302" s="1"/>
  <c r="C85" i="301" s="1"/>
  <c r="G85" i="301" s="1"/>
  <c r="E85" i="301" s="1"/>
  <c r="E84" i="301"/>
  <c r="I57" i="301"/>
  <c r="E57" i="301" s="1"/>
  <c r="I11" i="209" l="1"/>
  <c r="E11" i="209" s="1"/>
  <c r="E24" i="209" s="1"/>
  <c r="E49" i="301"/>
  <c r="G52" i="301"/>
  <c r="G7" i="301" s="1"/>
  <c r="I87" i="301"/>
  <c r="I8" i="301" s="1"/>
  <c r="G33" i="309"/>
  <c r="E7" i="209"/>
  <c r="L50" i="314"/>
  <c r="L7" i="314" s="1"/>
  <c r="L25" i="314" s="1"/>
  <c r="L7" i="311" s="1"/>
  <c r="E17" i="309"/>
  <c r="G87" i="301"/>
  <c r="G8" i="301" s="1"/>
  <c r="H7" i="314"/>
  <c r="G26" i="301" l="1"/>
  <c r="H7" i="299"/>
  <c r="I7" i="299" s="1"/>
  <c r="E7" i="299" s="1"/>
  <c r="B4" i="209"/>
  <c r="E14" i="209"/>
  <c r="G37" i="309"/>
  <c r="F50" i="314"/>
  <c r="I30" i="301"/>
  <c r="I52" i="301" s="1"/>
  <c r="K35" i="309"/>
  <c r="K37" i="309" s="1"/>
  <c r="E33" i="309"/>
  <c r="H25" i="314"/>
  <c r="H7" i="311" s="1"/>
  <c r="F7" i="314"/>
  <c r="F25" i="314" s="1"/>
  <c r="B4" i="314" s="1"/>
  <c r="E8" i="301"/>
  <c r="E87" i="301"/>
  <c r="E30" i="301" l="1"/>
  <c r="F7" i="311"/>
  <c r="G7" i="196"/>
  <c r="I7" i="301"/>
  <c r="I26" i="301" s="1"/>
  <c r="E52" i="301"/>
  <c r="E37" i="309" l="1"/>
  <c r="B4" i="309" s="1"/>
  <c r="E7" i="301"/>
  <c r="G29" i="196"/>
  <c r="G9" i="197" l="1"/>
  <c r="G10" i="197" s="1"/>
  <c r="I7" i="196"/>
  <c r="E26" i="301"/>
  <c r="B4" i="301" s="1"/>
  <c r="I29" i="196" l="1"/>
  <c r="E7" i="196"/>
  <c r="J10" i="197"/>
  <c r="G11" i="197"/>
  <c r="J11" i="197" s="1"/>
  <c r="G12" i="197" l="1"/>
  <c r="J12" i="197" s="1"/>
  <c r="G6" i="197"/>
  <c r="E29" i="196"/>
  <c r="B4" i="196" s="1"/>
  <c r="J6" i="197" l="1"/>
  <c r="G7" i="197"/>
  <c r="J7" i="197" s="1"/>
  <c r="G8" i="197" l="1"/>
  <c r="J8" i="197" s="1"/>
  <c r="G13" i="197" l="1"/>
  <c r="G18" i="197" s="1"/>
  <c r="J13" i="197" l="1"/>
  <c r="J18" i="197"/>
  <c r="G19" i="197"/>
  <c r="G20" i="197" l="1"/>
  <c r="J19" i="197"/>
  <c r="G21" i="197" l="1"/>
  <c r="J21" i="197" s="1"/>
  <c r="J20" i="197"/>
  <c r="G23" i="197" l="1"/>
  <c r="J23" i="197" s="1"/>
  <c r="G22" i="197" l="1"/>
  <c r="J22" i="197" s="1"/>
  <c r="B4" i="197"/>
  <c r="I33" i="139" s="1"/>
  <c r="I52" i="139" s="1"/>
  <c r="E33" i="139" l="1"/>
  <c r="I7" i="139"/>
  <c r="E52" i="139"/>
  <c r="B30" i="139" s="1"/>
  <c r="E7" i="139" l="1"/>
  <c r="I12" i="139"/>
  <c r="E12" i="139" s="1"/>
  <c r="E15" i="139" s="1"/>
  <c r="E26" i="139" s="1"/>
  <c r="H8" i="299" l="1"/>
  <c r="I8" i="299" s="1"/>
  <c r="I26" i="299" s="1"/>
  <c r="B4" i="139"/>
  <c r="E8" i="299" l="1"/>
  <c r="E26" i="299" s="1"/>
  <c r="B4" i="299" s="1"/>
  <c r="G6" i="333" l="1"/>
  <c r="I6" i="333" l="1"/>
  <c r="H25" i="311" l="1"/>
  <c r="G10" i="333" s="1"/>
  <c r="G11" i="333" l="1"/>
  <c r="I11" i="333" s="1"/>
  <c r="G16" i="333"/>
  <c r="G17" i="333" s="1"/>
  <c r="G18" i="333"/>
  <c r="I18" i="333" s="1"/>
  <c r="G19" i="333"/>
  <c r="I19" i="333" s="1"/>
  <c r="I10" i="333"/>
  <c r="G12" i="333" l="1"/>
  <c r="I17" i="333"/>
  <c r="I16" i="333"/>
  <c r="G14" i="333" l="1"/>
  <c r="G15" i="333"/>
  <c r="I15" i="333" s="1"/>
  <c r="I14" i="333"/>
  <c r="I12" i="333"/>
  <c r="J25" i="311" l="1"/>
  <c r="L25" i="311"/>
  <c r="G13" i="333" s="1"/>
  <c r="I13" i="333" s="1"/>
  <c r="F8" i="311" l="1"/>
  <c r="G7" i="333"/>
  <c r="F25" i="311"/>
  <c r="B4" i="311" s="1"/>
  <c r="G9" i="333" l="1"/>
  <c r="I7" i="333"/>
  <c r="N28" i="333" l="1"/>
  <c r="G20" i="333" s="1"/>
  <c r="N27" i="333"/>
  <c r="G21" i="333"/>
  <c r="I21" i="333" s="1"/>
  <c r="I9" i="333"/>
  <c r="I20" i="333" l="1"/>
  <c r="I24" i="333" l="1"/>
  <c r="G25" i="333"/>
  <c r="G26" i="333" l="1"/>
  <c r="I26" i="333" s="1"/>
  <c r="I25" i="333"/>
  <c r="G27" i="333" l="1"/>
  <c r="G29" i="333" l="1"/>
  <c r="G30" i="333" s="1"/>
  <c r="I27" i="333"/>
  <c r="I29" i="333"/>
  <c r="I30" i="333"/>
  <c r="I28" i="333"/>
  <c r="G31" i="333" l="1"/>
  <c r="I31" i="333" l="1"/>
  <c r="G32" i="333"/>
  <c r="I32" i="333" s="1"/>
  <c r="C3" i="33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N25" authorId="0" shapeId="0" xr:uid="{5ABC3EC7-C27A-4F81-8F02-68E772B54273}">
      <text>
        <r>
          <rPr>
            <sz val="10"/>
            <color indexed="81"/>
            <rFont val="Tahoma"/>
            <family val="2"/>
          </rPr>
          <t>5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미만</t>
        </r>
        <r>
          <rPr>
            <sz val="10"/>
            <color indexed="81"/>
            <rFont val="Tahoma"/>
            <family val="2"/>
          </rPr>
          <t xml:space="preserve"> : 2.93%
5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>~50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미만</t>
        </r>
        <r>
          <rPr>
            <sz val="10"/>
            <color indexed="81"/>
            <rFont val="Tahoma"/>
            <family val="2"/>
          </rPr>
          <t xml:space="preserve"> : 1.86%+5,349</t>
        </r>
        <r>
          <rPr>
            <sz val="10"/>
            <color indexed="81"/>
            <rFont val="돋움"/>
            <family val="3"/>
            <charset val="129"/>
          </rPr>
          <t xml:space="preserve">천원
</t>
        </r>
        <r>
          <rPr>
            <sz val="10"/>
            <color indexed="81"/>
            <rFont val="Tahoma"/>
            <family val="2"/>
          </rPr>
          <t>50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이상</t>
        </r>
        <r>
          <rPr>
            <sz val="10"/>
            <color indexed="81"/>
            <rFont val="Tahoma"/>
            <family val="2"/>
          </rPr>
          <t xml:space="preserve"> : 1.97%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C9" authorId="0" shapeId="0" xr:uid="{233974D6-1A67-4A44-BC39-8441EE02C840}">
      <text>
        <r>
          <rPr>
            <b/>
            <sz val="9"/>
            <color indexed="81"/>
            <rFont val="Tahoma"/>
            <family val="2"/>
          </rPr>
          <t>EKR:</t>
        </r>
        <r>
          <rPr>
            <sz val="9"/>
            <color indexed="81"/>
            <rFont val="Tahoma"/>
            <family val="2"/>
          </rPr>
          <t xml:space="preserve">
26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제외분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B9" authorId="0" shapeId="0" xr:uid="{00000000-0006-0000-0D00-000001000000}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송수신제어신호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영상레벨조정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종합</t>
        </r>
      </text>
    </comment>
  </commentList>
</comments>
</file>

<file path=xl/sharedStrings.xml><?xml version="1.0" encoding="utf-8"?>
<sst xmlns="http://schemas.openxmlformats.org/spreadsheetml/2006/main" count="1861" uniqueCount="724">
  <si>
    <t>원격소(RTU) 설치공사 노무비 산출근거</t>
    <phoneticPr fontId="12" type="noConversion"/>
  </si>
  <si>
    <t xml:space="preserve"> 원격소(RTU) 설치노무비</t>
    <phoneticPr fontId="50" type="noConversion"/>
  </si>
  <si>
    <t>비고</t>
    <phoneticPr fontId="5" type="noConversion"/>
  </si>
  <si>
    <t>계</t>
  </si>
  <si>
    <t>비</t>
  </si>
  <si>
    <t>원</t>
  </si>
  <si>
    <t xml:space="preserve"> </t>
  </si>
  <si>
    <t>일 금 :</t>
  </si>
  <si>
    <t>종</t>
  </si>
  <si>
    <t>재료 또는</t>
  </si>
  <si>
    <t>단</t>
  </si>
  <si>
    <t>노   무   비</t>
  </si>
  <si>
    <t>재   료   비</t>
  </si>
  <si>
    <t>경      비</t>
  </si>
  <si>
    <t>별</t>
  </si>
  <si>
    <t>치     수</t>
  </si>
  <si>
    <t>수</t>
  </si>
  <si>
    <t>위</t>
  </si>
  <si>
    <t>단 가</t>
  </si>
  <si>
    <t>금   액</t>
  </si>
  <si>
    <t>고</t>
  </si>
  <si>
    <t>단가</t>
  </si>
  <si>
    <t>M</t>
  </si>
  <si>
    <t>개</t>
  </si>
  <si>
    <t>인</t>
  </si>
  <si>
    <t>면</t>
  </si>
  <si>
    <t>TERMINAL BLOCK</t>
  </si>
  <si>
    <t>인수</t>
  </si>
  <si>
    <t>AC220V, 10A</t>
  </si>
  <si>
    <t>POWER용</t>
  </si>
  <si>
    <t>80*60*2m</t>
  </si>
  <si>
    <t>NOISE FILTER</t>
  </si>
  <si>
    <t>L/ARRESTER</t>
  </si>
  <si>
    <t>CONTROL RELAY</t>
  </si>
  <si>
    <t xml:space="preserve">PVC DUCT </t>
  </si>
  <si>
    <t>F.L</t>
  </si>
  <si>
    <t>DOOR HANDLE</t>
  </si>
  <si>
    <t>CABLE</t>
  </si>
  <si>
    <t>POWER SUPPLY</t>
  </si>
  <si>
    <t>2P 30AF</t>
    <phoneticPr fontId="4" type="noConversion"/>
  </si>
  <si>
    <t>E.L.C.B</t>
  </si>
  <si>
    <t>2P 30AF</t>
  </si>
  <si>
    <t>식</t>
    <phoneticPr fontId="4" type="noConversion"/>
  </si>
  <si>
    <t>LAMP</t>
    <phoneticPr fontId="4" type="noConversion"/>
  </si>
  <si>
    <t>W/KEY (L)</t>
  </si>
  <si>
    <t>계</t>
    <phoneticPr fontId="4" type="noConversion"/>
  </si>
  <si>
    <t>개</t>
    <phoneticPr fontId="4" type="noConversion"/>
  </si>
  <si>
    <t>합      계</t>
    <phoneticPr fontId="4" type="noConversion"/>
  </si>
  <si>
    <t>M.C.C.B</t>
    <phoneticPr fontId="4" type="noConversion"/>
  </si>
  <si>
    <t>LED TYPE</t>
    <phoneticPr fontId="4" type="noConversion"/>
  </si>
  <si>
    <t>일금</t>
  </si>
  <si>
    <t>[ 단위 : 원 ]</t>
  </si>
  <si>
    <t>재</t>
  </si>
  <si>
    <t>직접재료비</t>
  </si>
  <si>
    <t>순</t>
  </si>
  <si>
    <t>료</t>
  </si>
  <si>
    <t>간접재료비</t>
  </si>
  <si>
    <t>(</t>
  </si>
  <si>
    <t>)</t>
  </si>
  <si>
    <t>노</t>
  </si>
  <si>
    <t>산출노무비</t>
  </si>
  <si>
    <t>공</t>
  </si>
  <si>
    <t>무</t>
  </si>
  <si>
    <t>직접노무비</t>
  </si>
  <si>
    <t>간접노무비</t>
  </si>
  <si>
    <t>사</t>
  </si>
  <si>
    <t>경</t>
  </si>
  <si>
    <t>산재보험료</t>
  </si>
  <si>
    <t>안전관리비</t>
  </si>
  <si>
    <t>일  반  관  리  비</t>
  </si>
  <si>
    <t>공    사    비     명    세    서</t>
    <phoneticPr fontId="4" type="noConversion"/>
  </si>
  <si>
    <t>식</t>
    <phoneticPr fontId="4" type="noConversion"/>
  </si>
  <si>
    <t>합      계</t>
    <phoneticPr fontId="4" type="noConversion"/>
  </si>
  <si>
    <t>5-23</t>
    <phoneticPr fontId="4" type="noConversion"/>
  </si>
  <si>
    <t>5-19</t>
    <phoneticPr fontId="4" type="noConversion"/>
  </si>
  <si>
    <t>EA</t>
  </si>
  <si>
    <t>2. 원격제어소 주요자재</t>
    <phoneticPr fontId="4" type="noConversion"/>
  </si>
  <si>
    <t>KIV 1.5㎟</t>
    <phoneticPr fontId="4" type="noConversion"/>
  </si>
  <si>
    <t>공  사  비  명  세  서</t>
  </si>
  <si>
    <t>&lt;재 료 비&gt;</t>
  </si>
  <si>
    <t>합        계</t>
  </si>
  <si>
    <t>재료또는</t>
  </si>
  <si>
    <t>치    수</t>
  </si>
  <si>
    <t>종 별</t>
    <phoneticPr fontId="7" type="noConversion"/>
  </si>
  <si>
    <t>총     액</t>
    <phoneticPr fontId="5" type="noConversion"/>
  </si>
  <si>
    <t>비고</t>
    <phoneticPr fontId="5" type="noConversion"/>
  </si>
  <si>
    <t>STS, 2T</t>
    <phoneticPr fontId="18" type="noConversion"/>
  </si>
  <si>
    <t>계</t>
    <phoneticPr fontId="18" type="noConversion"/>
  </si>
  <si>
    <t>&lt;노 무 비&gt;</t>
    <phoneticPr fontId="7" type="noConversion"/>
  </si>
  <si>
    <t>통신설비공</t>
    <phoneticPr fontId="16" type="noConversion"/>
  </si>
  <si>
    <t>보통인부</t>
    <phoneticPr fontId="16" type="noConversion"/>
  </si>
  <si>
    <t xml:space="preserve"> CCTV설치공사 노무비 산출근거</t>
    <phoneticPr fontId="7" type="noConversion"/>
  </si>
  <si>
    <t>통신산업기사</t>
    <phoneticPr fontId="6" type="noConversion"/>
  </si>
  <si>
    <t>통신설비공</t>
    <phoneticPr fontId="6" type="noConversion"/>
  </si>
  <si>
    <t>보통인부</t>
    <phoneticPr fontId="6" type="noConversion"/>
  </si>
  <si>
    <t>계</t>
    <phoneticPr fontId="7" type="noConversion"/>
  </si>
  <si>
    <t>식</t>
  </si>
  <si>
    <t>품             명</t>
  </si>
  <si>
    <t>재료 또는 치수</t>
  </si>
  <si>
    <t>원수</t>
  </si>
  <si>
    <t>단위</t>
  </si>
  <si>
    <t>재      료      비</t>
  </si>
  <si>
    <t>금      액</t>
  </si>
  <si>
    <t>합          계</t>
  </si>
  <si>
    <t>직접노무비의 3%</t>
  </si>
  <si>
    <t>단 위</t>
  </si>
  <si>
    <t>통신설비공</t>
  </si>
  <si>
    <t>보통인부</t>
  </si>
  <si>
    <t>원 수</t>
  </si>
  <si>
    <t>인  수</t>
  </si>
  <si>
    <t xml:space="preserve"> - 설치작업</t>
  </si>
  <si>
    <t>식</t>
    <phoneticPr fontId="3" type="noConversion"/>
  </si>
  <si>
    <t>종         별</t>
    <phoneticPr fontId="12" type="noConversion"/>
  </si>
  <si>
    <t>종          별</t>
    <phoneticPr fontId="3" type="noConversion"/>
  </si>
  <si>
    <t>노     무     비</t>
    <phoneticPr fontId="3" type="noConversion"/>
  </si>
  <si>
    <t>재     료     비</t>
    <phoneticPr fontId="3" type="noConversion"/>
  </si>
  <si>
    <t>경          비</t>
    <phoneticPr fontId="3" type="noConversion"/>
  </si>
  <si>
    <t>비  고</t>
    <phoneticPr fontId="3" type="noConversion"/>
  </si>
  <si>
    <t>단   가</t>
    <phoneticPr fontId="3" type="noConversion"/>
  </si>
  <si>
    <t>금    액</t>
    <phoneticPr fontId="50" type="noConversion"/>
  </si>
  <si>
    <t>1)RTU설치공사비</t>
    <phoneticPr fontId="50" type="noConversion"/>
  </si>
  <si>
    <t>&lt;경  비&gt;</t>
    <phoneticPr fontId="12" type="noConversion"/>
  </si>
  <si>
    <t xml:space="preserve"> - 공구손료</t>
    <phoneticPr fontId="55" type="noConversion"/>
  </si>
  <si>
    <t>1) RTU 설치공사비</t>
    <phoneticPr fontId="50" type="noConversion"/>
  </si>
  <si>
    <t>가. 원격제어소(RTU)</t>
    <phoneticPr fontId="4" type="noConversion"/>
  </si>
  <si>
    <t>경           비</t>
    <phoneticPr fontId="3" type="noConversion"/>
  </si>
  <si>
    <t>단  가</t>
    <phoneticPr fontId="3" type="noConversion"/>
  </si>
  <si>
    <t>금   액</t>
    <phoneticPr fontId="3" type="noConversion"/>
  </si>
  <si>
    <t>노      무      비</t>
    <phoneticPr fontId="3" type="noConversion"/>
  </si>
  <si>
    <t>비    고</t>
    <phoneticPr fontId="3" type="noConversion"/>
  </si>
  <si>
    <t>일금 :</t>
  </si>
  <si>
    <t xml:space="preserve">직접 재료비     </t>
  </si>
  <si>
    <t>간접 재료비</t>
  </si>
  <si>
    <t xml:space="preserve">직접 노무비     </t>
  </si>
  <si>
    <t>경       비</t>
  </si>
  <si>
    <t>기타 경비</t>
  </si>
  <si>
    <t>소            계</t>
  </si>
  <si>
    <t>이              윤</t>
  </si>
  <si>
    <t>부  가  가  치  세</t>
  </si>
  <si>
    <t>식</t>
    <phoneticPr fontId="4" type="noConversion"/>
  </si>
  <si>
    <t>공구손료</t>
    <phoneticPr fontId="18" type="noConversion"/>
  </si>
  <si>
    <t>직접노무비*3%</t>
    <phoneticPr fontId="18" type="noConversion"/>
  </si>
  <si>
    <t>식</t>
    <phoneticPr fontId="18" type="noConversion"/>
  </si>
  <si>
    <t>카메라 BRACKET</t>
    <phoneticPr fontId="18" type="noConversion"/>
  </si>
  <si>
    <t xml:space="preserve"> 1. 원격제어소 설치공사</t>
    <phoneticPr fontId="3" type="noConversion"/>
  </si>
  <si>
    <t>비  고</t>
    <phoneticPr fontId="12" type="noConversion"/>
  </si>
  <si>
    <t>1-1. 중앙관리소 제조품자재</t>
    <phoneticPr fontId="4" type="noConversion"/>
  </si>
  <si>
    <t>식</t>
    <phoneticPr fontId="4" type="noConversion"/>
  </si>
  <si>
    <t>계</t>
    <phoneticPr fontId="4" type="noConversion"/>
  </si>
  <si>
    <t>부 가 세</t>
    <phoneticPr fontId="4" type="noConversion"/>
  </si>
  <si>
    <t>합      계</t>
    <phoneticPr fontId="4" type="noConversion"/>
  </si>
  <si>
    <t>가. SYSTEM SOFTWARE</t>
    <phoneticPr fontId="4" type="noConversion"/>
  </si>
  <si>
    <t>계</t>
    <phoneticPr fontId="4" type="noConversion"/>
  </si>
  <si>
    <t>2-1. 원격제어소 제조품자재</t>
    <phoneticPr fontId="4" type="noConversion"/>
  </si>
  <si>
    <t>부 가 세</t>
    <phoneticPr fontId="4" type="noConversion"/>
  </si>
  <si>
    <t>구  분                    공  종  별</t>
    <phoneticPr fontId="12" type="noConversion"/>
  </si>
  <si>
    <t>R.T.U</t>
    <phoneticPr fontId="12" type="noConversion"/>
  </si>
  <si>
    <t>직.재 x 1.03%</t>
    <phoneticPr fontId="7" type="noConversion"/>
  </si>
  <si>
    <t>산.노 x 124.53%</t>
    <phoneticPr fontId="7" type="noConversion"/>
  </si>
  <si>
    <t>직.노 x 34.93%</t>
    <phoneticPr fontId="7" type="noConversion"/>
  </si>
  <si>
    <t>경      비</t>
    <phoneticPr fontId="12" type="noConversion"/>
  </si>
  <si>
    <t>재료비 x 8.95%</t>
    <phoneticPr fontId="7" type="noConversion"/>
  </si>
  <si>
    <t>고용보험료</t>
    <phoneticPr fontId="12" type="noConversion"/>
  </si>
  <si>
    <t>(</t>
    <phoneticPr fontId="12" type="noConversion"/>
  </si>
  <si>
    <t>)</t>
    <phoneticPr fontId="12" type="noConversion"/>
  </si>
  <si>
    <t>기타경비</t>
    <phoneticPr fontId="12" type="noConversion"/>
  </si>
  <si>
    <t>합              계</t>
    <phoneticPr fontId="12" type="noConversion"/>
  </si>
  <si>
    <t>제조원가 x 7.0%</t>
    <phoneticPr fontId="7" type="noConversion"/>
  </si>
  <si>
    <t>계</t>
    <phoneticPr fontId="12" type="noConversion"/>
  </si>
  <si>
    <t>이               윤</t>
    <phoneticPr fontId="12" type="noConversion"/>
  </si>
  <si>
    <t>(노+경+일.관) x 25%</t>
    <phoneticPr fontId="7" type="noConversion"/>
  </si>
  <si>
    <t>총            원           가</t>
    <phoneticPr fontId="12" type="noConversion"/>
  </si>
  <si>
    <t>금 액</t>
    <phoneticPr fontId="4" type="noConversion"/>
  </si>
  <si>
    <t>1) MCCB UNIT(전원부)</t>
    <phoneticPr fontId="4" type="noConversion"/>
  </si>
  <si>
    <t>1) MCCB UNIT(전원부)</t>
    <phoneticPr fontId="4" type="noConversion"/>
  </si>
  <si>
    <t>식</t>
    <phoneticPr fontId="4" type="noConversion"/>
  </si>
  <si>
    <t>2) REMOTE TERMINAL UNIT(제어부)</t>
    <phoneticPr fontId="4" type="noConversion"/>
  </si>
  <si>
    <t>2) REMOTE TERMINAL UNIT(제어부)</t>
    <phoneticPr fontId="4" type="noConversion"/>
  </si>
  <si>
    <t>합      계</t>
    <phoneticPr fontId="4" type="noConversion"/>
  </si>
  <si>
    <t>SELECTOR S/W</t>
    <phoneticPr fontId="4" type="noConversion"/>
  </si>
  <si>
    <t>LAMP</t>
    <phoneticPr fontId="4" type="noConversion"/>
  </si>
  <si>
    <t>LED TYPE</t>
    <phoneticPr fontId="4" type="noConversion"/>
  </si>
  <si>
    <t>M.C.C.B</t>
    <phoneticPr fontId="4" type="noConversion"/>
  </si>
  <si>
    <t>2P 50AF</t>
    <phoneticPr fontId="4" type="noConversion"/>
  </si>
  <si>
    <t>자동복귀누전차단기</t>
    <phoneticPr fontId="4" type="noConversion"/>
  </si>
  <si>
    <t>2P 30AF</t>
    <phoneticPr fontId="4" type="noConversion"/>
  </si>
  <si>
    <t>개</t>
    <phoneticPr fontId="4" type="noConversion"/>
  </si>
  <si>
    <t>30A, 10P</t>
    <phoneticPr fontId="4" type="noConversion"/>
  </si>
  <si>
    <t>VENT FAN</t>
    <phoneticPr fontId="4" type="noConversion"/>
  </si>
  <si>
    <t>VENT FAN</t>
    <phoneticPr fontId="4" type="noConversion"/>
  </si>
  <si>
    <t>AC 220V</t>
    <phoneticPr fontId="4" type="noConversion"/>
  </si>
  <si>
    <t>SPACE HEATER</t>
  </si>
  <si>
    <t>AC 220V, 100W</t>
    <phoneticPr fontId="4" type="noConversion"/>
  </si>
  <si>
    <t>THERMOSTAT</t>
    <phoneticPr fontId="4" type="noConversion"/>
  </si>
  <si>
    <t>THERMOSTAT</t>
    <phoneticPr fontId="4" type="noConversion"/>
  </si>
  <si>
    <t>250V 0-250℃</t>
  </si>
  <si>
    <t>KIV 1.5㎟</t>
    <phoneticPr fontId="4" type="noConversion"/>
  </si>
  <si>
    <t>&lt;제작노무비&gt;</t>
    <phoneticPr fontId="4" type="noConversion"/>
  </si>
  <si>
    <t>계</t>
    <phoneticPr fontId="4" type="noConversion"/>
  </si>
  <si>
    <t>조립식 20A</t>
    <phoneticPr fontId="4" type="noConversion"/>
  </si>
  <si>
    <t>유선 MODEM</t>
    <phoneticPr fontId="16" type="noConversion"/>
  </si>
  <si>
    <t>통신업체 제공</t>
    <phoneticPr fontId="4" type="noConversion"/>
  </si>
  <si>
    <t>VPN</t>
    <phoneticPr fontId="4" type="noConversion"/>
  </si>
  <si>
    <t>SELECTOR S/W</t>
    <phoneticPr fontId="4" type="noConversion"/>
  </si>
  <si>
    <t>2단</t>
    <phoneticPr fontId="4" type="noConversion"/>
  </si>
  <si>
    <t>3-34</t>
    <phoneticPr fontId="7" type="noConversion"/>
  </si>
  <si>
    <t>2P 50AF</t>
    <phoneticPr fontId="4" type="noConversion"/>
  </si>
  <si>
    <t>자동복귀누전차단기</t>
    <phoneticPr fontId="4" type="noConversion"/>
  </si>
  <si>
    <t>ARRESTER</t>
    <phoneticPr fontId="4" type="noConversion"/>
  </si>
  <si>
    <t>4-24</t>
    <phoneticPr fontId="4" type="noConversion"/>
  </si>
  <si>
    <t>AC220V, 10W</t>
    <phoneticPr fontId="4" type="noConversion"/>
  </si>
  <si>
    <t>5-25</t>
    <phoneticPr fontId="4" type="noConversion"/>
  </si>
  <si>
    <t>AC220V</t>
    <phoneticPr fontId="4" type="noConversion"/>
  </si>
  <si>
    <t>5-22</t>
    <phoneticPr fontId="4" type="noConversion"/>
  </si>
  <si>
    <t>AC220V, 100W</t>
    <phoneticPr fontId="4" type="noConversion"/>
  </si>
  <si>
    <t>컴퓨터H/W기사</t>
    <phoneticPr fontId="4" type="noConversion"/>
  </si>
  <si>
    <t>AC220V, 10A</t>
    <phoneticPr fontId="4" type="noConversion"/>
  </si>
  <si>
    <t>3-34</t>
    <phoneticPr fontId="4" type="noConversion"/>
  </si>
  <si>
    <t>2a2b</t>
    <phoneticPr fontId="4" type="noConversion"/>
  </si>
  <si>
    <t>통신,신호용</t>
    <phoneticPr fontId="4" type="noConversion"/>
  </si>
  <si>
    <t>5-45-2</t>
    <phoneticPr fontId="4" type="noConversion"/>
  </si>
  <si>
    <t>DC24V/10A</t>
    <phoneticPr fontId="4" type="noConversion"/>
  </si>
  <si>
    <t>D/I MODULE</t>
    <phoneticPr fontId="4" type="noConversion"/>
  </si>
  <si>
    <t>D/O MODULE</t>
    <phoneticPr fontId="4" type="noConversion"/>
  </si>
  <si>
    <t>A/I MODULE</t>
    <phoneticPr fontId="4" type="noConversion"/>
  </si>
  <si>
    <t>1. 중앙관리소 주요자재</t>
    <phoneticPr fontId="4" type="noConversion"/>
  </si>
  <si>
    <t>CPU(PLC)</t>
    <phoneticPr fontId="4" type="noConversion"/>
  </si>
  <si>
    <t>POWER MODULE</t>
    <phoneticPr fontId="16" type="noConversion"/>
  </si>
  <si>
    <t xml:space="preserve"> 입력 AC 220V, 출력 DC 5V</t>
    <phoneticPr fontId="75" type="noConversion"/>
  </si>
  <si>
    <t>통신모듈(PLC)</t>
    <phoneticPr fontId="4" type="noConversion"/>
  </si>
  <si>
    <t>ETHERNET, TCP/IP</t>
    <phoneticPr fontId="4" type="noConversion"/>
  </si>
  <si>
    <t xml:space="preserve"> 입출력모듈 12개 장착</t>
    <phoneticPr fontId="75" type="noConversion"/>
  </si>
  <si>
    <t>Main memory DDR-Ⅱ 512MB</t>
    <phoneticPr fontId="4" type="noConversion"/>
  </si>
  <si>
    <t xml:space="preserve"> 표준 화면</t>
    <phoneticPr fontId="3" type="noConversion"/>
  </si>
  <si>
    <t xml:space="preserve"> 트렌드 화면</t>
    <phoneticPr fontId="3" type="noConversion"/>
  </si>
  <si>
    <t xml:space="preserve"> 플랜트 화면</t>
    <phoneticPr fontId="3" type="noConversion"/>
  </si>
  <si>
    <t>EA</t>
    <phoneticPr fontId="4" type="noConversion"/>
  </si>
  <si>
    <t>AC 220V, 20W</t>
    <phoneticPr fontId="4" type="noConversion"/>
  </si>
  <si>
    <t>전기기계조립원</t>
    <phoneticPr fontId="4" type="noConversion"/>
  </si>
  <si>
    <t>32P</t>
    <phoneticPr fontId="4" type="noConversion"/>
  </si>
  <si>
    <t>기본 BASE</t>
    <phoneticPr fontId="75" type="noConversion"/>
  </si>
  <si>
    <t>단순노무종사원</t>
    <phoneticPr fontId="4" type="noConversion"/>
  </si>
  <si>
    <t>RS-232. RS-422</t>
    <phoneticPr fontId="4" type="noConversion"/>
  </si>
  <si>
    <t>특별인부</t>
    <phoneticPr fontId="6" type="noConversion"/>
  </si>
  <si>
    <t>총   액</t>
    <phoneticPr fontId="50" type="noConversion"/>
  </si>
  <si>
    <t>총   액</t>
    <phoneticPr fontId="4" type="noConversion"/>
  </si>
  <si>
    <t>총   액</t>
    <phoneticPr fontId="4" type="noConversion"/>
  </si>
  <si>
    <t>공    사    비     명    세    서</t>
    <phoneticPr fontId="4" type="noConversion"/>
  </si>
  <si>
    <t xml:space="preserve"> 1.중앙관리소 주요자재</t>
    <phoneticPr fontId="4" type="noConversion"/>
  </si>
  <si>
    <t>1-1. 중앙관리소 제조품자재</t>
    <phoneticPr fontId="4" type="noConversion"/>
  </si>
  <si>
    <t>공    사    비     명    세    서</t>
    <phoneticPr fontId="4" type="noConversion"/>
  </si>
  <si>
    <t>2. 원격제어소 주요자재</t>
    <phoneticPr fontId="4" type="noConversion"/>
  </si>
  <si>
    <t xml:space="preserve"> 2-1. 원격제어소 제조품자재</t>
    <phoneticPr fontId="4" type="noConversion"/>
  </si>
  <si>
    <t xml:space="preserve"> 2-1. 원격제어소 제조품자재</t>
    <phoneticPr fontId="12" type="noConversion"/>
  </si>
  <si>
    <t>주요자재 제조원가 계산서(R.T.U)</t>
    <phoneticPr fontId="12" type="noConversion"/>
  </si>
  <si>
    <t>일금:</t>
    <phoneticPr fontId="12" type="noConversion"/>
  </si>
  <si>
    <t>공    사    비    명    세    서</t>
    <phoneticPr fontId="4" type="noConversion"/>
  </si>
  <si>
    <t>총      액</t>
    <phoneticPr fontId="3" type="noConversion"/>
  </si>
  <si>
    <t xml:space="preserve"> II. 시스템 설치일반공사</t>
    <phoneticPr fontId="3" type="noConversion"/>
  </si>
  <si>
    <t>공  사  비  명  세  서</t>
    <phoneticPr fontId="3" type="noConversion"/>
  </si>
  <si>
    <t>일금:</t>
    <phoneticPr fontId="3" type="noConversion"/>
  </si>
  <si>
    <t>1. 원격제어소 설치공사</t>
    <phoneticPr fontId="50" type="noConversion"/>
  </si>
  <si>
    <t>공  사  비  명  세  서</t>
    <phoneticPr fontId="50" type="noConversion"/>
  </si>
  <si>
    <t>합  계</t>
    <phoneticPr fontId="12" type="noConversion"/>
  </si>
  <si>
    <t xml:space="preserve"> 2. CCTV 설치공사</t>
    <phoneticPr fontId="18" type="noConversion"/>
  </si>
  <si>
    <t>가. RTU장치</t>
    <phoneticPr fontId="4" type="noConversion"/>
  </si>
  <si>
    <t>공    사    비    명    세    서</t>
    <phoneticPr fontId="4" type="noConversion"/>
  </si>
  <si>
    <t xml:space="preserve"> 가. RTU장치 노무비 산출근거</t>
    <phoneticPr fontId="4" type="noConversion"/>
  </si>
  <si>
    <t>2-1-1. RTU장치</t>
    <phoneticPr fontId="4" type="noConversion"/>
  </si>
  <si>
    <t>가. RTU장치</t>
    <phoneticPr fontId="4" type="noConversion"/>
  </si>
  <si>
    <t>Ⅰ. 시스템 주요자재</t>
    <phoneticPr fontId="4" type="noConversion"/>
  </si>
  <si>
    <t>(</t>
    <phoneticPr fontId="7" type="noConversion"/>
  </si>
  <si>
    <t>전기기계조립원</t>
    <phoneticPr fontId="4" type="noConversion"/>
  </si>
  <si>
    <t>전선원</t>
    <phoneticPr fontId="4" type="noConversion"/>
  </si>
  <si>
    <t>전선원</t>
    <phoneticPr fontId="4" type="noConversion"/>
  </si>
  <si>
    <t>단순노무종사원</t>
    <phoneticPr fontId="4" type="noConversion"/>
  </si>
  <si>
    <t>원</t>
    <phoneticPr fontId="7" type="noConversion"/>
  </si>
  <si>
    <t>공 종 별</t>
  </si>
  <si>
    <t>비 고</t>
    <phoneticPr fontId="7" type="noConversion"/>
  </si>
  <si>
    <t xml:space="preserve">  구    분</t>
  </si>
  <si>
    <t>시스템 주요자재</t>
    <phoneticPr fontId="7" type="noConversion"/>
  </si>
  <si>
    <t>간접 노무비</t>
  </si>
  <si>
    <t>고용보험료</t>
    <phoneticPr fontId="7" type="noConversion"/>
  </si>
  <si>
    <t>)</t>
    <phoneticPr fontId="7" type="noConversion"/>
  </si>
  <si>
    <t>건강보험료</t>
    <phoneticPr fontId="7" type="noConversion"/>
  </si>
  <si>
    <t>노인장기요양보험료</t>
    <phoneticPr fontId="7" type="noConversion"/>
  </si>
  <si>
    <t>연금보험료</t>
    <phoneticPr fontId="7" type="noConversion"/>
  </si>
  <si>
    <t>비</t>
    <phoneticPr fontId="7" type="noConversion"/>
  </si>
  <si>
    <t>(재료비+노무비+일반관리비)*15%</t>
    <phoneticPr fontId="7" type="noConversion"/>
  </si>
  <si>
    <t xml:space="preserve">자 동 화 공 사 비 총 괄 표 </t>
    <phoneticPr fontId="7" type="noConversion"/>
  </si>
  <si>
    <t>비</t>
    <phoneticPr fontId="46" type="noConversion"/>
  </si>
  <si>
    <t>3D 그래픽작업</t>
    <phoneticPr fontId="4" type="noConversion"/>
  </si>
  <si>
    <t xml:space="preserve"> - APPLICATION S/W(KRC-HMI)</t>
    <phoneticPr fontId="4" type="noConversion"/>
  </si>
  <si>
    <t>모듈</t>
    <phoneticPr fontId="46" type="noConversion"/>
  </si>
  <si>
    <t xml:space="preserve"> - 종합점검 및 시험</t>
    <phoneticPr fontId="46" type="noConversion"/>
  </si>
  <si>
    <t>개소</t>
    <phoneticPr fontId="46" type="noConversion"/>
  </si>
  <si>
    <t>포인트연동(감시)시험</t>
    <phoneticPr fontId="46" type="noConversion"/>
  </si>
  <si>
    <t>포인트</t>
    <phoneticPr fontId="46" type="noConversion"/>
  </si>
  <si>
    <t>포인트연동(제어)시험</t>
    <phoneticPr fontId="46" type="noConversion"/>
  </si>
  <si>
    <t>통신관련산업기사</t>
  </si>
  <si>
    <t>H/W시험사</t>
    <phoneticPr fontId="12" type="noConversion"/>
  </si>
  <si>
    <t xml:space="preserve"> - 송수신 상태 조정 및 시험</t>
    <phoneticPr fontId="46" type="noConversion"/>
  </si>
  <si>
    <t>카드(모듈)삽입 및 점검</t>
    <phoneticPr fontId="46" type="noConversion"/>
  </si>
  <si>
    <t>전원부 동작상태 점검</t>
    <phoneticPr fontId="46" type="noConversion"/>
  </si>
  <si>
    <t>통8-4-7-5</t>
    <phoneticPr fontId="12" type="noConversion"/>
  </si>
  <si>
    <t>보통인부</t>
    <phoneticPr fontId="162" type="noConversion"/>
  </si>
  <si>
    <t>특별인부</t>
    <phoneticPr fontId="162" type="noConversion"/>
  </si>
  <si>
    <t>비계공</t>
    <phoneticPr fontId="162" type="noConversion"/>
  </si>
  <si>
    <t>형틀목공</t>
    <phoneticPr fontId="162" type="noConversion"/>
  </si>
  <si>
    <t>철근공</t>
    <phoneticPr fontId="162" type="noConversion"/>
  </si>
  <si>
    <t>철공</t>
    <phoneticPr fontId="162" type="noConversion"/>
  </si>
  <si>
    <t>용접공</t>
    <phoneticPr fontId="162" type="noConversion"/>
  </si>
  <si>
    <t>콘크리트공</t>
    <phoneticPr fontId="162" type="noConversion"/>
  </si>
  <si>
    <t>보링공</t>
    <phoneticPr fontId="162" type="noConversion"/>
  </si>
  <si>
    <t>착암공</t>
    <phoneticPr fontId="162" type="noConversion"/>
  </si>
  <si>
    <t>건축목공</t>
    <phoneticPr fontId="162" type="noConversion"/>
  </si>
  <si>
    <t>창호공</t>
    <phoneticPr fontId="162" type="noConversion"/>
  </si>
  <si>
    <t>미장공</t>
    <phoneticPr fontId="162" type="noConversion"/>
  </si>
  <si>
    <t>도장공</t>
    <phoneticPr fontId="162" type="noConversion"/>
  </si>
  <si>
    <t>배관공</t>
    <phoneticPr fontId="162" type="noConversion"/>
  </si>
  <si>
    <t>인력운반공</t>
    <phoneticPr fontId="162" type="noConversion"/>
  </si>
  <si>
    <t>화물차운전사</t>
    <phoneticPr fontId="162" type="noConversion"/>
  </si>
  <si>
    <t>기계설비공</t>
    <phoneticPr fontId="162" type="noConversion"/>
  </si>
  <si>
    <t>제조부문</t>
    <phoneticPr fontId="16" type="noConversion"/>
  </si>
  <si>
    <t>부품조립원</t>
    <phoneticPr fontId="162" type="noConversion"/>
  </si>
  <si>
    <t>전기기계조립원</t>
    <phoneticPr fontId="162" type="noConversion"/>
  </si>
  <si>
    <t>중기계조립원</t>
    <phoneticPr fontId="162" type="noConversion"/>
  </si>
  <si>
    <t>전선원</t>
    <phoneticPr fontId="162" type="noConversion"/>
  </si>
  <si>
    <t>단순노무종사원</t>
    <phoneticPr fontId="162" type="noConversion"/>
  </si>
  <si>
    <t>컴퓨터운용사</t>
    <phoneticPr fontId="162" type="noConversion"/>
  </si>
  <si>
    <t>전선원</t>
    <phoneticPr fontId="4" type="noConversion"/>
  </si>
  <si>
    <t>컴퓨터운용사</t>
    <phoneticPr fontId="4" type="noConversion"/>
  </si>
  <si>
    <t>통신관련산업기사</t>
    <phoneticPr fontId="50" type="noConversion"/>
  </si>
  <si>
    <t>통신설비공</t>
    <phoneticPr fontId="50" type="noConversion"/>
  </si>
  <si>
    <t>보통인부</t>
    <phoneticPr fontId="50" type="noConversion"/>
  </si>
  <si>
    <t>H/W 시험사</t>
    <phoneticPr fontId="50" type="noConversion"/>
  </si>
  <si>
    <t>통신관련산업기사</t>
    <phoneticPr fontId="16" type="noConversion"/>
  </si>
  <si>
    <t>레포트 화면</t>
    <phoneticPr fontId="4" type="noConversion"/>
  </si>
  <si>
    <t>표준화면</t>
    <phoneticPr fontId="4" type="noConversion"/>
  </si>
  <si>
    <t>본부 표준운영프로그램 연계</t>
    <phoneticPr fontId="4" type="noConversion"/>
  </si>
  <si>
    <t>TOMS 연계</t>
    <phoneticPr fontId="4" type="noConversion"/>
  </si>
  <si>
    <t>8P</t>
    <phoneticPr fontId="4" type="noConversion"/>
  </si>
  <si>
    <t>RTU SOFTWARE FEE</t>
    <phoneticPr fontId="4" type="noConversion"/>
  </si>
  <si>
    <t>DI/DO</t>
    <phoneticPr fontId="4" type="noConversion"/>
  </si>
  <si>
    <t>AI/AO</t>
    <phoneticPr fontId="4" type="noConversion"/>
  </si>
  <si>
    <t>점</t>
    <phoneticPr fontId="4" type="noConversion"/>
  </si>
  <si>
    <t>서지보호기</t>
    <phoneticPr fontId="4" type="noConversion"/>
  </si>
  <si>
    <t xml:space="preserve">  I/O 2000점이상, 128kB</t>
    <phoneticPr fontId="4" type="noConversion"/>
  </si>
  <si>
    <t>전원용 서지보호기(카운터)</t>
    <phoneticPr fontId="4" type="noConversion"/>
  </si>
  <si>
    <t>단상,Class2, In 40kA, 
Imax 80kA 이상</t>
    <phoneticPr fontId="4" type="noConversion"/>
  </si>
  <si>
    <t>DO</t>
    <phoneticPr fontId="4" type="noConversion"/>
  </si>
  <si>
    <t>DI</t>
    <phoneticPr fontId="4" type="noConversion"/>
  </si>
  <si>
    <t>AI</t>
    <phoneticPr fontId="4" type="noConversion"/>
  </si>
  <si>
    <t>AO</t>
    <phoneticPr fontId="4" type="noConversion"/>
  </si>
  <si>
    <t>신호,통신용 20kA 이상</t>
    <phoneticPr fontId="4" type="noConversion"/>
  </si>
  <si>
    <t>내선전공</t>
    <phoneticPr fontId="162" type="noConversion"/>
  </si>
  <si>
    <t>특고압케이블전공</t>
    <phoneticPr fontId="162" type="noConversion"/>
  </si>
  <si>
    <t>고압케이블전공</t>
    <phoneticPr fontId="162" type="noConversion"/>
  </si>
  <si>
    <t>저압케이블전공</t>
    <phoneticPr fontId="162" type="noConversion"/>
  </si>
  <si>
    <t>송전전공</t>
    <phoneticPr fontId="162" type="noConversion"/>
  </si>
  <si>
    <t>배전전공</t>
    <phoneticPr fontId="162" type="noConversion"/>
  </si>
  <si>
    <t>플랜트전공</t>
    <phoneticPr fontId="162" type="noConversion"/>
  </si>
  <si>
    <t>계장공</t>
    <phoneticPr fontId="162" type="noConversion"/>
  </si>
  <si>
    <t>철도신호공</t>
    <phoneticPr fontId="162" type="noConversion"/>
  </si>
  <si>
    <t>통신내선공</t>
    <phoneticPr fontId="162" type="noConversion"/>
  </si>
  <si>
    <t>통신설비공</t>
    <phoneticPr fontId="162" type="noConversion"/>
  </si>
  <si>
    <t>통신외선공</t>
    <phoneticPr fontId="162" type="noConversion"/>
  </si>
  <si>
    <t>통신케이블공</t>
    <phoneticPr fontId="162" type="noConversion"/>
  </si>
  <si>
    <t>무선안테나공</t>
    <phoneticPr fontId="162" type="noConversion"/>
  </si>
  <si>
    <t>광케이블설치사</t>
    <phoneticPr fontId="162" type="noConversion"/>
  </si>
  <si>
    <t>H/W 시험사</t>
    <phoneticPr fontId="162" type="noConversion"/>
  </si>
  <si>
    <t>S/W 시험사</t>
    <phoneticPr fontId="162" type="noConversion"/>
  </si>
  <si>
    <t>통신관련기사</t>
    <phoneticPr fontId="162" type="noConversion"/>
  </si>
  <si>
    <t>통신관련산업기사</t>
    <phoneticPr fontId="162" type="noConversion"/>
  </si>
  <si>
    <t>전기공사기사</t>
    <phoneticPr fontId="162" type="noConversion"/>
  </si>
  <si>
    <t>전기공사산업기사</t>
    <phoneticPr fontId="162" type="noConversion"/>
  </si>
  <si>
    <t>변전전공</t>
    <phoneticPr fontId="162" type="noConversion"/>
  </si>
  <si>
    <t>적용단가 문의</t>
    <phoneticPr fontId="4" type="noConversion"/>
  </si>
  <si>
    <t>M061233</t>
  </si>
  <si>
    <t>M061235</t>
  </si>
  <si>
    <t>M080545</t>
  </si>
  <si>
    <t>M080446</t>
  </si>
  <si>
    <t>M081210</t>
  </si>
  <si>
    <t>M081261</t>
  </si>
  <si>
    <t>M081270</t>
  </si>
  <si>
    <t>M079128</t>
  </si>
  <si>
    <t>M079103</t>
  </si>
  <si>
    <t>M079104</t>
  </si>
  <si>
    <t>M079105</t>
  </si>
  <si>
    <t>M079080</t>
  </si>
  <si>
    <t>M084892</t>
  </si>
  <si>
    <t>M061200</t>
  </si>
  <si>
    <t>M084913</t>
  </si>
  <si>
    <t>M084900</t>
  </si>
  <si>
    <t>M084903</t>
  </si>
  <si>
    <t>M084904</t>
  </si>
  <si>
    <t>M084821</t>
  </si>
  <si>
    <t>M084890</t>
  </si>
  <si>
    <t>M084891</t>
  </si>
  <si>
    <t>노무비*1.01%</t>
    <phoneticPr fontId="7" type="noConversion"/>
  </si>
  <si>
    <t>M060706</t>
    <phoneticPr fontId="4" type="noConversion"/>
  </si>
  <si>
    <t>M080500</t>
    <phoneticPr fontId="4" type="noConversion"/>
  </si>
  <si>
    <t>RTU SOFTWARE FEE</t>
    <phoneticPr fontId="4" type="noConversion"/>
  </si>
  <si>
    <t>통신(RS-232/485/이더넷)</t>
    <phoneticPr fontId="4" type="noConversion"/>
  </si>
  <si>
    <t>메가픽셀 스피드 돔 카메라</t>
    <phoneticPr fontId="16" type="noConversion"/>
  </si>
  <si>
    <t>CCTV 촬영안내판</t>
    <phoneticPr fontId="18" type="noConversion"/>
  </si>
  <si>
    <t>M081276</t>
    <phoneticPr fontId="18" type="noConversion"/>
  </si>
  <si>
    <t>전5-45-2</t>
    <phoneticPr fontId="54" type="noConversion"/>
  </si>
  <si>
    <t>통9-2-1-1</t>
    <phoneticPr fontId="7" type="noConversion"/>
  </si>
  <si>
    <t>통9-2-1-1</t>
    <phoneticPr fontId="54" type="noConversion"/>
  </si>
  <si>
    <t>통신외선공</t>
    <phoneticPr fontId="6" type="noConversion"/>
  </si>
  <si>
    <t>CCTV 시험</t>
    <phoneticPr fontId="54" type="noConversion"/>
  </si>
  <si>
    <t>작동시험</t>
    <phoneticPr fontId="54" type="noConversion"/>
  </si>
  <si>
    <t>EA</t>
    <phoneticPr fontId="54" type="noConversion"/>
  </si>
  <si>
    <t>통신내선공</t>
    <phoneticPr fontId="6" type="noConversion"/>
  </si>
  <si>
    <t>통신내선공</t>
    <phoneticPr fontId="16" type="noConversion"/>
  </si>
  <si>
    <t>특별인부</t>
    <phoneticPr fontId="18" type="noConversion"/>
  </si>
  <si>
    <t xml:space="preserve"> - 원격소 설치</t>
    <phoneticPr fontId="46" type="noConversion"/>
  </si>
  <si>
    <t>면</t>
    <phoneticPr fontId="12" type="noConversion"/>
  </si>
  <si>
    <t>자립형</t>
    <phoneticPr fontId="12" type="noConversion"/>
  </si>
  <si>
    <t>전3-34</t>
    <phoneticPr fontId="12" type="noConversion"/>
  </si>
  <si>
    <t>내선전공</t>
    <phoneticPr fontId="12" type="noConversion"/>
  </si>
  <si>
    <t>내선전공</t>
    <phoneticPr fontId="50" type="noConversion"/>
  </si>
  <si>
    <t>200만화소 이상, 36배 광학줌, 하우징일체</t>
  </si>
  <si>
    <t>M085066</t>
    <phoneticPr fontId="18" type="noConversion"/>
  </si>
  <si>
    <t>본부 필수화면 연계 1면</t>
  </si>
  <si>
    <t>본부 TOMS 연계</t>
    <phoneticPr fontId="4" type="noConversion"/>
  </si>
  <si>
    <t>본부 연계 필수화면</t>
    <phoneticPr fontId="4" type="noConversion"/>
  </si>
  <si>
    <t>지사 연계 필수화면</t>
    <phoneticPr fontId="4" type="noConversion"/>
  </si>
  <si>
    <t>계통도 등 기존 지사 HMI에 각 화면별 신규 시설물 추가</t>
    <phoneticPr fontId="4" type="noConversion"/>
  </si>
  <si>
    <t>금회 신규 시설물 TM/TC화면 구성</t>
    <phoneticPr fontId="4" type="noConversion"/>
  </si>
  <si>
    <t>* 표준운영프로그램 화면구성단가 및 화면수량 산출 기준(2018년)</t>
    <phoneticPr fontId="4" type="noConversion"/>
  </si>
  <si>
    <t>W</t>
  </si>
  <si>
    <t>D</t>
  </si>
  <si>
    <t>H</t>
  </si>
  <si>
    <t>구분</t>
  </si>
  <si>
    <t>너비</t>
  </si>
  <si>
    <t>높이</t>
  </si>
  <si>
    <t>두께</t>
  </si>
  <si>
    <t>소계</t>
  </si>
  <si>
    <t>용적중량:</t>
  </si>
  <si>
    <t>전면:</t>
  </si>
  <si>
    <t>후면</t>
  </si>
  <si>
    <t>측면1</t>
  </si>
  <si>
    <t>측면2</t>
  </si>
  <si>
    <t>상면</t>
  </si>
  <si>
    <t>하면</t>
  </si>
  <si>
    <t>체적:</t>
  </si>
  <si>
    <t>중량:</t>
  </si>
  <si>
    <t>x 7.93=</t>
  </si>
  <si>
    <t>kg</t>
  </si>
  <si>
    <t>외함(sus)가격:</t>
  </si>
  <si>
    <t>원/KG=</t>
  </si>
  <si>
    <t>비중</t>
  </si>
  <si>
    <t>16P</t>
    <phoneticPr fontId="4" type="noConversion"/>
  </si>
  <si>
    <t>M084907</t>
  </si>
  <si>
    <t>M084910</t>
  </si>
  <si>
    <t>큐비클 외함(옥외형)</t>
    <phoneticPr fontId="4" type="noConversion"/>
  </si>
  <si>
    <t>산출</t>
    <phoneticPr fontId="4" type="noConversion"/>
  </si>
  <si>
    <t>컬러강판, 500*400</t>
    <phoneticPr fontId="18" type="noConversion"/>
  </si>
  <si>
    <t>CCTV POLE PANEL</t>
  </si>
  <si>
    <t>STS. 2.0t (W)600*(H)700*(D)500, 이중단열판</t>
  </si>
  <si>
    <t>M085072</t>
  </si>
  <si>
    <t>진창 배수장</t>
    <phoneticPr fontId="4" type="noConversion"/>
  </si>
  <si>
    <t>SET</t>
    <phoneticPr fontId="4" type="noConversion"/>
  </si>
  <si>
    <t>배수문 3.7KW X 3 대</t>
    <phoneticPr fontId="4" type="noConversion"/>
  </si>
  <si>
    <t>CCTV 2대 , 내수위계 , 내수위계</t>
    <phoneticPr fontId="4" type="noConversion"/>
  </si>
  <si>
    <t>초음파수위계(분리형)</t>
    <phoneticPr fontId="4" type="noConversion"/>
  </si>
  <si>
    <t>3) 배수문 제어반</t>
    <phoneticPr fontId="4" type="noConversion"/>
  </si>
  <si>
    <t>4P 50AF</t>
    <phoneticPr fontId="4" type="noConversion"/>
  </si>
  <si>
    <t>전력량계</t>
    <phoneticPr fontId="4" type="noConversion"/>
  </si>
  <si>
    <t>RS485</t>
    <phoneticPr fontId="4" type="noConversion"/>
  </si>
  <si>
    <t>3P 50AF</t>
    <phoneticPr fontId="4" type="noConversion"/>
  </si>
  <si>
    <t>2P 30AF</t>
    <phoneticPr fontId="4" type="noConversion"/>
  </si>
  <si>
    <t>식</t>
    <phoneticPr fontId="4" type="noConversion"/>
  </si>
  <si>
    <t>배수문제어반 설치</t>
    <phoneticPr fontId="50" type="noConversion"/>
  </si>
  <si>
    <t>3) 배수문제어반 설치</t>
    <phoneticPr fontId="50" type="noConversion"/>
  </si>
  <si>
    <t>식</t>
    <phoneticPr fontId="50" type="noConversion"/>
  </si>
  <si>
    <t>광 산 2 배 수 장</t>
    <phoneticPr fontId="7" type="noConversion"/>
  </si>
  <si>
    <t xml:space="preserve"> 진창지구 배수개선사업</t>
    <phoneticPr fontId="7" type="noConversion"/>
  </si>
  <si>
    <t>서지흡수기</t>
  </si>
  <si>
    <t>전원용 Class2, 1상2선, 40kA이상</t>
  </si>
  <si>
    <t>통신(이더넷용) 20kA이상</t>
  </si>
  <si>
    <t>자동복귀 누전차단기</t>
  </si>
  <si>
    <t>220V 2P 30AF</t>
  </si>
  <si>
    <t>중앙감시시스템</t>
  </si>
  <si>
    <t>현장저장장치(4TB), 모니터, 스위치허브(24P), 전원공급기</t>
  </si>
  <si>
    <t>시스템장비용랙</t>
  </si>
  <si>
    <t>19", 27U, D:750mm</t>
  </si>
  <si>
    <t>(재료비+노무비)*7.8%</t>
    <phoneticPr fontId="7" type="noConversion"/>
  </si>
  <si>
    <t>(재료비+노무비+경비)*6.0%</t>
    <phoneticPr fontId="7" type="noConversion"/>
  </si>
  <si>
    <t>퇴직공제부금비</t>
    <phoneticPr fontId="7" type="noConversion"/>
  </si>
  <si>
    <t>직접노무비*2.30%</t>
    <phoneticPr fontId="7" type="noConversion"/>
  </si>
  <si>
    <t>큐비클 외함(옥내형)</t>
    <phoneticPr fontId="4" type="noConversion"/>
  </si>
  <si>
    <t>SUS 0.8(W)x0.6(D)x2.1(H)</t>
    <phoneticPr fontId="4" type="noConversion"/>
  </si>
  <si>
    <t>3. 원격제어소 일반공사</t>
    <phoneticPr fontId="46" type="noConversion"/>
  </si>
  <si>
    <t>총       액</t>
  </si>
  <si>
    <t>kg</t>
    <phoneticPr fontId="7" type="noConversion"/>
  </si>
  <si>
    <t>13유통6월P967</t>
    <phoneticPr fontId="7" type="noConversion"/>
  </si>
  <si>
    <t>소    계</t>
  </si>
  <si>
    <t>전선관 부속품</t>
  </si>
  <si>
    <t>배관자재*15%</t>
  </si>
  <si>
    <t xml:space="preserve">  잡    재  </t>
  </si>
  <si>
    <t>배관,배선자재*2%</t>
  </si>
  <si>
    <t>&lt;직접노무비&gt;</t>
  </si>
  <si>
    <t>노무비</t>
    <phoneticPr fontId="46" type="noConversion"/>
  </si>
  <si>
    <t>통신케이블공</t>
  </si>
  <si>
    <t>인</t>
    <phoneticPr fontId="7" type="noConversion"/>
  </si>
  <si>
    <t>통신외선공</t>
  </si>
  <si>
    <t>&lt;경    비&gt;</t>
    <phoneticPr fontId="7" type="noConversion"/>
  </si>
  <si>
    <t>운 반 비</t>
    <phoneticPr fontId="7" type="noConversion"/>
  </si>
  <si>
    <t>KG</t>
  </si>
  <si>
    <t>공구손료</t>
  </si>
  <si>
    <t>직접노무비*3%</t>
  </si>
  <si>
    <t>품     명</t>
    <phoneticPr fontId="16" type="noConversion"/>
  </si>
  <si>
    <t>규     격</t>
    <phoneticPr fontId="16" type="noConversion"/>
  </si>
  <si>
    <t>단위</t>
    <phoneticPr fontId="16" type="noConversion"/>
  </si>
  <si>
    <t>산  출  수  량</t>
    <phoneticPr fontId="16" type="noConversion"/>
  </si>
  <si>
    <t>소 계</t>
    <phoneticPr fontId="16" type="noConversion"/>
  </si>
  <si>
    <t>할증</t>
    <phoneticPr fontId="16" type="noConversion"/>
  </si>
  <si>
    <t>합 계</t>
    <phoneticPr fontId="16" type="noConversion"/>
  </si>
  <si>
    <t>공량</t>
    <phoneticPr fontId="16" type="noConversion"/>
  </si>
  <si>
    <t>공량합계</t>
    <phoneticPr fontId="46" type="noConversion"/>
  </si>
  <si>
    <t>품셈</t>
    <phoneticPr fontId="16" type="noConversion"/>
  </si>
  <si>
    <t>전공</t>
    <phoneticPr fontId="16" type="noConversion"/>
  </si>
  <si>
    <t>파상형 전선관</t>
    <phoneticPr fontId="46" type="noConversion"/>
  </si>
  <si>
    <t>ELP Φ30</t>
    <phoneticPr fontId="46" type="noConversion"/>
  </si>
  <si>
    <t>M</t>
    <phoneticPr fontId="46" type="noConversion"/>
  </si>
  <si>
    <t>통신인입</t>
    <phoneticPr fontId="46" type="noConversion"/>
  </si>
  <si>
    <t>55+5</t>
    <phoneticPr fontId="46" type="noConversion"/>
  </si>
  <si>
    <t>=</t>
    <phoneticPr fontId="46" type="noConversion"/>
  </si>
  <si>
    <t>CCTV RACK ~ CCTV#2 : 전원, DATA</t>
    <phoneticPr fontId="46" type="noConversion"/>
  </si>
  <si>
    <t>(45+1)*2</t>
    <phoneticPr fontId="46" type="noConversion"/>
  </si>
  <si>
    <t>CCTV RACK ~ CCTV#3</t>
    <phoneticPr fontId="46" type="noConversion"/>
  </si>
  <si>
    <t>(35+1)*2</t>
    <phoneticPr fontId="46" type="noConversion"/>
  </si>
  <si>
    <t>통신
2-1-3</t>
    <phoneticPr fontId="46" type="noConversion"/>
  </si>
  <si>
    <t>통신외선공</t>
    <phoneticPr fontId="46" type="noConversion"/>
  </si>
  <si>
    <t>보통인부</t>
    <phoneticPr fontId="46" type="noConversion"/>
  </si>
  <si>
    <t>강제 전선관</t>
    <phoneticPr fontId="46" type="noConversion"/>
  </si>
  <si>
    <t>ST 22C</t>
    <phoneticPr fontId="46" type="noConversion"/>
  </si>
  <si>
    <t>RCS-N1 ~ POS : DATA</t>
    <phoneticPr fontId="46" type="noConversion"/>
  </si>
  <si>
    <t>15+1</t>
    <phoneticPr fontId="46" type="noConversion"/>
  </si>
  <si>
    <t>CCTV RACK ~ CCTV#1 : 전원</t>
    <phoneticPr fontId="46" type="noConversion"/>
  </si>
  <si>
    <t>15+4</t>
    <phoneticPr fontId="46" type="noConversion"/>
  </si>
  <si>
    <t>CCTV RACK ~ CCTV#1 : DATA</t>
    <phoneticPr fontId="46" type="noConversion"/>
  </si>
  <si>
    <t>통신
3-1-1</t>
    <phoneticPr fontId="46" type="noConversion"/>
  </si>
  <si>
    <t>전력케이블</t>
  </si>
  <si>
    <t>0.6/1kV F-CV 2.5㎟×2C</t>
    <phoneticPr fontId="46" type="noConversion"/>
  </si>
  <si>
    <t>19+1+1</t>
    <phoneticPr fontId="46" type="noConversion"/>
  </si>
  <si>
    <t>CCTV RACK ~ CCTV#2 : 전원</t>
    <phoneticPr fontId="46" type="noConversion"/>
  </si>
  <si>
    <t>46+(10+6)</t>
    <phoneticPr fontId="46" type="noConversion"/>
  </si>
  <si>
    <t>CCTV RACK ~ CCTV#3 : 전원</t>
    <phoneticPr fontId="46" type="noConversion"/>
  </si>
  <si>
    <t>36+(10+6)</t>
    <phoneticPr fontId="46" type="noConversion"/>
  </si>
  <si>
    <t>통신
4-6-1</t>
    <phoneticPr fontId="46" type="noConversion"/>
  </si>
  <si>
    <t>통신케이블공</t>
    <phoneticPr fontId="46" type="noConversion"/>
  </si>
  <si>
    <t>UTP 케이블</t>
    <phoneticPr fontId="46" type="noConversion"/>
  </si>
  <si>
    <t>UTP CAT 6 - 4Pir</t>
    <phoneticPr fontId="46" type="noConversion"/>
  </si>
  <si>
    <t>RCS-N1 ~ CCTV RACK : DATA</t>
    <phoneticPr fontId="46" type="noConversion"/>
  </si>
  <si>
    <t>1+(1+1)</t>
    <phoneticPr fontId="46" type="noConversion"/>
  </si>
  <si>
    <t>CCTV RACK ~ CCTV#2 : DATA</t>
    <phoneticPr fontId="46" type="noConversion"/>
  </si>
  <si>
    <t>CCTV RACK ~ CCTV#3 : DATA</t>
    <phoneticPr fontId="46" type="noConversion"/>
  </si>
  <si>
    <t>통신
4-3-1</t>
    <phoneticPr fontId="46" type="noConversion"/>
  </si>
  <si>
    <t>제어케이블</t>
  </si>
  <si>
    <t>0.6/1kV F-CVV-SB 1.5㎟×30C</t>
    <phoneticPr fontId="46" type="noConversion"/>
  </si>
  <si>
    <t>MOP-101 ~ RCS-01 : DATA</t>
    <phoneticPr fontId="46" type="noConversion"/>
  </si>
  <si>
    <t>LV-N1 ~ RCS-01 : DATA</t>
    <phoneticPr fontId="46" type="noConversion"/>
  </si>
  <si>
    <t>통신
4-4-1</t>
    <phoneticPr fontId="46" type="noConversion"/>
  </si>
  <si>
    <t>0.6/1kV F-CVV-SB 1.5㎟×10C</t>
    <phoneticPr fontId="46" type="noConversion"/>
  </si>
  <si>
    <t>TR-N1~N3 ~ RCS-N1 : DATA</t>
    <phoneticPr fontId="46" type="noConversion"/>
  </si>
  <si>
    <t>HV-N1~N4 ~ RCS-N1 : DATA</t>
    <phoneticPr fontId="46" type="noConversion"/>
  </si>
  <si>
    <t>0.6/1kV F-CVV-SB 1.5㎟×5C</t>
    <phoneticPr fontId="46" type="noConversion"/>
  </si>
  <si>
    <t>EHV-N1(MAIN VCB) ~ RCS-01 : DATA</t>
    <phoneticPr fontId="46" type="noConversion"/>
  </si>
  <si>
    <t>20+(2+2)</t>
    <phoneticPr fontId="46" type="noConversion"/>
  </si>
  <si>
    <t>EHV-N3(MAIN VCB) ~ RCS-N1 : DATA</t>
    <phoneticPr fontId="46" type="noConversion"/>
  </si>
  <si>
    <t>접지선</t>
    <phoneticPr fontId="46" type="noConversion"/>
  </si>
  <si>
    <t>F-GV 2.5㎟</t>
    <phoneticPr fontId="46" type="noConversion"/>
  </si>
  <si>
    <t>통신
11-5-1</t>
    <phoneticPr fontId="46" type="noConversion"/>
  </si>
  <si>
    <t>인</t>
    <phoneticPr fontId="46" type="noConversion"/>
  </si>
  <si>
    <t>제조요율 적용</t>
    <phoneticPr fontId="46" type="noConversion"/>
  </si>
  <si>
    <t>외함(STS)가격:</t>
    <phoneticPr fontId="4" type="noConversion"/>
  </si>
  <si>
    <t>ST 0.8(W)x1.8(D)x2.5(H)</t>
    <phoneticPr fontId="4" type="noConversion"/>
  </si>
  <si>
    <t>자동복귀형</t>
    <phoneticPr fontId="4" type="noConversion"/>
  </si>
  <si>
    <t>현장/원격</t>
    <phoneticPr fontId="4" type="noConversion"/>
  </si>
  <si>
    <t>M080546</t>
    <phoneticPr fontId="4" type="noConversion"/>
  </si>
  <si>
    <t>M081214</t>
    <phoneticPr fontId="4" type="noConversion"/>
  </si>
  <si>
    <t>작업반장</t>
  </si>
  <si>
    <t>일반공사 직종</t>
  </si>
  <si>
    <t xml:space="preserve">인    </t>
  </si>
  <si>
    <t>특별인부</t>
  </si>
  <si>
    <t>조력공</t>
  </si>
  <si>
    <t>제도사</t>
  </si>
  <si>
    <t>비계공</t>
  </si>
  <si>
    <t>형틀목공</t>
  </si>
  <si>
    <t>철근공</t>
  </si>
  <si>
    <t>철공</t>
  </si>
  <si>
    <t>철판공</t>
  </si>
  <si>
    <t>철골공</t>
  </si>
  <si>
    <t>용접공</t>
  </si>
  <si>
    <t>콘크리트공</t>
  </si>
  <si>
    <t>보링공</t>
  </si>
  <si>
    <t>착암공</t>
  </si>
  <si>
    <t>화약취급공</t>
  </si>
  <si>
    <t>할석공</t>
  </si>
  <si>
    <t>포설공</t>
  </si>
  <si>
    <t>포장공</t>
  </si>
  <si>
    <t>잠수부</t>
  </si>
  <si>
    <t>조적공</t>
  </si>
  <si>
    <t>견출공</t>
  </si>
  <si>
    <t>건축목공</t>
  </si>
  <si>
    <t>창호공</t>
  </si>
  <si>
    <t>유리공</t>
  </si>
  <si>
    <t>방수공</t>
  </si>
  <si>
    <t>미장공</t>
  </si>
  <si>
    <t>타일공</t>
  </si>
  <si>
    <t>도장공</t>
  </si>
  <si>
    <t>내장공</t>
  </si>
  <si>
    <t>도배공</t>
  </si>
  <si>
    <t>연마공</t>
  </si>
  <si>
    <t>석공</t>
  </si>
  <si>
    <t>줄눈공</t>
  </si>
  <si>
    <t>판넬조립공</t>
  </si>
  <si>
    <t>지붕잇기공</t>
  </si>
  <si>
    <t>벌목부</t>
  </si>
  <si>
    <t>조경공</t>
  </si>
  <si>
    <t>배관공</t>
  </si>
  <si>
    <t>배관공(수도)</t>
  </si>
  <si>
    <t>보일러공</t>
  </si>
  <si>
    <t>위생공</t>
  </si>
  <si>
    <t>덕트공</t>
  </si>
  <si>
    <t>보온공</t>
  </si>
  <si>
    <t>인력운반공</t>
  </si>
  <si>
    <t>궤도공</t>
  </si>
  <si>
    <t>건설기계조장</t>
  </si>
  <si>
    <t>건설기계운전사</t>
  </si>
  <si>
    <t>화물차운전사</t>
  </si>
  <si>
    <t>일반기계운전사</t>
  </si>
  <si>
    <t>기계설비공</t>
  </si>
  <si>
    <t>준설선선장</t>
  </si>
  <si>
    <t>준설선기관사</t>
  </si>
  <si>
    <t>준설선운전사</t>
  </si>
  <si>
    <t>선원</t>
  </si>
  <si>
    <t>플랜트배관공</t>
  </si>
  <si>
    <t>플랜트제관공</t>
  </si>
  <si>
    <t>플랜트용접공</t>
  </si>
  <si>
    <t>플랜트특수용접공</t>
  </si>
  <si>
    <t>플랜트기계설치공</t>
  </si>
  <si>
    <t>플랜트특별인부</t>
  </si>
  <si>
    <t>플랜트케이블전공</t>
  </si>
  <si>
    <t>플랜트계장공</t>
  </si>
  <si>
    <t>플랜트덕트공</t>
  </si>
  <si>
    <t>플랜트보온공</t>
  </si>
  <si>
    <t>제철축로공</t>
  </si>
  <si>
    <t>비파괴시험공</t>
  </si>
  <si>
    <t>특급품질관리원</t>
  </si>
  <si>
    <t>고급품질관리원</t>
  </si>
  <si>
    <t>중급품질관리원</t>
  </si>
  <si>
    <t>초급품질관리원</t>
  </si>
  <si>
    <t>지적기사</t>
  </si>
  <si>
    <t>지적산업기사</t>
  </si>
  <si>
    <t>지적기능사</t>
  </si>
  <si>
    <t>내선전공</t>
  </si>
  <si>
    <t>특고압케이블전공</t>
  </si>
  <si>
    <t>고압케이블전공</t>
  </si>
  <si>
    <t>저압케이블전공</t>
  </si>
  <si>
    <t>송전전공</t>
  </si>
  <si>
    <t>송전활선전공</t>
  </si>
  <si>
    <t>배전전공</t>
  </si>
  <si>
    <t>배전활선전공</t>
  </si>
  <si>
    <t>플랜트전공</t>
  </si>
  <si>
    <t>계장공</t>
  </si>
  <si>
    <t>철도신호공</t>
  </si>
  <si>
    <t>통신내선공</t>
  </si>
  <si>
    <t>무선안테나공</t>
  </si>
  <si>
    <t>석면해체공</t>
  </si>
  <si>
    <t xml:space="preserve"> 2. 원격제어소 일반공사</t>
    <phoneticPr fontId="3" type="noConversion"/>
  </si>
  <si>
    <t>소               계</t>
    <phoneticPr fontId="46" type="noConversion"/>
  </si>
  <si>
    <t>합               계</t>
    <phoneticPr fontId="46" type="noConversion"/>
  </si>
  <si>
    <t>2+(4+4)</t>
    <phoneticPr fontId="46" type="noConversion"/>
  </si>
  <si>
    <t>2+(10+9+8+2+2)</t>
    <phoneticPr fontId="46" type="noConversion"/>
  </si>
  <si>
    <t>(10+2+2)+(9+2+2)+(10+2+2)</t>
    <phoneticPr fontId="46" type="noConversion"/>
  </si>
  <si>
    <t>RANGE 0.3~15m배수장</t>
    <phoneticPr fontId="4" type="noConversion"/>
  </si>
  <si>
    <t>RANGE 0.3~15m배수문</t>
    <phoneticPr fontId="4" type="noConversion"/>
  </si>
  <si>
    <t>디지털표시기</t>
    <phoneticPr fontId="4" type="noConversion"/>
  </si>
  <si>
    <t>입력:4~20mA, 4 Digit</t>
    <phoneticPr fontId="4" type="noConversion"/>
  </si>
  <si>
    <t>M079142</t>
    <phoneticPr fontId="4" type="noConversion"/>
  </si>
  <si>
    <t>전6-2</t>
    <phoneticPr fontId="4" type="noConversion"/>
  </si>
  <si>
    <t>오뚜기수위계</t>
    <phoneticPr fontId="4" type="noConversion"/>
  </si>
  <si>
    <t>4접점(HH,H,L,LL)</t>
    <phoneticPr fontId="4" type="noConversion"/>
  </si>
  <si>
    <t>M085064</t>
    <phoneticPr fontId="4" type="noConversion"/>
  </si>
  <si>
    <t>M085052</t>
  </si>
  <si>
    <t>M084906</t>
    <phoneticPr fontId="4" type="noConversion"/>
  </si>
  <si>
    <t>M084905</t>
  </si>
  <si>
    <t xml:space="preserve">84ns/Step, 4,000점 이상 </t>
    <phoneticPr fontId="4" type="noConversion"/>
  </si>
  <si>
    <t>M084918</t>
  </si>
  <si>
    <t>M084909</t>
  </si>
  <si>
    <t xml:space="preserve"> 입출력모듈 8개 장착</t>
    <phoneticPr fontId="75" type="noConversion"/>
  </si>
  <si>
    <t>M084912</t>
  </si>
  <si>
    <t>M084917</t>
  </si>
  <si>
    <t>M061232</t>
  </si>
  <si>
    <t>삼상,Class2, In 40kA, 
Imax 80kA 이상</t>
    <phoneticPr fontId="4" type="noConversion"/>
  </si>
  <si>
    <t>M084905</t>
    <phoneticPr fontId="4" type="noConversion"/>
  </si>
  <si>
    <t>통신</t>
    <phoneticPr fontId="4" type="noConversion"/>
  </si>
  <si>
    <t>직접노무비*19.8%</t>
    <phoneticPr fontId="7" type="noConversion"/>
  </si>
  <si>
    <t>노무비*3.56%</t>
    <phoneticPr fontId="7" type="noConversion"/>
  </si>
  <si>
    <t>직접노무비*3.595%</t>
    <phoneticPr fontId="7" type="noConversion"/>
  </si>
  <si>
    <t>건강보험요*13.14%</t>
    <phoneticPr fontId="7" type="noConversion"/>
  </si>
  <si>
    <t>직접노무비*4.75%</t>
    <phoneticPr fontId="7" type="noConversion"/>
  </si>
  <si>
    <t>(재료비+직접노무비)*1.2*2.07%</t>
    <phoneticPr fontId="7" type="noConversion"/>
  </si>
  <si>
    <t>안전관리비</t>
    <phoneticPr fontId="213" type="noConversion"/>
  </si>
  <si>
    <t>5억미만</t>
    <phoneticPr fontId="213" type="noConversion"/>
  </si>
  <si>
    <t>a.</t>
    <phoneticPr fontId="213" type="noConversion"/>
  </si>
  <si>
    <t>b.</t>
    <phoneticPr fontId="213" type="noConversion"/>
  </si>
  <si>
    <t xml:space="preserve"> (재+직노+도급자관급)의2.07%</t>
    <phoneticPr fontId="16" type="noConversion"/>
  </si>
  <si>
    <t xml:space="preserve"> (재+직노)의 2.07% *1.2</t>
    <phoneticPr fontId="16" type="noConversion"/>
  </si>
  <si>
    <t>10+(2+2)</t>
    <phoneticPr fontId="46" type="noConversion"/>
  </si>
  <si>
    <t>26년 상반기</t>
    <phoneticPr fontId="16" type="noConversion"/>
  </si>
  <si>
    <t>26년, 121,839,000(통신공사+ 배수장 RTU)</t>
    <phoneticPr fontId="46" type="noConversion"/>
  </si>
  <si>
    <t xml:space="preserve">통신공사 </t>
    <phoneticPr fontId="46" type="noConversion"/>
  </si>
  <si>
    <t>배수장 RTU</t>
    <phoneticPr fontId="46" type="noConversion"/>
  </si>
  <si>
    <t>산업안전안전관리비</t>
    <phoneticPr fontId="46" type="noConversion"/>
  </si>
  <si>
    <t>석면분담금</t>
    <phoneticPr fontId="46" type="noConversion"/>
  </si>
  <si>
    <t>임금채권부담금</t>
    <phoneticPr fontId="46" type="noConversion"/>
  </si>
  <si>
    <t>(</t>
    <phoneticPr fontId="46" type="noConversion"/>
  </si>
  <si>
    <t>)</t>
    <phoneticPr fontId="4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</si>
</sst>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1">
    <numFmt numFmtId="5" formatCode="&quot;₩&quot;#,##0;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_-;&quot;₩&quot;\!\-* #,##0_-;_-* &quot;-&quot;_-;_-@_-"/>
    <numFmt numFmtId="177" formatCode="_-* #,##0.00_-;&quot;₩&quot;\!\-* #,##0.00_-;_-* &quot;-&quot;??_-;_-@_-"/>
    <numFmt numFmtId="178" formatCode="_ * #,##0_ ;_ * &quot;₩&quot;\!\-#,##0_ ;_ * &quot;-&quot;_ ;_ @_ "/>
    <numFmt numFmtId="179" formatCode="0.0"/>
    <numFmt numFmtId="180" formatCode="_ * #,##0.00_ ;_ * &quot;₩&quot;\!\-#,##0.00_ ;_ * &quot;-&quot;_ ;_ @_ "/>
    <numFmt numFmtId="181" formatCode="0.000"/>
    <numFmt numFmtId="182" formatCode="0.0000"/>
    <numFmt numFmtId="183" formatCode="0.00_);[Red]&quot;₩&quot;\!\(0.00&quot;₩&quot;\!\)"/>
    <numFmt numFmtId="184" formatCode="#,##0_);[Red]&quot;₩&quot;\!\(#,##0&quot;₩&quot;\!\)"/>
    <numFmt numFmtId="185" formatCode="_-* #,##0.000_-;&quot;₩&quot;\!\-* #,##0.000_-;_-* &quot;-&quot;??_-;_-@_-"/>
    <numFmt numFmtId="186" formatCode="#,##0_ "/>
    <numFmt numFmtId="187" formatCode="0.000_);[Red]&quot;₩&quot;\!\(0.000&quot;₩&quot;\!\)"/>
    <numFmt numFmtId="188" formatCode="_ * #,##0.00_ ;_ * \-#,##0.00_ ;_ * &quot;-&quot;_ ;_ @_ "/>
    <numFmt numFmtId="189" formatCode="_ * #,##0_ ;_ * \-#,##0_ ;_ * &quot;-&quot;_ ;_ @_ "/>
    <numFmt numFmtId="190" formatCode="_ &quot;₩&quot;* #,##0_ ;_ &quot;₩&quot;* \-#,##0_ ;_ &quot;₩&quot;* &quot;-&quot;_ ;_ @_ "/>
    <numFmt numFmtId="191" formatCode="_ &quot;₩&quot;* #,##0.00_ ;_ &quot;₩&quot;* \-#,##0.00_ ;_ &quot;₩&quot;* &quot;-&quot;??_ ;_ @_ "/>
    <numFmt numFmtId="192" formatCode="_ * #,##0.00_ ;_ * \-#,##0.00_ ;_ * &quot;-&quot;??_ ;_ @_ "/>
    <numFmt numFmtId="193" formatCode="_ * #,##0.000_ ;_ * \-#,##0.000_ ;_ * &quot;-&quot;_ ;_ @_ "/>
    <numFmt numFmtId="194" formatCode="#,##0;[Red]#,##0"/>
    <numFmt numFmtId="195" formatCode="0.000%"/>
    <numFmt numFmtId="196" formatCode="0.0%"/>
    <numFmt numFmtId="197" formatCode="#,##0_);[Red]\(#,##0\)"/>
    <numFmt numFmtId="198" formatCode="0.000_);[Red]\(0.000\)"/>
    <numFmt numFmtId="199" formatCode="0.00_ "/>
    <numFmt numFmtId="200" formatCode="#,##0.0_);[Red]\(#,##0.0\)"/>
    <numFmt numFmtId="201" formatCode="#,##0;[Red]&quot;-&quot;#,##0"/>
    <numFmt numFmtId="202" formatCode="\$#.00"/>
    <numFmt numFmtId="203" formatCode="%#.00"/>
    <numFmt numFmtId="204" formatCode="#.00"/>
    <numFmt numFmtId="205" formatCode="#,##0."/>
    <numFmt numFmtId="206" formatCode="\$#."/>
    <numFmt numFmtId="207" formatCode="&quot;US$&quot;#,##0_);[Red]\(&quot;US$&quot;#,##0\)"/>
    <numFmt numFmtId="208" formatCode="mmm\.yy"/>
    <numFmt numFmtId="209" formatCode="_(* #,##0.0_);_(* \(#,##0.0\);_(* &quot;-&quot;_);_(@_)"/>
    <numFmt numFmtId="210" formatCode="&quot;?#,##0.00;\-&quot;&quot;?&quot;#,##0.00"/>
    <numFmt numFmtId="211" formatCode="#,##0;\-#,##0;&quot;-&quot;"/>
    <numFmt numFmtId="212" formatCode="#,##0;&quot;-&quot;#,##0"/>
    <numFmt numFmtId="213" formatCode="#."/>
    <numFmt numFmtId="214" formatCode="&quot;₩&quot;#,##0.00;&quot;₩&quot;\-#,##0.00"/>
    <numFmt numFmtId="215" formatCode="_ &quot;₩&quot;\ * #,##0.00_ ;_ &quot;₩&quot;\ * \-#,##0.00_ ;_ &quot;₩&quot;\ * &quot;-&quot;??_ ;_ @_ "/>
    <numFmt numFmtId="216" formatCode="\2\9.\8"/>
    <numFmt numFmtId="217" formatCode="#,##0\ ;[Red]\-#,##0\ "/>
    <numFmt numFmtId="218" formatCode="&quot;$&quot;#,##0.00_);\(&quot;$&quot;#,##0.00\)"/>
    <numFmt numFmtId="219" formatCode="#,##0.0000"/>
    <numFmt numFmtId="220" formatCode="0_ "/>
    <numFmt numFmtId="221" formatCode="\&lt;#,##0\&gt;"/>
    <numFmt numFmtId="222" formatCode="_(&quot;$&quot;* #,##0.00_);_(&quot;$&quot;* \(#,##0.00\);_(&quot;$&quot;* &quot;-&quot;??_);_(@_)"/>
    <numFmt numFmtId="223" formatCode="#,##0.00;[Red]&quot;-&quot;#,##0.00"/>
    <numFmt numFmtId="224" formatCode="&quot;₩&quot;#,##0.00;[Red]&quot;₩&quot;\-#,##0.00"/>
    <numFmt numFmtId="225" formatCode="_ * #,##0.0_ ;_ * \-#,##0.0_ ;_ * &quot;-&quot;_ ;_ @_ "/>
    <numFmt numFmtId="226" formatCode="0.00_);[Red]\(0.00\)"/>
    <numFmt numFmtId="227" formatCode="_-* #,##0.000_-;\-* #,##0.000_-;_-* &quot;-&quot;??_-;_-@_-"/>
    <numFmt numFmtId="228" formatCode="0.0_);[Red]\(0.0\)"/>
    <numFmt numFmtId="229" formatCode="#,##0.0"/>
    <numFmt numFmtId="230" formatCode="&quot;kr&quot;\ #,##0;&quot;kr&quot;\ \-#,##0"/>
    <numFmt numFmtId="231" formatCode="&quot;₩&quot;\!\$#,##0_);[Red]&quot;₩&quot;\!\(&quot;₩&quot;\!\$#,##0&quot;₩&quot;\!\)"/>
    <numFmt numFmtId="232" formatCode="&quot;₩&quot;\!\(#,##0.000&quot;₩&quot;\!\)"/>
    <numFmt numFmtId="233" formatCode="\(#,##0.000\)"/>
    <numFmt numFmtId="234" formatCode="&quot;₩&quot;#,##0.00;\!\-&quot;₩&quot;#,##0.00"/>
    <numFmt numFmtId="235" formatCode="_-&quot;₩&quot;* #,##0.00_-;\!\-&quot;₩&quot;* #,##0.00_-;_-&quot;₩&quot;* &quot;-&quot;??_-;_-@_-"/>
    <numFmt numFmtId="236" formatCode="&quot;₩&quot;#,##0;&quot;₩&quot;\!\-&quot;₩&quot;#,##0"/>
    <numFmt numFmtId="237" formatCode="&quot;₩&quot;#,##0.00;[Red]&quot;₩&quot;\!\!\-&quot;₩&quot;#,##0.00"/>
    <numFmt numFmtId="238" formatCode="_-* #,##0_-;&quot;₩&quot;\!\!\-* #,##0_-;_-* &quot;-&quot;_-;_-@_-"/>
    <numFmt numFmtId="239" formatCode="&quot;₩&quot;#,##0;[Red]&quot;₩&quot;&quot;₩&quot;\!\!\-&quot;₩&quot;#,##0"/>
    <numFmt numFmtId="240" formatCode="&quot;₩&quot;#,##0.00;[Red]&quot;₩&quot;&quot;₩&quot;\!\!\-&quot;₩&quot;#,##0.00"/>
    <numFmt numFmtId="241" formatCode="_-* #,##0.00_-;&quot;₩&quot;&quot;₩&quot;&quot;₩&quot;\!\!\!\-* #,##0.00_-;_-* &quot;-&quot;??_-;_-@_-"/>
    <numFmt numFmtId="242" formatCode="_ * #,##0_ ;_ * &quot;₩&quot;&quot;₩&quot;\!\!\-#,##0_ ;_ * &quot;-&quot;??_ ;_ @_ "/>
    <numFmt numFmtId="243" formatCode="#,##0.000"/>
    <numFmt numFmtId="244" formatCode="#,##0.00_ "/>
    <numFmt numFmtId="245" formatCode="\ 0.00"/>
    <numFmt numFmtId="246" formatCode="0.0%;[Red]\-0.0%"/>
    <numFmt numFmtId="247" formatCode="0.00%;[Red]\-0.00%"/>
    <numFmt numFmtId="248" formatCode="#,##0.#####\ ;[Red]\-#,##0.#####\ "/>
    <numFmt numFmtId="249" formatCode="0.00&quot;  &quot;"/>
    <numFmt numFmtId="250" formatCode="_-* #,##0\ &quot;DM&quot;_-;\-* #,##0\ &quot;DM&quot;_-;_-* &quot;-&quot;\ &quot;DM&quot;_-;_-@_-"/>
    <numFmt numFmtId="251" formatCode="_-* #,##0\ _D_M_-;\-* #,##0\ _D_M_-;_-* &quot;-&quot;\ _D_M_-;_-@_-"/>
    <numFmt numFmtId="252" formatCode="_-* #,##0.00\ &quot;DM&quot;_-;\-* #,##0.00\ &quot;DM&quot;_-;_-* &quot;-&quot;??\ &quot;DM&quot;_-;_-@_-"/>
    <numFmt numFmtId="253" formatCode="_-* #,##0.00\ _D_M_-;\-* #,##0.00\ _D_M_-;_-* &quot;-&quot;??\ _D_M_-;_-@_-"/>
    <numFmt numFmtId="254" formatCode="&quot;$&quot;#,##0_);[Red]\(&quot;$&quot;#,##0\)"/>
    <numFmt numFmtId="255" formatCode="0.00000%"/>
    <numFmt numFmtId="256" formatCode="#,##0;\(#,##0\)"/>
    <numFmt numFmtId="257" formatCode="#,##0.00000000"/>
    <numFmt numFmtId="258" formatCode="#,##0.00&quot; $&quot;;\-#,##0.00&quot; $&quot;"/>
    <numFmt numFmtId="259" formatCode="_ * #,##0.0_ ;_ * \-#,##0.0_ ;_ * &quot;-&quot;??_ ;_ @_ "/>
    <numFmt numFmtId="260" formatCode="\&lt;\&lt;#,##0\&gt;\&gt;"/>
    <numFmt numFmtId="261" formatCode="\(#,##0\)"/>
    <numFmt numFmtId="262" formatCode="\&lt;#,###\&gt;"/>
    <numFmt numFmtId="263" formatCode="_(* #,##0_);_(* \(#,##0\);_(* &quot;-&quot;_);_(@_)"/>
    <numFmt numFmtId="264" formatCode="_-* #,##0.00_-;\-* #,##0.00_-;_-* &quot;-&quot;_-;_-@_-"/>
    <numFmt numFmtId="265" formatCode="#,##0.00_);[Red]\(#,##0.00\)"/>
    <numFmt numFmtId="266" formatCode="_-&quot;S&quot;\ * #,##0_-;\-&quot;S&quot;\ * #,##0_-;_-&quot;S&quot;\ * &quot;-&quot;_-;_-@_-"/>
    <numFmt numFmtId="267" formatCode="0.0000000000%"/>
    <numFmt numFmtId="268" formatCode="_-* #\!\,##0\!.00&quot;₩&quot;\!\ &quot;DM&quot;_-;&quot;₩&quot;\!\-* #\!\,##0\!.00&quot;₩&quot;\!\ &quot;DM&quot;_-;_-* &quot;-&quot;??&quot;₩&quot;\!\ &quot;DM&quot;_-;_-@_-"/>
    <numFmt numFmtId="269" formatCode="_-* #\!\,##0\!.00&quot;₩&quot;\!\ _D_M_-;&quot;₩&quot;\!\-* #\!\,##0\!.00&quot;₩&quot;\!\ _D_M_-;_-* &quot;-&quot;??&quot;₩&quot;\!\ _D_M_-;_-@_-"/>
    <numFmt numFmtId="270" formatCode="000&quot;₩&quot;\!\-0000"/>
    <numFmt numFmtId="271" formatCode="#\!\,##0\!\,000"/>
    <numFmt numFmtId="272" formatCode="000\!\,000"/>
    <numFmt numFmtId="273" formatCode="#\!\,##0\!.00&quot;₩&quot;\!\ &quot;F&quot;;&quot;₩&quot;\!\-#\!\,##0\!.00&quot;₩&quot;\!\ &quot;F&quot;"/>
    <numFmt numFmtId="274" formatCode="#\!\,##0\!.000"/>
    <numFmt numFmtId="275" formatCode="0.0_ "/>
    <numFmt numFmtId="276" formatCode="_(&quot;RM&quot;* #,##0_);_(&quot;RM&quot;* \(#,##0\);_(&quot;RM&quot;* &quot;-&quot;_);_(@_)"/>
    <numFmt numFmtId="277" formatCode=";;;"/>
    <numFmt numFmtId="278" formatCode="_ * #,##0.00_ ;_ * &quot;₩&quot;&quot;₩&quot;&quot;₩&quot;&quot;₩&quot;&quot;₩&quot;&quot;₩&quot;&quot;₩&quot;\-#,##0.00_ ;_ * &quot;-&quot;??_ ;_ @_ "/>
    <numFmt numFmtId="279" formatCode="&quot;₩&quot;#,##0;[Red]&quot;₩&quot;&quot;₩&quot;&quot;₩&quot;&quot;₩&quot;&quot;₩&quot;&quot;₩&quot;&quot;₩&quot;&quot;₩&quot;\-#,##0"/>
    <numFmt numFmtId="280" formatCode="##\/##\/##"/>
    <numFmt numFmtId="281" formatCode="#,##0.0;[Red]#,##0.0;&quot; &quot;"/>
    <numFmt numFmtId="282" formatCode="0.0000%"/>
    <numFmt numFmtId="283" formatCode="#,##0.000\ &quot;10공/㎥ &quot;"/>
    <numFmt numFmtId="284" formatCode="#,##0.00;[Red]#,##0.00;&quot; &quot;"/>
    <numFmt numFmtId="285" formatCode="#,##0.00\ &quot;a &quot;"/>
    <numFmt numFmtId="286" formatCode="_(&quot;$&quot;* #,##0_);_(&quot;$&quot;* \(#,##0\);_(&quot;$&quot;* &quot;-&quot;_);_(@_)"/>
    <numFmt numFmtId="287" formatCode="&quot;$&quot;#,##0.00_);[Red]\(&quot;$&quot;#,##0.00\)"/>
    <numFmt numFmtId="288" formatCode="&quot;(&quot;\ #,##0&quot;)&quot;"/>
    <numFmt numFmtId="289" formatCode="_-* #,##0.0000_-;\-* #,##0.0000_-;_-* &quot;-&quot;??_-;_-@_-"/>
    <numFmt numFmtId="290" formatCode="d/m/yy\ h:mm"/>
    <numFmt numFmtId="291" formatCode="General_)"/>
    <numFmt numFmtId="292" formatCode="_ * #,##0.00_)&quot;£&quot;_ ;_ * \(#,##0.00\)&quot;£&quot;_ ;_ * &quot;-&quot;??_)&quot;£&quot;_ ;_ @_ "/>
    <numFmt numFmtId="293" formatCode="###0.0_);\(###0.0\)"/>
    <numFmt numFmtId="294" formatCode="_ * #,##0.00_)_£_ ;_ * \(#,##0.00\)_£_ ;_ * &quot;-&quot;??_)_£_ ;_ @_ "/>
    <numFmt numFmtId="295" formatCode="&quot;₩&quot;#,##0;&quot;₩&quot;&quot;₩&quot;&quot;₩&quot;&quot;₩&quot;&quot;₩&quot;&quot;₩&quot;&quot;₩&quot;&quot;₩&quot;&quot;₩&quot;&quot;₩&quot;\-&quot;₩&quot;#,##0"/>
    <numFmt numFmtId="296" formatCode="#.##"/>
    <numFmt numFmtId="297" formatCode="#,##0;&quot;₩&quot;&quot;₩&quot;&quot;₩&quot;&quot;₩&quot;\(#,##0&quot;₩&quot;&quot;₩&quot;&quot;₩&quot;&quot;₩&quot;\)"/>
    <numFmt numFmtId="298" formatCode="0,###,###"/>
    <numFmt numFmtId="299" formatCode="0.##"/>
    <numFmt numFmtId="300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301" formatCode="#,##0.000\ &quot;EA &quot;"/>
    <numFmt numFmtId="302" formatCode="_-[$€-2]* #,##0.00_-;\-[$€-2]* #,##0.00_-;_-[$€-2]* &quot;-&quot;??_-"/>
    <numFmt numFmtId="303" formatCode="###"/>
    <numFmt numFmtId="304" formatCode="#,##0.000\ &quot;㎏ &quot;"/>
    <numFmt numFmtId="305" formatCode="#,##0.00\ &quot;ℓ &quot;"/>
    <numFmt numFmtId="306" formatCode="#,##0.000\ &quot;m  &quot;"/>
    <numFmt numFmtId="307" formatCode="#,##0.000\ &quot;㎡ &quot;"/>
    <numFmt numFmtId="308" formatCode="#,##0.000\ &quot;㎥ &quot;"/>
    <numFmt numFmtId="309" formatCode="0,###,000"/>
    <numFmt numFmtId="310" formatCode="_-* #,##0\ _F_-;\-* #,##0\ _F_-;_-* &quot;-&quot;\ _F_-;_-@_-"/>
    <numFmt numFmtId="311" formatCode="#,##0\ &quot;F&quot;;[Red]\-#,##0\ &quot;F&quot;"/>
    <numFmt numFmtId="312" formatCode="\ &quot;~~ &quot;@"/>
    <numFmt numFmtId="313" formatCode="0.0_)"/>
    <numFmt numFmtId="314" formatCode="#,##0.00\ &quot;F&quot;;\-#,##0.00\ &quot;F&quot;"/>
    <numFmt numFmtId="315" formatCode="#,##0.000\ &quot;ton &quot;"/>
    <numFmt numFmtId="316" formatCode="#,##0.00\ &quot;개 &quot;"/>
    <numFmt numFmtId="317" formatCode="#,###\ &quot;개&quot;"/>
    <numFmt numFmtId="318" formatCode="#,##0.0\ &quot;개소 &quot;"/>
    <numFmt numFmtId="319" formatCode="_ * #,##0.0000000000_ ;_ * \-#,##0.0000000000_ ;_ * &quot;-&quot;_ ;_ @_ "/>
    <numFmt numFmtId="320" formatCode="#,##0&quot;?_);\(#,##0&quot;&quot;?&quot;\)"/>
    <numFmt numFmtId="321" formatCode="#,###.00\ &quot;매 &quot;"/>
    <numFmt numFmtId="322" formatCode="[Red]#,##0"/>
    <numFmt numFmtId="323" formatCode="#,##0.00&quot;?_);[Red]\(#,##0.00&quot;&quot;?&quot;\)"/>
    <numFmt numFmtId="324" formatCode="&quot;$&quot;#,##0_);\(&quot;$&quot;#,##0\)"/>
    <numFmt numFmtId="325" formatCode="_-* #,##0;\-* #,##0;_-* &quot;-&quot;;_-@"/>
    <numFmt numFmtId="326" formatCode="&quot;₩&quot;#,##0;&quot;₩&quot;&quot;₩&quot;&quot;₩&quot;&quot;₩&quot;\-&quot;₩&quot;#,##0"/>
    <numFmt numFmtId="327" formatCode="&quot;  &quot;@"/>
    <numFmt numFmtId="328" formatCode="&quot;     &quot;@"/>
    <numFmt numFmtId="329" formatCode="&quot;?#,##0;\-&quot;&quot;?&quot;#,##0"/>
    <numFmt numFmtId="330" formatCode="###,###,###,###.0"/>
    <numFmt numFmtId="331" formatCode="_-* #,##0.0000_-;&quot;₩&quot;\!\-* #,##0.0000_-;_-* &quot;-&quot;_-;_-@_-"/>
    <numFmt numFmtId="332" formatCode="_ &quot;₩&quot;* #,##0_ ;_ &quot;₩&quot;* &quot;₩&quot;&quot;₩&quot;\!\!\-#,##0_ ;_ &quot;₩&quot;* &quot;-&quot;_ ;_ @_ "/>
    <numFmt numFmtId="333" formatCode="\!\$#,##0_);[Red]\!\(\!\$#,##0\!\)"/>
    <numFmt numFmtId="334" formatCode="#,##0&quot; &quot;;[Red]&quot;△&quot;#,##0&quot; &quot;"/>
    <numFmt numFmtId="335" formatCode="\!\$#,##0.00_);\!\(\!\$#,##0.00\!\)"/>
    <numFmt numFmtId="336" formatCode="* #,##0&quot; &quot;;[Red]* &quot;△&quot;#,##0&quot; &quot;;* @"/>
    <numFmt numFmtId="337" formatCode="\!\$#,##0_);\!\(\!\$#,##0\!\)"/>
    <numFmt numFmtId="338" formatCode="#,##0.####;[Red]&quot;△&quot;#,##0.####"/>
    <numFmt numFmtId="339" formatCode="_-* #,##0.00_-;\!\-* #,##0.00_-;_-* &quot;-&quot;??_-;_-@_-"/>
    <numFmt numFmtId="340" formatCode="#,##0.00##;[Red]&quot;△&quot;#,##0.00##"/>
    <numFmt numFmtId="341" formatCode="#,##0_);[Red]&quot;₩&quot;\!\-#,##0"/>
    <numFmt numFmtId="342" formatCode="_-&quot;₩&quot;* #,##0.00_-;&quot;₩&quot;&quot;₩&quot;\-&quot;₩&quot;* #,##0.00_-;_-&quot;₩&quot;* &quot;-&quot;??_-;_-@_-"/>
    <numFmt numFmtId="343" formatCode="_-* #,##0.00_-;&quot;₩&quot;&quot;₩&quot;\-* #,##0.00_-;_-* &quot;-&quot;??_-;_-@_-"/>
    <numFmt numFmtId="344" formatCode="&quot;₩&quot;#,##0;&quot;₩&quot;&quot;₩&quot;&quot;₩&quot;&quot;₩&quot;\-#,##0"/>
    <numFmt numFmtId="345" formatCode="&quot;₩&quot;#,##0;[Red]&quot;₩&quot;&quot;₩&quot;&quot;₩&quot;&quot;₩&quot;\-#,##0"/>
    <numFmt numFmtId="346" formatCode="&quot;₩&quot;#,##0.00;&quot;₩&quot;&quot;₩&quot;&quot;₩&quot;&quot;₩&quot;\-#,##0.00"/>
    <numFmt numFmtId="347" formatCode="&quot;?#,##0.00;[Red]\-&quot;&quot;?&quot;#,##0.00"/>
    <numFmt numFmtId="348" formatCode="#,##0,"/>
    <numFmt numFmtId="349" formatCode="&quot;RM&quot;#,##0_);[Red]\(&quot;RM&quot;#,##0\)"/>
    <numFmt numFmtId="350" formatCode="&quot;*&quot;#,##0\ &quot;일 (월)&quot;\ \ "/>
    <numFmt numFmtId="351" formatCode="#,##0;[Red]\(#,##0\)"/>
    <numFmt numFmtId="352" formatCode="0.0%;\(0.0%\)"/>
    <numFmt numFmtId="353" formatCode="&quot;₩&quot;#,##0.00;[Red]&quot;₩&quot;&quot;₩&quot;&quot;₩&quot;&quot;₩&quot;&quot;₩&quot;&quot;₩&quot;&quot;₩&quot;&quot;₩&quot;&quot;₩&quot;\-&quot;₩&quot;#,##0.00"/>
    <numFmt numFmtId="354" formatCode="#,##0.####;[Red]&quot;-&quot;#,##0.####"/>
    <numFmt numFmtId="355" formatCode="_-&quot;₩&quot;* #,##0_-;&quot;₩&quot;&quot;₩&quot;&quot;₩&quot;&quot;₩&quot;&quot;₩&quot;&quot;₩&quot;&quot;₩&quot;&quot;₩&quot;&quot;₩&quot;\-&quot;₩&quot;* #,##0_-;_-&quot;₩&quot;* &quot;-&quot;_-;_-@_-"/>
    <numFmt numFmtId="356" formatCode="&quot;₩&quot;#,##0;[Red]&quot;₩&quot;\-#,##0"/>
    <numFmt numFmtId="357" formatCode="\$#,##0.00"/>
    <numFmt numFmtId="358" formatCode="#,##0.000000000000000"/>
    <numFmt numFmtId="359" formatCode="#,##0.0000_);\(#,##0.0000\)"/>
    <numFmt numFmtId="360" formatCode="&quot;₩&quot;#,##0.00;&quot;₩&quot;&quot;₩&quot;&quot;₩&quot;&quot;₩&quot;&quot;₩&quot;&quot;₩&quot;&quot;₩&quot;&quot;₩&quot;&quot;₩&quot;&quot;₩&quot;\-#,##0.00"/>
    <numFmt numFmtId="361" formatCode="_-&quot;$&quot;* #,##0_-;\-&quot;$&quot;* #,##0_-;_-&quot;$&quot;* &quot;-&quot;_-;_-@_-"/>
    <numFmt numFmtId="362" formatCode="_-&quot;$&quot;* #,##0.00_-;\-&quot;$&quot;* #,##0.00_-;_-&quot;$&quot;* &quot;-&quot;??_-;_-@_-"/>
    <numFmt numFmtId="363" formatCode="_-&quot;₩&quot;* #,##0_-;&quot;₩&quot;&quot;₩&quot;&quot;₩&quot;\-&quot;₩&quot;* #,##0_-;_-&quot;₩&quot;* &quot;-&quot;_-;_-@_-"/>
    <numFmt numFmtId="364" formatCode="#,##0_);\(#,##0\)"/>
    <numFmt numFmtId="365" formatCode="#,##0.0_ "/>
    <numFmt numFmtId="366" formatCode="_-* #,##0.0_-;\-* #,##0.0_-;_-* &quot;-&quot;_-;_-@_-"/>
    <numFmt numFmtId="367" formatCode="0_);[Red]\(0\)"/>
    <numFmt numFmtId="368" formatCode="General;\-General\,&quot;&quot;;@"/>
    <numFmt numFmtId="369" formatCode="#,###.000;\-#,###.000;&quot;&quot;;@"/>
  </numFmts>
  <fonts count="219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2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8"/>
      <name val="바탕"/>
      <family val="1"/>
      <charset val="129"/>
    </font>
    <font>
      <sz val="10"/>
      <name val="굴림체"/>
      <family val="3"/>
      <charset val="129"/>
    </font>
    <font>
      <b/>
      <sz val="12"/>
      <name val="Arial"/>
      <family val="2"/>
    </font>
    <font>
      <u/>
      <sz val="11"/>
      <color indexed="36"/>
      <name val="돋움"/>
      <family val="3"/>
      <charset val="129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sz val="10"/>
      <name val="MS Sans Serif"/>
      <family val="2"/>
    </font>
    <font>
      <sz val="1"/>
      <color indexed="8"/>
      <name val="Courier"/>
      <family val="3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0"/>
      <name val="굴림"/>
      <family val="3"/>
      <charset val="129"/>
    </font>
    <font>
      <sz val="1"/>
      <color indexed="0"/>
      <name val="Courier"/>
      <family val="3"/>
    </font>
    <font>
      <sz val="10"/>
      <name val="바탕"/>
      <family val="1"/>
      <charset val="129"/>
    </font>
    <font>
      <b/>
      <sz val="12"/>
      <color indexed="16"/>
      <name val="굴림체"/>
      <family val="3"/>
      <charset val="129"/>
    </font>
    <font>
      <sz val="12"/>
      <name val="바탕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0"/>
      <color indexed="8"/>
      <name val="Arial"/>
      <family val="2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9"/>
      <name val="굴림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sz val="8"/>
      <name val="바탕체"/>
      <family val="1"/>
      <charset val="129"/>
    </font>
    <font>
      <sz val="11"/>
      <name val="굴림"/>
      <family val="3"/>
      <charset val="129"/>
    </font>
    <font>
      <sz val="10"/>
      <name val="돋움체"/>
      <family val="3"/>
      <charset val="129"/>
    </font>
    <font>
      <sz val="11"/>
      <color indexed="8"/>
      <name val="굴림체"/>
      <family val="3"/>
      <charset val="129"/>
    </font>
    <font>
      <sz val="30"/>
      <name val="굴림"/>
      <family val="3"/>
      <charset val="129"/>
    </font>
    <font>
      <u/>
      <sz val="9"/>
      <color indexed="36"/>
      <name val="바탕체"/>
      <family val="1"/>
      <charset val="129"/>
    </font>
    <font>
      <sz val="12"/>
      <name val="ⓒoUAAA¨u"/>
      <family val="1"/>
      <charset val="129"/>
    </font>
    <font>
      <b/>
      <sz val="11"/>
      <name val="돋움"/>
      <family val="3"/>
      <charset val="129"/>
    </font>
    <font>
      <sz val="12"/>
      <color indexed="8"/>
      <name val="바탕체"/>
      <family val="1"/>
      <charset val="129"/>
    </font>
    <font>
      <u/>
      <sz val="10"/>
      <name val="돋움체"/>
      <family val="3"/>
      <charset val="129"/>
    </font>
    <font>
      <sz val="10"/>
      <name val="돋움"/>
      <family val="3"/>
      <charset val="129"/>
    </font>
    <font>
      <sz val="12"/>
      <name val="돋움체"/>
      <family val="3"/>
      <charset val="129"/>
    </font>
    <font>
      <sz val="12"/>
      <name val="¹UAAA¼"/>
      <family val="1"/>
    </font>
    <font>
      <sz val="12"/>
      <name val="궁서체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2"/>
      <name val="명조"/>
      <family val="3"/>
      <charset val="129"/>
    </font>
    <font>
      <sz val="10"/>
      <name val="Arial Narrow"/>
      <family val="2"/>
    </font>
    <font>
      <sz val="12"/>
      <name val="견명조"/>
      <family val="1"/>
      <charset val="129"/>
    </font>
    <font>
      <sz val="11"/>
      <name val="μ¸¿o"/>
      <family val="3"/>
      <charset val="129"/>
    </font>
    <font>
      <sz val="12"/>
      <name val="¹ÙÅÁÃ¼"/>
      <family val="1"/>
    </font>
    <font>
      <sz val="1"/>
      <color indexed="16"/>
      <name val="Courier"/>
      <family val="3"/>
    </font>
    <font>
      <sz val="12"/>
      <color indexed="24"/>
      <name val="Arial"/>
      <family val="2"/>
    </font>
    <font>
      <b/>
      <sz val="18"/>
      <name val="Arial"/>
      <family val="2"/>
    </font>
    <font>
      <b/>
      <sz val="1"/>
      <color indexed="16"/>
      <name val="Courier"/>
      <family val="3"/>
    </font>
    <font>
      <sz val="7"/>
      <name val="Small Fonts"/>
      <family val="2"/>
    </font>
    <font>
      <sz val="12"/>
      <name val="Helv"/>
      <family val="2"/>
    </font>
    <font>
      <b/>
      <u/>
      <sz val="13"/>
      <name val="굴림체"/>
      <family val="3"/>
      <charset val="129"/>
    </font>
    <font>
      <sz val="10"/>
      <name val="바탕체"/>
      <family val="1"/>
      <charset val="129"/>
    </font>
    <font>
      <sz val="8"/>
      <name val="굴림"/>
      <family val="3"/>
      <charset val="129"/>
    </font>
    <font>
      <sz val="10"/>
      <name val="Helv"/>
      <family val="2"/>
    </font>
    <font>
      <sz val="1"/>
      <color indexed="0"/>
      <name val="Courier"/>
      <family val="3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9.5"/>
      <name val="돋움"/>
      <family val="3"/>
      <charset val="129"/>
    </font>
    <font>
      <sz val="11"/>
      <color indexed="20"/>
      <name val="맑은 고딕"/>
      <family val="3"/>
      <charset val="129"/>
    </font>
    <font>
      <sz val="12"/>
      <name val="굴림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u/>
      <sz val="10"/>
      <color indexed="12"/>
      <name val="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name val="바탕체"/>
      <family val="1"/>
      <charset val="129"/>
    </font>
    <font>
      <sz val="9"/>
      <name val="바탕체"/>
      <family val="1"/>
      <charset val="129"/>
    </font>
    <font>
      <u/>
      <sz val="10"/>
      <color indexed="14"/>
      <name val="돋움체"/>
      <family val="3"/>
      <charset val="129"/>
    </font>
    <font>
      <sz val="12"/>
      <name val="Arial"/>
      <family val="2"/>
    </font>
    <font>
      <sz val="12"/>
      <name val="돋움"/>
      <family val="3"/>
      <charset val="129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sz val="12"/>
      <name val="¹????¼"/>
      <family val="1"/>
      <charset val="129"/>
    </font>
    <font>
      <sz val="10"/>
      <name val="±¼¸²?¼"/>
      <family val="3"/>
      <charset val="129"/>
    </font>
    <font>
      <sz val="10"/>
      <name val="Times New Roman"/>
      <family val="1"/>
    </font>
    <font>
      <sz val="13"/>
      <name val="돋움체"/>
      <family val="3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name val="±¼¸²Ã¼"/>
      <family val="3"/>
      <charset val="129"/>
    </font>
    <font>
      <sz val="10"/>
      <name val="Geneva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1"/>
      <name val="￥i￠￢￠?o"/>
      <family val="3"/>
      <charset val="129"/>
    </font>
    <font>
      <sz val="10"/>
      <name val="©öUAAA¨ù"/>
      <family val="1"/>
      <charset val="129"/>
    </font>
    <font>
      <sz val="12"/>
      <name val="±¼¸²A¼"/>
      <family val="3"/>
    </font>
    <font>
      <sz val="9"/>
      <name val="Times New Roman"/>
      <family val="1"/>
    </font>
    <font>
      <u/>
      <sz val="10"/>
      <color indexed="12"/>
      <name val="Arial"/>
      <family val="2"/>
    </font>
    <font>
      <i/>
      <sz val="1"/>
      <color indexed="8"/>
      <name val="Courier"/>
      <family val="3"/>
    </font>
    <font>
      <u/>
      <sz val="10"/>
      <color indexed="36"/>
      <name val="Arial"/>
      <family val="2"/>
    </font>
    <font>
      <b/>
      <i/>
      <sz val="11"/>
      <name val="Times New Roman"/>
      <family val="1"/>
    </font>
    <font>
      <sz val="9.8000000000000007"/>
      <color indexed="10"/>
      <name val="Helv"/>
      <family val="2"/>
    </font>
    <font>
      <b/>
      <i/>
      <sz val="12"/>
      <name val="Times New Roman"/>
      <family val="1"/>
    </font>
    <font>
      <sz val="11"/>
      <color indexed="18"/>
      <name val="굴림체"/>
      <family val="3"/>
      <charset val="129"/>
    </font>
    <font>
      <b/>
      <sz val="12"/>
      <name val="Book Antiqua"/>
      <family val="1"/>
    </font>
    <font>
      <i/>
      <sz val="10"/>
      <color indexed="8"/>
      <name val="궁서체"/>
      <family val="1"/>
      <charset val="129"/>
    </font>
    <font>
      <b/>
      <sz val="8"/>
      <name val="Times New Roman"/>
      <family val="1"/>
    </font>
    <font>
      <b/>
      <i/>
      <sz val="14"/>
      <name val="Arial"/>
      <family val="2"/>
    </font>
    <font>
      <b/>
      <i/>
      <sz val="9"/>
      <name val="Times New Roman"/>
      <family val="1"/>
    </font>
    <font>
      <b/>
      <sz val="24"/>
      <name val="Arial"/>
      <family val="2"/>
    </font>
    <font>
      <b/>
      <sz val="14"/>
      <name val="Arial"/>
      <family val="2"/>
    </font>
    <font>
      <u/>
      <sz val="9"/>
      <color indexed="12"/>
      <name val="Helv"/>
      <family val="2"/>
    </font>
    <font>
      <sz val="10"/>
      <name val="태-물방울B"/>
      <family val="1"/>
      <charset val="129"/>
    </font>
    <font>
      <b/>
      <sz val="11"/>
      <name val="바탕"/>
      <family val="1"/>
      <charset val="129"/>
    </font>
    <font>
      <i/>
      <sz val="10"/>
      <name val="바탕체"/>
      <family val="1"/>
      <charset val="129"/>
    </font>
    <font>
      <u/>
      <sz val="8.25"/>
      <color indexed="36"/>
      <name val="돋움"/>
      <family val="3"/>
      <charset val="129"/>
    </font>
    <font>
      <b/>
      <sz val="18"/>
      <name val="(한)신중명조"/>
      <family val="1"/>
      <charset val="129"/>
    </font>
    <font>
      <sz val="9"/>
      <name val="MS Sans Serif"/>
      <family val="2"/>
    </font>
    <font>
      <sz val="10"/>
      <color indexed="10"/>
      <name val="돋움체"/>
      <family val="3"/>
      <charset val="129"/>
    </font>
    <font>
      <sz val="10"/>
      <color indexed="8"/>
      <name val="돋움체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u/>
      <sz val="14"/>
      <color indexed="18"/>
      <name val="돋움체"/>
      <family val="3"/>
      <charset val="129"/>
    </font>
    <font>
      <sz val="12"/>
      <color indexed="20"/>
      <name val="돋움체"/>
      <family val="3"/>
      <charset val="129"/>
    </font>
    <font>
      <u/>
      <sz val="10"/>
      <color indexed="14"/>
      <name val="바탕체"/>
      <family val="1"/>
      <charset val="129"/>
    </font>
    <font>
      <u/>
      <sz val="9"/>
      <color indexed="36"/>
      <name val="Helv"/>
      <family val="2"/>
    </font>
    <font>
      <sz val="11"/>
      <name val="돋음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굴림체"/>
      <family val="3"/>
      <charset val="129"/>
    </font>
    <font>
      <b/>
      <sz val="15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u/>
      <sz val="12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  <font>
      <sz val="12"/>
      <name val="¹UAAA¼"/>
      <family val="3"/>
      <charset val="129"/>
    </font>
    <font>
      <sz val="10"/>
      <color indexed="19"/>
      <name val="돋움체"/>
      <family val="3"/>
      <charset val="129"/>
    </font>
    <font>
      <sz val="12"/>
      <color indexed="8"/>
      <name val="견명조"/>
      <family val="1"/>
      <charset val="129"/>
    </font>
    <font>
      <sz val="12"/>
      <name val="Courier"/>
      <family val="3"/>
    </font>
    <font>
      <sz val="14"/>
      <name val="뼥?ⓒ"/>
      <family val="3"/>
      <charset val="129"/>
    </font>
    <font>
      <b/>
      <sz val="12"/>
      <color indexed="8"/>
      <name val="돋움체"/>
      <family val="3"/>
      <charset val="129"/>
    </font>
    <font>
      <sz val="11"/>
      <color indexed="9"/>
      <name val="돋움"/>
      <family val="3"/>
      <charset val="129"/>
    </font>
    <font>
      <i/>
      <outline/>
      <shadow/>
      <u/>
      <sz val="1"/>
      <color indexed="24"/>
      <name val="Courier"/>
      <family val="3"/>
    </font>
    <font>
      <sz val="10"/>
      <name val="±¼¸²A¼"/>
      <family val="3"/>
      <charset val="129"/>
    </font>
    <font>
      <sz val="10"/>
      <name val="¹UAAA¼"/>
      <family val="1"/>
      <charset val="129"/>
    </font>
    <font>
      <sz val="10"/>
      <name val="¹ÙÅÁÃ¼"/>
      <family val="1"/>
      <charset val="129"/>
    </font>
    <font>
      <b/>
      <sz val="9"/>
      <name val="Helv"/>
      <family val="2"/>
    </font>
    <font>
      <u/>
      <sz val="14"/>
      <color indexed="36"/>
      <name val="Cordia New"/>
      <family val="2"/>
    </font>
    <font>
      <u/>
      <sz val="14"/>
      <color indexed="12"/>
      <name val="Cordia New"/>
      <family val="2"/>
    </font>
    <font>
      <sz val="14"/>
      <name val="Helv"/>
      <family val="2"/>
    </font>
    <font>
      <sz val="24"/>
      <name val="Helv"/>
      <family val="2"/>
    </font>
    <font>
      <sz val="10"/>
      <color indexed="22"/>
      <name val="Modern"/>
      <family val="3"/>
      <charset val="255"/>
    </font>
    <font>
      <sz val="12"/>
      <color indexed="12"/>
      <name val="바탕체"/>
      <family val="1"/>
      <charset val="129"/>
    </font>
    <font>
      <sz val="10"/>
      <name val="뷭?뼻뮝"/>
      <family val="1"/>
      <charset val="129"/>
    </font>
    <font>
      <b/>
      <sz val="24"/>
      <name val="돋움체"/>
      <family val="3"/>
      <charset val="129"/>
    </font>
    <font>
      <sz val="12"/>
      <name val="µ¸¿òÃ¼"/>
      <family val="3"/>
      <charset val="129"/>
    </font>
    <font>
      <sz val="12"/>
      <name val="μ¸¿oA¼"/>
      <family val="3"/>
      <charset val="129"/>
    </font>
    <font>
      <sz val="10"/>
      <name val="±¼¸²Ã¼"/>
      <family val="3"/>
      <charset val="129"/>
    </font>
    <font>
      <b/>
      <sz val="16"/>
      <name val="돋움"/>
      <family val="3"/>
      <charset val="129"/>
    </font>
    <font>
      <sz val="12"/>
      <name val="Osaka"/>
      <family val="3"/>
    </font>
    <font>
      <sz val="10"/>
      <color indexed="8"/>
      <name val="MS Sans Serif"/>
      <family val="2"/>
    </font>
    <font>
      <sz val="10"/>
      <color theme="1"/>
      <name val="굴림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4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0"/>
      <color indexed="10"/>
      <name val="굴림체"/>
      <family val="3"/>
      <charset val="129"/>
    </font>
    <font>
      <b/>
      <sz val="10"/>
      <name val="돋움"/>
      <family val="3"/>
      <charset val="129"/>
    </font>
    <font>
      <sz val="8"/>
      <color indexed="8"/>
      <name val="굴림"/>
      <family val="3"/>
      <charset val="129"/>
    </font>
    <font>
      <sz val="8"/>
      <name val="맑은 고딕"/>
      <family val="3"/>
      <charset val="129"/>
    </font>
    <font>
      <b/>
      <sz val="11"/>
      <color rgb="FF012BFF"/>
      <name val="돋움"/>
      <family val="3"/>
      <charset val="129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17"/>
      </top>
      <bottom style="thin">
        <color indexed="17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17"/>
      </left>
      <right style="hair">
        <color indexed="17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783">
    <xf numFmtId="0" fontId="0" fillId="0" borderId="0"/>
    <xf numFmtId="3" fontId="57" fillId="0" borderId="1"/>
    <xf numFmtId="24" fontId="19" fillId="0" borderId="0" applyFont="0" applyFill="0" applyBorder="0" applyAlignment="0" applyProtection="0"/>
    <xf numFmtId="231" fontId="19" fillId="0" borderId="0" applyFont="0" applyFill="0" applyBorder="0" applyAlignment="0" applyProtection="0"/>
    <xf numFmtId="231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31" fontId="19" fillId="0" borderId="0" applyFont="0" applyFill="0" applyBorder="0" applyAlignment="0" applyProtection="0"/>
    <xf numFmtId="200" fontId="3" fillId="0" borderId="0" applyNumberFormat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09" fontId="3" fillId="0" borderId="0" applyNumberFormat="0" applyFont="0" applyFill="0" applyBorder="0" applyAlignment="0" applyProtection="0"/>
    <xf numFmtId="231" fontId="19" fillId="0" borderId="0" applyFont="0" applyFill="0" applyBorder="0" applyAlignment="0" applyProtection="0"/>
    <xf numFmtId="231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31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31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00" fontId="3" fillId="0" borderId="0" applyNumberFormat="0" applyFont="0" applyFill="0" applyBorder="0" applyAlignment="0" applyProtection="0"/>
    <xf numFmtId="209" fontId="3" fillId="0" borderId="0" applyNumberFormat="0" applyFont="0" applyFill="0" applyBorder="0" applyAlignment="0" applyProtection="0"/>
    <xf numFmtId="38" fontId="3" fillId="0" borderId="2">
      <alignment horizontal="right"/>
    </xf>
    <xf numFmtId="0" fontId="4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1" fillId="0" borderId="0"/>
    <xf numFmtId="0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76" fillId="0" borderId="0"/>
    <xf numFmtId="0" fontId="20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1" fillId="0" borderId="0"/>
    <xf numFmtId="204" fontId="20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3" fontId="57" fillId="0" borderId="1"/>
    <xf numFmtId="3" fontId="57" fillId="0" borderId="1"/>
    <xf numFmtId="0" fontId="17" fillId="0" borderId="0">
      <alignment horizontal="center" vertical="center"/>
    </xf>
    <xf numFmtId="263" fontId="3" fillId="0" borderId="0">
      <alignment horizontal="center" vertical="center"/>
    </xf>
    <xf numFmtId="181" fontId="64" fillId="0" borderId="0">
      <alignment horizontal="center" vertical="center"/>
    </xf>
    <xf numFmtId="0" fontId="4" fillId="0" borderId="0" applyNumberFormat="0" applyFill="0" applyBorder="0" applyAlignment="0" applyProtection="0"/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77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77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77" fillId="0" borderId="0">
      <protection locked="0"/>
    </xf>
    <xf numFmtId="213" fontId="24" fillId="0" borderId="0">
      <protection locked="0"/>
    </xf>
    <xf numFmtId="10" fontId="58" fillId="0" borderId="0" applyFont="0" applyFill="0" applyBorder="0" applyAlignment="0" applyProtection="0"/>
    <xf numFmtId="0" fontId="78" fillId="2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20" fillId="0" borderId="0">
      <protection locked="0"/>
    </xf>
    <xf numFmtId="0" fontId="78" fillId="8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9" fontId="3" fillId="0" borderId="0">
      <protection locked="0"/>
    </xf>
    <xf numFmtId="0" fontId="79" fillId="12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79" fillId="10" borderId="0" applyNumberFormat="0" applyBorder="0" applyAlignment="0" applyProtection="0">
      <alignment vertical="center"/>
    </xf>
    <xf numFmtId="0" fontId="79" fillId="13" borderId="0" applyNumberFormat="0" applyBorder="0" applyAlignment="0" applyProtection="0">
      <alignment vertical="center"/>
    </xf>
    <xf numFmtId="0" fontId="79" fillId="14" borderId="0" applyNumberFormat="0" applyBorder="0" applyAlignment="0" applyProtection="0">
      <alignment vertical="center"/>
    </xf>
    <xf numFmtId="0" fontId="79" fillId="15" borderId="0" applyNumberFormat="0" applyBorder="0" applyAlignment="0" applyProtection="0">
      <alignment vertical="center"/>
    </xf>
    <xf numFmtId="0" fontId="79" fillId="16" borderId="0" applyNumberFormat="0" applyBorder="0" applyAlignment="0" applyProtection="0">
      <alignment vertical="center"/>
    </xf>
    <xf numFmtId="0" fontId="79" fillId="17" borderId="0" applyNumberFormat="0" applyBorder="0" applyAlignment="0" applyProtection="0">
      <alignment vertical="center"/>
    </xf>
    <xf numFmtId="0" fontId="79" fillId="18" borderId="0" applyNumberFormat="0" applyBorder="0" applyAlignment="0" applyProtection="0">
      <alignment vertical="center"/>
    </xf>
    <xf numFmtId="0" fontId="79" fillId="13" borderId="0" applyNumberFormat="0" applyBorder="0" applyAlignment="0" applyProtection="0">
      <alignment vertical="center"/>
    </xf>
    <xf numFmtId="0" fontId="79" fillId="14" borderId="0" applyNumberFormat="0" applyBorder="0" applyAlignment="0" applyProtection="0">
      <alignment vertical="center"/>
    </xf>
    <xf numFmtId="0" fontId="79" fillId="19" borderId="0" applyNumberFormat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249" fontId="18" fillId="0" borderId="1" applyNumberFormat="0" applyBorder="0" applyAlignment="0">
      <alignment horizontal="center" vertical="center"/>
    </xf>
    <xf numFmtId="249" fontId="18" fillId="0" borderId="1" applyNumberFormat="0" applyBorder="0" applyAlignment="0">
      <alignment horizontal="center" vertical="center"/>
    </xf>
    <xf numFmtId="249" fontId="18" fillId="0" borderId="1" applyNumberFormat="0" applyBorder="0" applyAlignment="0">
      <alignment horizontal="center" vertical="center"/>
    </xf>
    <xf numFmtId="249" fontId="18" fillId="0" borderId="1" applyNumberFormat="0" applyBorder="0" applyAlignment="0">
      <alignment horizontal="center" vertical="center"/>
    </xf>
    <xf numFmtId="0" fontId="81" fillId="20" borderId="3" applyNumberFormat="0" applyAlignment="0" applyProtection="0">
      <alignment vertical="center"/>
    </xf>
    <xf numFmtId="2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208" fontId="11" fillId="0" borderId="0"/>
    <xf numFmtId="208" fontId="11" fillId="0" borderId="0"/>
    <xf numFmtId="208" fontId="11" fillId="0" borderId="0"/>
    <xf numFmtId="208" fontId="11" fillId="0" borderId="0"/>
    <xf numFmtId="208" fontId="11" fillId="0" borderId="0"/>
    <xf numFmtId="208" fontId="11" fillId="0" borderId="0"/>
    <xf numFmtId="208" fontId="11" fillId="0" borderId="0"/>
    <xf numFmtId="208" fontId="11" fillId="0" borderId="0"/>
    <xf numFmtId="208" fontId="11" fillId="0" borderId="0"/>
    <xf numFmtId="208" fontId="11" fillId="0" borderId="0"/>
    <xf numFmtId="208" fontId="11" fillId="0" borderId="0"/>
    <xf numFmtId="0" fontId="59" fillId="0" borderId="4">
      <alignment horizontal="center" vertical="center"/>
    </xf>
    <xf numFmtId="194" fontId="82" fillId="0" borderId="4">
      <alignment horizontal="right" vertical="center"/>
    </xf>
    <xf numFmtId="0" fontId="83" fillId="3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0" fontId="84" fillId="0" borderId="0">
      <alignment vertical="center"/>
    </xf>
    <xf numFmtId="0" fontId="47" fillId="0" borderId="4">
      <alignment horizontal="center" vertical="center"/>
    </xf>
    <xf numFmtId="0" fontId="13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1" fillId="21" borderId="5" applyNumberFormat="0" applyFont="0" applyAlignment="0" applyProtection="0">
      <alignment vertical="center"/>
    </xf>
    <xf numFmtId="41" fontId="48" fillId="0" borderId="1" applyNumberFormat="0" applyFont="0" applyFill="0" applyBorder="0" applyProtection="0">
      <alignment horizontal="distributed" vertical="center"/>
    </xf>
    <xf numFmtId="9" fontId="3" fillId="0" borderId="0" applyFont="0" applyFill="0" applyBorder="0" applyAlignment="0" applyProtection="0"/>
    <xf numFmtId="9" fontId="17" fillId="22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9" fontId="3" fillId="0" borderId="0" applyFont="0" applyFill="0" applyBorder="0" applyAlignment="0" applyProtection="0"/>
    <xf numFmtId="246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85" fillId="23" borderId="0" applyNumberFormat="0" applyBorder="0" applyAlignment="0" applyProtection="0">
      <alignment vertical="center"/>
    </xf>
    <xf numFmtId="179" fontId="17" fillId="0" borderId="6" applyBorder="0"/>
    <xf numFmtId="246" fontId="48" fillId="0" borderId="0" applyNumberFormat="0" applyFont="0" applyFill="0" applyBorder="0" applyProtection="0">
      <alignment horizontal="centerContinuous" vertical="center"/>
    </xf>
    <xf numFmtId="186" fontId="25" fillId="0" borderId="4">
      <alignment vertical="center"/>
    </xf>
    <xf numFmtId="3" fontId="48" fillId="0" borderId="1"/>
    <xf numFmtId="0" fontId="48" fillId="0" borderId="1"/>
    <xf numFmtId="3" fontId="48" fillId="0" borderId="7"/>
    <xf numFmtId="3" fontId="48" fillId="0" borderId="8"/>
    <xf numFmtId="0" fontId="60" fillId="0" borderId="1"/>
    <xf numFmtId="0" fontId="61" fillId="0" borderId="0">
      <alignment horizontal="center"/>
    </xf>
    <xf numFmtId="0" fontId="2" fillId="0" borderId="9">
      <alignment horizontal="center"/>
    </xf>
    <xf numFmtId="0" fontId="86" fillId="0" borderId="0" applyNumberFormat="0" applyFill="0" applyBorder="0" applyAlignment="0" applyProtection="0">
      <alignment vertical="center"/>
    </xf>
    <xf numFmtId="0" fontId="87" fillId="24" borderId="10" applyNumberFormat="0" applyAlignment="0" applyProtection="0">
      <alignment vertical="center"/>
    </xf>
    <xf numFmtId="243" fontId="62" fillId="0" borderId="11"/>
    <xf numFmtId="4" fontId="62" fillId="0" borderId="6"/>
    <xf numFmtId="181" fontId="17" fillId="0" borderId="6"/>
    <xf numFmtId="259" fontId="17" fillId="0" borderId="6"/>
    <xf numFmtId="1" fontId="3" fillId="0" borderId="0"/>
    <xf numFmtId="3" fontId="3" fillId="0" borderId="0" applyFont="0" applyFill="0" applyBorder="0" applyAlignment="0" applyProtection="0"/>
    <xf numFmtId="201" fontId="26" fillId="0" borderId="0">
      <alignment vertical="center"/>
    </xf>
    <xf numFmtId="178" fontId="3" fillId="0" borderId="0" applyNumberFormat="0" applyFont="0" applyFill="0" applyBorder="0" applyAlignment="0" applyProtection="0"/>
    <xf numFmtId="199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89" fontId="3" fillId="0" borderId="0" applyNumberFormat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8" fontId="3" fillId="0" borderId="0" applyNumberFormat="0" applyFont="0" applyFill="0" applyBorder="0" applyAlignment="0" applyProtection="0"/>
    <xf numFmtId="178" fontId="3" fillId="0" borderId="0" applyNumberFormat="0" applyFont="0" applyFill="0" applyBorder="0" applyAlignment="0" applyProtection="0"/>
    <xf numFmtId="186" fontId="27" fillId="0" borderId="2" applyFont="0" applyFill="0" applyBorder="0" applyAlignment="0">
      <alignment horizontal="left" vertical="center"/>
    </xf>
    <xf numFmtId="186" fontId="27" fillId="0" borderId="2">
      <alignment horizontal="left" vertical="center"/>
    </xf>
    <xf numFmtId="0" fontId="8" fillId="0" borderId="0" applyFont="0" applyFill="0" applyBorder="0" applyAlignment="0" applyProtection="0"/>
    <xf numFmtId="0" fontId="3" fillId="0" borderId="0"/>
    <xf numFmtId="0" fontId="28" fillId="0" borderId="12"/>
    <xf numFmtId="0" fontId="88" fillId="0" borderId="1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9" fillId="0" borderId="14" applyNumberFormat="0" applyFill="0" applyAlignment="0" applyProtection="0">
      <alignment vertical="center"/>
    </xf>
    <xf numFmtId="210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32" fontId="3" fillId="0" borderId="0" applyFont="0" applyFill="0" applyBorder="0" applyAlignment="0" applyProtection="0"/>
    <xf numFmtId="232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12" fontId="29" fillId="0" borderId="0" applyFont="0" applyFill="0" applyBorder="0" applyAlignment="0" applyProtection="0"/>
    <xf numFmtId="233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32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189" fontId="11" fillId="0" borderId="0" applyFont="0" applyFill="0" applyBorder="0" applyAlignment="0" applyProtection="0"/>
    <xf numFmtId="212" fontId="29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49" fontId="11" fillId="0" borderId="0" applyFont="0" applyFill="0" applyBorder="0" applyAlignment="0" applyProtection="0"/>
    <xf numFmtId="256" fontId="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2" fontId="29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20" fontId="5" fillId="0" borderId="0" applyFont="0" applyFill="0" applyBorder="0" applyAlignment="0" applyProtection="0"/>
    <xf numFmtId="230" fontId="17" fillId="0" borderId="0" applyFont="0" applyFill="0" applyBorder="0" applyAlignment="0" applyProtection="0"/>
    <xf numFmtId="0" fontId="11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56" fontId="4" fillId="0" borderId="0" applyFont="0" applyFill="0" applyBorder="0" applyAlignment="0" applyProtection="0"/>
    <xf numFmtId="242" fontId="56" fillId="0" borderId="0" applyFont="0" applyFill="0" applyBorder="0" applyAlignment="0" applyProtection="0"/>
    <xf numFmtId="210" fontId="3" fillId="0" borderId="0" applyFont="0" applyFill="0" applyBorder="0" applyAlignment="0" applyProtection="0"/>
    <xf numFmtId="212" fontId="29" fillId="0" borderId="0" applyFont="0" applyFill="0" applyBorder="0" applyAlignment="0" applyProtection="0"/>
    <xf numFmtId="230" fontId="17" fillId="0" borderId="0" applyFont="0" applyFill="0" applyBorder="0" applyAlignment="0" applyProtection="0"/>
    <xf numFmtId="212" fontId="29" fillId="0" borderId="0" applyFont="0" applyFill="0" applyBorder="0" applyAlignment="0" applyProtection="0"/>
    <xf numFmtId="0" fontId="3" fillId="0" borderId="0" applyFont="0" applyFill="0" applyBorder="0" applyAlignment="0" applyProtection="0"/>
    <xf numFmtId="230" fontId="17" fillId="0" borderId="0" applyFont="0" applyFill="0" applyBorder="0" applyAlignment="0" applyProtection="0"/>
    <xf numFmtId="230" fontId="17" fillId="0" borderId="0" applyFont="0" applyFill="0" applyBorder="0" applyAlignment="0" applyProtection="0"/>
    <xf numFmtId="230" fontId="17" fillId="0" borderId="0" applyFont="0" applyFill="0" applyBorder="0" applyAlignment="0" applyProtection="0"/>
    <xf numFmtId="212" fontId="29" fillId="0" borderId="0" applyFont="0" applyFill="0" applyBorder="0" applyAlignment="0" applyProtection="0"/>
    <xf numFmtId="256" fontId="4" fillId="0" borderId="0" applyFont="0" applyFill="0" applyBorder="0" applyAlignment="0" applyProtection="0"/>
    <xf numFmtId="232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30" fontId="17" fillId="0" borderId="0" applyFont="0" applyFill="0" applyBorder="0" applyAlignment="0" applyProtection="0"/>
    <xf numFmtId="232" fontId="3" fillId="0" borderId="0" applyFont="0" applyFill="0" applyBorder="0" applyAlignment="0" applyProtection="0"/>
    <xf numFmtId="232" fontId="3" fillId="0" borderId="0" applyFont="0" applyFill="0" applyBorder="0" applyAlignment="0" applyProtection="0"/>
    <xf numFmtId="232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210" fontId="3" fillId="0" borderId="0" applyFont="0" applyFill="0" applyBorder="0" applyAlignment="0" applyProtection="0"/>
    <xf numFmtId="220" fontId="5" fillId="0" borderId="0" applyFont="0" applyFill="0" applyBorder="0" applyAlignment="0" applyProtection="0"/>
    <xf numFmtId="212" fontId="29" fillId="0" borderId="0" applyFont="0" applyFill="0" applyBorder="0" applyAlignment="0" applyProtection="0"/>
    <xf numFmtId="189" fontId="11" fillId="0" borderId="0" applyFont="0" applyFill="0" applyBorder="0" applyAlignment="0" applyProtection="0"/>
    <xf numFmtId="249" fontId="11" fillId="0" borderId="0" applyFont="0" applyFill="0" applyBorder="0" applyAlignment="0" applyProtection="0"/>
    <xf numFmtId="234" fontId="56" fillId="0" borderId="0" applyFont="0" applyFill="0" applyBorder="0" applyAlignment="0" applyProtection="0"/>
    <xf numFmtId="235" fontId="56" fillId="0" borderId="0" applyFont="0" applyFill="0" applyBorder="0" applyAlignment="0" applyProtection="0"/>
    <xf numFmtId="239" fontId="56" fillId="0" borderId="0" applyFont="0" applyFill="0" applyBorder="0" applyAlignment="0" applyProtection="0"/>
    <xf numFmtId="237" fontId="56" fillId="0" borderId="0" applyFont="0" applyFill="0" applyBorder="0" applyAlignment="0" applyProtection="0"/>
    <xf numFmtId="210" fontId="3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0" fontId="3" fillId="0" borderId="0" applyFont="0" applyFill="0" applyBorder="0" applyAlignment="0" applyProtection="0"/>
    <xf numFmtId="241" fontId="56" fillId="0" borderId="0" applyFont="0" applyFill="0" applyBorder="0" applyAlignment="0" applyProtection="0"/>
    <xf numFmtId="230" fontId="17" fillId="0" borderId="0" applyFont="0" applyFill="0" applyBorder="0" applyAlignment="0" applyProtection="0"/>
    <xf numFmtId="0" fontId="11" fillId="0" borderId="0" applyFont="0" applyFill="0" applyBorder="0" applyAlignment="0" applyProtection="0"/>
    <xf numFmtId="210" fontId="3" fillId="0" borderId="0" applyFont="0" applyFill="0" applyBorder="0" applyAlignment="0" applyProtection="0"/>
    <xf numFmtId="212" fontId="29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33" fontId="3" fillId="0" borderId="0" applyFont="0" applyFill="0" applyBorder="0" applyAlignment="0" applyProtection="0"/>
    <xf numFmtId="24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30" fontId="17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256" fontId="4" fillId="0" borderId="0" applyFont="0" applyFill="0" applyBorder="0" applyAlignment="0" applyProtection="0"/>
    <xf numFmtId="233" fontId="3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10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36" fontId="56" fillId="0" borderId="0" applyFont="0" applyFill="0" applyBorder="0" applyAlignment="0" applyProtection="0"/>
    <xf numFmtId="240" fontId="56" fillId="0" borderId="0" applyFont="0" applyFill="0" applyBorder="0" applyAlignment="0" applyProtection="0"/>
    <xf numFmtId="242" fontId="56" fillId="0" borderId="0" applyFont="0" applyFill="0" applyBorder="0" applyAlignment="0" applyProtection="0"/>
    <xf numFmtId="238" fontId="56" fillId="0" borderId="0" applyFont="0" applyFill="0" applyBorder="0" applyAlignment="0" applyProtection="0"/>
    <xf numFmtId="230" fontId="17" fillId="0" borderId="0" applyFont="0" applyFill="0" applyBorder="0" applyAlignment="0" applyProtection="0"/>
    <xf numFmtId="230" fontId="17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33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30" fontId="17" fillId="0" borderId="0" applyFont="0" applyFill="0" applyBorder="0" applyAlignment="0" applyProtection="0"/>
    <xf numFmtId="256" fontId="4" fillId="0" borderId="0" applyFont="0" applyFill="0" applyBorder="0" applyAlignment="0" applyProtection="0"/>
    <xf numFmtId="207" fontId="11" fillId="0" borderId="0" applyFont="0" applyFill="0" applyBorder="0" applyAlignment="0" applyProtection="0"/>
    <xf numFmtId="218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9" fontId="56" fillId="0" borderId="0" applyFont="0" applyFill="0" applyBorder="0" applyAlignment="0" applyProtection="0"/>
    <xf numFmtId="222" fontId="3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9" fillId="0" borderId="0" applyFont="0" applyFill="0" applyBorder="0" applyAlignment="0" applyProtection="0"/>
    <xf numFmtId="227" fontId="11" fillId="0" borderId="0" applyFont="0" applyFill="0" applyBorder="0" applyAlignment="0" applyProtection="0"/>
    <xf numFmtId="230" fontId="17" fillId="0" borderId="0" applyFont="0" applyFill="0" applyBorder="0" applyAlignment="0" applyProtection="0"/>
    <xf numFmtId="0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256" fontId="4" fillId="0" borderId="0" applyFont="0" applyFill="0" applyBorder="0" applyAlignment="0" applyProtection="0"/>
    <xf numFmtId="249" fontId="11" fillId="0" borderId="0" applyFont="0" applyFill="0" applyBorder="0" applyAlignment="0" applyProtection="0"/>
    <xf numFmtId="249" fontId="11" fillId="0" borderId="0" applyFont="0" applyFill="0" applyBorder="0" applyAlignment="0" applyProtection="0"/>
    <xf numFmtId="210" fontId="3" fillId="0" borderId="0" applyFont="0" applyFill="0" applyBorder="0" applyAlignment="0" applyProtection="0"/>
    <xf numFmtId="212" fontId="29" fillId="0" borderId="0" applyFont="0" applyFill="0" applyBorder="0" applyAlignment="0" applyProtection="0"/>
    <xf numFmtId="230" fontId="17" fillId="0" borderId="0" applyFont="0" applyFill="0" applyBorder="0" applyAlignment="0" applyProtection="0"/>
    <xf numFmtId="212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210" fontId="3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5" fillId="0" borderId="0" applyFont="0" applyFill="0" applyBorder="0" applyAlignment="0" applyProtection="0"/>
    <xf numFmtId="212" fontId="29" fillId="0" borderId="0" applyFont="0" applyFill="0" applyBorder="0" applyAlignment="0" applyProtection="0"/>
    <xf numFmtId="232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49" fontId="11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0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0" fontId="11" fillId="0" borderId="0" applyFont="0" applyFill="0" applyBorder="0" applyAlignment="0" applyProtection="0"/>
    <xf numFmtId="232" fontId="3" fillId="0" borderId="0" applyFont="0" applyFill="0" applyBorder="0" applyAlignment="0" applyProtection="0"/>
    <xf numFmtId="230" fontId="17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2" fontId="29" fillId="0" borderId="0" applyFont="0" applyFill="0" applyBorder="0" applyAlignment="0" applyProtection="0"/>
    <xf numFmtId="182" fontId="3" fillId="0" borderId="0" applyFont="0" applyFill="0" applyBorder="0" applyAlignment="0" applyProtection="0"/>
    <xf numFmtId="242" fontId="56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82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212" fontId="29" fillId="0" borderId="0" applyFont="0" applyFill="0" applyBorder="0" applyAlignment="0" applyProtection="0"/>
    <xf numFmtId="0" fontId="11" fillId="0" borderId="0" applyFont="0" applyFill="0" applyBorder="0" applyAlignment="0" applyProtection="0"/>
    <xf numFmtId="212" fontId="29" fillId="0" borderId="0" applyFont="0" applyFill="0" applyBorder="0" applyAlignment="0" applyProtection="0"/>
    <xf numFmtId="255" fontId="11" fillId="0" borderId="0" applyFont="0" applyFill="0" applyBorder="0" applyAlignment="0" applyProtection="0"/>
    <xf numFmtId="216" fontId="3" fillId="0" borderId="0" applyFont="0" applyFill="0" applyBorder="0" applyAlignment="0" applyProtection="0"/>
    <xf numFmtId="49" fontId="17" fillId="0" borderId="2" applyNumberFormat="0" applyAlignment="0"/>
    <xf numFmtId="0" fontId="90" fillId="0" borderId="0"/>
    <xf numFmtId="0" fontId="91" fillId="7" borderId="3" applyNumberFormat="0" applyAlignment="0" applyProtection="0">
      <alignment vertical="center"/>
    </xf>
    <xf numFmtId="4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41" fontId="23" fillId="0" borderId="15">
      <alignment horizontal="left" vertical="center"/>
    </xf>
    <xf numFmtId="0" fontId="92" fillId="0" borderId="0" applyNumberFormat="0" applyFill="0" applyBorder="0" applyAlignment="0" applyProtection="0">
      <alignment vertical="center"/>
    </xf>
    <xf numFmtId="0" fontId="93" fillId="0" borderId="16" applyNumberFormat="0" applyFill="0" applyAlignment="0" applyProtection="0">
      <alignment vertical="center"/>
    </xf>
    <xf numFmtId="0" fontId="94" fillId="0" borderId="17" applyNumberFormat="0" applyFill="0" applyAlignment="0" applyProtection="0">
      <alignment vertical="center"/>
    </xf>
    <xf numFmtId="0" fontId="95" fillId="0" borderId="18" applyNumberFormat="0" applyFill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6" fillId="4" borderId="0" applyNumberFormat="0" applyBorder="0" applyAlignment="0" applyProtection="0">
      <alignment vertical="center"/>
    </xf>
    <xf numFmtId="0" fontId="3" fillId="0" borderId="0"/>
    <xf numFmtId="0" fontId="97" fillId="20" borderId="19" applyNumberFormat="0" applyAlignment="0" applyProtection="0">
      <alignment vertical="center"/>
    </xf>
    <xf numFmtId="0" fontId="47" fillId="0" borderId="4" applyFill="0" applyProtection="0">
      <alignment horizontal="center" vertical="center"/>
    </xf>
    <xf numFmtId="41" fontId="11" fillId="0" borderId="0" applyFont="0" applyFill="0" applyBorder="0" applyAlignment="0" applyProtection="0"/>
    <xf numFmtId="189" fontId="3" fillId="0" borderId="0" applyFont="0" applyFill="0" applyBorder="0" applyAlignment="0" applyProtection="0"/>
    <xf numFmtId="176" fontId="11" fillId="0" borderId="0" applyFont="0" applyFill="0" applyBorder="0" applyAlignment="0" applyProtection="0"/>
    <xf numFmtId="189" fontId="3" fillId="0" borderId="0" applyFont="0" applyFill="0" applyBorder="0" applyAlignment="0" applyProtection="0"/>
    <xf numFmtId="244" fontId="17" fillId="22" borderId="0" applyFill="0" applyBorder="0" applyProtection="0">
      <alignment horizontal="right"/>
    </xf>
    <xf numFmtId="38" fontId="48" fillId="0" borderId="0" applyFont="0" applyFill="0" applyBorder="0" applyAlignment="0" applyProtection="0">
      <alignment vertical="center"/>
    </xf>
    <xf numFmtId="248" fontId="48" fillId="0" borderId="0" applyFont="0" applyFill="0" applyBorder="0" applyAlignment="0" applyProtection="0">
      <alignment vertical="center"/>
    </xf>
    <xf numFmtId="217" fontId="48" fillId="0" borderId="0" applyFont="0" applyFill="0" applyBorder="0" applyAlignment="0" applyProtection="0">
      <alignment vertical="center"/>
    </xf>
    <xf numFmtId="257" fontId="11" fillId="0" borderId="2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63" fillId="0" borderId="0" applyNumberFormat="0" applyBorder="0" applyAlignment="0">
      <alignment vertical="center"/>
    </xf>
    <xf numFmtId="10" fontId="1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11" fillId="0" borderId="0"/>
    <xf numFmtId="0" fontId="11" fillId="0" borderId="0"/>
    <xf numFmtId="182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3" fillId="0" borderId="4">
      <alignment vertical="center" wrapText="1"/>
    </xf>
    <xf numFmtId="0" fontId="11" fillId="0" borderId="1" applyNumberFormat="0" applyFill="0" applyProtection="0">
      <alignment vertical="center"/>
    </xf>
    <xf numFmtId="5" fontId="11" fillId="0" borderId="0" applyBorder="0"/>
    <xf numFmtId="0" fontId="13" fillId="0" borderId="22" applyNumberFormat="0" applyFont="0" applyFill="0" applyAlignment="0" applyProtection="0"/>
    <xf numFmtId="7" fontId="13" fillId="0" borderId="0" applyFont="0" applyFill="0" applyBorder="0" applyAlignment="0" applyProtection="0"/>
    <xf numFmtId="5" fontId="13" fillId="0" borderId="0" applyFont="0" applyFill="0" applyBorder="0" applyAlignment="0" applyProtection="0"/>
    <xf numFmtId="0" fontId="4" fillId="0" borderId="0" applyFont="0" applyFill="0" applyBorder="0" applyAlignment="0" applyProtection="0"/>
    <xf numFmtId="221" fontId="18" fillId="0" borderId="1">
      <alignment horizontal="center" vertical="center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77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77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77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77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77" fillId="0" borderId="0">
      <protection locked="0"/>
    </xf>
    <xf numFmtId="0" fontId="65" fillId="0" borderId="0" applyFont="0" applyFill="0" applyBorder="0" applyAlignment="0" applyProtection="0"/>
    <xf numFmtId="19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0" fillId="0" borderId="0" applyFont="0" applyFill="0" applyBorder="0" applyAlignment="0" applyProtection="0"/>
    <xf numFmtId="190" fontId="32" fillId="0" borderId="0" applyFont="0" applyFill="0" applyBorder="0" applyAlignment="0" applyProtection="0"/>
    <xf numFmtId="0" fontId="58" fillId="0" borderId="0" applyFont="0" applyFill="0" applyBorder="0" applyAlignment="0" applyProtection="0"/>
    <xf numFmtId="191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0" fillId="0" borderId="0" applyFont="0" applyFill="0" applyBorder="0" applyAlignment="0" applyProtection="0"/>
    <xf numFmtId="191" fontId="32" fillId="0" borderId="0" applyFont="0" applyFill="0" applyBorder="0" applyAlignment="0" applyProtection="0"/>
    <xf numFmtId="203" fontId="20" fillId="0" borderId="0">
      <protection locked="0"/>
    </xf>
    <xf numFmtId="0" fontId="19" fillId="0" borderId="0"/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77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77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77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77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77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77" fillId="0" borderId="0">
      <protection locked="0"/>
    </xf>
    <xf numFmtId="213" fontId="24" fillId="0" borderId="0">
      <protection locked="0"/>
    </xf>
    <xf numFmtId="0" fontId="65" fillId="0" borderId="0" applyFont="0" applyFill="0" applyBorder="0" applyAlignment="0" applyProtection="0"/>
    <xf numFmtId="189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1" fillId="0" borderId="0" applyFont="0" applyFill="0" applyBorder="0" applyAlignment="0" applyProtection="0"/>
    <xf numFmtId="189" fontId="32" fillId="0" borderId="0" applyFont="0" applyFill="0" applyBorder="0" applyAlignment="0" applyProtection="0"/>
    <xf numFmtId="0" fontId="58" fillId="0" borderId="0" applyFont="0" applyFill="0" applyBorder="0" applyAlignment="0" applyProtection="0"/>
    <xf numFmtId="192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8" fillId="0" borderId="0" applyFont="0" applyFill="0" applyBorder="0" applyAlignment="0" applyProtection="0"/>
    <xf numFmtId="192" fontId="32" fillId="0" borderId="0" applyFont="0" applyFill="0" applyBorder="0" applyAlignment="0" applyProtection="0"/>
    <xf numFmtId="4" fontId="20" fillId="0" borderId="0">
      <protection locked="0"/>
    </xf>
    <xf numFmtId="205" fontId="20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77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77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77" fillId="0" borderId="0">
      <protection locked="0"/>
    </xf>
    <xf numFmtId="0" fontId="58" fillId="0" borderId="0"/>
    <xf numFmtId="0" fontId="31" fillId="0" borderId="0"/>
    <xf numFmtId="37" fontId="31" fillId="0" borderId="0" applyFill="0"/>
    <xf numFmtId="0" fontId="33" fillId="0" borderId="0"/>
    <xf numFmtId="0" fontId="31" fillId="0" borderId="0"/>
    <xf numFmtId="0" fontId="58" fillId="0" borderId="0"/>
    <xf numFmtId="0" fontId="66" fillId="0" borderId="0"/>
    <xf numFmtId="0" fontId="31" fillId="0" borderId="0"/>
    <xf numFmtId="0" fontId="66" fillId="0" borderId="0"/>
    <xf numFmtId="0" fontId="58" fillId="0" borderId="0"/>
    <xf numFmtId="0" fontId="66" fillId="0" borderId="0"/>
    <xf numFmtId="0" fontId="31" fillId="0" borderId="0"/>
    <xf numFmtId="211" fontId="34" fillId="0" borderId="0" applyFill="0" applyBorder="0" applyAlignment="0"/>
    <xf numFmtId="0" fontId="35" fillId="0" borderId="0"/>
    <xf numFmtId="0" fontId="20" fillId="0" borderId="22">
      <protection locked="0"/>
    </xf>
    <xf numFmtId="213" fontId="67" fillId="0" borderId="0">
      <protection locked="0"/>
    </xf>
    <xf numFmtId="38" fontId="4" fillId="0" borderId="0" applyFont="0" applyFill="0" applyBorder="0" applyAlignment="0" applyProtection="0"/>
    <xf numFmtId="215" fontId="3" fillId="0" borderId="0"/>
    <xf numFmtId="3" fontId="4" fillId="0" borderId="0" applyFont="0" applyFill="0" applyBorder="0" applyAlignment="0" applyProtection="0"/>
    <xf numFmtId="0" fontId="36" fillId="0" borderId="0" applyNumberFormat="0" applyAlignment="0">
      <alignment horizontal="left"/>
    </xf>
    <xf numFmtId="0" fontId="8" fillId="0" borderId="0" applyFont="0" applyFill="0" applyBorder="0" applyAlignment="0" applyProtection="0"/>
    <xf numFmtId="213" fontId="67" fillId="0" borderId="0">
      <protection locked="0"/>
    </xf>
    <xf numFmtId="254" fontId="4" fillId="0" borderId="0" applyFont="0" applyFill="0" applyBorder="0" applyAlignment="0" applyProtection="0"/>
    <xf numFmtId="0" fontId="11" fillId="0" borderId="0" applyFont="0" applyFill="0" applyBorder="0" applyAlignment="0" applyProtection="0"/>
    <xf numFmtId="245" fontId="11" fillId="0" borderId="0" applyFont="0" applyFill="0" applyBorder="0" applyAlignment="0" applyProtection="0"/>
    <xf numFmtId="0" fontId="11" fillId="0" borderId="0"/>
    <xf numFmtId="213" fontId="67" fillId="0" borderId="0">
      <protection locked="0"/>
    </xf>
    <xf numFmtId="215" fontId="3" fillId="0" borderId="0"/>
    <xf numFmtId="202" fontId="20" fillId="0" borderId="0">
      <protection locked="0"/>
    </xf>
    <xf numFmtId="206" fontId="20" fillId="0" borderId="0">
      <protection locked="0"/>
    </xf>
    <xf numFmtId="0" fontId="37" fillId="0" borderId="0" applyNumberFormat="0" applyAlignment="0">
      <alignment horizontal="left"/>
    </xf>
    <xf numFmtId="192" fontId="38" fillId="0" borderId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213" fontId="67" fillId="0" borderId="0">
      <protection locked="0"/>
    </xf>
    <xf numFmtId="38" fontId="39" fillId="22" borderId="0" applyNumberFormat="0" applyBorder="0" applyAlignment="0" applyProtection="0"/>
    <xf numFmtId="0" fontId="40" fillId="0" borderId="0">
      <alignment horizontal="left"/>
    </xf>
    <xf numFmtId="0" fontId="9" fillId="0" borderId="23" applyNumberFormat="0" applyAlignment="0" applyProtection="0">
      <alignment horizontal="left" vertical="center"/>
    </xf>
    <xf numFmtId="0" fontId="9" fillId="0" borderId="24">
      <alignment horizontal="left" vertical="center"/>
    </xf>
    <xf numFmtId="0" fontId="6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213" fontId="70" fillId="0" borderId="0">
      <protection locked="0"/>
    </xf>
    <xf numFmtId="213" fontId="70" fillId="0" borderId="0">
      <protection locked="0"/>
    </xf>
    <xf numFmtId="0" fontId="41" fillId="0" borderId="0" applyNumberFormat="0" applyFill="0" applyBorder="0" applyAlignment="0" applyProtection="0"/>
    <xf numFmtId="10" fontId="39" fillId="22" borderId="1" applyNumberFormat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2" fillId="0" borderId="25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7" fontId="71" fillId="0" borderId="0"/>
    <xf numFmtId="0" fontId="3" fillId="0" borderId="0"/>
    <xf numFmtId="200" fontId="11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4" fillId="0" borderId="0"/>
    <xf numFmtId="213" fontId="67" fillId="0" borderId="0">
      <protection locked="0"/>
    </xf>
    <xf numFmtId="10" fontId="4" fillId="0" borderId="0" applyFont="0" applyFill="0" applyBorder="0" applyAlignment="0" applyProtection="0"/>
    <xf numFmtId="30" fontId="43" fillId="0" borderId="0" applyNumberFormat="0" applyFill="0" applyBorder="0" applyAlignment="0" applyProtection="0">
      <alignment horizontal="left"/>
    </xf>
    <xf numFmtId="0" fontId="42" fillId="0" borderId="0"/>
    <xf numFmtId="40" fontId="44" fillId="0" borderId="0" applyBorder="0">
      <alignment horizontal="right"/>
    </xf>
    <xf numFmtId="0" fontId="45" fillId="25" borderId="0">
      <alignment horizontal="centerContinuous"/>
    </xf>
    <xf numFmtId="0" fontId="73" fillId="0" borderId="0" applyFill="0" applyBorder="0" applyProtection="0">
      <alignment horizontal="centerContinuous" vertical="center"/>
    </xf>
    <xf numFmtId="0" fontId="5" fillId="22" borderId="0" applyFill="0" applyBorder="0" applyProtection="0">
      <alignment horizontal="center" vertical="center"/>
    </xf>
    <xf numFmtId="213" fontId="67" fillId="0" borderId="26">
      <protection locked="0"/>
    </xf>
    <xf numFmtId="0" fontId="46" fillId="0" borderId="27">
      <alignment horizontal="left"/>
    </xf>
    <xf numFmtId="267" fontId="3" fillId="0" borderId="0" applyNumberFormat="0" applyFont="0" applyFill="0" applyBorder="0" applyAlignment="0" applyProtection="0"/>
    <xf numFmtId="266" fontId="3" fillId="0" borderId="0" applyNumberFormat="0" applyFont="0" applyFill="0" applyBorder="0" applyAlignment="0" applyProtection="0"/>
    <xf numFmtId="267" fontId="3" fillId="0" borderId="0" applyNumberFormat="0" applyFont="0" applyFill="0" applyBorder="0" applyAlignment="0" applyProtection="0"/>
    <xf numFmtId="266" fontId="3" fillId="0" borderId="0" applyNumberFormat="0" applyFont="0" applyFill="0" applyBorder="0" applyAlignment="0" applyProtection="0"/>
    <xf numFmtId="0" fontId="11" fillId="0" borderId="0" applyFill="0" applyBorder="0" applyAlignment="0"/>
    <xf numFmtId="41" fontId="103" fillId="0" borderId="0" applyFont="0" applyFill="0" applyBorder="0" applyAlignment="0" applyProtection="0"/>
    <xf numFmtId="274" fontId="11" fillId="0" borderId="0"/>
    <xf numFmtId="0" fontId="103" fillId="0" borderId="0" applyFont="0" applyFill="0" applyBorder="0" applyAlignment="0" applyProtection="0"/>
    <xf numFmtId="0" fontId="4" fillId="0" borderId="0"/>
    <xf numFmtId="0" fontId="11" fillId="0" borderId="0"/>
    <xf numFmtId="210" fontId="11" fillId="0" borderId="0"/>
    <xf numFmtId="270" fontId="11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02" fillId="0" borderId="0" applyNumberFormat="0" applyFill="0" applyBorder="0" applyAlignment="0" applyProtection="0"/>
    <xf numFmtId="273" fontId="11" fillId="0" borderId="0">
      <alignment vertical="center"/>
    </xf>
    <xf numFmtId="189" fontId="3" fillId="0" borderId="0" applyNumberFormat="0" applyFont="0" applyFill="0" applyBorder="0" applyAlignment="0" applyProtection="0"/>
    <xf numFmtId="0" fontId="4" fillId="0" borderId="0"/>
    <xf numFmtId="212" fontId="29" fillId="0" borderId="0" applyFont="0" applyFill="0" applyBorder="0" applyAlignment="0" applyProtection="0"/>
    <xf numFmtId="4" fontId="20" fillId="0" borderId="0">
      <protection locked="0"/>
    </xf>
    <xf numFmtId="271" fontId="11" fillId="0" borderId="0">
      <protection locked="0"/>
    </xf>
    <xf numFmtId="235" fontId="3" fillId="22" borderId="0" applyFill="0" applyBorder="0" applyProtection="0">
      <alignment horizontal="right"/>
    </xf>
    <xf numFmtId="269" fontId="11" fillId="0" borderId="0">
      <protection locked="0"/>
    </xf>
    <xf numFmtId="0" fontId="20" fillId="0" borderId="22">
      <protection locked="0"/>
    </xf>
    <xf numFmtId="268" fontId="11" fillId="0" borderId="0">
      <protection locked="0"/>
    </xf>
    <xf numFmtId="272" fontId="11" fillId="0" borderId="0">
      <protection locked="0"/>
    </xf>
    <xf numFmtId="0" fontId="98" fillId="0" borderId="0">
      <alignment vertical="center"/>
    </xf>
    <xf numFmtId="189" fontId="3" fillId="0" borderId="0" applyNumberFormat="0" applyFont="0" applyFill="0" applyBorder="0" applyAlignment="0" applyProtection="0"/>
    <xf numFmtId="0" fontId="67" fillId="0" borderId="0">
      <protection locked="0"/>
    </xf>
    <xf numFmtId="0" fontId="74" fillId="0" borderId="0"/>
    <xf numFmtId="0" fontId="67" fillId="0" borderId="0">
      <protection locked="0"/>
    </xf>
    <xf numFmtId="213" fontId="67" fillId="0" borderId="0">
      <protection locked="0"/>
    </xf>
    <xf numFmtId="0" fontId="19" fillId="0" borderId="36">
      <alignment horizontal="center"/>
    </xf>
    <xf numFmtId="0" fontId="19" fillId="0" borderId="36">
      <alignment horizontal="center"/>
    </xf>
    <xf numFmtId="0" fontId="105" fillId="0" borderId="0">
      <alignment vertical="center"/>
    </xf>
    <xf numFmtId="189" fontId="57" fillId="0" borderId="0" applyFont="0" applyFill="0" applyBorder="0" applyAlignment="0" applyProtection="0"/>
    <xf numFmtId="231" fontId="19" fillId="0" borderId="0" applyFont="0" applyFill="0" applyBorder="0" applyAlignment="0" applyProtection="0"/>
    <xf numFmtId="276" fontId="5" fillId="0" borderId="0" applyNumberFormat="0" applyFont="0" applyFill="0" applyBorder="0" applyAlignment="0" applyProtection="0"/>
    <xf numFmtId="188" fontId="5" fillId="0" borderId="0" applyNumberFormat="0" applyFont="0" applyFill="0" applyBorder="0" applyAlignment="0" applyProtection="0"/>
    <xf numFmtId="276" fontId="5" fillId="0" borderId="0" applyNumberFormat="0" applyFont="0" applyFill="0" applyBorder="0" applyAlignment="0" applyProtection="0"/>
    <xf numFmtId="231" fontId="19" fillId="0" borderId="0" applyFont="0" applyFill="0" applyBorder="0" applyAlignment="0" applyProtection="0"/>
    <xf numFmtId="188" fontId="5" fillId="0" borderId="0" applyNumberFormat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31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0" fontId="5" fillId="0" borderId="0">
      <alignment vertical="center"/>
    </xf>
    <xf numFmtId="40" fontId="3" fillId="0" borderId="21"/>
    <xf numFmtId="0" fontId="106" fillId="0" borderId="0">
      <alignment vertical="center"/>
    </xf>
    <xf numFmtId="0" fontId="5" fillId="0" borderId="0">
      <alignment vertical="center"/>
    </xf>
    <xf numFmtId="277" fontId="74" fillId="0" borderId="1">
      <alignment vertical="center"/>
    </xf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" fillId="0" borderId="0"/>
    <xf numFmtId="0" fontId="8" fillId="0" borderId="0"/>
    <xf numFmtId="0" fontId="76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76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89" fontId="3" fillId="0" borderId="0" applyFont="0" applyFill="0" applyBorder="0" applyAlignment="0" applyProtection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8" fillId="0" borderId="0" applyFont="0" applyFill="0" applyBorder="0" applyAlignment="0" applyProtection="0"/>
    <xf numFmtId="0" fontId="8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8" fillId="0" borderId="0" applyFont="0" applyFill="0" applyBorder="0" applyAlignment="0" applyProtection="0"/>
    <xf numFmtId="0" fontId="76" fillId="0" borderId="0"/>
    <xf numFmtId="0" fontId="3" fillId="0" borderId="0"/>
    <xf numFmtId="0" fontId="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7" fillId="0" borderId="0">
      <protection locked="0"/>
    </xf>
    <xf numFmtId="0" fontId="8" fillId="0" borderId="0"/>
    <xf numFmtId="0" fontId="3" fillId="0" borderId="0"/>
    <xf numFmtId="0" fontId="8" fillId="0" borderId="0" applyFont="0" applyFill="0" applyBorder="0" applyAlignment="0" applyProtection="0"/>
    <xf numFmtId="0" fontId="76" fillId="0" borderId="0"/>
    <xf numFmtId="0" fontId="4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1" fillId="0" borderId="0" applyFont="0" applyFill="0" applyBorder="0" applyAlignment="0" applyProtection="0"/>
    <xf numFmtId="0" fontId="3" fillId="0" borderId="0"/>
    <xf numFmtId="0" fontId="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1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" fillId="0" borderId="0"/>
    <xf numFmtId="189" fontId="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" fillId="0" borderId="0"/>
    <xf numFmtId="0" fontId="4" fillId="0" borderId="0"/>
    <xf numFmtId="0" fontId="8" fillId="0" borderId="0"/>
    <xf numFmtId="189" fontId="3" fillId="0" borderId="0" applyFont="0" applyFill="0" applyBorder="0" applyAlignment="0" applyProtection="0"/>
    <xf numFmtId="0" fontId="4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9" fontId="3" fillId="0" borderId="0" applyFont="0" applyFill="0" applyBorder="0" applyAlignment="0" applyProtection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278" fontId="3" fillId="0" borderId="0" applyFont="0" applyFill="0" applyBorder="0" applyAlignment="0" applyProtection="0"/>
    <xf numFmtId="279" fontId="4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8" fillId="0" borderId="0" applyFont="0" applyFill="0" applyBorder="0" applyAlignment="0" applyProtection="0"/>
    <xf numFmtId="0" fontId="76" fillId="0" borderId="0"/>
    <xf numFmtId="38" fontId="19" fillId="0" borderId="0" applyFont="0" applyFill="0" applyBorder="0" applyAlignment="0" applyProtection="0"/>
    <xf numFmtId="0" fontId="76" fillId="0" borderId="0"/>
    <xf numFmtId="0" fontId="76" fillId="0" borderId="0"/>
    <xf numFmtId="0" fontId="76" fillId="0" borderId="0"/>
    <xf numFmtId="0" fontId="8" fillId="0" borderId="0" applyFont="0" applyFill="0" applyBorder="0" applyAlignment="0" applyProtection="0"/>
    <xf numFmtId="0" fontId="19" fillId="0" borderId="0"/>
    <xf numFmtId="0" fontId="3" fillId="0" borderId="0"/>
    <xf numFmtId="0" fontId="8" fillId="0" borderId="0"/>
    <xf numFmtId="189" fontId="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76" fillId="0" borderId="0"/>
    <xf numFmtId="0" fontId="76" fillId="0" borderId="0"/>
    <xf numFmtId="0" fontId="76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8" fillId="0" borderId="0" applyFont="0" applyFill="0" applyBorder="0" applyAlignment="0" applyProtection="0"/>
    <xf numFmtId="0" fontId="4" fillId="0" borderId="0"/>
    <xf numFmtId="0" fontId="8" fillId="0" borderId="0"/>
    <xf numFmtId="0" fontId="3" fillId="0" borderId="0"/>
    <xf numFmtId="280" fontId="11" fillId="0" borderId="0" applyFont="0" applyFill="0" applyBorder="0" applyAlignment="0" applyProtection="0"/>
    <xf numFmtId="189" fontId="3" fillId="0" borderId="0" applyFont="0" applyFill="0" applyBorder="0" applyAlignment="0" applyProtection="0"/>
    <xf numFmtId="0" fontId="8" fillId="0" borderId="0"/>
    <xf numFmtId="0" fontId="4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189" fontId="3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89" fontId="3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 applyFont="0" applyFill="0" applyBorder="0" applyAlignment="0" applyProtection="0"/>
    <xf numFmtId="0" fontId="109" fillId="0" borderId="0"/>
    <xf numFmtId="0" fontId="42" fillId="0" borderId="25"/>
    <xf numFmtId="0" fontId="4" fillId="0" borderId="0"/>
    <xf numFmtId="0" fontId="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8" fillId="0" borderId="0"/>
    <xf numFmtId="0" fontId="4" fillId="0" borderId="0"/>
    <xf numFmtId="38" fontId="1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4" fillId="0" borderId="0"/>
    <xf numFmtId="213" fontId="67" fillId="0" borderId="0">
      <protection locked="0"/>
    </xf>
    <xf numFmtId="0" fontId="8" fillId="0" borderId="0" applyFont="0" applyFill="0" applyBorder="0" applyAlignment="0" applyProtection="0"/>
    <xf numFmtId="0" fontId="19" fillId="0" borderId="0"/>
    <xf numFmtId="0" fontId="8" fillId="0" borderId="0"/>
    <xf numFmtId="0" fontId="3" fillId="0" borderId="0"/>
    <xf numFmtId="213" fontId="67" fillId="0" borderId="0">
      <protection locked="0"/>
    </xf>
    <xf numFmtId="213" fontId="67" fillId="0" borderId="0">
      <protection locked="0"/>
    </xf>
    <xf numFmtId="0" fontId="21" fillId="0" borderId="0"/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213" fontId="20" fillId="0" borderId="0">
      <protection locked="0"/>
    </xf>
    <xf numFmtId="189" fontId="110" fillId="0" borderId="0" applyFont="0" applyFill="0" applyBorder="0" applyAlignment="0" applyProtection="0"/>
    <xf numFmtId="189" fontId="100" fillId="0" borderId="1">
      <alignment vertical="center"/>
    </xf>
    <xf numFmtId="9" fontId="11" fillId="0" borderId="0" applyFont="0" applyFill="0" applyBorder="0" applyAlignment="0" applyProtection="0"/>
    <xf numFmtId="189" fontId="100" fillId="0" borderId="1">
      <alignment vertical="center"/>
    </xf>
    <xf numFmtId="189" fontId="100" fillId="0" borderId="1">
      <alignment vertical="center"/>
    </xf>
    <xf numFmtId="189" fontId="100" fillId="0" borderId="1">
      <alignment vertical="center"/>
    </xf>
    <xf numFmtId="189" fontId="111" fillId="0" borderId="38" applyBorder="0">
      <alignment vertical="center"/>
    </xf>
    <xf numFmtId="0" fontId="5" fillId="0" borderId="0"/>
    <xf numFmtId="281" fontId="104" fillId="0" borderId="0">
      <alignment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0" fontId="17" fillId="0" borderId="0">
      <alignment horizontal="center"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82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219" fontId="11" fillId="0" borderId="0">
      <alignment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283" fontId="74" fillId="0" borderId="37" applyBorder="0">
      <alignment vertical="center" wrapText="1"/>
    </xf>
    <xf numFmtId="284" fontId="48" fillId="0" borderId="0">
      <alignment vertical="center"/>
    </xf>
    <xf numFmtId="0" fontId="11" fillId="0" borderId="0"/>
    <xf numFmtId="265" fontId="3" fillId="0" borderId="0">
      <protection locked="0"/>
    </xf>
    <xf numFmtId="213" fontId="20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" fontId="112" fillId="0" borderId="39">
      <alignment horizontal="right" vertical="center"/>
    </xf>
    <xf numFmtId="0" fontId="3" fillId="0" borderId="27">
      <alignment horizont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2" fontId="112" fillId="0" borderId="39">
      <alignment horizontal="right" vertical="center"/>
    </xf>
    <xf numFmtId="0" fontId="78" fillId="2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284" fontId="48" fillId="0" borderId="0">
      <alignment vertical="center"/>
    </xf>
    <xf numFmtId="0" fontId="78" fillId="8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9" fillId="12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79" fillId="10" borderId="0" applyNumberFormat="0" applyBorder="0" applyAlignment="0" applyProtection="0">
      <alignment vertical="center"/>
    </xf>
    <xf numFmtId="0" fontId="79" fillId="13" borderId="0" applyNumberFormat="0" applyBorder="0" applyAlignment="0" applyProtection="0">
      <alignment vertical="center"/>
    </xf>
    <xf numFmtId="0" fontId="79" fillId="14" borderId="0" applyNumberFormat="0" applyBorder="0" applyAlignment="0" applyProtection="0">
      <alignment vertical="center"/>
    </xf>
    <xf numFmtId="0" fontId="79" fillId="15" borderId="0" applyNumberFormat="0" applyBorder="0" applyAlignment="0" applyProtection="0">
      <alignment vertical="center"/>
    </xf>
    <xf numFmtId="265" fontId="3" fillId="0" borderId="0">
      <protection locked="0"/>
    </xf>
    <xf numFmtId="213" fontId="20" fillId="0" borderId="0">
      <protection locked="0"/>
    </xf>
    <xf numFmtId="285" fontId="74" fillId="0" borderId="1">
      <alignment vertical="center"/>
    </xf>
    <xf numFmtId="285" fontId="74" fillId="0" borderId="1">
      <alignment vertical="center"/>
    </xf>
    <xf numFmtId="265" fontId="3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13" fontId="67" fillId="0" borderId="0">
      <protection locked="0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0" fontId="52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13" fillId="0" borderId="0" applyFont="0" applyFill="0" applyBorder="0" applyAlignment="0" applyProtection="0"/>
    <xf numFmtId="41" fontId="114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13" fillId="0" borderId="0" applyFont="0" applyFill="0" applyBorder="0" applyAlignment="0" applyProtection="0"/>
    <xf numFmtId="43" fontId="114" fillId="0" borderId="0" applyFont="0" applyFill="0" applyBorder="0" applyAlignment="0" applyProtection="0"/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0" fontId="116" fillId="0" borderId="0" applyFont="0" applyFill="0" applyBorder="0" applyAlignment="0" applyProtection="0"/>
    <xf numFmtId="0" fontId="116" fillId="0" borderId="0" applyFont="0" applyFill="0" applyBorder="0" applyAlignment="0" applyProtection="0"/>
    <xf numFmtId="213" fontId="20" fillId="0" borderId="0">
      <protection locked="0"/>
    </xf>
    <xf numFmtId="213" fontId="20" fillId="0" borderId="0">
      <protection locked="0"/>
    </xf>
    <xf numFmtId="265" fontId="3" fillId="0" borderId="0">
      <protection locked="0"/>
    </xf>
    <xf numFmtId="213" fontId="67" fillId="0" borderId="0">
      <protection locked="0"/>
    </xf>
    <xf numFmtId="265" fontId="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67" fillId="0" borderId="0">
      <protection locked="0"/>
    </xf>
    <xf numFmtId="265" fontId="3" fillId="0" borderId="0">
      <protection locked="0"/>
    </xf>
    <xf numFmtId="0" fontId="20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42" fontId="117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286" fontId="118" fillId="0" borderId="0" applyFont="0" applyFill="0" applyBorder="0" applyAlignment="0" applyProtection="0"/>
    <xf numFmtId="286" fontId="118" fillId="0" borderId="0" applyFont="0" applyFill="0" applyBorder="0" applyAlignment="0" applyProtection="0"/>
    <xf numFmtId="286" fontId="118" fillId="0" borderId="0" applyFont="0" applyFill="0" applyBorder="0" applyAlignment="0" applyProtection="0"/>
    <xf numFmtId="286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254" fontId="118" fillId="0" borderId="0" applyFont="0" applyFill="0" applyBorder="0" applyAlignment="0" applyProtection="0"/>
    <xf numFmtId="254" fontId="118" fillId="0" borderId="0" applyFont="0" applyFill="0" applyBorder="0" applyAlignment="0" applyProtection="0"/>
    <xf numFmtId="254" fontId="118" fillId="0" borderId="0" applyFont="0" applyFill="0" applyBorder="0" applyAlignment="0" applyProtection="0"/>
    <xf numFmtId="254" fontId="118" fillId="0" borderId="0" applyFont="0" applyFill="0" applyBorder="0" applyAlignment="0" applyProtection="0"/>
    <xf numFmtId="190" fontId="58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58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58" fillId="0" borderId="0" applyFont="0" applyFill="0" applyBorder="0" applyAlignment="0" applyProtection="0"/>
    <xf numFmtId="44" fontId="117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222" fontId="118" fillId="0" borderId="0" applyFont="0" applyFill="0" applyBorder="0" applyAlignment="0" applyProtection="0"/>
    <xf numFmtId="222" fontId="118" fillId="0" borderId="0" applyFont="0" applyFill="0" applyBorder="0" applyAlignment="0" applyProtection="0"/>
    <xf numFmtId="222" fontId="118" fillId="0" borderId="0" applyFont="0" applyFill="0" applyBorder="0" applyAlignment="0" applyProtection="0"/>
    <xf numFmtId="222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287" fontId="118" fillId="0" borderId="0" applyFont="0" applyFill="0" applyBorder="0" applyAlignment="0" applyProtection="0"/>
    <xf numFmtId="287" fontId="118" fillId="0" borderId="0" applyFont="0" applyFill="0" applyBorder="0" applyAlignment="0" applyProtection="0"/>
    <xf numFmtId="287" fontId="118" fillId="0" borderId="0" applyFont="0" applyFill="0" applyBorder="0" applyAlignment="0" applyProtection="0"/>
    <xf numFmtId="287" fontId="118" fillId="0" borderId="0" applyFont="0" applyFill="0" applyBorder="0" applyAlignment="0" applyProtection="0"/>
    <xf numFmtId="191" fontId="58" fillId="0" borderId="0" applyFont="0" applyFill="0" applyBorder="0" applyAlignment="0" applyProtection="0"/>
    <xf numFmtId="191" fontId="31" fillId="0" borderId="0" applyFont="0" applyFill="0" applyBorder="0" applyAlignment="0" applyProtection="0"/>
    <xf numFmtId="191" fontId="58" fillId="0" borderId="0" applyFont="0" applyFill="0" applyBorder="0" applyAlignment="0" applyProtection="0"/>
    <xf numFmtId="191" fontId="31" fillId="0" borderId="0" applyFont="0" applyFill="0" applyBorder="0" applyAlignment="0" applyProtection="0"/>
    <xf numFmtId="191" fontId="58" fillId="0" borderId="0" applyFont="0" applyFill="0" applyBorder="0" applyAlignment="0" applyProtection="0"/>
    <xf numFmtId="265" fontId="3" fillId="0" borderId="0">
      <protection locked="0"/>
    </xf>
    <xf numFmtId="213" fontId="67" fillId="0" borderId="0">
      <protection locked="0"/>
    </xf>
    <xf numFmtId="0" fontId="20" fillId="0" borderId="0">
      <protection locked="0"/>
    </xf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13" fontId="67" fillId="0" borderId="0">
      <protection locked="0"/>
    </xf>
    <xf numFmtId="213" fontId="67" fillId="0" borderId="0">
      <protection locked="0"/>
    </xf>
    <xf numFmtId="0" fontId="116" fillId="0" borderId="0" applyFont="0" applyFill="0" applyBorder="0" applyAlignment="0" applyProtection="0"/>
    <xf numFmtId="0" fontId="116" fillId="0" borderId="0" applyFont="0" applyFill="0" applyBorder="0" applyAlignment="0" applyProtection="0"/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65" fontId="3" fillId="0" borderId="0">
      <protection locked="0"/>
    </xf>
    <xf numFmtId="213" fontId="20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41" fontId="117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189" fontId="118" fillId="0" borderId="0" applyFont="0" applyFill="0" applyBorder="0" applyAlignment="0" applyProtection="0"/>
    <xf numFmtId="189" fontId="118" fillId="0" borderId="0" applyFont="0" applyFill="0" applyBorder="0" applyAlignment="0" applyProtection="0"/>
    <xf numFmtId="189" fontId="118" fillId="0" borderId="0" applyFont="0" applyFill="0" applyBorder="0" applyAlignment="0" applyProtection="0"/>
    <xf numFmtId="189" fontId="118" fillId="0" borderId="0" applyFont="0" applyFill="0" applyBorder="0" applyAlignment="0" applyProtection="0"/>
    <xf numFmtId="38" fontId="118" fillId="0" borderId="0" applyFont="0" applyFill="0" applyBorder="0" applyAlignment="0" applyProtection="0"/>
    <xf numFmtId="38" fontId="118" fillId="0" borderId="0" applyFont="0" applyFill="0" applyBorder="0" applyAlignment="0" applyProtection="0"/>
    <xf numFmtId="189" fontId="58" fillId="0" borderId="0" applyFont="0" applyFill="0" applyBorder="0" applyAlignment="0" applyProtection="0"/>
    <xf numFmtId="189" fontId="31" fillId="0" borderId="0" applyFont="0" applyFill="0" applyBorder="0" applyAlignment="0" applyProtection="0"/>
    <xf numFmtId="189" fontId="58" fillId="0" borderId="0" applyFont="0" applyFill="0" applyBorder="0" applyAlignment="0" applyProtection="0"/>
    <xf numFmtId="189" fontId="31" fillId="0" borderId="0" applyFont="0" applyFill="0" applyBorder="0" applyAlignment="0" applyProtection="0"/>
    <xf numFmtId="189" fontId="58" fillId="0" borderId="0" applyFont="0" applyFill="0" applyBorder="0" applyAlignment="0" applyProtection="0"/>
    <xf numFmtId="179" fontId="11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32" fillId="0" borderId="0" applyFont="0" applyFill="0" applyBorder="0" applyAlignment="0" applyProtection="0"/>
    <xf numFmtId="28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92" fontId="30" fillId="0" borderId="0" applyFont="0" applyFill="0" applyBorder="0" applyAlignment="0" applyProtection="0"/>
    <xf numFmtId="43" fontId="117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192" fontId="118" fillId="0" borderId="0" applyFont="0" applyFill="0" applyBorder="0" applyAlignment="0" applyProtection="0"/>
    <xf numFmtId="192" fontId="118" fillId="0" borderId="0" applyFont="0" applyFill="0" applyBorder="0" applyAlignment="0" applyProtection="0"/>
    <xf numFmtId="192" fontId="118" fillId="0" borderId="0" applyFont="0" applyFill="0" applyBorder="0" applyAlignment="0" applyProtection="0"/>
    <xf numFmtId="192" fontId="118" fillId="0" borderId="0" applyFont="0" applyFill="0" applyBorder="0" applyAlignment="0" applyProtection="0"/>
    <xf numFmtId="40" fontId="118" fillId="0" borderId="0" applyFont="0" applyFill="0" applyBorder="0" applyAlignment="0" applyProtection="0"/>
    <xf numFmtId="40" fontId="118" fillId="0" borderId="0" applyFont="0" applyFill="0" applyBorder="0" applyAlignment="0" applyProtection="0"/>
    <xf numFmtId="192" fontId="58" fillId="0" borderId="0" applyFont="0" applyFill="0" applyBorder="0" applyAlignment="0" applyProtection="0"/>
    <xf numFmtId="192" fontId="31" fillId="0" borderId="0" applyFont="0" applyFill="0" applyBorder="0" applyAlignment="0" applyProtection="0"/>
    <xf numFmtId="192" fontId="58" fillId="0" borderId="0" applyFont="0" applyFill="0" applyBorder="0" applyAlignment="0" applyProtection="0"/>
    <xf numFmtId="192" fontId="31" fillId="0" borderId="0" applyFont="0" applyFill="0" applyBorder="0" applyAlignment="0" applyProtection="0"/>
    <xf numFmtId="192" fontId="5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9" fillId="0" borderId="0"/>
    <xf numFmtId="265" fontId="3" fillId="0" borderId="0">
      <protection locked="0"/>
    </xf>
    <xf numFmtId="213" fontId="20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13" fontId="20" fillId="0" borderId="0">
      <protection locked="0"/>
    </xf>
    <xf numFmtId="0" fontId="33" fillId="0" borderId="0"/>
    <xf numFmtId="0" fontId="120" fillId="0" borderId="0"/>
    <xf numFmtId="0" fontId="52" fillId="0" borderId="0"/>
    <xf numFmtId="0" fontId="121" fillId="0" borderId="0"/>
    <xf numFmtId="0" fontId="52" fillId="0" borderId="0"/>
    <xf numFmtId="0" fontId="113" fillId="0" borderId="0"/>
    <xf numFmtId="0" fontId="52" fillId="0" borderId="0"/>
    <xf numFmtId="0" fontId="113" fillId="0" borderId="0"/>
    <xf numFmtId="0" fontId="11" fillId="0" borderId="0"/>
    <xf numFmtId="0" fontId="122" fillId="0" borderId="0"/>
    <xf numFmtId="0" fontId="123" fillId="0" borderId="0"/>
    <xf numFmtId="0" fontId="113" fillId="0" borderId="0"/>
    <xf numFmtId="0" fontId="52" fillId="0" borderId="0"/>
    <xf numFmtId="0" fontId="124" fillId="0" borderId="0"/>
    <xf numFmtId="213" fontId="67" fillId="0" borderId="0">
      <protection locked="0"/>
    </xf>
    <xf numFmtId="0" fontId="11" fillId="0" borderId="0"/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0" fontId="30" fillId="0" borderId="0"/>
    <xf numFmtId="0" fontId="58" fillId="0" borderId="0"/>
    <xf numFmtId="0" fontId="30" fillId="0" borderId="0"/>
    <xf numFmtId="0" fontId="58" fillId="0" borderId="0"/>
    <xf numFmtId="0" fontId="31" fillId="0" borderId="0"/>
    <xf numFmtId="0" fontId="30" fillId="0" borderId="0"/>
    <xf numFmtId="0" fontId="31" fillId="0" borderId="0"/>
    <xf numFmtId="0" fontId="31" fillId="0" borderId="0"/>
    <xf numFmtId="0" fontId="30" fillId="0" borderId="0"/>
    <xf numFmtId="0" fontId="31" fillId="0" borderId="0"/>
    <xf numFmtId="0" fontId="118" fillId="0" borderId="0"/>
    <xf numFmtId="0" fontId="118" fillId="0" borderId="0"/>
    <xf numFmtId="0" fontId="118" fillId="0" borderId="0"/>
    <xf numFmtId="0" fontId="125" fillId="0" borderId="0"/>
    <xf numFmtId="290" fontId="3" fillId="0" borderId="0" applyFill="0" applyBorder="0" applyAlignment="0"/>
    <xf numFmtId="291" fontId="126" fillId="0" borderId="0" applyFill="0" applyBorder="0" applyAlignment="0"/>
    <xf numFmtId="181" fontId="126" fillId="0" borderId="0" applyFill="0" applyBorder="0" applyAlignment="0"/>
    <xf numFmtId="0" fontId="4" fillId="0" borderId="0" applyFill="0" applyBorder="0" applyAlignment="0"/>
    <xf numFmtId="292" fontId="4" fillId="0" borderId="0" applyFill="0" applyBorder="0" applyAlignment="0"/>
    <xf numFmtId="293" fontId="8" fillId="0" borderId="0" applyFill="0" applyBorder="0" applyAlignment="0"/>
    <xf numFmtId="294" fontId="4" fillId="0" borderId="0" applyFill="0" applyBorder="0" applyAlignment="0"/>
    <xf numFmtId="291" fontId="126" fillId="0" borderId="0" applyFill="0" applyBorder="0" applyAlignment="0"/>
    <xf numFmtId="0" fontId="127" fillId="0" borderId="0" applyNumberFormat="0" applyFill="0" applyBorder="0" applyAlignment="0" applyProtection="0">
      <alignment vertical="top"/>
      <protection locked="0"/>
    </xf>
    <xf numFmtId="295" fontId="3" fillId="0" borderId="0" applyFont="0" applyFill="0" applyBorder="0" applyAlignment="0" applyProtection="0"/>
    <xf numFmtId="265" fontId="3" fillId="0" borderId="0">
      <protection locked="0"/>
    </xf>
    <xf numFmtId="213" fontId="67" fillId="0" borderId="0">
      <protection locked="0"/>
    </xf>
    <xf numFmtId="296" fontId="8" fillId="0" borderId="0" applyFont="0" applyFill="0" applyBorder="0" applyAlignment="0" applyProtection="0"/>
    <xf numFmtId="38" fontId="4" fillId="0" borderId="0" applyFont="0" applyFill="0" applyBorder="0" applyAlignment="0" applyProtection="0"/>
    <xf numFmtId="293" fontId="8" fillId="0" borderId="0" applyFont="0" applyFill="0" applyBorder="0" applyAlignment="0" applyProtection="0"/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97" fontId="109" fillId="0" borderId="0"/>
    <xf numFmtId="43" fontId="4" fillId="0" borderId="0" applyFont="0" applyFill="0" applyBorder="0" applyAlignment="0" applyProtection="0"/>
    <xf numFmtId="298" fontId="3" fillId="0" borderId="0">
      <protection locked="0"/>
    </xf>
    <xf numFmtId="3" fontId="4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4" fillId="0" borderId="0" applyFont="0" applyFill="0" applyBorder="0" applyAlignment="0" applyProtection="0"/>
    <xf numFmtId="195" fontId="3" fillId="0" borderId="0">
      <protection locked="0"/>
    </xf>
    <xf numFmtId="254" fontId="4" fillId="0" borderId="0" applyFont="0" applyFill="0" applyBorder="0" applyAlignment="0" applyProtection="0"/>
    <xf numFmtId="291" fontId="126" fillId="0" borderId="0" applyFont="0" applyFill="0" applyBorder="0" applyAlignment="0" applyProtection="0"/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99" fontId="3" fillId="0" borderId="0">
      <protection locked="0"/>
    </xf>
    <xf numFmtId="245" fontId="11" fillId="0" borderId="0" applyFont="0" applyFill="0" applyBorder="0" applyAlignment="0" applyProtection="0"/>
    <xf numFmtId="0" fontId="109" fillId="0" borderId="0"/>
    <xf numFmtId="0" fontId="20" fillId="0" borderId="0">
      <protection locked="0"/>
    </xf>
    <xf numFmtId="0" fontId="20" fillId="0" borderId="0">
      <protection locked="0"/>
    </xf>
    <xf numFmtId="213" fontId="67" fillId="0" borderId="0">
      <protection locked="0"/>
    </xf>
    <xf numFmtId="14" fontId="34" fillId="0" borderId="0" applyFill="0" applyBorder="0" applyAlignment="0"/>
    <xf numFmtId="229" fontId="47" fillId="0" borderId="0">
      <protection locked="0"/>
    </xf>
    <xf numFmtId="38" fontId="19" fillId="0" borderId="40">
      <alignment vertical="center"/>
    </xf>
    <xf numFmtId="251" fontId="4" fillId="0" borderId="0" applyFont="0" applyFill="0" applyBorder="0" applyAlignment="0" applyProtection="0"/>
    <xf numFmtId="253" fontId="4" fillId="0" borderId="0" applyFont="0" applyFill="0" applyBorder="0" applyAlignment="0" applyProtection="0"/>
    <xf numFmtId="300" fontId="109" fillId="0" borderId="0"/>
    <xf numFmtId="301" fontId="74" fillId="0" borderId="1">
      <alignment vertical="center"/>
    </xf>
    <xf numFmtId="293" fontId="8" fillId="0" borderId="0" applyFill="0" applyBorder="0" applyAlignment="0"/>
    <xf numFmtId="291" fontId="126" fillId="0" borderId="0" applyFill="0" applyBorder="0" applyAlignment="0"/>
    <xf numFmtId="293" fontId="8" fillId="0" borderId="0" applyFill="0" applyBorder="0" applyAlignment="0"/>
    <xf numFmtId="294" fontId="4" fillId="0" borderId="0" applyFill="0" applyBorder="0" applyAlignment="0"/>
    <xf numFmtId="291" fontId="126" fillId="0" borderId="0" applyFill="0" applyBorder="0" applyAlignment="0"/>
    <xf numFmtId="302" fontId="11" fillId="0" borderId="0" applyFon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68" fillId="0" borderId="0" applyNumberFormat="0" applyFon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68" fillId="0" borderId="0" applyNumberFormat="0" applyFont="0" applyFill="0" applyBorder="0" applyAlignment="0" applyProtection="0"/>
    <xf numFmtId="0" fontId="128" fillId="0" borderId="0">
      <protection locked="0"/>
    </xf>
    <xf numFmtId="0" fontId="68" fillId="0" borderId="0" applyNumberFormat="0" applyFon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68" fillId="0" borderId="0" applyNumberFormat="0" applyFon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68" fillId="0" borderId="0" applyNumberFormat="0" applyFon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68" fillId="0" borderId="0" applyNumberFormat="0" applyFont="0" applyFill="0" applyBorder="0" applyAlignment="0" applyProtection="0"/>
    <xf numFmtId="0" fontId="128" fillId="0" borderId="0">
      <protection locked="0"/>
    </xf>
    <xf numFmtId="0" fontId="68" fillId="0" borderId="0" applyNumberFormat="0" applyFont="0" applyFill="0" applyBorder="0" applyAlignment="0" applyProtection="0"/>
    <xf numFmtId="303" fontId="3" fillId="0" borderId="0">
      <protection locked="0"/>
    </xf>
    <xf numFmtId="213" fontId="67" fillId="0" borderId="0">
      <protection locked="0"/>
    </xf>
    <xf numFmtId="0" fontId="129" fillId="0" borderId="0" applyNumberFormat="0" applyFill="0" applyBorder="0" applyAlignment="0" applyProtection="0">
      <alignment vertical="top"/>
      <protection locked="0"/>
    </xf>
    <xf numFmtId="189" fontId="3" fillId="0" borderId="0" applyFont="0" applyFill="0" applyBorder="0" applyAlignment="0" applyProtection="0"/>
    <xf numFmtId="38" fontId="39" fillId="25" borderId="0" applyNumberFormat="0" applyBorder="0" applyAlignment="0" applyProtection="0"/>
    <xf numFmtId="3" fontId="74" fillId="0" borderId="41">
      <alignment horizontal="right" vertical="center"/>
    </xf>
    <xf numFmtId="4" fontId="74" fillId="0" borderId="41">
      <alignment horizontal="right" vertical="center"/>
    </xf>
    <xf numFmtId="0" fontId="130" fillId="0" borderId="0" applyAlignment="0">
      <alignment horizontal="right"/>
    </xf>
    <xf numFmtId="0" fontId="22" fillId="0" borderId="0">
      <protection locked="0"/>
    </xf>
    <xf numFmtId="0" fontId="22" fillId="0" borderId="0">
      <protection locked="0"/>
    </xf>
    <xf numFmtId="0" fontId="69" fillId="0" borderId="0" applyNumberFormat="0" applyFill="0" applyBorder="0" applyAlignment="0" applyProtection="0"/>
    <xf numFmtId="0" fontId="22" fillId="0" borderId="0">
      <protection locked="0"/>
    </xf>
    <xf numFmtId="0" fontId="22" fillId="0" borderId="0">
      <protection locked="0"/>
    </xf>
    <xf numFmtId="0" fontId="9" fillId="0" borderId="0" applyNumberFormat="0" applyFill="0" applyBorder="0" applyAlignment="0" applyProtection="0"/>
    <xf numFmtId="213" fontId="22" fillId="0" borderId="0">
      <protection locked="0"/>
    </xf>
    <xf numFmtId="213" fontId="22" fillId="0" borderId="0">
      <protection locked="0"/>
    </xf>
    <xf numFmtId="213" fontId="70" fillId="0" borderId="0">
      <protection locked="0"/>
    </xf>
    <xf numFmtId="213" fontId="22" fillId="0" borderId="0">
      <protection locked="0"/>
    </xf>
    <xf numFmtId="213" fontId="22" fillId="0" borderId="0">
      <protection locked="0"/>
    </xf>
    <xf numFmtId="213" fontId="70" fillId="0" borderId="0"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131" fillId="0" borderId="0">
      <alignment horizontal="center" vertical="center"/>
    </xf>
    <xf numFmtId="10" fontId="39" fillId="27" borderId="1" applyNumberFormat="0" applyBorder="0" applyAlignment="0" applyProtection="0"/>
    <xf numFmtId="189" fontId="57" fillId="0" borderId="0" applyFont="0" applyFill="0" applyBorder="0" applyAlignment="0" applyProtection="0"/>
    <xf numFmtId="304" fontId="74" fillId="0" borderId="1">
      <alignment vertical="center"/>
    </xf>
    <xf numFmtId="305" fontId="74" fillId="0" borderId="1">
      <alignment vertical="center"/>
    </xf>
    <xf numFmtId="293" fontId="8" fillId="0" borderId="0" applyFill="0" applyBorder="0" applyAlignment="0"/>
    <xf numFmtId="291" fontId="126" fillId="0" borderId="0" applyFill="0" applyBorder="0" applyAlignment="0"/>
    <xf numFmtId="293" fontId="8" fillId="0" borderId="0" applyFill="0" applyBorder="0" applyAlignment="0"/>
    <xf numFmtId="294" fontId="4" fillId="0" borderId="0" applyFill="0" applyBorder="0" applyAlignment="0"/>
    <xf numFmtId="291" fontId="126" fillId="0" borderId="0" applyFill="0" applyBorder="0" applyAlignment="0"/>
    <xf numFmtId="306" fontId="74" fillId="0" borderId="1">
      <alignment horizontal="right" vertical="center"/>
    </xf>
    <xf numFmtId="306" fontId="74" fillId="0" borderId="1">
      <alignment horizontal="right" vertical="center"/>
    </xf>
    <xf numFmtId="306" fontId="74" fillId="0" borderId="1">
      <alignment horizontal="right" vertical="center"/>
    </xf>
    <xf numFmtId="306" fontId="74" fillId="0" borderId="1">
      <alignment horizontal="right" vertical="center"/>
    </xf>
    <xf numFmtId="307" fontId="74" fillId="0" borderId="1">
      <alignment vertical="center"/>
    </xf>
    <xf numFmtId="308" fontId="74" fillId="0" borderId="1">
      <alignment vertical="center"/>
    </xf>
    <xf numFmtId="291" fontId="132" fillId="0" borderId="0">
      <alignment horizontal="left"/>
    </xf>
    <xf numFmtId="0" fontId="57" fillId="0" borderId="42" applyNumberFormat="0" applyFont="0" applyBorder="0" applyProtection="0">
      <alignment horizontal="center" vertical="center"/>
    </xf>
    <xf numFmtId="290" fontId="100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192" fontId="48" fillId="0" borderId="0">
      <alignment vertical="center"/>
    </xf>
    <xf numFmtId="0" fontId="133" fillId="0" borderId="0">
      <alignment horizontal="center"/>
    </xf>
    <xf numFmtId="309" fontId="3" fillId="0" borderId="0">
      <protection locked="0"/>
    </xf>
    <xf numFmtId="292" fontId="4" fillId="0" borderId="0" applyFont="0" applyFill="0" applyBorder="0" applyAlignment="0" applyProtection="0"/>
    <xf numFmtId="310" fontId="4" fillId="0" borderId="0" applyFont="0" applyFill="0" applyBorder="0" applyAlignment="0" applyProtection="0"/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93" fontId="8" fillId="0" borderId="0" applyFill="0" applyBorder="0" applyAlignment="0"/>
    <xf numFmtId="291" fontId="126" fillId="0" borderId="0" applyFill="0" applyBorder="0" applyAlignment="0"/>
    <xf numFmtId="293" fontId="8" fillId="0" borderId="0" applyFill="0" applyBorder="0" applyAlignment="0"/>
    <xf numFmtId="294" fontId="4" fillId="0" borderId="0" applyFill="0" applyBorder="0" applyAlignment="0"/>
    <xf numFmtId="291" fontId="126" fillId="0" borderId="0" applyFill="0" applyBorder="0" applyAlignment="0"/>
    <xf numFmtId="0" fontId="134" fillId="25" borderId="0" applyNumberFormat="0">
      <alignment vertical="center"/>
    </xf>
    <xf numFmtId="0" fontId="3" fillId="0" borderId="0"/>
    <xf numFmtId="312" fontId="135" fillId="0" borderId="43">
      <alignment vertical="center" wrapText="1"/>
    </xf>
    <xf numFmtId="226" fontId="48" fillId="0" borderId="0">
      <alignment vertical="center"/>
    </xf>
    <xf numFmtId="226" fontId="48" fillId="0" borderId="0">
      <alignment vertical="distributed"/>
    </xf>
    <xf numFmtId="189" fontId="57" fillId="0" borderId="0" applyFont="0" applyFill="0" applyBorder="0" applyAlignment="0" applyProtection="0"/>
    <xf numFmtId="0" fontId="19" fillId="0" borderId="0"/>
    <xf numFmtId="0" fontId="136" fillId="0" borderId="0">
      <alignment horizontal="center" vertical="center"/>
    </xf>
    <xf numFmtId="0" fontId="137" fillId="0" borderId="0"/>
    <xf numFmtId="313" fontId="138" fillId="0" borderId="0">
      <alignment horizontal="center"/>
    </xf>
    <xf numFmtId="49" fontId="34" fillId="0" borderId="0" applyFill="0" applyBorder="0" applyAlignment="0"/>
    <xf numFmtId="311" fontId="4" fillId="0" borderId="0" applyFill="0" applyBorder="0" applyAlignment="0"/>
    <xf numFmtId="314" fontId="4" fillId="0" borderId="0" applyFill="0" applyBorder="0" applyAlignment="0"/>
    <xf numFmtId="0" fontId="139" fillId="25" borderId="24">
      <alignment vertical="center"/>
    </xf>
    <xf numFmtId="0" fontId="139" fillId="25" borderId="24">
      <alignment vertical="center"/>
    </xf>
    <xf numFmtId="0" fontId="139" fillId="25" borderId="24">
      <alignment vertical="center"/>
    </xf>
    <xf numFmtId="0" fontId="139" fillId="25" borderId="24">
      <alignment vertical="center"/>
    </xf>
    <xf numFmtId="0" fontId="139" fillId="25" borderId="24">
      <alignment vertical="center"/>
    </xf>
    <xf numFmtId="49" fontId="101" fillId="0" borderId="0" applyBorder="0">
      <alignment horizontal="right"/>
    </xf>
    <xf numFmtId="0" fontId="140" fillId="0" borderId="0"/>
    <xf numFmtId="315" fontId="74" fillId="0" borderId="1">
      <alignment vertical="center"/>
    </xf>
    <xf numFmtId="0" fontId="20" fillId="0" borderId="22">
      <protection locked="0"/>
    </xf>
    <xf numFmtId="0" fontId="20" fillId="0" borderId="22">
      <protection locked="0"/>
    </xf>
    <xf numFmtId="213" fontId="67" fillId="0" borderId="26">
      <protection locked="0"/>
    </xf>
    <xf numFmtId="250" fontId="4" fillId="0" borderId="0" applyFont="0" applyFill="0" applyBorder="0" applyAlignment="0" applyProtection="0"/>
    <xf numFmtId="252" fontId="4" fillId="0" borderId="0" applyFont="0" applyFill="0" applyBorder="0" applyAlignment="0" applyProtection="0"/>
    <xf numFmtId="0" fontId="129" fillId="0" borderId="0" applyNumberFormat="0" applyFill="0" applyBorder="0" applyAlignment="0" applyProtection="0">
      <alignment vertical="top"/>
      <protection locked="0"/>
    </xf>
    <xf numFmtId="0" fontId="141" fillId="0" borderId="0" applyNumberFormat="0" applyFill="0" applyBorder="0" applyAlignment="0" applyProtection="0">
      <alignment vertical="top"/>
      <protection locked="0"/>
    </xf>
    <xf numFmtId="279" fontId="4" fillId="0" borderId="0" applyFont="0" applyFill="0" applyBorder="0" applyAlignment="0" applyProtection="0"/>
    <xf numFmtId="49" fontId="74" fillId="0" borderId="1">
      <alignment horizontal="center" vertical="center"/>
    </xf>
    <xf numFmtId="0" fontId="79" fillId="16" borderId="0" applyNumberFormat="0" applyBorder="0" applyAlignment="0" applyProtection="0">
      <alignment vertical="center"/>
    </xf>
    <xf numFmtId="0" fontId="79" fillId="17" borderId="0" applyNumberFormat="0" applyBorder="0" applyAlignment="0" applyProtection="0">
      <alignment vertical="center"/>
    </xf>
    <xf numFmtId="0" fontId="79" fillId="18" borderId="0" applyNumberFormat="0" applyBorder="0" applyAlignment="0" applyProtection="0">
      <alignment vertical="center"/>
    </xf>
    <xf numFmtId="0" fontId="79" fillId="13" borderId="0" applyNumberFormat="0" applyBorder="0" applyAlignment="0" applyProtection="0">
      <alignment vertical="center"/>
    </xf>
    <xf numFmtId="0" fontId="79" fillId="14" borderId="0" applyNumberFormat="0" applyBorder="0" applyAlignment="0" applyProtection="0">
      <alignment vertical="center"/>
    </xf>
    <xf numFmtId="0" fontId="79" fillId="19" borderId="0" applyNumberFormat="0" applyBorder="0" applyAlignment="0" applyProtection="0">
      <alignment vertical="center"/>
    </xf>
    <xf numFmtId="316" fontId="74" fillId="0" borderId="1">
      <alignment vertical="center"/>
    </xf>
    <xf numFmtId="317" fontId="74" fillId="0" borderId="1">
      <alignment vertical="center"/>
    </xf>
    <xf numFmtId="318" fontId="74" fillId="0" borderId="1">
      <alignment vertical="center"/>
    </xf>
    <xf numFmtId="0" fontId="80" fillId="0" borderId="0" applyNumberFormat="0" applyFill="0" applyBorder="0" applyAlignment="0" applyProtection="0">
      <alignment vertical="center"/>
    </xf>
    <xf numFmtId="0" fontId="48" fillId="0" borderId="44">
      <alignment horizontal="center"/>
    </xf>
    <xf numFmtId="0" fontId="81" fillId="20" borderId="3" applyNumberFormat="0" applyAlignment="0" applyProtection="0">
      <alignment vertical="center"/>
    </xf>
    <xf numFmtId="2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62" fillId="0" borderId="0"/>
    <xf numFmtId="49" fontId="142" fillId="0" borderId="43">
      <alignment horizontal="center" vertical="center" wrapText="1"/>
    </xf>
    <xf numFmtId="0" fontId="48" fillId="0" borderId="0">
      <alignment vertical="center"/>
    </xf>
    <xf numFmtId="37" fontId="57" fillId="0" borderId="45">
      <alignment horizontal="center" vertical="center"/>
    </xf>
    <xf numFmtId="37" fontId="57" fillId="0" borderId="39" applyAlignment="0"/>
    <xf numFmtId="223" fontId="3" fillId="0" borderId="0"/>
    <xf numFmtId="223" fontId="3" fillId="0" borderId="0"/>
    <xf numFmtId="223" fontId="3" fillId="0" borderId="0"/>
    <xf numFmtId="223" fontId="3" fillId="0" borderId="0"/>
    <xf numFmtId="223" fontId="3" fillId="0" borderId="0"/>
    <xf numFmtId="223" fontId="3" fillId="0" borderId="0"/>
    <xf numFmtId="223" fontId="3" fillId="0" borderId="0"/>
    <xf numFmtId="223" fontId="3" fillId="0" borderId="0"/>
    <xf numFmtId="223" fontId="3" fillId="0" borderId="0"/>
    <xf numFmtId="223" fontId="3" fillId="0" borderId="0"/>
    <xf numFmtId="223" fontId="3" fillId="0" borderId="0"/>
    <xf numFmtId="319" fontId="3" fillId="0" borderId="4">
      <alignment horizontal="right" vertical="center"/>
    </xf>
    <xf numFmtId="0" fontId="83" fillId="3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49" fontId="11" fillId="0" borderId="0" applyFont="0" applyFill="0" applyBorder="0" applyAlignment="0" applyProtection="0"/>
    <xf numFmtId="3" fontId="19" fillId="0" borderId="46">
      <alignment horizontal="center"/>
    </xf>
    <xf numFmtId="0" fontId="143" fillId="0" borderId="47">
      <alignment vertical="center"/>
    </xf>
    <xf numFmtId="0" fontId="53" fillId="0" borderId="31">
      <alignment vertical="center"/>
    </xf>
    <xf numFmtId="320" fontId="3" fillId="0" borderId="41" applyFill="0" applyBorder="0" applyProtection="0">
      <alignment vertical="center"/>
    </xf>
    <xf numFmtId="0" fontId="13" fillId="0" borderId="0" applyFont="0" applyFill="0" applyBorder="0" applyAlignment="0" applyProtection="0"/>
    <xf numFmtId="49" fontId="144" fillId="0" borderId="43">
      <alignment horizontal="center" vertical="center" wrapText="1"/>
    </xf>
    <xf numFmtId="0" fontId="145" fillId="0" borderId="0" applyNumberFormat="0" applyFill="0" applyBorder="0" applyAlignment="0" applyProtection="0">
      <alignment vertical="top"/>
      <protection locked="0"/>
    </xf>
    <xf numFmtId="189" fontId="8" fillId="0" borderId="41">
      <alignment vertical="center"/>
    </xf>
    <xf numFmtId="321" fontId="74" fillId="0" borderId="0">
      <alignment vertical="center"/>
    </xf>
    <xf numFmtId="321" fontId="74" fillId="0" borderId="0">
      <alignment vertical="center"/>
    </xf>
    <xf numFmtId="0" fontId="78" fillId="21" borderId="5" applyNumberFormat="0" applyFont="0" applyAlignment="0" applyProtection="0">
      <alignment vertical="center"/>
    </xf>
    <xf numFmtId="4" fontId="146" fillId="0" borderId="35" applyFont="0" applyBorder="0" applyAlignment="0">
      <alignment vertical="center"/>
    </xf>
    <xf numFmtId="213" fontId="24" fillId="0" borderId="0">
      <protection locked="0"/>
    </xf>
    <xf numFmtId="10" fontId="111" fillId="0" borderId="0">
      <alignment vertical="center"/>
    </xf>
    <xf numFmtId="265" fontId="3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0" fontId="85" fillId="23" borderId="0" applyNumberFormat="0" applyBorder="0" applyAlignment="0" applyProtection="0">
      <alignment vertical="center"/>
    </xf>
    <xf numFmtId="3" fontId="74" fillId="0" borderId="41">
      <alignment vertical="center"/>
    </xf>
    <xf numFmtId="0" fontId="147" fillId="0" borderId="21" applyFont="0" applyFill="0" applyAlignment="0" applyProtection="0">
      <alignment horizontal="center" vertical="center"/>
    </xf>
    <xf numFmtId="0" fontId="3" fillId="0" borderId="0"/>
    <xf numFmtId="189" fontId="148" fillId="0" borderId="30">
      <alignment vertical="center"/>
    </xf>
    <xf numFmtId="322" fontId="62" fillId="0" borderId="6" applyBorder="0"/>
    <xf numFmtId="0" fontId="86" fillId="0" borderId="0" applyNumberFormat="0" applyFill="0" applyBorder="0" applyAlignment="0" applyProtection="0">
      <alignment vertical="center"/>
    </xf>
    <xf numFmtId="0" fontId="74" fillId="0" borderId="48"/>
    <xf numFmtId="0" fontId="87" fillId="24" borderId="10" applyNumberFormat="0" applyAlignment="0" applyProtection="0">
      <alignment vertical="center"/>
    </xf>
    <xf numFmtId="3" fontId="149" fillId="0" borderId="41" applyFill="0" applyBorder="0" applyProtection="0">
      <alignment vertical="center"/>
    </xf>
    <xf numFmtId="323" fontId="3" fillId="0" borderId="41" applyFill="0" applyBorder="0" applyProtection="0">
      <alignment vertical="center"/>
    </xf>
    <xf numFmtId="320" fontId="3" fillId="0" borderId="41" applyFill="0" applyBorder="0" applyProtection="0">
      <alignment vertical="center"/>
    </xf>
    <xf numFmtId="324" fontId="3" fillId="0" borderId="41" applyFill="0" applyBorder="0" applyProtection="0">
      <alignment vertical="center"/>
    </xf>
    <xf numFmtId="325" fontId="111" fillId="0" borderId="0">
      <alignment vertical="center"/>
    </xf>
    <xf numFmtId="189" fontId="56" fillId="0" borderId="30">
      <alignment vertical="center"/>
    </xf>
    <xf numFmtId="326" fontId="11" fillId="0" borderId="0">
      <alignment vertical="center"/>
    </xf>
    <xf numFmtId="189" fontId="3" fillId="0" borderId="0" applyNumberFormat="0" applyFont="0" applyFill="0" applyBorder="0" applyAlignment="0" applyProtection="0"/>
    <xf numFmtId="224" fontId="3" fillId="0" borderId="0" applyFont="0" applyFill="0" applyBorder="0" applyAlignment="0" applyProtection="0"/>
    <xf numFmtId="189" fontId="3" fillId="0" borderId="0" applyNumberFormat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8" fontId="3" fillId="0" borderId="0" applyNumberFormat="0" applyFont="0" applyFill="0" applyBorder="0" applyAlignment="0" applyProtection="0"/>
    <xf numFmtId="41" fontId="11" fillId="0" borderId="0" applyFont="0" applyFill="0" applyBorder="0" applyAlignment="0" applyProtection="0"/>
    <xf numFmtId="0" fontId="8" fillId="0" borderId="0"/>
    <xf numFmtId="0" fontId="4" fillId="0" borderId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0" fontId="3" fillId="0" borderId="0"/>
    <xf numFmtId="189" fontId="11" fillId="0" borderId="0" applyFont="0" applyFill="0" applyBorder="0" applyAlignment="0" applyProtection="0"/>
    <xf numFmtId="280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0" fontId="88" fillId="0" borderId="13" applyNumberFormat="0" applyFill="0" applyAlignment="0" applyProtection="0">
      <alignment vertical="center"/>
    </xf>
    <xf numFmtId="0" fontId="74" fillId="0" borderId="31">
      <alignment vertical="center"/>
    </xf>
    <xf numFmtId="327" fontId="74" fillId="0" borderId="1" applyBorder="0">
      <alignment vertical="center"/>
    </xf>
    <xf numFmtId="328" fontId="74" fillId="0" borderId="1" applyBorder="0">
      <alignment horizontal="left" vertical="center"/>
    </xf>
    <xf numFmtId="0" fontId="89" fillId="0" borderId="14" applyNumberFormat="0" applyFill="0" applyAlignment="0" applyProtection="0">
      <alignment vertical="center"/>
    </xf>
    <xf numFmtId="220" fontId="5" fillId="0" borderId="0" applyFont="0" applyFill="0" applyBorder="0" applyAlignment="0" applyProtection="0"/>
    <xf numFmtId="238" fontId="56" fillId="0" borderId="0" applyFont="0" applyFill="0" applyBorder="0" applyAlignment="0" applyProtection="0"/>
    <xf numFmtId="329" fontId="11" fillId="0" borderId="0" applyFont="0" applyFill="0" applyBorder="0" applyAlignment="0" applyProtection="0"/>
    <xf numFmtId="238" fontId="56" fillId="0" borderId="0" applyFont="0" applyFill="0" applyBorder="0" applyAlignment="0" applyProtection="0"/>
    <xf numFmtId="330" fontId="11" fillId="0" borderId="0" applyFont="0" applyFill="0" applyBorder="0" applyAlignment="0" applyProtection="0"/>
    <xf numFmtId="232" fontId="3" fillId="0" borderId="0" applyFont="0" applyFill="0" applyBorder="0" applyAlignment="0" applyProtection="0"/>
    <xf numFmtId="212" fontId="29" fillId="0" borderId="0" applyFont="0" applyFill="0" applyBorder="0" applyAlignment="0" applyProtection="0"/>
    <xf numFmtId="331" fontId="11" fillId="0" borderId="0" applyFont="0" applyFill="0" applyBorder="0" applyAlignment="0" applyProtection="0"/>
    <xf numFmtId="331" fontId="11" fillId="0" borderId="0" applyFont="0" applyFill="0" applyBorder="0" applyAlignment="0" applyProtection="0"/>
    <xf numFmtId="332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20" fontId="5" fillId="0" borderId="0" applyFont="0" applyFill="0" applyBorder="0" applyAlignment="0" applyProtection="0"/>
    <xf numFmtId="331" fontId="11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1" fillId="0" borderId="0" applyFont="0" applyFill="0" applyBorder="0" applyAlignment="0" applyProtection="0"/>
    <xf numFmtId="210" fontId="3" fillId="0" borderId="0" applyFont="0" applyFill="0" applyBorder="0" applyAlignment="0" applyProtection="0"/>
    <xf numFmtId="220" fontId="5" fillId="0" borderId="0" applyFont="0" applyFill="0" applyBorder="0" applyAlignment="0" applyProtection="0"/>
    <xf numFmtId="232" fontId="3" fillId="0" borderId="0" applyFont="0" applyFill="0" applyBorder="0" applyAlignment="0" applyProtection="0"/>
    <xf numFmtId="220" fontId="5" fillId="0" borderId="0" applyFont="0" applyFill="0" applyBorder="0" applyAlignment="0" applyProtection="0"/>
    <xf numFmtId="230" fontId="17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37" fontId="56" fillId="0" borderId="0" applyFont="0" applyFill="0" applyBorder="0" applyAlignment="0" applyProtection="0"/>
    <xf numFmtId="237" fontId="56" fillId="0" borderId="0" applyFont="0" applyFill="0" applyBorder="0" applyAlignment="0" applyProtection="0"/>
    <xf numFmtId="234" fontId="56" fillId="0" borderId="0" applyFont="0" applyFill="0" applyBorder="0" applyAlignment="0" applyProtection="0"/>
    <xf numFmtId="234" fontId="56" fillId="0" borderId="0" applyFont="0" applyFill="0" applyBorder="0" applyAlignment="0" applyProtection="0"/>
    <xf numFmtId="234" fontId="56" fillId="0" borderId="0" applyFont="0" applyFill="0" applyBorder="0" applyAlignment="0" applyProtection="0"/>
    <xf numFmtId="234" fontId="56" fillId="0" borderId="0" applyFont="0" applyFill="0" applyBorder="0" applyAlignment="0" applyProtection="0"/>
    <xf numFmtId="234" fontId="56" fillId="0" borderId="0" applyFont="0" applyFill="0" applyBorder="0" applyAlignment="0" applyProtection="0"/>
    <xf numFmtId="234" fontId="56" fillId="0" borderId="0" applyFont="0" applyFill="0" applyBorder="0" applyAlignment="0" applyProtection="0"/>
    <xf numFmtId="234" fontId="56" fillId="0" borderId="0" applyFont="0" applyFill="0" applyBorder="0" applyAlignment="0" applyProtection="0"/>
    <xf numFmtId="234" fontId="56" fillId="0" borderId="0" applyFont="0" applyFill="0" applyBorder="0" applyAlignment="0" applyProtection="0"/>
    <xf numFmtId="237" fontId="56" fillId="0" borderId="0" applyFont="0" applyFill="0" applyBorder="0" applyAlignment="0" applyProtection="0"/>
    <xf numFmtId="234" fontId="56" fillId="0" borderId="0" applyFont="0" applyFill="0" applyBorder="0" applyAlignment="0" applyProtection="0"/>
    <xf numFmtId="234" fontId="56" fillId="0" borderId="0" applyFont="0" applyFill="0" applyBorder="0" applyAlignment="0" applyProtection="0"/>
    <xf numFmtId="220" fontId="5" fillId="0" borderId="0" applyFont="0" applyFill="0" applyBorder="0" applyAlignment="0" applyProtection="0"/>
    <xf numFmtId="242" fontId="56" fillId="0" borderId="0" applyFont="0" applyFill="0" applyBorder="0" applyAlignment="0" applyProtection="0"/>
    <xf numFmtId="329" fontId="11" fillId="0" borderId="0" applyFont="0" applyFill="0" applyBorder="0" applyAlignment="0" applyProtection="0"/>
    <xf numFmtId="230" fontId="17" fillId="0" borderId="0" applyFont="0" applyFill="0" applyBorder="0" applyAlignment="0" applyProtection="0"/>
    <xf numFmtId="230" fontId="17" fillId="0" borderId="0" applyFont="0" applyFill="0" applyBorder="0" applyAlignment="0" applyProtection="0"/>
    <xf numFmtId="230" fontId="17" fillId="0" borderId="0" applyFont="0" applyFill="0" applyBorder="0" applyAlignment="0" applyProtection="0"/>
    <xf numFmtId="230" fontId="17" fillId="0" borderId="0" applyFont="0" applyFill="0" applyBorder="0" applyAlignment="0" applyProtection="0"/>
    <xf numFmtId="230" fontId="17" fillId="0" borderId="0" applyFont="0" applyFill="0" applyBorder="0" applyAlignment="0" applyProtection="0"/>
    <xf numFmtId="220" fontId="5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20" fontId="5" fillId="0" borderId="0" applyFont="0" applyFill="0" applyBorder="0" applyAlignment="0" applyProtection="0"/>
    <xf numFmtId="329" fontId="11" fillId="0" borderId="0" applyFont="0" applyFill="0" applyBorder="0" applyAlignment="0" applyProtection="0"/>
    <xf numFmtId="212" fontId="29" fillId="0" borderId="0" applyFont="0" applyFill="0" applyBorder="0" applyAlignment="0" applyProtection="0"/>
    <xf numFmtId="329" fontId="11" fillId="0" borderId="0" applyFont="0" applyFill="0" applyBorder="0" applyAlignment="0" applyProtection="0"/>
    <xf numFmtId="329" fontId="11" fillId="0" borderId="0" applyFont="0" applyFill="0" applyBorder="0" applyAlignment="0" applyProtection="0"/>
    <xf numFmtId="220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218" fontId="11" fillId="0" borderId="0" applyFont="0" applyFill="0" applyBorder="0" applyAlignment="0" applyProtection="0"/>
    <xf numFmtId="220" fontId="5" fillId="0" borderId="0" applyFont="0" applyFill="0" applyBorder="0" applyAlignment="0" applyProtection="0"/>
    <xf numFmtId="331" fontId="11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30" fontId="17" fillId="0" borderId="0" applyFont="0" applyFill="0" applyBorder="0" applyAlignment="0" applyProtection="0"/>
    <xf numFmtId="220" fontId="5" fillId="0" borderId="0" applyFont="0" applyFill="0" applyBorder="0" applyAlignment="0" applyProtection="0"/>
    <xf numFmtId="238" fontId="56" fillId="0" borderId="0" applyFont="0" applyFill="0" applyBorder="0" applyAlignment="0" applyProtection="0"/>
    <xf numFmtId="220" fontId="5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" fillId="0" borderId="0" applyFont="0" applyFill="0" applyBorder="0" applyAlignment="0" applyProtection="0"/>
    <xf numFmtId="212" fontId="29" fillId="0" borderId="0" applyFont="0" applyFill="0" applyBorder="0" applyAlignment="0" applyProtection="0"/>
    <xf numFmtId="242" fontId="56" fillId="0" borderId="0" applyFont="0" applyFill="0" applyBorder="0" applyAlignment="0" applyProtection="0"/>
    <xf numFmtId="0" fontId="150" fillId="0" borderId="0">
      <alignment vertical="center"/>
    </xf>
    <xf numFmtId="0" fontId="151" fillId="0" borderId="0">
      <alignment horizontal="center" vertical="center"/>
    </xf>
    <xf numFmtId="0" fontId="100" fillId="0" borderId="0" applyNumberFormat="0" applyBorder="0" applyAlignment="0">
      <alignment horizontal="centerContinuous" vertical="center"/>
    </xf>
    <xf numFmtId="0" fontId="91" fillId="7" borderId="3" applyNumberFormat="0" applyAlignment="0" applyProtection="0">
      <alignment vertical="center"/>
    </xf>
    <xf numFmtId="0" fontId="62" fillId="0" borderId="0"/>
    <xf numFmtId="4" fontId="13" fillId="0" borderId="0" applyFont="0" applyFill="0" applyBorder="0" applyAlignment="0" applyProtection="0"/>
    <xf numFmtId="4" fontId="13" fillId="0" borderId="0" applyFont="0" applyFill="0" applyBorder="0" applyAlignment="0" applyProtection="0"/>
    <xf numFmtId="4" fontId="13" fillId="0" borderId="0" applyFont="0" applyFill="0" applyBorder="0" applyAlignment="0" applyProtection="0"/>
    <xf numFmtId="4" fontId="13" fillId="0" borderId="0" applyFont="0" applyFill="0" applyBorder="0" applyAlignment="0" applyProtection="0"/>
    <xf numFmtId="4" fontId="13" fillId="0" borderId="0" applyFont="0" applyFill="0" applyBorder="0" applyAlignment="0" applyProtection="0"/>
    <xf numFmtId="213" fontId="67" fillId="0" borderId="0">
      <protection locked="0"/>
    </xf>
    <xf numFmtId="3" fontId="13" fillId="0" borderId="0" applyFont="0" applyFill="0" applyBorder="0" applyAlignment="0" applyProtection="0"/>
    <xf numFmtId="0" fontId="93" fillId="0" borderId="16" applyNumberFormat="0" applyFill="0" applyAlignment="0" applyProtection="0">
      <alignment vertical="center"/>
    </xf>
    <xf numFmtId="0" fontId="94" fillId="0" borderId="17" applyNumberFormat="0" applyFill="0" applyAlignment="0" applyProtection="0">
      <alignment vertical="center"/>
    </xf>
    <xf numFmtId="0" fontId="95" fillId="0" borderId="18" applyNumberFormat="0" applyFill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3" fillId="0" borderId="1">
      <alignment horizontal="distributed" vertical="center"/>
    </xf>
    <xf numFmtId="0" fontId="3" fillId="0" borderId="6">
      <alignment horizontal="distributed" vertical="top"/>
    </xf>
    <xf numFmtId="0" fontId="3" fillId="0" borderId="29">
      <alignment horizontal="distributed"/>
    </xf>
    <xf numFmtId="189" fontId="152" fillId="0" borderId="0">
      <alignment vertical="center"/>
    </xf>
    <xf numFmtId="0" fontId="153" fillId="0" borderId="0"/>
    <xf numFmtId="0" fontId="154" fillId="0" borderId="0"/>
    <xf numFmtId="0" fontId="48" fillId="0" borderId="0"/>
    <xf numFmtId="0" fontId="96" fillId="4" borderId="0" applyNumberFormat="0" applyBorder="0" applyAlignment="0" applyProtection="0">
      <alignment vertical="center"/>
    </xf>
    <xf numFmtId="0" fontId="11" fillId="0" borderId="0"/>
    <xf numFmtId="0" fontId="155" fillId="0" borderId="0"/>
    <xf numFmtId="0" fontId="97" fillId="20" borderId="19" applyNumberFormat="0" applyAlignment="0" applyProtection="0">
      <alignment vertical="center"/>
    </xf>
    <xf numFmtId="213" fontId="24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189" fontId="3" fillId="0" borderId="1">
      <alignment horizontal="center" vertical="center"/>
    </xf>
    <xf numFmtId="213" fontId="24" fillId="0" borderId="0">
      <protection locked="0"/>
    </xf>
    <xf numFmtId="189" fontId="3" fillId="0" borderId="0" applyNumberFormat="0" applyFont="0" applyFill="0" applyBorder="0" applyProtection="0">
      <alignment vertical="center"/>
    </xf>
    <xf numFmtId="244" fontId="17" fillId="22" borderId="0" applyFill="0" applyBorder="0" applyProtection="0">
      <alignment horizontal="right"/>
    </xf>
    <xf numFmtId="287" fontId="11" fillId="0" borderId="20"/>
    <xf numFmtId="325" fontId="99" fillId="0" borderId="0" applyFont="0" applyFill="0" applyBorder="0" applyAlignment="0" applyProtection="0"/>
    <xf numFmtId="40" fontId="3" fillId="0" borderId="21"/>
    <xf numFmtId="333" fontId="11" fillId="0" borderId="0" applyFont="0" applyFill="0" applyBorder="0" applyAlignment="0" applyProtection="0"/>
    <xf numFmtId="334" fontId="19" fillId="0" borderId="0" applyFont="0" applyFill="0" applyBorder="0" applyAlignment="0" applyProtection="0"/>
    <xf numFmtId="335" fontId="11" fillId="0" borderId="0" applyFont="0" applyFill="0" applyBorder="0" applyAlignment="0" applyProtection="0"/>
    <xf numFmtId="336" fontId="19" fillId="0" borderId="0" applyFont="0" applyFill="0" applyBorder="0" applyAlignment="0" applyProtection="0"/>
    <xf numFmtId="337" fontId="11" fillId="0" borderId="0" applyFont="0" applyFill="0" applyBorder="0" applyAlignment="0" applyProtection="0"/>
    <xf numFmtId="338" fontId="19" fillId="0" borderId="0" applyFont="0" applyFill="0" applyBorder="0" applyAlignment="0" applyProtection="0"/>
    <xf numFmtId="339" fontId="11" fillId="0" borderId="0" applyFont="0" applyFill="0" applyBorder="0" applyAlignment="0" applyProtection="0"/>
    <xf numFmtId="340" fontId="19" fillId="0" borderId="0" applyFont="0" applyFill="0" applyBorder="0" applyAlignment="0" applyProtection="0"/>
    <xf numFmtId="192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0" fontId="8" fillId="0" borderId="0" applyFont="0" applyFill="0" applyBorder="0" applyAlignment="0" applyProtection="0"/>
    <xf numFmtId="213" fontId="24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0" fontId="3" fillId="0" borderId="0" applyFont="0" applyFill="0" applyBorder="0" applyAlignment="0" applyProtection="0"/>
    <xf numFmtId="10" fontId="13" fillId="0" borderId="0" applyFont="0" applyFill="0" applyBorder="0" applyAlignment="0" applyProtection="0"/>
    <xf numFmtId="213" fontId="24" fillId="0" borderId="0">
      <protection locked="0"/>
    </xf>
    <xf numFmtId="0" fontId="56" fillId="0" borderId="4">
      <alignment horizontal="center" vertical="center"/>
    </xf>
    <xf numFmtId="0" fontId="56" fillId="0" borderId="4">
      <alignment horizontal="left" vertical="center"/>
    </xf>
    <xf numFmtId="0" fontId="56" fillId="0" borderId="4">
      <alignment vertical="center" textRotation="255"/>
    </xf>
    <xf numFmtId="265" fontId="3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65" fontId="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0" fontId="3" fillId="0" borderId="0"/>
    <xf numFmtId="223" fontId="64" fillId="0" borderId="0"/>
    <xf numFmtId="223" fontId="64" fillId="0" borderId="0"/>
    <xf numFmtId="0" fontId="11" fillId="0" borderId="0"/>
    <xf numFmtId="0" fontId="11" fillId="0" borderId="0"/>
    <xf numFmtId="0" fontId="8" fillId="0" borderId="0" applyProtection="0"/>
    <xf numFmtId="0" fontId="8" fillId="0" borderId="4">
      <alignment horizontal="center" vertical="center" wrapText="1"/>
    </xf>
    <xf numFmtId="0" fontId="13" fillId="0" borderId="22" applyNumberFormat="0" applyFont="0" applyFill="0" applyAlignment="0" applyProtection="0"/>
    <xf numFmtId="0" fontId="48" fillId="0" borderId="44">
      <alignment horizontal="center"/>
    </xf>
    <xf numFmtId="341" fontId="3" fillId="0" borderId="0">
      <protection locked="0"/>
    </xf>
    <xf numFmtId="7" fontId="13" fillId="0" borderId="0" applyFont="0" applyFill="0" applyBorder="0" applyAlignment="0" applyProtection="0"/>
    <xf numFmtId="5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/>
    <xf numFmtId="200" fontId="3" fillId="0" borderId="0" applyNumberFormat="0" applyFont="0" applyFill="0" applyBorder="0" applyAlignment="0" applyProtection="0"/>
    <xf numFmtId="209" fontId="3" fillId="0" borderId="0" applyNumberFormat="0" applyFont="0" applyFill="0" applyBorder="0" applyAlignment="0" applyProtection="0"/>
    <xf numFmtId="200" fontId="3" fillId="0" borderId="0" applyNumberFormat="0" applyFont="0" applyFill="0" applyBorder="0" applyAlignment="0" applyProtection="0"/>
    <xf numFmtId="209" fontId="3" fillId="0" borderId="0" applyNumberFormat="0" applyFont="0" applyFill="0" applyBorder="0" applyAlignment="0" applyProtection="0"/>
    <xf numFmtId="0" fontId="17" fillId="0" borderId="0">
      <alignment horizontal="center" vertical="center"/>
    </xf>
    <xf numFmtId="213" fontId="24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4" fontId="23" fillId="0" borderId="0">
      <protection locked="0"/>
    </xf>
    <xf numFmtId="214" fontId="23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3" fontId="24" fillId="0" borderId="0">
      <protection locked="0"/>
    </xf>
    <xf numFmtId="211" fontId="34" fillId="0" borderId="0" applyFill="0" applyBorder="0" applyAlignment="0"/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15" fontId="3" fillId="0" borderId="0"/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0" fontId="11" fillId="0" borderId="0"/>
    <xf numFmtId="215" fontId="3" fillId="0" borderId="0"/>
    <xf numFmtId="192" fontId="38" fillId="0" borderId="0" applyFont="0" applyFill="0" applyBorder="0" applyAlignment="0" applyProtection="0"/>
    <xf numFmtId="200" fontId="11" fillId="0" borderId="0"/>
    <xf numFmtId="213" fontId="67" fillId="0" borderId="0">
      <protection locked="0"/>
    </xf>
    <xf numFmtId="213" fontId="67" fillId="0" borderId="0">
      <protection locked="0"/>
    </xf>
    <xf numFmtId="213" fontId="67" fillId="0" borderId="0">
      <protection locked="0"/>
    </xf>
    <xf numFmtId="208" fontId="11" fillId="0" borderId="0"/>
    <xf numFmtId="208" fontId="11" fillId="0" borderId="0"/>
    <xf numFmtId="208" fontId="11" fillId="0" borderId="0"/>
    <xf numFmtId="208" fontId="11" fillId="0" borderId="0"/>
    <xf numFmtId="208" fontId="11" fillId="0" borderId="0"/>
    <xf numFmtId="208" fontId="11" fillId="0" borderId="0"/>
    <xf numFmtId="208" fontId="11" fillId="0" borderId="0"/>
    <xf numFmtId="208" fontId="11" fillId="0" borderId="0"/>
    <xf numFmtId="208" fontId="11" fillId="0" borderId="0"/>
    <xf numFmtId="208" fontId="11" fillId="0" borderId="0"/>
    <xf numFmtId="208" fontId="11" fillId="0" borderId="0"/>
    <xf numFmtId="194" fontId="82" fillId="0" borderId="4">
      <alignment horizontal="right" vertical="center"/>
    </xf>
    <xf numFmtId="0" fontId="51" fillId="0" borderId="0" applyNumberFormat="0" applyFill="0" applyBorder="0" applyAlignment="0" applyProtection="0">
      <alignment vertical="top"/>
      <protection locked="0"/>
    </xf>
    <xf numFmtId="0" fontId="11" fillId="21" borderId="49" applyNumberFormat="0" applyFont="0" applyAlignment="0" applyProtection="0">
      <alignment vertical="center"/>
    </xf>
    <xf numFmtId="179" fontId="17" fillId="0" borderId="6" applyBorder="0"/>
    <xf numFmtId="4" fontId="62" fillId="0" borderId="6"/>
    <xf numFmtId="201" fontId="26" fillId="0" borderId="0">
      <alignment vertical="center"/>
    </xf>
    <xf numFmtId="199" fontId="3" fillId="0" borderId="0" applyNumberFormat="0" applyFont="0" applyFill="0" applyBorder="0" applyAlignment="0" applyProtection="0"/>
    <xf numFmtId="178" fontId="3" fillId="0" borderId="0" applyNumberFormat="0" applyFont="0" applyFill="0" applyBorder="0" applyAlignment="0" applyProtection="0"/>
    <xf numFmtId="178" fontId="3" fillId="0" borderId="0" applyNumberFormat="0" applyFont="0" applyFill="0" applyBorder="0" applyAlignment="0" applyProtection="0"/>
    <xf numFmtId="178" fontId="3" fillId="0" borderId="0" applyNumberFormat="0" applyFont="0" applyFill="0" applyBorder="0" applyAlignment="0" applyProtection="0"/>
    <xf numFmtId="0" fontId="8" fillId="0" borderId="0" applyFont="0" applyFill="0" applyBorder="0" applyAlignment="0" applyProtection="0"/>
    <xf numFmtId="0" fontId="3" fillId="0" borderId="0"/>
    <xf numFmtId="210" fontId="3" fillId="0" borderId="0" applyFont="0" applyFill="0" applyBorder="0" applyAlignment="0" applyProtection="0"/>
    <xf numFmtId="4" fontId="13" fillId="0" borderId="0" applyFont="0" applyFill="0" applyBorder="0" applyAlignment="0" applyProtection="0"/>
    <xf numFmtId="4" fontId="13" fillId="0" borderId="0" applyFont="0" applyFill="0" applyBorder="0" applyAlignment="0" applyProtection="0"/>
    <xf numFmtId="4" fontId="13" fillId="0" borderId="0" applyFont="0" applyFill="0" applyBorder="0" applyAlignment="0" applyProtection="0"/>
    <xf numFmtId="257" fontId="11" fillId="0" borderId="2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1" fillId="0" borderId="50" applyNumberFormat="0" applyFill="0" applyProtection="0">
      <alignment vertical="center"/>
    </xf>
    <xf numFmtId="5" fontId="11" fillId="0" borderId="0" applyBorder="0"/>
    <xf numFmtId="41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0" fontId="11" fillId="0" borderId="0">
      <alignment vertical="center"/>
    </xf>
    <xf numFmtId="3" fontId="57" fillId="0" borderId="54"/>
    <xf numFmtId="0" fontId="19" fillId="0" borderId="0" applyNumberFormat="0" applyFont="0" applyFill="0" applyBorder="0" applyAlignment="0" applyProtection="0"/>
    <xf numFmtId="347" fontId="104" fillId="0" borderId="0" applyNumberFormat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0" fontId="19" fillId="0" borderId="0" applyNumberFormat="0" applyFont="0" applyFill="0" applyBorder="0" applyAlignment="0" applyProtection="0"/>
    <xf numFmtId="347" fontId="104" fillId="0" borderId="0" applyNumberFormat="0" applyFont="0" applyFill="0" applyBorder="0" applyAlignment="0" applyProtection="0"/>
    <xf numFmtId="231" fontId="19" fillId="0" borderId="0" applyFont="0" applyFill="0" applyBorder="0" applyAlignment="0" applyProtection="0"/>
    <xf numFmtId="24" fontId="19" fillId="0" borderId="0" applyFont="0" applyFill="0" applyBorder="0" applyAlignment="0" applyProtection="0"/>
    <xf numFmtId="38" fontId="3" fillId="0" borderId="56">
      <alignment horizontal="right"/>
    </xf>
    <xf numFmtId="0" fontId="175" fillId="0" borderId="0" applyNumberFormat="0">
      <alignment horizontal="center" vertical="center"/>
      <protection locked="0" hidden="1"/>
    </xf>
    <xf numFmtId="0" fontId="60" fillId="0" borderId="0"/>
    <xf numFmtId="0" fontId="4" fillId="0" borderId="0" applyNumberForma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0" fillId="0" borderId="0" applyProtection="0"/>
    <xf numFmtId="0" fontId="4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4" fillId="0" borderId="0"/>
    <xf numFmtId="0" fontId="190" fillId="0" borderId="0" applyProtection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190" fillId="0" borderId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 applyFont="0" applyFill="0" applyBorder="0" applyAlignment="0" applyProtection="0"/>
    <xf numFmtId="0" fontId="4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90" fillId="0" borderId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76" fillId="0" borderId="0"/>
    <xf numFmtId="0" fontId="8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8" fillId="0" borderId="0"/>
    <xf numFmtId="0" fontId="8" fillId="0" borderId="0" applyFont="0" applyFill="0" applyBorder="0" applyAlignment="0" applyProtection="0"/>
    <xf numFmtId="0" fontId="4" fillId="0" borderId="0"/>
    <xf numFmtId="0" fontId="4" fillId="0" borderId="0"/>
    <xf numFmtId="0" fontId="8" fillId="0" borderId="0"/>
    <xf numFmtId="0" fontId="4" fillId="0" borderId="0"/>
    <xf numFmtId="0" fontId="190" fillId="0" borderId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6" fillId="0" borderId="0"/>
    <xf numFmtId="0" fontId="8" fillId="0" borderId="0"/>
    <xf numFmtId="0" fontId="8" fillId="0" borderId="0" applyFont="0" applyFill="0" applyBorder="0" applyAlignment="0" applyProtection="0"/>
    <xf numFmtId="0" fontId="190" fillId="0" borderId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4" fillId="0" borderId="0"/>
    <xf numFmtId="0" fontId="4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" fontId="74" fillId="0" borderId="6">
      <alignment horizontal="center" vertical="center"/>
    </xf>
    <xf numFmtId="3" fontId="57" fillId="0" borderId="54"/>
    <xf numFmtId="3" fontId="57" fillId="0" borderId="54"/>
    <xf numFmtId="1" fontId="74" fillId="0" borderId="6">
      <alignment horizontal="center" vertical="center"/>
    </xf>
    <xf numFmtId="1" fontId="74" fillId="0" borderId="6">
      <alignment horizontal="center" vertical="center"/>
    </xf>
    <xf numFmtId="1" fontId="74" fillId="0" borderId="6">
      <alignment horizontal="center" vertical="center"/>
    </xf>
    <xf numFmtId="1" fontId="74" fillId="0" borderId="6">
      <alignment horizontal="center" vertical="center"/>
    </xf>
    <xf numFmtId="1" fontId="74" fillId="0" borderId="6">
      <alignment horizontal="center" vertical="center"/>
    </xf>
    <xf numFmtId="1" fontId="74" fillId="0" borderId="6">
      <alignment horizontal="center" vertical="center"/>
    </xf>
    <xf numFmtId="1" fontId="74" fillId="0" borderId="6">
      <alignment horizontal="center" vertical="center"/>
    </xf>
    <xf numFmtId="1" fontId="74" fillId="0" borderId="6">
      <alignment horizontal="center" vertical="center"/>
    </xf>
    <xf numFmtId="1" fontId="74" fillId="0" borderId="6">
      <alignment horizontal="center" vertical="center"/>
    </xf>
    <xf numFmtId="1" fontId="74" fillId="0" borderId="6">
      <alignment horizontal="center" vertical="center"/>
    </xf>
    <xf numFmtId="1" fontId="74" fillId="0" borderId="6">
      <alignment horizontal="center" vertical="center"/>
    </xf>
    <xf numFmtId="1" fontId="74" fillId="0" borderId="6">
      <alignment horizontal="center" vertical="center"/>
    </xf>
    <xf numFmtId="1" fontId="74" fillId="0" borderId="6">
      <alignment horizontal="center" vertical="center"/>
    </xf>
    <xf numFmtId="1" fontId="74" fillId="0" borderId="6">
      <alignment horizontal="center" vertical="center"/>
    </xf>
    <xf numFmtId="1" fontId="74" fillId="0" borderId="6">
      <alignment horizontal="center" vertical="center"/>
    </xf>
    <xf numFmtId="1" fontId="74" fillId="0" borderId="6">
      <alignment horizontal="center" vertical="center"/>
    </xf>
    <xf numFmtId="1" fontId="74" fillId="0" borderId="6">
      <alignment horizontal="center" vertical="center"/>
    </xf>
    <xf numFmtId="1" fontId="74" fillId="0" borderId="6">
      <alignment horizontal="center" vertical="center"/>
    </xf>
    <xf numFmtId="0" fontId="17" fillId="0" borderId="0">
      <alignment horizontal="center" vertical="center"/>
    </xf>
    <xf numFmtId="1" fontId="191" fillId="0" borderId="0" applyFont="0" applyProtection="0">
      <protection locked="0"/>
    </xf>
    <xf numFmtId="1" fontId="191" fillId="0" borderId="0" applyFont="0" applyProtection="0">
      <protection locked="0"/>
    </xf>
    <xf numFmtId="1" fontId="191" fillId="0" borderId="0" applyFont="0" applyProtection="0">
      <protection locked="0"/>
    </xf>
    <xf numFmtId="182" fontId="3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263" fontId="3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182" fontId="3" fillId="0" borderId="0">
      <alignment horizontal="center" vertical="center"/>
    </xf>
    <xf numFmtId="182" fontId="3" fillId="0" borderId="0">
      <alignment horizontal="center" vertical="center"/>
    </xf>
    <xf numFmtId="263" fontId="3" fillId="0" borderId="0">
      <alignment horizontal="center" vertical="center"/>
    </xf>
    <xf numFmtId="263" fontId="3" fillId="0" borderId="0">
      <alignment horizontal="center" vertical="center"/>
    </xf>
    <xf numFmtId="263" fontId="3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263" fontId="3" fillId="0" borderId="0">
      <alignment horizontal="center" vertical="center"/>
    </xf>
    <xf numFmtId="263" fontId="3" fillId="0" borderId="0">
      <alignment horizontal="center" vertical="center"/>
    </xf>
    <xf numFmtId="263" fontId="3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263" fontId="3" fillId="0" borderId="0">
      <alignment horizontal="center" vertical="center"/>
    </xf>
    <xf numFmtId="181" fontId="176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348" fontId="11" fillId="0" borderId="0">
      <alignment horizontal="center" vertical="center"/>
    </xf>
    <xf numFmtId="263" fontId="54" fillId="0" borderId="0">
      <alignment horizontal="center" vertical="center"/>
    </xf>
    <xf numFmtId="0" fontId="5" fillId="0" borderId="0"/>
    <xf numFmtId="0" fontId="17" fillId="0" borderId="0">
      <alignment horizontal="center" vertical="center"/>
    </xf>
    <xf numFmtId="3" fontId="112" fillId="0" borderId="39">
      <alignment horizontal="right" vertical="center"/>
    </xf>
    <xf numFmtId="3" fontId="112" fillId="0" borderId="39">
      <alignment horizontal="right" vertical="center"/>
    </xf>
    <xf numFmtId="0" fontId="49" fillId="0" borderId="0">
      <alignment horizontal="center" vertical="center"/>
    </xf>
    <xf numFmtId="1" fontId="191" fillId="0" borderId="0" applyFont="0" applyProtection="0">
      <protection locked="0"/>
    </xf>
    <xf numFmtId="3" fontId="112" fillId="0" borderId="39">
      <alignment horizontal="right" vertical="center"/>
    </xf>
    <xf numFmtId="363" fontId="11" fillId="0" borderId="0">
      <protection locked="0"/>
    </xf>
    <xf numFmtId="0" fontId="103" fillId="0" borderId="0"/>
    <xf numFmtId="0" fontId="3" fillId="0" borderId="0"/>
    <xf numFmtId="360" fontId="4" fillId="0" borderId="0" applyFont="0" applyFill="0" applyBorder="0" applyAlignment="0" applyProtection="0"/>
    <xf numFmtId="0" fontId="103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21" fontId="18" fillId="0" borderId="54">
      <alignment horizontal="center" vertical="center"/>
    </xf>
    <xf numFmtId="363" fontId="11" fillId="0" borderId="0">
      <protection locked="0"/>
    </xf>
    <xf numFmtId="0" fontId="18" fillId="0" borderId="0">
      <protection locked="0"/>
    </xf>
    <xf numFmtId="363" fontId="11" fillId="0" borderId="0">
      <protection locked="0"/>
    </xf>
    <xf numFmtId="190" fontId="31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42" fontId="174" fillId="0" borderId="0" applyFont="0" applyFill="0" applyBorder="0" applyAlignment="0" applyProtection="0"/>
    <xf numFmtId="0" fontId="11" fillId="0" borderId="0">
      <protection locked="0"/>
    </xf>
    <xf numFmtId="191" fontId="31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74" fillId="0" borderId="0" applyFont="0" applyFill="0" applyBorder="0" applyAlignment="0" applyProtection="0"/>
    <xf numFmtId="44" fontId="174" fillId="0" borderId="0" applyFont="0" applyFill="0" applyBorder="0" applyAlignment="0" applyProtection="0"/>
    <xf numFmtId="363" fontId="11" fillId="0" borderId="0">
      <protection locked="0"/>
    </xf>
    <xf numFmtId="363" fontId="11" fillId="0" borderId="0">
      <protection locked="0"/>
    </xf>
    <xf numFmtId="189" fontId="31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74" fillId="0" borderId="0" applyFont="0" applyFill="0" applyBorder="0" applyAlignment="0" applyProtection="0"/>
    <xf numFmtId="41" fontId="174" fillId="0" borderId="0" applyFont="0" applyFill="0" applyBorder="0" applyAlignment="0" applyProtection="0"/>
    <xf numFmtId="37" fontId="174" fillId="0" borderId="0" applyFont="0" applyFill="0" applyBorder="0" applyAlignment="0" applyProtection="0"/>
    <xf numFmtId="192" fontId="31" fillId="0" borderId="0" applyFont="0" applyFill="0" applyBorder="0" applyAlignment="0" applyProtection="0"/>
    <xf numFmtId="0" fontId="182" fillId="0" borderId="0" applyFont="0" applyFill="0" applyBorder="0" applyAlignment="0" applyProtection="0"/>
    <xf numFmtId="43" fontId="174" fillId="0" borderId="0" applyFont="0" applyFill="0" applyBorder="0" applyAlignment="0" applyProtection="0"/>
    <xf numFmtId="0" fontId="53" fillId="0" borderId="0" applyNumberFormat="0" applyFill="0" applyBorder="0" applyAlignment="0" applyProtection="0"/>
    <xf numFmtId="363" fontId="11" fillId="0" borderId="0">
      <protection locked="0"/>
    </xf>
    <xf numFmtId="0" fontId="31" fillId="0" borderId="0"/>
    <xf numFmtId="0" fontId="183" fillId="0" borderId="0"/>
    <xf numFmtId="0" fontId="184" fillId="0" borderId="0"/>
    <xf numFmtId="0" fontId="183" fillId="0" borderId="0"/>
    <xf numFmtId="0" fontId="174" fillId="0" borderId="0"/>
    <xf numFmtId="0" fontId="184" fillId="0" borderId="0"/>
    <xf numFmtId="0" fontId="183" fillId="0" borderId="0"/>
    <xf numFmtId="37" fontId="31" fillId="0" borderId="0"/>
    <xf numFmtId="37" fontId="174" fillId="0" borderId="0"/>
    <xf numFmtId="0" fontId="31" fillId="0" borderId="0"/>
    <xf numFmtId="0" fontId="174" fillId="0" borderId="0"/>
    <xf numFmtId="0" fontId="194" fillId="0" borderId="0"/>
    <xf numFmtId="0" fontId="195" fillId="0" borderId="0"/>
    <xf numFmtId="0" fontId="174" fillId="0" borderId="0"/>
    <xf numFmtId="0" fontId="31" fillId="0" borderId="0"/>
    <xf numFmtId="0" fontId="174" fillId="0" borderId="0"/>
    <xf numFmtId="0" fontId="174" fillId="0" borderId="0"/>
    <xf numFmtId="0" fontId="196" fillId="0" borderId="0"/>
    <xf numFmtId="0" fontId="182" fillId="0" borderId="0"/>
    <xf numFmtId="0" fontId="196" fillId="0" borderId="0"/>
    <xf numFmtId="0" fontId="182" fillId="0" borderId="0"/>
    <xf numFmtId="0" fontId="196" fillId="0" borderId="0"/>
    <xf numFmtId="0" fontId="174" fillId="0" borderId="0"/>
    <xf numFmtId="4" fontId="20" fillId="0" borderId="0">
      <protection locked="0"/>
    </xf>
    <xf numFmtId="0" fontId="8" fillId="0" borderId="0">
      <protection locked="0"/>
    </xf>
    <xf numFmtId="357" fontId="185" fillId="0" borderId="54" applyFill="0" applyBorder="0" applyAlignment="0"/>
    <xf numFmtId="214" fontId="11" fillId="0" borderId="0" applyFont="0" applyFill="0" applyBorder="0" applyAlignment="0" applyProtection="0"/>
    <xf numFmtId="0" fontId="11" fillId="0" borderId="0"/>
    <xf numFmtId="0" fontId="4" fillId="0" borderId="0" applyFont="0" applyFill="0" applyBorder="0" applyAlignment="0" applyProtection="0"/>
    <xf numFmtId="358" fontId="11" fillId="0" borderId="0"/>
    <xf numFmtId="0" fontId="11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86" fillId="0" borderId="0" applyNumberFormat="0" applyFill="0" applyBorder="0" applyAlignment="0" applyProtection="0">
      <alignment vertical="top"/>
      <protection locked="0"/>
    </xf>
    <xf numFmtId="0" fontId="9" fillId="0" borderId="52">
      <alignment horizontal="left" vertical="center"/>
    </xf>
    <xf numFmtId="359" fontId="3" fillId="0" borderId="0">
      <protection locked="0"/>
    </xf>
    <xf numFmtId="359" fontId="3" fillId="0" borderId="0">
      <protection locked="0"/>
    </xf>
    <xf numFmtId="0" fontId="187" fillId="0" borderId="0" applyNumberFormat="0" applyFill="0" applyBorder="0" applyAlignment="0" applyProtection="0">
      <alignment vertical="top"/>
      <protection locked="0"/>
    </xf>
    <xf numFmtId="10" fontId="39" fillId="27" borderId="54" applyNumberFormat="0" applyBorder="0" applyAlignment="0" applyProtection="0"/>
    <xf numFmtId="0" fontId="11" fillId="0" borderId="25">
      <protection locked="0"/>
    </xf>
    <xf numFmtId="0" fontId="109" fillId="0" borderId="0" applyNumberFormat="0" applyFont="0" applyFill="0" applyBorder="0" applyProtection="0">
      <alignment horizontal="left" vertical="center"/>
    </xf>
    <xf numFmtId="0" fontId="188" fillId="0" borderId="0"/>
    <xf numFmtId="0" fontId="72" fillId="0" borderId="0"/>
    <xf numFmtId="0" fontId="188" fillId="0" borderId="0"/>
    <xf numFmtId="0" fontId="72" fillId="0" borderId="0"/>
    <xf numFmtId="0" fontId="189" fillId="0" borderId="0"/>
    <xf numFmtId="0" fontId="188" fillId="0" borderId="0"/>
    <xf numFmtId="0" fontId="72" fillId="0" borderId="0"/>
    <xf numFmtId="0" fontId="72" fillId="0" borderId="0"/>
    <xf numFmtId="0" fontId="3" fillId="0" borderId="0"/>
    <xf numFmtId="0" fontId="8" fillId="0" borderId="0">
      <protection locked="0"/>
    </xf>
    <xf numFmtId="359" fontId="3" fillId="0" borderId="0">
      <protection locked="0"/>
    </xf>
    <xf numFmtId="14" fontId="43" fillId="0" borderId="0" applyNumberFormat="0" applyFill="0" applyBorder="0" applyAlignment="0" applyProtection="0">
      <alignment horizontal="left"/>
    </xf>
    <xf numFmtId="0" fontId="197" fillId="0" borderId="0">
      <alignment horizontal="centerContinuous"/>
    </xf>
    <xf numFmtId="0" fontId="31" fillId="0" borderId="0"/>
    <xf numFmtId="0" fontId="4" fillId="0" borderId="22" applyNumberFormat="0" applyFont="0" applyFill="0" applyAlignment="0" applyProtection="0"/>
    <xf numFmtId="0" fontId="118" fillId="0" borderId="0" applyNumberFormat="0" applyFont="0" applyFill="0" applyBorder="0" applyProtection="0">
      <alignment horizontal="center" vertical="center" wrapText="1"/>
    </xf>
    <xf numFmtId="0" fontId="181" fillId="0" borderId="0">
      <protection locked="0"/>
    </xf>
    <xf numFmtId="0" fontId="2" fillId="0" borderId="0" applyNumberFormat="0" applyFill="0" applyBorder="0" applyAlignment="0" applyProtection="0"/>
    <xf numFmtId="344" fontId="3" fillId="0" borderId="0">
      <protection locked="0"/>
    </xf>
    <xf numFmtId="291" fontId="177" fillId="0" borderId="0"/>
    <xf numFmtId="291" fontId="177" fillId="0" borderId="0"/>
    <xf numFmtId="291" fontId="177" fillId="0" borderId="0"/>
    <xf numFmtId="291" fontId="177" fillId="0" borderId="0"/>
    <xf numFmtId="291" fontId="177" fillId="0" borderId="0"/>
    <xf numFmtId="291" fontId="177" fillId="0" borderId="0"/>
    <xf numFmtId="291" fontId="177" fillId="0" borderId="0"/>
    <xf numFmtId="291" fontId="177" fillId="0" borderId="0"/>
    <xf numFmtId="291" fontId="177" fillId="0" borderId="0"/>
    <xf numFmtId="291" fontId="177" fillId="0" borderId="0"/>
    <xf numFmtId="291" fontId="177" fillId="0" borderId="0"/>
    <xf numFmtId="0" fontId="17" fillId="0" borderId="0"/>
    <xf numFmtId="0" fontId="11" fillId="0" borderId="0"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40" fontId="178" fillId="0" borderId="0" applyFont="0" applyFill="0" applyBorder="0" applyAlignment="0" applyProtection="0"/>
    <xf numFmtId="38" fontId="178" fillId="0" borderId="0" applyFont="0" applyFill="0" applyBorder="0" applyAlignment="0" applyProtection="0"/>
    <xf numFmtId="0" fontId="3" fillId="0" borderId="0"/>
    <xf numFmtId="0" fontId="178" fillId="0" borderId="0" applyFont="0" applyFill="0" applyBorder="0" applyAlignment="0" applyProtection="0"/>
    <xf numFmtId="0" fontId="178" fillId="0" borderId="0" applyFont="0" applyFill="0" applyBorder="0" applyAlignment="0" applyProtection="0"/>
    <xf numFmtId="224" fontId="192" fillId="0" borderId="0" applyFont="0" applyFill="0" applyBorder="0" applyAlignment="0" applyProtection="0"/>
    <xf numFmtId="356" fontId="192" fillId="0" borderId="0" applyFont="0" applyFill="0" applyBorder="0" applyAlignment="0" applyProtection="0"/>
    <xf numFmtId="9" fontId="173" fillId="0" borderId="0" applyFont="0" applyFill="0" applyBorder="0" applyAlignment="0" applyProtection="0">
      <alignment vertical="center"/>
    </xf>
    <xf numFmtId="0" fontId="99" fillId="0" borderId="0" applyFont="0" applyFill="0" applyBorder="0" applyProtection="0">
      <alignment horizontal="center" vertical="center"/>
    </xf>
    <xf numFmtId="0" fontId="99" fillId="0" borderId="0" applyFont="0" applyFill="0" applyBorder="0" applyProtection="0">
      <alignment horizontal="center" vertical="center"/>
    </xf>
    <xf numFmtId="3" fontId="48" fillId="0" borderId="54"/>
    <xf numFmtId="0" fontId="48" fillId="0" borderId="54"/>
    <xf numFmtId="0" fontId="60" fillId="0" borderId="54"/>
    <xf numFmtId="41" fontId="20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38" fontId="3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7" fillId="0" borderId="0"/>
    <xf numFmtId="0" fontId="5" fillId="0" borderId="56" applyNumberFormat="0" applyBorder="0" applyAlignment="0">
      <alignment vertical="center"/>
    </xf>
    <xf numFmtId="0" fontId="193" fillId="0" borderId="0" applyNumberFormat="0" applyFont="0" applyBorder="0" applyAlignment="0">
      <alignment horizontal="centerContinuous" vertical="center"/>
    </xf>
    <xf numFmtId="0" fontId="17" fillId="0" borderId="0" applyFont="0" applyFill="0" applyBorder="0" applyAlignment="0" applyProtection="0"/>
    <xf numFmtId="258" fontId="11" fillId="0" borderId="0" applyFont="0" applyFill="0" applyBorder="0" applyAlignment="0" applyProtection="0"/>
    <xf numFmtId="0" fontId="17" fillId="0" borderId="0" applyFont="0" applyFill="0" applyBorder="0" applyAlignment="0" applyProtection="0"/>
    <xf numFmtId="258" fontId="11" fillId="0" borderId="0" applyFont="0" applyFill="0" applyBorder="0" applyAlignment="0" applyProtection="0"/>
    <xf numFmtId="256" fontId="3" fillId="0" borderId="0" applyFont="0" applyFill="0" applyBorder="0" applyAlignment="0" applyProtection="0"/>
    <xf numFmtId="212" fontId="29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218" fontId="5" fillId="0" borderId="0" applyFont="0" applyFill="0" applyBorder="0" applyAlignment="0" applyProtection="0"/>
    <xf numFmtId="287" fontId="5" fillId="0" borderId="0" applyFont="0" applyFill="0" applyBorder="0" applyAlignment="0" applyProtection="0"/>
    <xf numFmtId="212" fontId="29" fillId="0" borderId="0" applyFont="0" applyFill="0" applyBorder="0" applyAlignment="0" applyProtection="0"/>
    <xf numFmtId="349" fontId="5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0" fontId="17" fillId="0" borderId="0" applyFont="0" applyFill="0" applyBorder="0" applyAlignment="0" applyProtection="0"/>
    <xf numFmtId="349" fontId="5" fillId="0" borderId="0" applyFont="0" applyFill="0" applyBorder="0" applyAlignment="0" applyProtection="0"/>
    <xf numFmtId="0" fontId="17" fillId="0" borderId="0" applyFont="0" applyFill="0" applyBorder="0" applyAlignment="0" applyProtection="0"/>
    <xf numFmtId="212" fontId="29" fillId="0" borderId="0" applyFont="0" applyFill="0" applyBorder="0" applyAlignment="0" applyProtection="0"/>
    <xf numFmtId="232" fontId="3" fillId="0" borderId="0" applyFont="0" applyFill="0" applyBorder="0" applyAlignment="0" applyProtection="0"/>
    <xf numFmtId="212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287" fontId="5" fillId="0" borderId="0" applyFont="0" applyFill="0" applyBorder="0" applyAlignment="0" applyProtection="0"/>
    <xf numFmtId="287" fontId="5" fillId="0" borderId="0" applyFont="0" applyFill="0" applyBorder="0" applyAlignment="0" applyProtection="0"/>
    <xf numFmtId="287" fontId="5" fillId="0" borderId="0" applyFont="0" applyFill="0" applyBorder="0" applyAlignment="0" applyProtection="0"/>
    <xf numFmtId="212" fontId="29" fillId="0" borderId="0" applyFont="0" applyFill="0" applyBorder="0" applyAlignment="0" applyProtection="0"/>
    <xf numFmtId="350" fontId="11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10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" fillId="0" borderId="0" applyFont="0" applyFill="0" applyBorder="0" applyAlignment="0" applyProtection="0"/>
    <xf numFmtId="351" fontId="11" fillId="0" borderId="0" applyFont="0" applyFill="0" applyBorder="0" applyAlignment="0" applyProtection="0"/>
    <xf numFmtId="352" fontId="11" fillId="0" borderId="0" applyFont="0" applyFill="0" applyBorder="0" applyAlignment="0" applyProtection="0"/>
    <xf numFmtId="352" fontId="11" fillId="0" borderId="0" applyFont="0" applyFill="0" applyBorder="0" applyAlignment="0" applyProtection="0"/>
    <xf numFmtId="199" fontId="3" fillId="0" borderId="0" applyFont="0" applyFill="0" applyBorder="0" applyAlignment="0" applyProtection="0"/>
    <xf numFmtId="0" fontId="21" fillId="0" borderId="0"/>
    <xf numFmtId="4" fontId="20" fillId="0" borderId="0">
      <protection locked="0"/>
    </xf>
    <xf numFmtId="345" fontId="3" fillId="0" borderId="0">
      <protection locked="0"/>
    </xf>
    <xf numFmtId="1" fontId="179" fillId="22" borderId="0" applyNumberFormat="0" applyFont="0" applyFill="0" applyBorder="0" applyAlignment="0">
      <alignment vertical="center"/>
    </xf>
    <xf numFmtId="41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5" fillId="0" borderId="0" applyBorder="0">
      <alignment vertical="center"/>
    </xf>
    <xf numFmtId="209" fontId="17" fillId="0" borderId="0" applyFont="0" applyFill="0" applyBorder="0" applyAlignment="0" applyProtection="0"/>
    <xf numFmtId="194" fontId="5" fillId="0" borderId="0" applyBorder="0">
      <alignment vertical="center"/>
    </xf>
    <xf numFmtId="41" fontId="11" fillId="0" borderId="0" applyFont="0" applyFill="0" applyBorder="0" applyAlignment="0" applyProtection="0"/>
    <xf numFmtId="194" fontId="5" fillId="0" borderId="0" applyBorder="0">
      <alignment vertical="center"/>
    </xf>
    <xf numFmtId="353" fontId="11" fillId="0" borderId="0" applyFont="0" applyFill="0" applyBorder="0" applyAlignment="0" applyProtection="0"/>
    <xf numFmtId="354" fontId="8" fillId="0" borderId="0" applyFont="0" applyFill="0" applyBorder="0" applyAlignment="0" applyProtection="0"/>
    <xf numFmtId="355" fontId="11" fillId="0" borderId="0" applyFont="0" applyFill="0" applyBorder="0" applyAlignment="0" applyProtection="0"/>
    <xf numFmtId="0" fontId="3" fillId="0" borderId="0"/>
    <xf numFmtId="343" fontId="3" fillId="0" borderId="0">
      <protection locked="0"/>
    </xf>
    <xf numFmtId="0" fontId="180" fillId="30" borderId="66" applyNumberFormat="0" applyProtection="0">
      <alignment horizontal="right"/>
    </xf>
    <xf numFmtId="0" fontId="11" fillId="0" borderId="0">
      <alignment vertical="center"/>
    </xf>
    <xf numFmtId="0" fontId="11" fillId="0" borderId="0">
      <alignment vertical="center"/>
    </xf>
    <xf numFmtId="0" fontId="173" fillId="0" borderId="0">
      <alignment vertical="center"/>
    </xf>
    <xf numFmtId="0" fontId="11" fillId="0" borderId="0">
      <alignment vertical="center"/>
    </xf>
    <xf numFmtId="0" fontId="3" fillId="0" borderId="0"/>
    <xf numFmtId="0" fontId="11" fillId="0" borderId="0">
      <alignment vertical="center"/>
    </xf>
    <xf numFmtId="0" fontId="199" fillId="0" borderId="0"/>
    <xf numFmtId="0" fontId="11" fillId="0" borderId="0"/>
    <xf numFmtId="0" fontId="11" fillId="0" borderId="0"/>
    <xf numFmtId="0" fontId="198" fillId="0" borderId="0"/>
    <xf numFmtId="0" fontId="11" fillId="0" borderId="54" applyNumberFormat="0" applyFill="0" applyProtection="0">
      <alignment vertical="center"/>
    </xf>
    <xf numFmtId="361" fontId="21" fillId="0" borderId="0" applyFont="0" applyFill="0" applyBorder="0" applyAlignment="0" applyProtection="0"/>
    <xf numFmtId="362" fontId="21" fillId="0" borderId="0" applyFont="0" applyFill="0" applyBorder="0" applyAlignment="0" applyProtection="0"/>
    <xf numFmtId="342" fontId="3" fillId="0" borderId="0">
      <protection locked="0"/>
    </xf>
    <xf numFmtId="346" fontId="3" fillId="0" borderId="0">
      <protection locked="0"/>
    </xf>
    <xf numFmtId="0" fontId="17" fillId="0" borderId="0">
      <alignment vertical="center"/>
    </xf>
    <xf numFmtId="364" fontId="64" fillId="0" borderId="0"/>
    <xf numFmtId="0" fontId="11" fillId="0" borderId="0"/>
    <xf numFmtId="189" fontId="3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12" fillId="0" borderId="0"/>
    <xf numFmtId="0" fontId="3" fillId="0" borderId="0"/>
  </cellStyleXfs>
  <cellXfs count="853">
    <xf numFmtId="0" fontId="0" fillId="0" borderId="0" xfId="0"/>
    <xf numFmtId="0" fontId="157" fillId="0" borderId="0" xfId="0" applyFont="1"/>
    <xf numFmtId="0" fontId="11" fillId="0" borderId="0" xfId="3363"/>
    <xf numFmtId="0" fontId="159" fillId="0" borderId="0" xfId="3363" applyFont="1"/>
    <xf numFmtId="0" fontId="160" fillId="0" borderId="0" xfId="3363" applyFont="1"/>
    <xf numFmtId="41" fontId="161" fillId="29" borderId="60" xfId="0" applyNumberFormat="1" applyFont="1" applyFill="1" applyBorder="1" applyAlignment="1">
      <alignment vertical="center" shrinkToFit="1"/>
    </xf>
    <xf numFmtId="41" fontId="160" fillId="28" borderId="61" xfId="0" applyNumberFormat="1" applyFont="1" applyFill="1" applyBorder="1" applyAlignment="1">
      <alignment vertical="center" shrinkToFit="1"/>
    </xf>
    <xf numFmtId="41" fontId="160" fillId="0" borderId="62" xfId="0" applyNumberFormat="1" applyFont="1" applyBorder="1" applyAlignment="1">
      <alignment horizontal="left" vertical="center" shrinkToFit="1"/>
    </xf>
    <xf numFmtId="41" fontId="160" fillId="28" borderId="63" xfId="0" applyNumberFormat="1" applyFont="1" applyFill="1" applyBorder="1" applyAlignment="1">
      <alignment vertical="center" shrinkToFit="1"/>
    </xf>
    <xf numFmtId="41" fontId="160" fillId="0" borderId="62" xfId="0" applyNumberFormat="1" applyFont="1" applyBorder="1" applyAlignment="1">
      <alignment vertical="center" shrinkToFit="1"/>
    </xf>
    <xf numFmtId="41" fontId="161" fillId="29" borderId="62" xfId="0" applyNumberFormat="1" applyFont="1" applyFill="1" applyBorder="1" applyAlignment="1">
      <alignment horizontal="left" vertical="center" shrinkToFit="1"/>
    </xf>
    <xf numFmtId="0" fontId="159" fillId="0" borderId="62" xfId="3363" applyFont="1" applyBorder="1"/>
    <xf numFmtId="186" fontId="160" fillId="0" borderId="63" xfId="3432" applyFont="1" applyBorder="1"/>
    <xf numFmtId="41" fontId="160" fillId="0" borderId="63" xfId="0" applyNumberFormat="1" applyFont="1" applyBorder="1" applyAlignment="1">
      <alignment vertical="center" shrinkToFit="1"/>
    </xf>
    <xf numFmtId="41" fontId="158" fillId="28" borderId="63" xfId="0" applyNumberFormat="1" applyFont="1" applyFill="1" applyBorder="1" applyAlignment="1">
      <alignment vertical="center" shrinkToFit="1"/>
    </xf>
    <xf numFmtId="41" fontId="160" fillId="0" borderId="64" xfId="0" applyNumberFormat="1" applyFont="1" applyBorder="1" applyAlignment="1">
      <alignment vertical="center" shrinkToFit="1"/>
    </xf>
    <xf numFmtId="41" fontId="160" fillId="0" borderId="65" xfId="0" applyNumberFormat="1" applyFont="1" applyBorder="1" applyAlignment="1">
      <alignment vertical="center" shrinkToFit="1"/>
    </xf>
    <xf numFmtId="176" fontId="160" fillId="0" borderId="0" xfId="420" applyFont="1" applyFill="1" applyAlignment="1">
      <alignment vertical="center"/>
    </xf>
    <xf numFmtId="0" fontId="160" fillId="0" borderId="0" xfId="446" applyFont="1" applyAlignment="1">
      <alignment vertical="center"/>
    </xf>
    <xf numFmtId="3" fontId="161" fillId="0" borderId="32" xfId="446" applyNumberFormat="1" applyFont="1" applyBorder="1" applyAlignment="1">
      <alignment horizontal="centerContinuous" vertical="center"/>
    </xf>
    <xf numFmtId="3" fontId="161" fillId="0" borderId="0" xfId="446" applyNumberFormat="1" applyFont="1" applyAlignment="1">
      <alignment horizontal="center" vertical="center"/>
    </xf>
    <xf numFmtId="3" fontId="161" fillId="0" borderId="0" xfId="446" applyNumberFormat="1" applyFont="1" applyAlignment="1">
      <alignment horizontal="centerContinuous" vertical="center"/>
    </xf>
    <xf numFmtId="3" fontId="161" fillId="0" borderId="11" xfId="446" applyNumberFormat="1" applyFont="1" applyBorder="1" applyAlignment="1">
      <alignment horizontal="centerContinuous" vertical="center"/>
    </xf>
    <xf numFmtId="3" fontId="161" fillId="0" borderId="32" xfId="446" applyNumberFormat="1" applyFont="1" applyBorder="1" applyAlignment="1">
      <alignment horizontal="left" vertical="center"/>
    </xf>
    <xf numFmtId="0" fontId="161" fillId="0" borderId="32" xfId="445" applyFont="1" applyBorder="1" applyAlignment="1">
      <alignment horizontal="right" vertical="center"/>
    </xf>
    <xf numFmtId="178" fontId="161" fillId="0" borderId="0" xfId="203" applyFont="1" applyBorder="1" applyAlignment="1">
      <alignment horizontal="center" vertical="center"/>
    </xf>
    <xf numFmtId="180" fontId="161" fillId="0" borderId="0" xfId="203" applyNumberFormat="1" applyFont="1" applyBorder="1" applyAlignment="1">
      <alignment vertical="center"/>
    </xf>
    <xf numFmtId="0" fontId="161" fillId="0" borderId="31" xfId="446" applyFont="1" applyBorder="1" applyAlignment="1">
      <alignment vertical="center"/>
    </xf>
    <xf numFmtId="0" fontId="161" fillId="0" borderId="21" xfId="446" applyFont="1" applyBorder="1" applyAlignment="1">
      <alignment horizontal="centerContinuous" vertical="center"/>
    </xf>
    <xf numFmtId="0" fontId="161" fillId="26" borderId="29" xfId="445" applyFont="1" applyFill="1" applyBorder="1" applyAlignment="1">
      <alignment horizontal="centerContinuous" vertical="center"/>
    </xf>
    <xf numFmtId="0" fontId="161" fillId="26" borderId="29" xfId="445" applyFont="1" applyFill="1" applyBorder="1" applyAlignment="1">
      <alignment horizontal="center" vertical="center"/>
    </xf>
    <xf numFmtId="180" fontId="161" fillId="26" borderId="29" xfId="203" applyNumberFormat="1" applyFont="1" applyFill="1" applyBorder="1" applyAlignment="1">
      <alignment horizontal="center" vertical="center"/>
    </xf>
    <xf numFmtId="178" fontId="161" fillId="26" borderId="35" xfId="203" applyFont="1" applyFill="1" applyBorder="1" applyAlignment="1">
      <alignment horizontal="centerContinuous" vertical="center"/>
    </xf>
    <xf numFmtId="178" fontId="161" fillId="26" borderId="37" xfId="203" applyFont="1" applyFill="1" applyBorder="1" applyAlignment="1">
      <alignment horizontal="centerContinuous" vertical="center"/>
    </xf>
    <xf numFmtId="0" fontId="161" fillId="26" borderId="6" xfId="445" applyFont="1" applyFill="1" applyBorder="1" applyAlignment="1">
      <alignment horizontal="centerContinuous" vertical="center"/>
    </xf>
    <xf numFmtId="0" fontId="161" fillId="26" borderId="6" xfId="445" applyFont="1" applyFill="1" applyBorder="1" applyAlignment="1">
      <alignment horizontal="center" vertical="center"/>
    </xf>
    <xf numFmtId="180" fontId="161" fillId="26" borderId="6" xfId="203" applyNumberFormat="1" applyFont="1" applyFill="1" applyBorder="1" applyAlignment="1">
      <alignment horizontal="center" vertical="center"/>
    </xf>
    <xf numFmtId="178" fontId="161" fillId="26" borderId="1" xfId="203" applyFont="1" applyFill="1" applyBorder="1" applyAlignment="1">
      <alignment horizontal="center" vertical="center"/>
    </xf>
    <xf numFmtId="178" fontId="161" fillId="26" borderId="1" xfId="203" quotePrefix="1" applyFont="1" applyFill="1" applyBorder="1" applyAlignment="1">
      <alignment horizontal="center" vertical="center"/>
    </xf>
    <xf numFmtId="0" fontId="160" fillId="0" borderId="28" xfId="445" applyFont="1" applyBorder="1" applyAlignment="1">
      <alignment vertical="center"/>
    </xf>
    <xf numFmtId="0" fontId="160" fillId="0" borderId="6" xfId="445" applyFont="1" applyBorder="1" applyAlignment="1">
      <alignment horizontal="center" vertical="center"/>
    </xf>
    <xf numFmtId="184" fontId="160" fillId="0" borderId="6" xfId="420" applyNumberFormat="1" applyFont="1" applyFill="1" applyBorder="1" applyAlignment="1">
      <alignment horizontal="center" vertical="center" shrinkToFit="1"/>
    </xf>
    <xf numFmtId="0" fontId="160" fillId="0" borderId="6" xfId="446" applyFont="1" applyBorder="1" applyAlignment="1">
      <alignment horizontal="center" vertical="center"/>
    </xf>
    <xf numFmtId="178" fontId="160" fillId="0" borderId="6" xfId="203" applyFont="1" applyFill="1" applyBorder="1" applyAlignment="1">
      <alignment horizontal="center" vertical="center"/>
    </xf>
    <xf numFmtId="178" fontId="160" fillId="0" borderId="6" xfId="203" quotePrefix="1" applyFont="1" applyFill="1" applyBorder="1" applyAlignment="1">
      <alignment horizontal="center" vertical="center"/>
    </xf>
    <xf numFmtId="0" fontId="160" fillId="0" borderId="28" xfId="445" applyFont="1" applyBorder="1" applyAlignment="1">
      <alignment horizontal="centerContinuous" vertical="center"/>
    </xf>
    <xf numFmtId="180" fontId="160" fillId="0" borderId="6" xfId="203" applyNumberFormat="1" applyFont="1" applyFill="1" applyBorder="1" applyAlignment="1">
      <alignment horizontal="center" vertical="center"/>
    </xf>
    <xf numFmtId="0" fontId="160" fillId="0" borderId="6" xfId="445" applyFont="1" applyBorder="1" applyAlignment="1">
      <alignment vertical="center"/>
    </xf>
    <xf numFmtId="49" fontId="160" fillId="0" borderId="6" xfId="445" applyNumberFormat="1" applyFont="1" applyBorder="1" applyAlignment="1">
      <alignment vertical="center"/>
    </xf>
    <xf numFmtId="49" fontId="160" fillId="0" borderId="6" xfId="445" applyNumberFormat="1" applyFont="1" applyBorder="1" applyAlignment="1">
      <alignment horizontal="center" vertical="center"/>
    </xf>
    <xf numFmtId="49" fontId="160" fillId="0" borderId="28" xfId="445" applyNumberFormat="1" applyFont="1" applyBorder="1" applyAlignment="1">
      <alignment vertical="center"/>
    </xf>
    <xf numFmtId="0" fontId="160" fillId="0" borderId="28" xfId="446" applyFont="1" applyBorder="1" applyAlignment="1">
      <alignment horizontal="centerContinuous" vertical="center"/>
    </xf>
    <xf numFmtId="0" fontId="160" fillId="0" borderId="35" xfId="446" applyFont="1" applyBorder="1" applyAlignment="1">
      <alignment horizontal="centerContinuous" vertical="center"/>
    </xf>
    <xf numFmtId="3" fontId="160" fillId="0" borderId="6" xfId="446" applyNumberFormat="1" applyFont="1" applyBorder="1" applyAlignment="1">
      <alignment horizontal="centerContinuous" vertical="center" shrinkToFit="1"/>
    </xf>
    <xf numFmtId="0" fontId="160" fillId="0" borderId="35" xfId="446" applyFont="1" applyBorder="1" applyAlignment="1">
      <alignment horizontal="center" vertical="center"/>
    </xf>
    <xf numFmtId="0" fontId="160" fillId="0" borderId="28" xfId="446" applyFont="1" applyBorder="1" applyAlignment="1">
      <alignment horizontal="center" vertical="center"/>
    </xf>
    <xf numFmtId="0" fontId="160" fillId="0" borderId="1" xfId="446" applyFont="1" applyBorder="1" applyAlignment="1">
      <alignment horizontal="center" vertical="center"/>
    </xf>
    <xf numFmtId="0" fontId="160" fillId="0" borderId="35" xfId="446" applyFont="1" applyBorder="1" applyAlignment="1">
      <alignment horizontal="center" vertical="center" shrinkToFit="1"/>
    </xf>
    <xf numFmtId="0" fontId="164" fillId="0" borderId="1" xfId="445" applyFont="1" applyBorder="1" applyAlignment="1">
      <alignment horizontal="center" vertical="center"/>
    </xf>
    <xf numFmtId="0" fontId="160" fillId="0" borderId="28" xfId="442" applyFont="1" applyBorder="1" applyAlignment="1">
      <alignment horizontal="center" vertical="center"/>
    </xf>
    <xf numFmtId="0" fontId="160" fillId="0" borderId="35" xfId="442" applyFont="1" applyBorder="1" applyAlignment="1">
      <alignment horizontal="center" vertical="center"/>
    </xf>
    <xf numFmtId="0" fontId="160" fillId="0" borderId="6" xfId="442" applyFont="1" applyBorder="1" applyAlignment="1">
      <alignment horizontal="center" vertical="center"/>
    </xf>
    <xf numFmtId="4" fontId="160" fillId="0" borderId="6" xfId="442" applyNumberFormat="1" applyFont="1" applyBorder="1" applyAlignment="1">
      <alignment horizontal="center" vertical="center"/>
    </xf>
    <xf numFmtId="3" fontId="160" fillId="0" borderId="1" xfId="420" applyNumberFormat="1" applyFont="1" applyFill="1" applyBorder="1" applyAlignment="1">
      <alignment horizontal="center" vertical="center" shrinkToFit="1"/>
    </xf>
    <xf numFmtId="3" fontId="160" fillId="0" borderId="6" xfId="420" applyNumberFormat="1" applyFont="1" applyFill="1" applyBorder="1" applyAlignment="1">
      <alignment horizontal="center" vertical="center" shrinkToFit="1"/>
    </xf>
    <xf numFmtId="0" fontId="160" fillId="0" borderId="28" xfId="446" applyFont="1" applyBorder="1" applyAlignment="1">
      <alignment horizontal="center" vertical="center" shrinkToFit="1"/>
    </xf>
    <xf numFmtId="0" fontId="160" fillId="0" borderId="28" xfId="436" applyFont="1" applyBorder="1" applyAlignment="1">
      <alignment horizontal="center" vertical="center"/>
    </xf>
    <xf numFmtId="176" fontId="160" fillId="0" borderId="1" xfId="420" applyFont="1" applyFill="1" applyBorder="1" applyAlignment="1">
      <alignment vertical="center"/>
    </xf>
    <xf numFmtId="0" fontId="160" fillId="0" borderId="28" xfId="436" applyFont="1" applyBorder="1" applyAlignment="1">
      <alignment horizontal="center" vertical="center" shrinkToFit="1"/>
    </xf>
    <xf numFmtId="178" fontId="160" fillId="0" borderId="1" xfId="203" applyFont="1" applyFill="1" applyBorder="1" applyAlignment="1">
      <alignment horizontal="center" vertical="center"/>
    </xf>
    <xf numFmtId="3" fontId="160" fillId="0" borderId="1" xfId="446" applyNumberFormat="1" applyFont="1" applyBorder="1" applyAlignment="1">
      <alignment horizontal="centerContinuous" vertical="center" shrinkToFit="1"/>
    </xf>
    <xf numFmtId="0" fontId="160" fillId="0" borderId="0" xfId="446" applyFont="1" applyAlignment="1">
      <alignment horizontal="center" vertical="center"/>
    </xf>
    <xf numFmtId="176" fontId="160" fillId="0" borderId="0" xfId="420" applyFont="1" applyFill="1" applyAlignment="1">
      <alignment horizontal="center" vertical="center" shrinkToFit="1"/>
    </xf>
    <xf numFmtId="0" fontId="160" fillId="0" borderId="0" xfId="446" applyFont="1" applyAlignment="1">
      <alignment horizontal="centerContinuous" vertical="center"/>
    </xf>
    <xf numFmtId="0" fontId="166" fillId="0" borderId="0" xfId="446" applyFont="1" applyAlignment="1">
      <alignment vertical="center"/>
    </xf>
    <xf numFmtId="0" fontId="161" fillId="0" borderId="32" xfId="446" applyFont="1" applyBorder="1" applyAlignment="1">
      <alignment vertical="center"/>
    </xf>
    <xf numFmtId="3" fontId="160" fillId="0" borderId="0" xfId="446" applyNumberFormat="1" applyFont="1" applyAlignment="1">
      <alignment horizontal="center" vertical="center"/>
    </xf>
    <xf numFmtId="0" fontId="160" fillId="0" borderId="11" xfId="446" applyFont="1" applyBorder="1" applyAlignment="1">
      <alignment vertical="center"/>
    </xf>
    <xf numFmtId="3" fontId="160" fillId="0" borderId="0" xfId="446" applyNumberFormat="1" applyFont="1" applyAlignment="1">
      <alignment horizontal="centerContinuous" vertical="center"/>
    </xf>
    <xf numFmtId="3" fontId="160" fillId="0" borderId="11" xfId="446" applyNumberFormat="1" applyFont="1" applyBorder="1" applyAlignment="1">
      <alignment horizontal="centerContinuous" vertical="center"/>
    </xf>
    <xf numFmtId="182" fontId="160" fillId="0" borderId="0" xfId="443" applyFont="1" applyAlignment="1">
      <alignment vertical="center"/>
    </xf>
    <xf numFmtId="0" fontId="160" fillId="0" borderId="28" xfId="446" applyFont="1" applyBorder="1" applyAlignment="1">
      <alignment vertical="center"/>
    </xf>
    <xf numFmtId="3" fontId="160" fillId="0" borderId="31" xfId="446" applyNumberFormat="1" applyFont="1" applyBorder="1" applyAlignment="1">
      <alignment vertical="center"/>
    </xf>
    <xf numFmtId="0" fontId="160" fillId="0" borderId="31" xfId="446" applyFont="1" applyBorder="1" applyAlignment="1">
      <alignment vertical="center"/>
    </xf>
    <xf numFmtId="3" fontId="160" fillId="0" borderId="31" xfId="446" applyNumberFormat="1" applyFont="1" applyBorder="1" applyAlignment="1">
      <alignment horizontal="center" vertical="center"/>
    </xf>
    <xf numFmtId="0" fontId="160" fillId="0" borderId="21" xfId="446" applyFont="1" applyBorder="1" applyAlignment="1">
      <alignment horizontal="centerContinuous" vertical="center"/>
    </xf>
    <xf numFmtId="0" fontId="160" fillId="0" borderId="0" xfId="441" applyFont="1" applyAlignment="1">
      <alignment vertical="center"/>
    </xf>
    <xf numFmtId="0" fontId="161" fillId="26" borderId="1" xfId="446" applyFont="1" applyFill="1" applyBorder="1" applyAlignment="1">
      <alignment horizontal="centerContinuous" vertical="center"/>
    </xf>
    <xf numFmtId="0" fontId="161" fillId="26" borderId="1" xfId="446" applyFont="1" applyFill="1" applyBorder="1" applyAlignment="1">
      <alignment horizontal="center" vertical="center"/>
    </xf>
    <xf numFmtId="0" fontId="160" fillId="0" borderId="28" xfId="0" applyFont="1" applyBorder="1" applyAlignment="1">
      <alignment vertical="center"/>
    </xf>
    <xf numFmtId="0" fontId="160" fillId="0" borderId="21" xfId="446" applyFont="1" applyBorder="1" applyAlignment="1">
      <alignment vertical="center"/>
    </xf>
    <xf numFmtId="3" fontId="160" fillId="0" borderId="6" xfId="446" applyNumberFormat="1" applyFont="1" applyBorder="1" applyAlignment="1">
      <alignment horizontal="center" vertical="center"/>
    </xf>
    <xf numFmtId="186" fontId="160" fillId="0" borderId="6" xfId="446" applyNumberFormat="1" applyFont="1" applyBorder="1" applyAlignment="1">
      <alignment vertical="center"/>
    </xf>
    <xf numFmtId="0" fontId="161" fillId="0" borderId="6" xfId="446" applyFont="1" applyBorder="1" applyAlignment="1">
      <alignment horizontal="center" vertical="center"/>
    </xf>
    <xf numFmtId="3" fontId="160" fillId="0" borderId="6" xfId="446" applyNumberFormat="1" applyFont="1" applyBorder="1" applyAlignment="1">
      <alignment horizontal="left" vertical="center" shrinkToFit="1"/>
    </xf>
    <xf numFmtId="3" fontId="160" fillId="0" borderId="6" xfId="446" applyNumberFormat="1" applyFont="1" applyBorder="1" applyAlignment="1">
      <alignment vertical="center"/>
    </xf>
    <xf numFmtId="0" fontId="161" fillId="0" borderId="2" xfId="446" applyFont="1" applyBorder="1" applyAlignment="1">
      <alignment horizontal="left" vertical="center"/>
    </xf>
    <xf numFmtId="0" fontId="160" fillId="0" borderId="33" xfId="446" applyFont="1" applyBorder="1" applyAlignment="1">
      <alignment horizontal="centerContinuous" vertical="center"/>
    </xf>
    <xf numFmtId="0" fontId="160" fillId="0" borderId="33" xfId="446" applyFont="1" applyBorder="1" applyAlignment="1">
      <alignment horizontal="center" vertical="center"/>
    </xf>
    <xf numFmtId="3" fontId="160" fillId="0" borderId="33" xfId="446" applyNumberFormat="1" applyFont="1" applyBorder="1" applyAlignment="1">
      <alignment horizontal="center" vertical="center"/>
    </xf>
    <xf numFmtId="3" fontId="160" fillId="0" borderId="33" xfId="446" applyNumberFormat="1" applyFont="1" applyBorder="1" applyAlignment="1">
      <alignment vertical="center"/>
    </xf>
    <xf numFmtId="3" fontId="160" fillId="0" borderId="34" xfId="446" applyNumberFormat="1" applyFont="1" applyBorder="1" applyAlignment="1">
      <alignment horizontal="centerContinuous" vertical="center" shrinkToFit="1"/>
    </xf>
    <xf numFmtId="0" fontId="160" fillId="0" borderId="31" xfId="446" applyFont="1" applyBorder="1" applyAlignment="1">
      <alignment horizontal="centerContinuous" vertical="center"/>
    </xf>
    <xf numFmtId="0" fontId="160" fillId="0" borderId="31" xfId="446" applyFont="1" applyBorder="1" applyAlignment="1">
      <alignment horizontal="center" vertical="center"/>
    </xf>
    <xf numFmtId="3" fontId="160" fillId="0" borderId="21" xfId="446" applyNumberFormat="1" applyFont="1" applyBorder="1" applyAlignment="1">
      <alignment horizontal="centerContinuous" vertical="center" shrinkToFit="1"/>
    </xf>
    <xf numFmtId="0" fontId="160" fillId="0" borderId="6" xfId="446" applyFont="1" applyBorder="1" applyAlignment="1">
      <alignment vertical="center"/>
    </xf>
    <xf numFmtId="3" fontId="160" fillId="0" borderId="6" xfId="201" applyNumberFormat="1" applyFont="1" applyFill="1" applyBorder="1" applyAlignment="1">
      <alignment horizontal="center" vertical="center" shrinkToFit="1"/>
    </xf>
    <xf numFmtId="3" fontId="164" fillId="0" borderId="6" xfId="201" applyNumberFormat="1" applyFont="1" applyFill="1" applyBorder="1" applyAlignment="1">
      <alignment vertical="center"/>
    </xf>
    <xf numFmtId="3" fontId="160" fillId="0" borderId="6" xfId="201" applyNumberFormat="1" applyFont="1" applyFill="1" applyBorder="1" applyAlignment="1">
      <alignment vertical="center"/>
    </xf>
    <xf numFmtId="0" fontId="160" fillId="0" borderId="6" xfId="446" applyFont="1" applyBorder="1" applyAlignment="1">
      <alignment horizontal="centerContinuous" vertical="center" shrinkToFit="1"/>
    </xf>
    <xf numFmtId="0" fontId="160" fillId="0" borderId="51" xfId="441" applyFont="1" applyBorder="1" applyAlignment="1">
      <alignment horizontal="left" vertical="center"/>
    </xf>
    <xf numFmtId="0" fontId="160" fillId="0" borderId="53" xfId="441" applyFont="1" applyBorder="1" applyAlignment="1">
      <alignment horizontal="left" vertical="center"/>
    </xf>
    <xf numFmtId="0" fontId="160" fillId="0" borderId="6" xfId="441" applyFont="1" applyBorder="1" applyAlignment="1">
      <alignment horizontal="center" vertical="center"/>
    </xf>
    <xf numFmtId="4" fontId="160" fillId="0" borderId="6" xfId="441" applyNumberFormat="1" applyFont="1" applyBorder="1" applyAlignment="1">
      <alignment horizontal="center" vertical="center"/>
    </xf>
    <xf numFmtId="197" fontId="160" fillId="0" borderId="6" xfId="446" applyNumberFormat="1" applyFont="1" applyBorder="1" applyAlignment="1">
      <alignment vertical="center"/>
    </xf>
    <xf numFmtId="197" fontId="160" fillId="0" borderId="6" xfId="441" applyNumberFormat="1" applyFont="1" applyBorder="1" applyAlignment="1">
      <alignment vertical="center"/>
    </xf>
    <xf numFmtId="3" fontId="160" fillId="0" borderId="6" xfId="441" applyNumberFormat="1" applyFont="1" applyBorder="1" applyAlignment="1">
      <alignment horizontal="centerContinuous" vertical="center" shrinkToFit="1"/>
    </xf>
    <xf numFmtId="0" fontId="160" fillId="0" borderId="35" xfId="441" applyFont="1" applyBorder="1" applyAlignment="1">
      <alignment horizontal="left" vertical="center"/>
    </xf>
    <xf numFmtId="0" fontId="160" fillId="0" borderId="37" xfId="441" applyFont="1" applyBorder="1" applyAlignment="1">
      <alignment horizontal="left" vertical="center"/>
    </xf>
    <xf numFmtId="0" fontId="160" fillId="0" borderId="21" xfId="441" applyFont="1" applyBorder="1" applyAlignment="1">
      <alignment horizontal="left" vertical="center"/>
    </xf>
    <xf numFmtId="197" fontId="160" fillId="0" borderId="1" xfId="201" applyNumberFormat="1" applyFont="1" applyFill="1" applyBorder="1" applyAlignment="1">
      <alignment horizontal="center" vertical="center" shrinkToFit="1"/>
    </xf>
    <xf numFmtId="0" fontId="160" fillId="0" borderId="28" xfId="441" applyFont="1" applyBorder="1" applyAlignment="1">
      <alignment horizontal="left" vertical="center"/>
    </xf>
    <xf numFmtId="197" fontId="160" fillId="0" borderId="6" xfId="201" applyNumberFormat="1" applyFont="1" applyFill="1" applyBorder="1" applyAlignment="1">
      <alignment horizontal="center" vertical="center" shrinkToFit="1"/>
    </xf>
    <xf numFmtId="41" fontId="160" fillId="0" borderId="0" xfId="201" applyFont="1" applyFill="1" applyAlignment="1">
      <alignment horizontal="center" vertical="center" shrinkToFit="1"/>
    </xf>
    <xf numFmtId="0" fontId="168" fillId="0" borderId="0" xfId="0" applyFont="1" applyAlignment="1">
      <alignment vertical="center"/>
    </xf>
    <xf numFmtId="0" fontId="161" fillId="0" borderId="32" xfId="0" applyFont="1" applyBorder="1" applyAlignment="1">
      <alignment horizontal="left" vertical="center"/>
    </xf>
    <xf numFmtId="0" fontId="160" fillId="0" borderId="0" xfId="0" applyFont="1" applyAlignment="1">
      <alignment vertical="center"/>
    </xf>
    <xf numFmtId="3" fontId="160" fillId="0" borderId="0" xfId="0" applyNumberFormat="1" applyFont="1" applyAlignment="1">
      <alignment vertical="center"/>
    </xf>
    <xf numFmtId="0" fontId="161" fillId="0" borderId="0" xfId="0" applyFont="1" applyAlignment="1">
      <alignment vertical="center"/>
    </xf>
    <xf numFmtId="0" fontId="160" fillId="0" borderId="0" xfId="0" applyFont="1" applyAlignment="1">
      <alignment horizontal="left"/>
    </xf>
    <xf numFmtId="0" fontId="161" fillId="0" borderId="11" xfId="0" applyFont="1" applyBorder="1" applyAlignment="1">
      <alignment horizontal="center" vertical="center"/>
    </xf>
    <xf numFmtId="0" fontId="161" fillId="0" borderId="32" xfId="0" applyFont="1" applyBorder="1" applyAlignment="1">
      <alignment horizontal="centerContinuous" vertical="center"/>
    </xf>
    <xf numFmtId="0" fontId="161" fillId="0" borderId="0" xfId="0" applyFont="1" applyAlignment="1">
      <alignment horizontal="centerContinuous" vertical="center"/>
    </xf>
    <xf numFmtId="3" fontId="161" fillId="0" borderId="0" xfId="421" applyNumberFormat="1" applyFont="1" applyBorder="1" applyAlignment="1">
      <alignment vertical="center"/>
    </xf>
    <xf numFmtId="189" fontId="161" fillId="0" borderId="0" xfId="421" applyFont="1" applyBorder="1" applyAlignment="1">
      <alignment vertical="center"/>
    </xf>
    <xf numFmtId="189" fontId="160" fillId="0" borderId="0" xfId="421" applyFont="1" applyBorder="1" applyAlignment="1">
      <alignment vertical="center"/>
    </xf>
    <xf numFmtId="0" fontId="160" fillId="0" borderId="0" xfId="0" applyFont="1" applyAlignment="1">
      <alignment horizontal="left" vertical="top"/>
    </xf>
    <xf numFmtId="0" fontId="160" fillId="0" borderId="11" xfId="0" applyFont="1" applyBorder="1" applyAlignment="1">
      <alignment horizontal="center" vertical="center"/>
    </xf>
    <xf numFmtId="0" fontId="161" fillId="26" borderId="56" xfId="0" quotePrefix="1" applyFont="1" applyFill="1" applyBorder="1" applyAlignment="1">
      <alignment horizontal="left"/>
    </xf>
    <xf numFmtId="0" fontId="161" fillId="26" borderId="57" xfId="0" applyFont="1" applyFill="1" applyBorder="1" applyAlignment="1">
      <alignment vertical="center"/>
    </xf>
    <xf numFmtId="0" fontId="161" fillId="26" borderId="28" xfId="0" quotePrefix="1" applyFont="1" applyFill="1" applyBorder="1" applyAlignment="1">
      <alignment horizontal="left" vertical="center"/>
    </xf>
    <xf numFmtId="0" fontId="161" fillId="26" borderId="31" xfId="0" applyFont="1" applyFill="1" applyBorder="1" applyAlignment="1">
      <alignment vertical="center"/>
    </xf>
    <xf numFmtId="0" fontId="161" fillId="26" borderId="31" xfId="0" applyFont="1" applyFill="1" applyBorder="1" applyAlignment="1">
      <alignment vertical="top"/>
    </xf>
    <xf numFmtId="0" fontId="161" fillId="26" borderId="6" xfId="0" applyFont="1" applyFill="1" applyBorder="1" applyAlignment="1">
      <alignment horizontal="center" vertical="center"/>
    </xf>
    <xf numFmtId="0" fontId="160" fillId="0" borderId="28" xfId="0" applyFont="1" applyBorder="1" applyAlignment="1">
      <alignment horizontal="centerContinuous" vertical="center"/>
    </xf>
    <xf numFmtId="0" fontId="160" fillId="0" borderId="31" xfId="0" applyFont="1" applyBorder="1" applyAlignment="1">
      <alignment horizontal="centerContinuous" vertical="center"/>
    </xf>
    <xf numFmtId="0" fontId="160" fillId="0" borderId="31" xfId="0" applyFont="1" applyBorder="1" applyAlignment="1">
      <alignment horizontal="right" vertical="center"/>
    </xf>
    <xf numFmtId="0" fontId="160" fillId="0" borderId="54" xfId="0" quotePrefix="1" applyFont="1" applyBorder="1" applyAlignment="1">
      <alignment horizontal="center" vertical="center"/>
    </xf>
    <xf numFmtId="0" fontId="160" fillId="0" borderId="59" xfId="0" applyFont="1" applyBorder="1" applyAlignment="1">
      <alignment horizontal="center" vertical="center"/>
    </xf>
    <xf numFmtId="0" fontId="160" fillId="0" borderId="51" xfId="0" applyFont="1" applyBorder="1" applyAlignment="1">
      <alignment vertical="center"/>
    </xf>
    <xf numFmtId="0" fontId="160" fillId="0" borderId="52" xfId="0" applyFont="1" applyBorder="1" applyAlignment="1">
      <alignment vertical="center"/>
    </xf>
    <xf numFmtId="0" fontId="160" fillId="0" borderId="31" xfId="0" applyFont="1" applyBorder="1" applyAlignment="1">
      <alignment vertical="center"/>
    </xf>
    <xf numFmtId="197" fontId="161" fillId="0" borderId="54" xfId="421" applyNumberFormat="1" applyFont="1" applyBorder="1" applyAlignment="1">
      <alignment horizontal="right" vertical="center"/>
    </xf>
    <xf numFmtId="197" fontId="161" fillId="0" borderId="54" xfId="3132" applyNumberFormat="1" applyFont="1" applyBorder="1" applyAlignment="1">
      <alignment horizontal="right" vertical="center"/>
    </xf>
    <xf numFmtId="0" fontId="160" fillId="0" borderId="54" xfId="0" applyFont="1" applyBorder="1" applyAlignment="1">
      <alignment horizontal="center" vertical="center"/>
    </xf>
    <xf numFmtId="0" fontId="160" fillId="0" borderId="32" xfId="0" applyFont="1" applyBorder="1" applyAlignment="1">
      <alignment horizontal="center" vertical="center"/>
    </xf>
    <xf numFmtId="0" fontId="160" fillId="0" borderId="30" xfId="0" applyFont="1" applyBorder="1" applyAlignment="1">
      <alignment horizontal="center" vertical="center"/>
    </xf>
    <xf numFmtId="195" fontId="160" fillId="0" borderId="52" xfId="171" applyNumberFormat="1" applyFont="1" applyBorder="1" applyAlignment="1">
      <alignment vertical="center"/>
    </xf>
    <xf numFmtId="9" fontId="160" fillId="0" borderId="31" xfId="171" applyFont="1" applyBorder="1" applyAlignment="1">
      <alignment vertical="center"/>
    </xf>
    <xf numFmtId="197" fontId="160" fillId="0" borderId="54" xfId="421" applyNumberFormat="1" applyFont="1" applyBorder="1" applyAlignment="1">
      <alignment horizontal="right" vertical="center"/>
    </xf>
    <xf numFmtId="197" fontId="160" fillId="0" borderId="54" xfId="3132" applyNumberFormat="1" applyFont="1" applyBorder="1" applyAlignment="1">
      <alignment horizontal="right" vertical="center"/>
    </xf>
    <xf numFmtId="221" fontId="160" fillId="0" borderId="0" xfId="0" applyNumberFormat="1" applyFont="1" applyAlignment="1">
      <alignment vertical="center"/>
    </xf>
    <xf numFmtId="0" fontId="160" fillId="0" borderId="6" xfId="0" applyFont="1" applyBorder="1" applyAlignment="1">
      <alignment horizontal="center" vertical="center"/>
    </xf>
    <xf numFmtId="0" fontId="160" fillId="0" borderId="51" xfId="0" applyFont="1" applyBorder="1" applyAlignment="1">
      <alignment horizontal="left" vertical="center"/>
    </xf>
    <xf numFmtId="197" fontId="161" fillId="0" borderId="54" xfId="421" applyNumberFormat="1" applyFont="1" applyBorder="1" applyAlignment="1" applyProtection="1">
      <alignment horizontal="right" vertical="center"/>
    </xf>
    <xf numFmtId="0" fontId="160" fillId="0" borderId="51" xfId="0" quotePrefix="1" applyFont="1" applyBorder="1" applyAlignment="1">
      <alignment horizontal="left" vertical="center"/>
    </xf>
    <xf numFmtId="0" fontId="160" fillId="0" borderId="54" xfId="0" applyFont="1" applyBorder="1" applyAlignment="1">
      <alignment horizontal="left" vertical="center"/>
    </xf>
    <xf numFmtId="0" fontId="160" fillId="0" borderId="30" xfId="0" applyFont="1" applyBorder="1" applyAlignment="1">
      <alignment vertical="center"/>
    </xf>
    <xf numFmtId="0" fontId="160" fillId="0" borderId="0" xfId="0" applyFont="1" applyAlignment="1">
      <alignment horizontal="center" vertical="center"/>
    </xf>
    <xf numFmtId="0" fontId="160" fillId="0" borderId="51" xfId="0" applyFont="1" applyBorder="1" applyAlignment="1">
      <alignment horizontal="left" vertical="center" shrinkToFit="1"/>
    </xf>
    <xf numFmtId="0" fontId="160" fillId="0" borderId="6" xfId="0" applyFont="1" applyBorder="1" applyAlignment="1">
      <alignment vertical="center"/>
    </xf>
    <xf numFmtId="0" fontId="160" fillId="0" borderId="32" xfId="0" applyFont="1" applyBorder="1" applyAlignment="1">
      <alignment vertical="center"/>
    </xf>
    <xf numFmtId="0" fontId="160" fillId="0" borderId="52" xfId="0" applyFont="1" applyBorder="1" applyAlignment="1">
      <alignment horizontal="centerContinuous" vertical="center"/>
    </xf>
    <xf numFmtId="0" fontId="160" fillId="0" borderId="51" xfId="0" applyFont="1" applyBorder="1" applyAlignment="1">
      <alignment horizontal="centerContinuous" vertical="center"/>
    </xf>
    <xf numFmtId="0" fontId="160" fillId="0" borderId="0" xfId="0" applyFont="1" applyAlignment="1">
      <alignment horizontal="centerContinuous" vertical="center"/>
    </xf>
    <xf numFmtId="10" fontId="160" fillId="0" borderId="52" xfId="171" quotePrefix="1" applyNumberFormat="1" applyFont="1" applyBorder="1" applyAlignment="1">
      <alignment vertical="center"/>
    </xf>
    <xf numFmtId="0" fontId="160" fillId="0" borderId="52" xfId="0" quotePrefix="1" applyFont="1" applyBorder="1" applyAlignment="1">
      <alignment horizontal="centerContinuous" vertical="center"/>
    </xf>
    <xf numFmtId="196" fontId="160" fillId="0" borderId="52" xfId="171" quotePrefix="1" applyNumberFormat="1" applyFont="1" applyBorder="1" applyAlignment="1">
      <alignment vertical="center"/>
    </xf>
    <xf numFmtId="0" fontId="160" fillId="0" borderId="0" xfId="3132" applyNumberFormat="1" applyFont="1" applyAlignment="1">
      <alignment vertical="center"/>
    </xf>
    <xf numFmtId="0" fontId="168" fillId="0" borderId="0" xfId="0" applyFont="1"/>
    <xf numFmtId="0" fontId="160" fillId="0" borderId="0" xfId="0" applyFont="1" applyAlignment="1">
      <alignment horizontal="center"/>
    </xf>
    <xf numFmtId="0" fontId="160" fillId="0" borderId="0" xfId="0" applyFont="1"/>
    <xf numFmtId="3" fontId="160" fillId="0" borderId="0" xfId="0" applyNumberFormat="1" applyFont="1"/>
    <xf numFmtId="0" fontId="168" fillId="0" borderId="0" xfId="0" applyFont="1" applyAlignment="1">
      <alignment horizontal="center"/>
    </xf>
    <xf numFmtId="0" fontId="161" fillId="0" borderId="0" xfId="446" applyFont="1" applyAlignment="1">
      <alignment vertical="center"/>
    </xf>
    <xf numFmtId="0" fontId="161" fillId="0" borderId="11" xfId="446" applyFont="1" applyBorder="1" applyAlignment="1">
      <alignment horizontal="centerContinuous" vertical="center"/>
    </xf>
    <xf numFmtId="176" fontId="166" fillId="0" borderId="0" xfId="420" applyFont="1" applyFill="1" applyAlignment="1">
      <alignment vertical="center"/>
    </xf>
    <xf numFmtId="0" fontId="161" fillId="0" borderId="32" xfId="0" applyFont="1" applyBorder="1" applyAlignment="1">
      <alignment horizontal="right" vertical="center"/>
    </xf>
    <xf numFmtId="178" fontId="161" fillId="0" borderId="0" xfId="197" applyFont="1" applyBorder="1" applyAlignment="1">
      <alignment vertical="center"/>
    </xf>
    <xf numFmtId="180" fontId="161" fillId="0" borderId="0" xfId="197" applyNumberFormat="1" applyFont="1" applyBorder="1" applyAlignment="1">
      <alignment vertical="center"/>
    </xf>
    <xf numFmtId="0" fontId="161" fillId="26" borderId="29" xfId="0" applyFont="1" applyFill="1" applyBorder="1" applyAlignment="1">
      <alignment horizontal="centerContinuous" vertical="center"/>
    </xf>
    <xf numFmtId="0" fontId="161" fillId="26" borderId="29" xfId="0" applyFont="1" applyFill="1" applyBorder="1" applyAlignment="1">
      <alignment horizontal="center" vertical="center"/>
    </xf>
    <xf numFmtId="180" fontId="161" fillId="26" borderId="29" xfId="197" applyNumberFormat="1" applyFont="1" applyFill="1" applyBorder="1" applyAlignment="1">
      <alignment horizontal="center" vertical="center"/>
    </xf>
    <xf numFmtId="178" fontId="161" fillId="26" borderId="35" xfId="197" applyFont="1" applyFill="1" applyBorder="1" applyAlignment="1">
      <alignment horizontal="centerContinuous" vertical="center"/>
    </xf>
    <xf numFmtId="178" fontId="161" fillId="26" borderId="37" xfId="197" applyFont="1" applyFill="1" applyBorder="1" applyAlignment="1">
      <alignment horizontal="centerContinuous" vertical="center"/>
    </xf>
    <xf numFmtId="0" fontId="161" fillId="26" borderId="6" xfId="0" applyFont="1" applyFill="1" applyBorder="1" applyAlignment="1">
      <alignment horizontal="centerContinuous" vertical="center"/>
    </xf>
    <xf numFmtId="180" fontId="161" fillId="26" borderId="6" xfId="197" applyNumberFormat="1" applyFont="1" applyFill="1" applyBorder="1" applyAlignment="1">
      <alignment horizontal="center" vertical="center"/>
    </xf>
    <xf numFmtId="178" fontId="161" fillId="26" borderId="1" xfId="197" applyFont="1" applyFill="1" applyBorder="1" applyAlignment="1">
      <alignment horizontal="center" vertical="center"/>
    </xf>
    <xf numFmtId="178" fontId="161" fillId="26" borderId="1" xfId="197" quotePrefix="1" applyFont="1" applyFill="1" applyBorder="1" applyAlignment="1">
      <alignment horizontal="center" vertical="center"/>
    </xf>
    <xf numFmtId="178" fontId="160" fillId="0" borderId="6" xfId="197" applyFont="1" applyFill="1" applyBorder="1" applyAlignment="1">
      <alignment horizontal="center" vertical="center"/>
    </xf>
    <xf numFmtId="178" fontId="160" fillId="0" borderId="6" xfId="197" quotePrefix="1" applyFont="1" applyFill="1" applyBorder="1" applyAlignment="1">
      <alignment horizontal="center" vertical="center"/>
    </xf>
    <xf numFmtId="180" fontId="160" fillId="0" borderId="6" xfId="197" applyNumberFormat="1" applyFont="1" applyFill="1" applyBorder="1" applyAlignment="1">
      <alignment horizontal="center" vertical="center"/>
    </xf>
    <xf numFmtId="178" fontId="160" fillId="0" borderId="1" xfId="204" applyNumberFormat="1" applyFont="1" applyBorder="1" applyAlignment="1">
      <alignment vertical="center" shrinkToFit="1"/>
    </xf>
    <xf numFmtId="178" fontId="160" fillId="0" borderId="6" xfId="197" applyFont="1" applyFill="1" applyBorder="1" applyAlignment="1">
      <alignment horizontal="center" vertical="center" shrinkToFit="1"/>
    </xf>
    <xf numFmtId="9" fontId="160" fillId="0" borderId="6" xfId="0" applyNumberFormat="1" applyFont="1" applyBorder="1" applyAlignment="1">
      <alignment horizontal="center" vertical="center"/>
    </xf>
    <xf numFmtId="178" fontId="160" fillId="0" borderId="1" xfId="197" applyNumberFormat="1" applyFont="1" applyBorder="1" applyAlignment="1">
      <alignment vertical="center"/>
    </xf>
    <xf numFmtId="178" fontId="160" fillId="0" borderId="6" xfId="204" applyNumberFormat="1" applyFont="1" applyBorder="1" applyAlignment="1">
      <alignment vertical="center"/>
    </xf>
    <xf numFmtId="3" fontId="163" fillId="0" borderId="32" xfId="446" applyNumberFormat="1" applyFont="1" applyBorder="1" applyAlignment="1">
      <alignment horizontal="center" vertical="center"/>
    </xf>
    <xf numFmtId="3" fontId="163" fillId="0" borderId="0" xfId="446" applyNumberFormat="1" applyFont="1" applyAlignment="1">
      <alignment horizontal="center" vertical="center"/>
    </xf>
    <xf numFmtId="3" fontId="163" fillId="0" borderId="11" xfId="446" applyNumberFormat="1" applyFont="1" applyBorder="1" applyAlignment="1">
      <alignment horizontal="center" vertical="center"/>
    </xf>
    <xf numFmtId="0" fontId="160" fillId="0" borderId="32" xfId="0" applyFont="1" applyBorder="1" applyAlignment="1">
      <alignment horizontal="right" vertical="center"/>
    </xf>
    <xf numFmtId="178" fontId="160" fillId="0" borderId="0" xfId="197" applyFont="1" applyBorder="1" applyAlignment="1">
      <alignment vertical="center"/>
    </xf>
    <xf numFmtId="180" fontId="160" fillId="0" borderId="0" xfId="197" applyNumberFormat="1" applyFont="1" applyBorder="1" applyAlignment="1">
      <alignment vertical="center"/>
    </xf>
    <xf numFmtId="178" fontId="160" fillId="0" borderId="1" xfId="204" applyNumberFormat="1" applyFont="1" applyBorder="1" applyAlignment="1">
      <alignment vertical="center"/>
    </xf>
    <xf numFmtId="182" fontId="160" fillId="0" borderId="0" xfId="443" applyFont="1" applyAlignment="1">
      <alignment horizontal="right" vertical="center"/>
    </xf>
    <xf numFmtId="2" fontId="160" fillId="0" borderId="0" xfId="443" applyNumberFormat="1" applyFont="1" applyAlignment="1">
      <alignment horizontal="left" vertical="center"/>
    </xf>
    <xf numFmtId="0" fontId="168" fillId="0" borderId="0" xfId="438" applyFont="1" applyAlignment="1">
      <alignment vertical="center"/>
    </xf>
    <xf numFmtId="0" fontId="170" fillId="0" borderId="0" xfId="438" applyFont="1" applyAlignment="1">
      <alignment vertical="center"/>
    </xf>
    <xf numFmtId="3" fontId="161" fillId="0" borderId="32" xfId="438" applyNumberFormat="1" applyFont="1" applyBorder="1" applyAlignment="1">
      <alignment horizontal="left" vertical="center"/>
    </xf>
    <xf numFmtId="3" fontId="167" fillId="0" borderId="0" xfId="438" applyNumberFormat="1" applyFont="1" applyAlignment="1">
      <alignment horizontal="center" vertical="center"/>
    </xf>
    <xf numFmtId="3" fontId="167" fillId="0" borderId="11" xfId="438" applyNumberFormat="1" applyFont="1" applyBorder="1" applyAlignment="1">
      <alignment horizontal="center" vertical="center"/>
    </xf>
    <xf numFmtId="49" fontId="160" fillId="0" borderId="28" xfId="438" applyNumberFormat="1" applyFont="1" applyBorder="1" applyAlignment="1">
      <alignment vertical="center"/>
    </xf>
    <xf numFmtId="0" fontId="160" fillId="0" borderId="31" xfId="436" applyFont="1" applyBorder="1" applyAlignment="1">
      <alignment horizontal="centerContinuous" vertical="center"/>
    </xf>
    <xf numFmtId="3" fontId="160" fillId="0" borderId="31" xfId="438" applyNumberFormat="1" applyFont="1" applyBorder="1" applyAlignment="1">
      <alignment horizontal="centerContinuous" vertical="center"/>
    </xf>
    <xf numFmtId="0" fontId="160" fillId="0" borderId="21" xfId="438" applyFont="1" applyBorder="1" applyAlignment="1">
      <alignment horizontal="right" vertical="center" shrinkToFit="1"/>
    </xf>
    <xf numFmtId="0" fontId="160" fillId="26" borderId="28" xfId="438" applyFont="1" applyFill="1" applyBorder="1" applyAlignment="1">
      <alignment horizontal="centerContinuous" vertical="center"/>
    </xf>
    <xf numFmtId="0" fontId="160" fillId="26" borderId="31" xfId="438" applyFont="1" applyFill="1" applyBorder="1" applyAlignment="1">
      <alignment horizontal="centerContinuous" vertical="center"/>
    </xf>
    <xf numFmtId="0" fontId="160" fillId="26" borderId="21" xfId="438" applyFont="1" applyFill="1" applyBorder="1" applyAlignment="1">
      <alignment horizontal="centerContinuous" vertical="center"/>
    </xf>
    <xf numFmtId="3" fontId="160" fillId="26" borderId="6" xfId="438" applyNumberFormat="1" applyFont="1" applyFill="1" applyBorder="1" applyAlignment="1">
      <alignment horizontal="center" vertical="center" shrinkToFit="1"/>
    </xf>
    <xf numFmtId="3" fontId="160" fillId="26" borderId="28" xfId="438" applyNumberFormat="1" applyFont="1" applyFill="1" applyBorder="1" applyAlignment="1">
      <alignment horizontal="center" vertical="center" shrinkToFit="1"/>
    </xf>
    <xf numFmtId="0" fontId="160" fillId="0" borderId="32" xfId="438" applyFont="1" applyBorder="1" applyAlignment="1">
      <alignment horizontal="center" vertical="center"/>
    </xf>
    <xf numFmtId="0" fontId="160" fillId="0" borderId="30" xfId="438" applyFont="1" applyBorder="1" applyAlignment="1">
      <alignment horizontal="center" vertical="center"/>
    </xf>
    <xf numFmtId="0" fontId="160" fillId="0" borderId="28" xfId="438" applyFont="1" applyBorder="1" applyAlignment="1">
      <alignment horizontal="left" vertical="center"/>
    </xf>
    <xf numFmtId="189" fontId="160" fillId="0" borderId="31" xfId="419" quotePrefix="1" applyFont="1" applyFill="1" applyBorder="1" applyAlignment="1">
      <alignment horizontal="center" vertical="center"/>
    </xf>
    <xf numFmtId="0" fontId="160" fillId="0" borderId="31" xfId="419" quotePrefix="1" applyNumberFormat="1" applyFont="1" applyFill="1" applyBorder="1" applyAlignment="1">
      <alignment horizontal="right" vertical="center" shrinkToFit="1"/>
    </xf>
    <xf numFmtId="189" fontId="160" fillId="0" borderId="21" xfId="419" quotePrefix="1" applyFont="1" applyFill="1" applyBorder="1" applyAlignment="1">
      <alignment horizontal="center" vertical="center"/>
    </xf>
    <xf numFmtId="194" fontId="160" fillId="0" borderId="6" xfId="419" quotePrefix="1" applyNumberFormat="1" applyFont="1" applyFill="1" applyBorder="1" applyAlignment="1">
      <alignment horizontal="right" vertical="center" shrinkToFit="1"/>
    </xf>
    <xf numFmtId="194" fontId="160" fillId="0" borderId="28" xfId="419" quotePrefix="1" applyNumberFormat="1" applyFont="1" applyFill="1" applyBorder="1" applyAlignment="1">
      <alignment horizontal="right" vertical="center" shrinkToFit="1"/>
    </xf>
    <xf numFmtId="0" fontId="160" fillId="0" borderId="51" xfId="438" applyFont="1" applyBorder="1" applyAlignment="1">
      <alignment horizontal="left" vertical="center"/>
    </xf>
    <xf numFmtId="189" fontId="160" fillId="0" borderId="52" xfId="419" applyFont="1" applyFill="1" applyBorder="1" applyAlignment="1">
      <alignment horizontal="center" vertical="center"/>
    </xf>
    <xf numFmtId="10" fontId="160" fillId="0" borderId="52" xfId="171" applyNumberFormat="1" applyFont="1" applyFill="1" applyBorder="1" applyAlignment="1">
      <alignment horizontal="right" vertical="center" shrinkToFit="1"/>
    </xf>
    <xf numFmtId="189" fontId="160" fillId="0" borderId="53" xfId="419" applyFont="1" applyFill="1" applyBorder="1" applyAlignment="1">
      <alignment horizontal="center" vertical="center"/>
    </xf>
    <xf numFmtId="3" fontId="160" fillId="0" borderId="21" xfId="421" applyNumberFormat="1" applyFont="1" applyBorder="1" applyAlignment="1">
      <alignment horizontal="center" vertical="center"/>
    </xf>
    <xf numFmtId="194" fontId="160" fillId="0" borderId="51" xfId="419" quotePrefix="1" applyNumberFormat="1" applyFont="1" applyFill="1" applyBorder="1" applyAlignment="1">
      <alignment horizontal="right" vertical="center" shrinkToFit="1"/>
    </xf>
    <xf numFmtId="0" fontId="160" fillId="0" borderId="6" xfId="438" applyFont="1" applyBorder="1" applyAlignment="1">
      <alignment horizontal="center" vertical="center"/>
    </xf>
    <xf numFmtId="0" fontId="160" fillId="0" borderId="51" xfId="438" applyFont="1" applyBorder="1" applyAlignment="1">
      <alignment horizontal="centerContinuous" vertical="center"/>
    </xf>
    <xf numFmtId="189" fontId="160" fillId="0" borderId="52" xfId="419" applyFont="1" applyFill="1" applyBorder="1" applyAlignment="1">
      <alignment horizontal="centerContinuous" vertical="center"/>
    </xf>
    <xf numFmtId="0" fontId="160" fillId="0" borderId="52" xfId="419" applyNumberFormat="1" applyFont="1" applyFill="1" applyBorder="1" applyAlignment="1">
      <alignment horizontal="centerContinuous" vertical="center" shrinkToFit="1"/>
    </xf>
    <xf numFmtId="189" fontId="160" fillId="0" borderId="53" xfId="419" applyFont="1" applyFill="1" applyBorder="1" applyAlignment="1">
      <alignment horizontal="centerContinuous" vertical="center"/>
    </xf>
    <xf numFmtId="3" fontId="160" fillId="0" borderId="21" xfId="421" applyNumberFormat="1" applyFont="1" applyBorder="1" applyAlignment="1">
      <alignment vertical="center"/>
    </xf>
    <xf numFmtId="0" fontId="160" fillId="0" borderId="55" xfId="438" applyFont="1" applyBorder="1" applyAlignment="1">
      <alignment horizontal="center" vertical="center"/>
    </xf>
    <xf numFmtId="0" fontId="160" fillId="0" borderId="52" xfId="419" applyNumberFormat="1" applyFont="1" applyFill="1" applyBorder="1" applyAlignment="1">
      <alignment horizontal="right" vertical="center" shrinkToFit="1"/>
    </xf>
    <xf numFmtId="10" fontId="160" fillId="0" borderId="52" xfId="171" applyNumberFormat="1" applyFont="1" applyFill="1" applyBorder="1" applyAlignment="1">
      <alignment horizontal="right" vertical="center"/>
    </xf>
    <xf numFmtId="2" fontId="160" fillId="0" borderId="52" xfId="202" applyNumberFormat="1" applyFont="1" applyFill="1" applyBorder="1" applyAlignment="1">
      <alignment horizontal="right" vertical="center" shrinkToFit="1"/>
    </xf>
    <xf numFmtId="194" fontId="160" fillId="0" borderId="51" xfId="202" applyNumberFormat="1" applyFont="1" applyFill="1" applyBorder="1" applyAlignment="1">
      <alignment horizontal="right" vertical="center" shrinkToFit="1"/>
    </xf>
    <xf numFmtId="198" fontId="160" fillId="0" borderId="51" xfId="202" applyNumberFormat="1" applyFont="1" applyFill="1" applyBorder="1" applyAlignment="1">
      <alignment horizontal="right" vertical="center" shrinkToFit="1"/>
    </xf>
    <xf numFmtId="198" fontId="160" fillId="0" borderId="51" xfId="202" quotePrefix="1" applyNumberFormat="1" applyFont="1" applyFill="1" applyBorder="1" applyAlignment="1">
      <alignment horizontal="right" vertical="center" shrinkToFit="1"/>
    </xf>
    <xf numFmtId="199" fontId="160" fillId="0" borderId="52" xfId="202" applyNumberFormat="1" applyFont="1" applyFill="1" applyBorder="1" applyAlignment="1">
      <alignment horizontal="right" vertical="center" shrinkToFit="1"/>
    </xf>
    <xf numFmtId="0" fontId="160" fillId="0" borderId="28" xfId="438" applyFont="1" applyBorder="1" applyAlignment="1">
      <alignment horizontal="center" vertical="center"/>
    </xf>
    <xf numFmtId="198" fontId="160" fillId="0" borderId="51" xfId="419" quotePrefix="1" applyNumberFormat="1" applyFont="1" applyFill="1" applyBorder="1" applyAlignment="1">
      <alignment horizontal="right" vertical="center" shrinkToFit="1"/>
    </xf>
    <xf numFmtId="0" fontId="160" fillId="0" borderId="28" xfId="438" applyFont="1" applyBorder="1" applyAlignment="1">
      <alignment horizontal="centerContinuous" vertical="center"/>
    </xf>
    <xf numFmtId="0" fontId="160" fillId="0" borderId="31" xfId="438" applyFont="1" applyBorder="1" applyAlignment="1">
      <alignment horizontal="centerContinuous" vertical="center"/>
    </xf>
    <xf numFmtId="0" fontId="160" fillId="0" borderId="31" xfId="438" applyFont="1" applyBorder="1" applyAlignment="1">
      <alignment horizontal="center" vertical="center"/>
    </xf>
    <xf numFmtId="0" fontId="160" fillId="0" borderId="31" xfId="438" applyFont="1" applyBorder="1" applyAlignment="1">
      <alignment horizontal="right" vertical="center" shrinkToFit="1"/>
    </xf>
    <xf numFmtId="0" fontId="160" fillId="0" borderId="21" xfId="438" applyFont="1" applyBorder="1" applyAlignment="1">
      <alignment horizontal="center" vertical="center"/>
    </xf>
    <xf numFmtId="198" fontId="160" fillId="0" borderId="28" xfId="419" quotePrefix="1" applyNumberFormat="1" applyFont="1" applyFill="1" applyBorder="1" applyAlignment="1">
      <alignment horizontal="right" vertical="center" shrinkToFit="1"/>
    </xf>
    <xf numFmtId="0" fontId="160" fillId="0" borderId="52" xfId="438" applyFont="1" applyBorder="1" applyAlignment="1">
      <alignment horizontal="centerContinuous" vertical="center"/>
    </xf>
    <xf numFmtId="0" fontId="160" fillId="0" borderId="52" xfId="438" applyFont="1" applyBorder="1" applyAlignment="1">
      <alignment horizontal="center" vertical="center"/>
    </xf>
    <xf numFmtId="0" fontId="160" fillId="0" borderId="53" xfId="438" applyFont="1" applyBorder="1" applyAlignment="1">
      <alignment horizontal="center" vertical="center"/>
    </xf>
    <xf numFmtId="0" fontId="160" fillId="0" borderId="52" xfId="438" applyFont="1" applyBorder="1" applyAlignment="1">
      <alignment vertical="center"/>
    </xf>
    <xf numFmtId="2" fontId="160" fillId="0" borderId="52" xfId="438" applyNumberFormat="1" applyFont="1" applyBorder="1" applyAlignment="1">
      <alignment vertical="center" shrinkToFit="1"/>
    </xf>
    <xf numFmtId="0" fontId="160" fillId="0" borderId="53" xfId="438" applyFont="1" applyBorder="1" applyAlignment="1">
      <alignment vertical="center"/>
    </xf>
    <xf numFmtId="196" fontId="160" fillId="0" borderId="52" xfId="171" applyNumberFormat="1" applyFont="1" applyFill="1" applyBorder="1" applyAlignment="1">
      <alignment horizontal="right" vertical="center" shrinkToFit="1"/>
    </xf>
    <xf numFmtId="3" fontId="160" fillId="0" borderId="53" xfId="421" applyNumberFormat="1" applyFont="1" applyBorder="1" applyAlignment="1">
      <alignment horizontal="center" vertical="center"/>
    </xf>
    <xf numFmtId="0" fontId="170" fillId="0" borderId="0" xfId="446" applyFont="1" applyAlignment="1">
      <alignment vertical="center"/>
    </xf>
    <xf numFmtId="3" fontId="168" fillId="0" borderId="0" xfId="438" applyNumberFormat="1" applyFont="1" applyAlignment="1">
      <alignment vertical="center"/>
    </xf>
    <xf numFmtId="0" fontId="168" fillId="0" borderId="0" xfId="446" applyFont="1" applyAlignment="1">
      <alignment vertical="center"/>
    </xf>
    <xf numFmtId="3" fontId="170" fillId="0" borderId="0" xfId="438" applyNumberFormat="1" applyFont="1" applyAlignment="1">
      <alignment horizontal="centerContinuous" vertical="center"/>
    </xf>
    <xf numFmtId="3" fontId="168" fillId="0" borderId="0" xfId="438" applyNumberFormat="1" applyFont="1" applyAlignment="1">
      <alignment horizontal="center" vertical="center"/>
    </xf>
    <xf numFmtId="0" fontId="168" fillId="0" borderId="0" xfId="444" applyFont="1" applyAlignment="1">
      <alignment horizontal="center" vertical="center"/>
    </xf>
    <xf numFmtId="49" fontId="170" fillId="0" borderId="0" xfId="438" applyNumberFormat="1" applyFont="1" applyAlignment="1">
      <alignment vertical="center"/>
    </xf>
    <xf numFmtId="3" fontId="171" fillId="0" borderId="0" xfId="438" applyNumberFormat="1" applyFont="1" applyAlignment="1">
      <alignment horizontal="right" vertical="center"/>
    </xf>
    <xf numFmtId="3" fontId="170" fillId="0" borderId="0" xfId="438" applyNumberFormat="1" applyFont="1" applyAlignment="1">
      <alignment horizontal="left" vertical="center"/>
    </xf>
    <xf numFmtId="0" fontId="168" fillId="0" borderId="0" xfId="436" applyFont="1" applyAlignment="1">
      <alignment horizontal="centerContinuous" vertical="center"/>
    </xf>
    <xf numFmtId="3" fontId="168" fillId="0" borderId="0" xfId="438" applyNumberFormat="1" applyFont="1" applyAlignment="1">
      <alignment horizontal="centerContinuous" vertical="center"/>
    </xf>
    <xf numFmtId="0" fontId="168" fillId="0" borderId="0" xfId="438" applyFont="1" applyAlignment="1">
      <alignment horizontal="right" vertical="center"/>
    </xf>
    <xf numFmtId="0" fontId="168" fillId="0" borderId="0" xfId="438" applyFont="1" applyAlignment="1">
      <alignment horizontal="centerContinuous" vertical="center"/>
    </xf>
    <xf numFmtId="0" fontId="168" fillId="0" borderId="0" xfId="438" applyFont="1" applyAlignment="1">
      <alignment horizontal="center" vertical="center"/>
    </xf>
    <xf numFmtId="0" fontId="168" fillId="0" borderId="0" xfId="438" applyFont="1" applyAlignment="1">
      <alignment horizontal="left" vertical="center"/>
    </xf>
    <xf numFmtId="189" fontId="168" fillId="0" borderId="0" xfId="419" quotePrefix="1" applyFont="1" applyFill="1" applyBorder="1" applyAlignment="1">
      <alignment horizontal="center" vertical="center"/>
    </xf>
    <xf numFmtId="0" fontId="168" fillId="0" borderId="0" xfId="419" quotePrefix="1" applyNumberFormat="1" applyFont="1" applyFill="1" applyBorder="1" applyAlignment="1">
      <alignment horizontal="right" vertical="center"/>
    </xf>
    <xf numFmtId="194" fontId="168" fillId="0" borderId="0" xfId="419" quotePrefix="1" applyNumberFormat="1" applyFont="1" applyFill="1" applyBorder="1" applyAlignment="1">
      <alignment horizontal="right" vertical="center"/>
    </xf>
    <xf numFmtId="189" fontId="168" fillId="0" borderId="0" xfId="419" applyFont="1" applyFill="1" applyBorder="1" applyAlignment="1">
      <alignment horizontal="center" vertical="center"/>
    </xf>
    <xf numFmtId="10" fontId="168" fillId="0" borderId="0" xfId="171" applyNumberFormat="1" applyFont="1" applyFill="1" applyBorder="1" applyAlignment="1">
      <alignment horizontal="right" vertical="center"/>
    </xf>
    <xf numFmtId="3" fontId="168" fillId="0" borderId="0" xfId="421" applyNumberFormat="1" applyFont="1" applyBorder="1" applyAlignment="1">
      <alignment horizontal="center" vertical="center"/>
    </xf>
    <xf numFmtId="189" fontId="168" fillId="0" borderId="0" xfId="419" applyFont="1" applyFill="1" applyBorder="1" applyAlignment="1">
      <alignment horizontal="centerContinuous" vertical="center"/>
    </xf>
    <xf numFmtId="0" fontId="168" fillId="0" borderId="0" xfId="419" applyNumberFormat="1" applyFont="1" applyFill="1" applyBorder="1" applyAlignment="1">
      <alignment horizontal="centerContinuous" vertical="center"/>
    </xf>
    <xf numFmtId="3" fontId="168" fillId="0" borderId="0" xfId="421" applyNumberFormat="1" applyFont="1" applyBorder="1" applyAlignment="1">
      <alignment vertical="center"/>
    </xf>
    <xf numFmtId="0" fontId="168" fillId="0" borderId="0" xfId="419" applyNumberFormat="1" applyFont="1" applyFill="1" applyBorder="1" applyAlignment="1">
      <alignment horizontal="right" vertical="center"/>
    </xf>
    <xf numFmtId="196" fontId="168" fillId="0" borderId="0" xfId="171" applyNumberFormat="1" applyFont="1" applyFill="1" applyBorder="1" applyAlignment="1">
      <alignment horizontal="right" vertical="center"/>
    </xf>
    <xf numFmtId="2" fontId="168" fillId="0" borderId="0" xfId="202" applyNumberFormat="1" applyFont="1" applyFill="1" applyBorder="1" applyAlignment="1">
      <alignment horizontal="right" vertical="center"/>
    </xf>
    <xf numFmtId="194" fontId="168" fillId="0" borderId="0" xfId="202" applyNumberFormat="1" applyFont="1" applyFill="1" applyBorder="1" applyAlignment="1">
      <alignment horizontal="right" vertical="center"/>
    </xf>
    <xf numFmtId="198" fontId="168" fillId="0" borderId="0" xfId="202" applyNumberFormat="1" applyFont="1" applyFill="1" applyBorder="1" applyAlignment="1">
      <alignment horizontal="right" vertical="center"/>
    </xf>
    <xf numFmtId="198" fontId="168" fillId="0" borderId="0" xfId="202" quotePrefix="1" applyNumberFormat="1" applyFont="1" applyFill="1" applyBorder="1" applyAlignment="1">
      <alignment horizontal="right" vertical="center"/>
    </xf>
    <xf numFmtId="199" fontId="168" fillId="0" borderId="0" xfId="202" applyNumberFormat="1" applyFont="1" applyFill="1" applyBorder="1" applyAlignment="1">
      <alignment horizontal="right" vertical="center"/>
    </xf>
    <xf numFmtId="198" fontId="168" fillId="0" borderId="0" xfId="419" quotePrefix="1" applyNumberFormat="1" applyFont="1" applyFill="1" applyBorder="1" applyAlignment="1">
      <alignment horizontal="right" vertical="center"/>
    </xf>
    <xf numFmtId="2" fontId="168" fillId="0" borderId="0" xfId="438" applyNumberFormat="1" applyFont="1" applyAlignment="1">
      <alignment vertical="center"/>
    </xf>
    <xf numFmtId="176" fontId="163" fillId="0" borderId="0" xfId="420" applyFont="1" applyFill="1" applyAlignment="1">
      <alignment vertical="center"/>
    </xf>
    <xf numFmtId="0" fontId="163" fillId="0" borderId="0" xfId="446" applyFont="1" applyAlignment="1">
      <alignment vertical="center"/>
    </xf>
    <xf numFmtId="176" fontId="161" fillId="0" borderId="0" xfId="420" applyFont="1" applyFill="1" applyAlignment="1">
      <alignment vertical="center"/>
    </xf>
    <xf numFmtId="3" fontId="161" fillId="0" borderId="0" xfId="446" applyNumberFormat="1" applyFont="1" applyAlignment="1">
      <alignment vertical="center"/>
    </xf>
    <xf numFmtId="180" fontId="161" fillId="26" borderId="29" xfId="197" applyNumberFormat="1" applyFont="1" applyFill="1" applyBorder="1" applyAlignment="1">
      <alignment vertical="center"/>
    </xf>
    <xf numFmtId="180" fontId="161" fillId="26" borderId="6" xfId="197" applyNumberFormat="1" applyFont="1" applyFill="1" applyBorder="1" applyAlignment="1">
      <alignment vertical="center"/>
    </xf>
    <xf numFmtId="0" fontId="160" fillId="0" borderId="28" xfId="0" applyFont="1" applyBorder="1" applyAlignment="1">
      <alignment horizontal="left" vertical="center"/>
    </xf>
    <xf numFmtId="178" fontId="161" fillId="0" borderId="6" xfId="197" applyFont="1" applyFill="1" applyBorder="1" applyAlignment="1">
      <alignment horizontal="center" vertical="center"/>
    </xf>
    <xf numFmtId="0" fontId="161" fillId="0" borderId="6" xfId="0" applyFont="1" applyBorder="1" applyAlignment="1">
      <alignment horizontal="center" vertical="center"/>
    </xf>
    <xf numFmtId="178" fontId="161" fillId="0" borderId="6" xfId="197" quotePrefix="1" applyFont="1" applyFill="1" applyBorder="1" applyAlignment="1">
      <alignment horizontal="center" vertical="center"/>
    </xf>
    <xf numFmtId="178" fontId="160" fillId="0" borderId="6" xfId="197" applyNumberFormat="1" applyFont="1" applyFill="1" applyBorder="1" applyAlignment="1">
      <alignment vertical="center"/>
    </xf>
    <xf numFmtId="180" fontId="160" fillId="0" borderId="6" xfId="197" applyNumberFormat="1" applyFont="1" applyFill="1" applyBorder="1" applyAlignment="1">
      <alignment vertical="center"/>
    </xf>
    <xf numFmtId="4" fontId="160" fillId="0" borderId="0" xfId="446" applyNumberFormat="1" applyFont="1" applyAlignment="1">
      <alignment vertical="center"/>
    </xf>
    <xf numFmtId="176" fontId="160" fillId="0" borderId="0" xfId="420" applyFont="1" applyFill="1" applyAlignment="1">
      <alignment vertical="center" shrinkToFit="1"/>
    </xf>
    <xf numFmtId="0" fontId="160" fillId="0" borderId="1" xfId="446" applyFont="1" applyBorder="1" applyAlignment="1">
      <alignment vertical="center"/>
    </xf>
    <xf numFmtId="0" fontId="160" fillId="0" borderId="28" xfId="0" applyFont="1" applyBorder="1" applyAlignment="1">
      <alignment horizontal="center" vertical="center"/>
    </xf>
    <xf numFmtId="197" fontId="160" fillId="0" borderId="6" xfId="197" applyNumberFormat="1" applyFont="1" applyFill="1" applyBorder="1" applyAlignment="1">
      <alignment horizontal="right" vertical="center"/>
    </xf>
    <xf numFmtId="0" fontId="160" fillId="0" borderId="28" xfId="446" applyFont="1" applyBorder="1" applyAlignment="1">
      <alignment horizontal="left" vertical="center"/>
    </xf>
    <xf numFmtId="0" fontId="160" fillId="0" borderId="1" xfId="436" applyFont="1" applyBorder="1" applyAlignment="1">
      <alignment horizontal="left" vertical="center"/>
    </xf>
    <xf numFmtId="197" fontId="160" fillId="0" borderId="1" xfId="197" applyNumberFormat="1" applyFont="1" applyFill="1" applyBorder="1" applyAlignment="1">
      <alignment horizontal="right" vertical="center"/>
    </xf>
    <xf numFmtId="178" fontId="160" fillId="0" borderId="1" xfId="197" quotePrefix="1" applyFont="1" applyFill="1" applyBorder="1" applyAlignment="1">
      <alignment horizontal="center" vertical="center"/>
    </xf>
    <xf numFmtId="178" fontId="160" fillId="0" borderId="1" xfId="197" applyFont="1" applyFill="1" applyBorder="1" applyAlignment="1">
      <alignment horizontal="center" vertical="center"/>
    </xf>
    <xf numFmtId="0" fontId="160" fillId="0" borderId="1" xfId="0" applyFont="1" applyBorder="1" applyAlignment="1">
      <alignment horizontal="center" vertical="center"/>
    </xf>
    <xf numFmtId="186" fontId="160" fillId="0" borderId="0" xfId="446" applyNumberFormat="1" applyFont="1" applyAlignment="1">
      <alignment vertical="center"/>
    </xf>
    <xf numFmtId="178" fontId="160" fillId="0" borderId="1" xfId="197" applyFont="1" applyFill="1" applyBorder="1" applyAlignment="1">
      <alignment vertical="center"/>
    </xf>
    <xf numFmtId="49" fontId="160" fillId="0" borderId="6" xfId="436" applyNumberFormat="1" applyFont="1" applyBorder="1" applyAlignment="1">
      <alignment vertical="center"/>
    </xf>
    <xf numFmtId="0" fontId="160" fillId="0" borderId="28" xfId="436" applyFont="1" applyBorder="1" applyAlignment="1">
      <alignment horizontal="left" vertical="center"/>
    </xf>
    <xf numFmtId="0" fontId="160" fillId="0" borderId="6" xfId="436" applyFont="1" applyBorder="1" applyAlignment="1">
      <alignment horizontal="left" vertical="center"/>
    </xf>
    <xf numFmtId="0" fontId="160" fillId="0" borderId="28" xfId="436" applyFont="1" applyBorder="1" applyAlignment="1">
      <alignment vertical="center"/>
    </xf>
    <xf numFmtId="0" fontId="160" fillId="0" borderId="6" xfId="436" applyFont="1" applyBorder="1" applyAlignment="1">
      <alignment horizontal="center" vertical="center"/>
    </xf>
    <xf numFmtId="9" fontId="160" fillId="0" borderId="28" xfId="0" applyNumberFormat="1" applyFont="1" applyBorder="1" applyAlignment="1">
      <alignment horizontal="center" vertical="center"/>
    </xf>
    <xf numFmtId="197" fontId="160" fillId="0" borderId="6" xfId="204" applyNumberFormat="1" applyFont="1" applyBorder="1" applyAlignment="1">
      <alignment horizontal="right" vertical="center"/>
    </xf>
    <xf numFmtId="197" fontId="160" fillId="0" borderId="1" xfId="446" applyNumberFormat="1" applyFont="1" applyBorder="1" applyAlignment="1">
      <alignment horizontal="right" vertical="center"/>
    </xf>
    <xf numFmtId="0" fontId="160" fillId="22" borderId="28" xfId="446" applyFont="1" applyFill="1" applyBorder="1" applyAlignment="1">
      <alignment vertical="center"/>
    </xf>
    <xf numFmtId="197" fontId="160" fillId="0" borderId="1" xfId="204" applyNumberFormat="1" applyFont="1" applyBorder="1" applyAlignment="1">
      <alignment horizontal="right" vertical="center"/>
    </xf>
    <xf numFmtId="178" fontId="160" fillId="0" borderId="6" xfId="197" applyNumberFormat="1" applyFont="1" applyBorder="1" applyAlignment="1">
      <alignment vertical="center"/>
    </xf>
    <xf numFmtId="0" fontId="161" fillId="0" borderId="2" xfId="446" applyFont="1" applyBorder="1" applyAlignment="1">
      <alignment vertical="center"/>
    </xf>
    <xf numFmtId="0" fontId="168" fillId="0" borderId="33" xfId="446" applyFont="1" applyBorder="1" applyAlignment="1">
      <alignment horizontal="center" vertical="center"/>
    </xf>
    <xf numFmtId="0" fontId="168" fillId="0" borderId="33" xfId="446" applyFont="1" applyBorder="1" applyAlignment="1">
      <alignment vertical="center"/>
    </xf>
    <xf numFmtId="0" fontId="168" fillId="0" borderId="34" xfId="446" applyFont="1" applyBorder="1" applyAlignment="1">
      <alignment horizontal="center" vertical="center"/>
    </xf>
    <xf numFmtId="0" fontId="168" fillId="0" borderId="0" xfId="446" applyFont="1" applyAlignment="1">
      <alignment vertical="center" shrinkToFit="1"/>
    </xf>
    <xf numFmtId="0" fontId="168" fillId="0" borderId="28" xfId="446" applyFont="1" applyBorder="1" applyAlignment="1">
      <alignment vertical="center"/>
    </xf>
    <xf numFmtId="0" fontId="168" fillId="0" borderId="0" xfId="446" applyFont="1" applyAlignment="1">
      <alignment horizontal="center" vertical="center"/>
    </xf>
    <xf numFmtId="0" fontId="168" fillId="0" borderId="21" xfId="446" applyFont="1" applyBorder="1" applyAlignment="1">
      <alignment horizontal="center" vertical="center"/>
    </xf>
    <xf numFmtId="0" fontId="161" fillId="26" borderId="2" xfId="445" applyFont="1" applyFill="1" applyBorder="1" applyAlignment="1">
      <alignment horizontal="center" vertical="center"/>
    </xf>
    <xf numFmtId="0" fontId="161" fillId="26" borderId="1" xfId="445" applyFont="1" applyFill="1" applyBorder="1" applyAlignment="1">
      <alignment horizontal="center" vertical="center"/>
    </xf>
    <xf numFmtId="184" fontId="160" fillId="0" borderId="6" xfId="420" applyNumberFormat="1" applyFont="1" applyFill="1" applyBorder="1" applyAlignment="1">
      <alignment horizontal="center" vertical="center"/>
    </xf>
    <xf numFmtId="177" fontId="160" fillId="0" borderId="6" xfId="420" applyNumberFormat="1" applyFont="1" applyFill="1" applyBorder="1" applyAlignment="1">
      <alignment horizontal="right" vertical="center"/>
    </xf>
    <xf numFmtId="0" fontId="160" fillId="0" borderId="6" xfId="435" applyFont="1" applyBorder="1" applyAlignment="1">
      <alignment horizontal="center" vertical="center"/>
    </xf>
    <xf numFmtId="0" fontId="160" fillId="0" borderId="1" xfId="440" quotePrefix="1" applyFont="1" applyBorder="1" applyAlignment="1">
      <alignment horizontal="center" vertical="center"/>
    </xf>
    <xf numFmtId="183" fontId="160" fillId="0" borderId="6" xfId="435" quotePrefix="1" applyNumberFormat="1" applyFont="1" applyBorder="1" applyAlignment="1">
      <alignment horizontal="right" vertical="center"/>
    </xf>
    <xf numFmtId="49" fontId="160" fillId="0" borderId="6" xfId="446" applyNumberFormat="1" applyFont="1" applyBorder="1" applyAlignment="1">
      <alignment horizontal="center" vertical="center"/>
    </xf>
    <xf numFmtId="185" fontId="160" fillId="0" borderId="6" xfId="420" applyNumberFormat="1" applyFont="1" applyFill="1" applyBorder="1" applyAlignment="1">
      <alignment horizontal="right" vertical="center"/>
    </xf>
    <xf numFmtId="187" fontId="160" fillId="0" borderId="6" xfId="435" quotePrefix="1" applyNumberFormat="1" applyFont="1" applyBorder="1" applyAlignment="1">
      <alignment horizontal="right" vertical="center"/>
    </xf>
    <xf numFmtId="0" fontId="160" fillId="0" borderId="6" xfId="440" quotePrefix="1" applyFont="1" applyBorder="1" applyAlignment="1">
      <alignment horizontal="center" vertical="center"/>
    </xf>
    <xf numFmtId="185" fontId="160" fillId="0" borderId="1" xfId="420" applyNumberFormat="1" applyFont="1" applyFill="1" applyBorder="1" applyAlignment="1">
      <alignment horizontal="right" vertical="center"/>
    </xf>
    <xf numFmtId="177" fontId="160" fillId="0" borderId="1" xfId="420" applyNumberFormat="1" applyFont="1" applyFill="1" applyBorder="1" applyAlignment="1">
      <alignment horizontal="right" vertical="center"/>
    </xf>
    <xf numFmtId="183" fontId="160" fillId="0" borderId="1" xfId="435" quotePrefix="1" applyNumberFormat="1" applyFont="1" applyBorder="1" applyAlignment="1">
      <alignment horizontal="right" vertical="center"/>
    </xf>
    <xf numFmtId="49" fontId="160" fillId="0" borderId="1" xfId="446" quotePrefix="1" applyNumberFormat="1" applyFont="1" applyBorder="1" applyAlignment="1">
      <alignment horizontal="center" vertical="center" shrinkToFit="1"/>
    </xf>
    <xf numFmtId="0" fontId="160" fillId="0" borderId="35" xfId="446" applyFont="1" applyBorder="1" applyAlignment="1">
      <alignment vertical="center"/>
    </xf>
    <xf numFmtId="0" fontId="160" fillId="0" borderId="6" xfId="446" applyFont="1" applyBorder="1" applyAlignment="1">
      <alignment horizontal="center" vertical="center" shrinkToFit="1"/>
    </xf>
    <xf numFmtId="0" fontId="160" fillId="0" borderId="6" xfId="446" applyFont="1" applyBorder="1" applyAlignment="1">
      <alignment vertical="center" shrinkToFit="1"/>
    </xf>
    <xf numFmtId="185" fontId="160" fillId="0" borderId="6" xfId="420" applyNumberFormat="1" applyFont="1" applyFill="1" applyBorder="1" applyAlignment="1">
      <alignment horizontal="right" vertical="center" shrinkToFit="1"/>
    </xf>
    <xf numFmtId="177" fontId="160" fillId="0" borderId="6" xfId="420" applyNumberFormat="1" applyFont="1" applyFill="1" applyBorder="1" applyAlignment="1">
      <alignment horizontal="right" vertical="center" shrinkToFit="1"/>
    </xf>
    <xf numFmtId="49" fontId="160" fillId="0" borderId="6" xfId="446" applyNumberFormat="1" applyFont="1" applyBorder="1" applyAlignment="1">
      <alignment horizontal="center" vertical="center" shrinkToFit="1"/>
    </xf>
    <xf numFmtId="0" fontId="168" fillId="0" borderId="0" xfId="446" applyFont="1" applyAlignment="1">
      <alignment horizontal="center" vertical="center" shrinkToFit="1"/>
    </xf>
    <xf numFmtId="3" fontId="160" fillId="0" borderId="54" xfId="420" applyNumberFormat="1" applyFont="1" applyFill="1" applyBorder="1" applyAlignment="1">
      <alignment horizontal="center" vertical="center" shrinkToFit="1"/>
    </xf>
    <xf numFmtId="0" fontId="161" fillId="0" borderId="33" xfId="446" applyFont="1" applyBorder="1" applyAlignment="1">
      <alignment vertical="center"/>
    </xf>
    <xf numFmtId="197" fontId="161" fillId="0" borderId="33" xfId="446" applyNumberFormat="1" applyFont="1" applyBorder="1" applyAlignment="1">
      <alignment horizontal="center" vertical="center"/>
    </xf>
    <xf numFmtId="226" fontId="161" fillId="0" borderId="33" xfId="446" applyNumberFormat="1" applyFont="1" applyBorder="1" applyAlignment="1">
      <alignment horizontal="right" vertical="center"/>
    </xf>
    <xf numFmtId="43" fontId="161" fillId="0" borderId="33" xfId="446" applyNumberFormat="1" applyFont="1" applyBorder="1" applyAlignment="1">
      <alignment horizontal="right" vertical="center"/>
    </xf>
    <xf numFmtId="0" fontId="161" fillId="0" borderId="34" xfId="446" applyFont="1" applyBorder="1" applyAlignment="1">
      <alignment horizontal="center" vertical="center"/>
    </xf>
    <xf numFmtId="0" fontId="160" fillId="0" borderId="0" xfId="446" applyFont="1" applyAlignment="1">
      <alignment vertical="center" shrinkToFit="1"/>
    </xf>
    <xf numFmtId="197" fontId="161" fillId="0" borderId="31" xfId="446" applyNumberFormat="1" applyFont="1" applyBorder="1" applyAlignment="1">
      <alignment horizontal="center" vertical="center"/>
    </xf>
    <xf numFmtId="226" fontId="161" fillId="0" borderId="31" xfId="446" applyNumberFormat="1" applyFont="1" applyBorder="1" applyAlignment="1">
      <alignment horizontal="right" vertical="center"/>
    </xf>
    <xf numFmtId="43" fontId="161" fillId="0" borderId="31" xfId="446" applyNumberFormat="1" applyFont="1" applyBorder="1" applyAlignment="1">
      <alignment horizontal="right" vertical="center"/>
    </xf>
    <xf numFmtId="0" fontId="161" fillId="0" borderId="21" xfId="446" applyFont="1" applyBorder="1" applyAlignment="1">
      <alignment horizontal="center" vertical="center"/>
    </xf>
    <xf numFmtId="0" fontId="161" fillId="26" borderId="29" xfId="446" applyFont="1" applyFill="1" applyBorder="1" applyAlignment="1">
      <alignment horizontal="center" vertical="center" shrinkToFit="1"/>
    </xf>
    <xf numFmtId="0" fontId="161" fillId="26" borderId="6" xfId="446" applyFont="1" applyFill="1" applyBorder="1" applyAlignment="1">
      <alignment horizontal="center" vertical="center" shrinkToFit="1"/>
    </xf>
    <xf numFmtId="0" fontId="169" fillId="26" borderId="54" xfId="446" applyFont="1" applyFill="1" applyBorder="1" applyAlignment="1">
      <alignment horizontal="center" vertical="center" shrinkToFit="1"/>
    </xf>
    <xf numFmtId="197" fontId="160" fillId="0" borderId="6" xfId="201" applyNumberFormat="1" applyFont="1" applyFill="1" applyBorder="1" applyAlignment="1">
      <alignment horizontal="center" vertical="center"/>
    </xf>
    <xf numFmtId="226" fontId="160" fillId="0" borderId="6" xfId="201" applyNumberFormat="1" applyFont="1" applyFill="1" applyBorder="1" applyAlignment="1">
      <alignment horizontal="right" vertical="center"/>
    </xf>
    <xf numFmtId="43" fontId="160" fillId="0" borderId="6" xfId="201" applyNumberFormat="1" applyFont="1" applyFill="1" applyBorder="1" applyAlignment="1">
      <alignment horizontal="right" vertical="center"/>
    </xf>
    <xf numFmtId="49" fontId="160" fillId="0" borderId="1" xfId="446" applyNumberFormat="1" applyFont="1" applyBorder="1" applyAlignment="1">
      <alignment horizontal="left" vertical="center"/>
    </xf>
    <xf numFmtId="226" fontId="160" fillId="0" borderId="6" xfId="435" quotePrefix="1" applyNumberFormat="1" applyFont="1" applyBorder="1" applyAlignment="1">
      <alignment horizontal="right" vertical="center"/>
    </xf>
    <xf numFmtId="226" fontId="160" fillId="0" borderId="6" xfId="435" applyNumberFormat="1" applyFont="1" applyBorder="1" applyAlignment="1">
      <alignment horizontal="right" vertical="center"/>
    </xf>
    <xf numFmtId="49" fontId="160" fillId="0" borderId="6" xfId="446" applyNumberFormat="1" applyFont="1" applyBorder="1" applyAlignment="1">
      <alignment horizontal="left" vertical="center"/>
    </xf>
    <xf numFmtId="228" fontId="160" fillId="0" borderId="6" xfId="435" applyNumberFormat="1" applyFont="1" applyBorder="1" applyAlignment="1">
      <alignment horizontal="right" vertical="center"/>
    </xf>
    <xf numFmtId="49" fontId="160" fillId="0" borderId="28" xfId="446" applyNumberFormat="1" applyFont="1" applyBorder="1" applyAlignment="1">
      <alignment horizontal="left" vertical="center"/>
    </xf>
    <xf numFmtId="0" fontId="161" fillId="0" borderId="6" xfId="446" applyFont="1" applyBorder="1" applyAlignment="1">
      <alignment vertical="center" shrinkToFit="1"/>
    </xf>
    <xf numFmtId="197" fontId="161" fillId="0" borderId="6" xfId="201" applyNumberFormat="1" applyFont="1" applyFill="1" applyBorder="1" applyAlignment="1">
      <alignment horizontal="center" vertical="center" shrinkToFit="1"/>
    </xf>
    <xf numFmtId="226" fontId="161" fillId="0" borderId="6" xfId="201" applyNumberFormat="1" applyFont="1" applyFill="1" applyBorder="1" applyAlignment="1">
      <alignment horizontal="right" vertical="center" shrinkToFit="1"/>
    </xf>
    <xf numFmtId="226" fontId="160" fillId="0" borderId="6" xfId="201" applyNumberFormat="1" applyFont="1" applyFill="1" applyBorder="1" applyAlignment="1">
      <alignment horizontal="right" vertical="center" shrinkToFit="1"/>
    </xf>
    <xf numFmtId="43" fontId="161" fillId="0" borderId="6" xfId="201" applyNumberFormat="1" applyFont="1" applyFill="1" applyBorder="1" applyAlignment="1">
      <alignment horizontal="right" vertical="center" shrinkToFit="1"/>
    </xf>
    <xf numFmtId="43" fontId="160" fillId="0" borderId="6" xfId="201" applyNumberFormat="1" applyFont="1" applyFill="1" applyBorder="1" applyAlignment="1">
      <alignment horizontal="right" vertical="center" shrinkToFit="1"/>
    </xf>
    <xf numFmtId="0" fontId="161" fillId="0" borderId="6" xfId="446" applyFont="1" applyBorder="1" applyAlignment="1">
      <alignment horizontal="center" vertical="center" shrinkToFit="1"/>
    </xf>
    <xf numFmtId="0" fontId="161" fillId="0" borderId="0" xfId="446" applyFont="1" applyAlignment="1">
      <alignment vertical="center" shrinkToFit="1"/>
    </xf>
    <xf numFmtId="227" fontId="161" fillId="0" borderId="6" xfId="201" applyNumberFormat="1" applyFont="1" applyFill="1" applyBorder="1" applyAlignment="1">
      <alignment horizontal="right" vertical="center" shrinkToFit="1"/>
    </xf>
    <xf numFmtId="0" fontId="160" fillId="0" borderId="0" xfId="446" applyFont="1" applyAlignment="1">
      <alignment horizontal="center" vertical="center" shrinkToFit="1"/>
    </xf>
    <xf numFmtId="226" fontId="160" fillId="0" borderId="0" xfId="446" applyNumberFormat="1" applyFont="1" applyAlignment="1">
      <alignment vertical="center" shrinkToFit="1"/>
    </xf>
    <xf numFmtId="0" fontId="161" fillId="0" borderId="32" xfId="446" applyFont="1" applyBorder="1" applyAlignment="1">
      <alignment horizontal="center" vertical="center"/>
    </xf>
    <xf numFmtId="0" fontId="161" fillId="0" borderId="0" xfId="446" applyFont="1" applyAlignment="1">
      <alignment horizontal="center" vertical="center"/>
    </xf>
    <xf numFmtId="0" fontId="161" fillId="0" borderId="11" xfId="446" applyFont="1" applyBorder="1" applyAlignment="1">
      <alignment horizontal="center" vertical="center"/>
    </xf>
    <xf numFmtId="221" fontId="161" fillId="0" borderId="0" xfId="201" applyNumberFormat="1" applyFont="1" applyBorder="1" applyAlignment="1">
      <alignment vertical="center"/>
    </xf>
    <xf numFmtId="3" fontId="160" fillId="0" borderId="0" xfId="446" applyNumberFormat="1" applyFont="1" applyAlignment="1">
      <alignment horizontal="left" vertical="center"/>
    </xf>
    <xf numFmtId="3" fontId="161" fillId="0" borderId="31" xfId="446" applyNumberFormat="1" applyFont="1" applyBorder="1" applyAlignment="1">
      <alignment vertical="center"/>
    </xf>
    <xf numFmtId="3" fontId="160" fillId="0" borderId="6" xfId="446" applyNumberFormat="1" applyFont="1" applyBorder="1" applyAlignment="1">
      <alignment vertical="center" shrinkToFit="1"/>
    </xf>
    <xf numFmtId="3" fontId="160" fillId="0" borderId="6" xfId="446" applyNumberFormat="1" applyFont="1" applyBorder="1" applyAlignment="1">
      <alignment horizontal="centerContinuous" vertical="center"/>
    </xf>
    <xf numFmtId="260" fontId="160" fillId="0" borderId="6" xfId="446" applyNumberFormat="1" applyFont="1" applyBorder="1" applyAlignment="1">
      <alignment vertical="center" shrinkToFit="1"/>
    </xf>
    <xf numFmtId="0" fontId="160" fillId="0" borderId="37" xfId="446" applyFont="1" applyBorder="1" applyAlignment="1">
      <alignment horizontal="centerContinuous" vertical="center"/>
    </xf>
    <xf numFmtId="3" fontId="160" fillId="0" borderId="1" xfId="446" applyNumberFormat="1" applyFont="1" applyBorder="1" applyAlignment="1">
      <alignment horizontal="center" vertical="center"/>
    </xf>
    <xf numFmtId="3" fontId="160" fillId="0" borderId="1" xfId="446" applyNumberFormat="1" applyFont="1" applyBorder="1" applyAlignment="1">
      <alignment vertical="center" shrinkToFit="1"/>
    </xf>
    <xf numFmtId="3" fontId="160" fillId="0" borderId="1" xfId="446" applyNumberFormat="1" applyFont="1" applyBorder="1" applyAlignment="1">
      <alignment horizontal="centerContinuous" vertical="center"/>
    </xf>
    <xf numFmtId="262" fontId="160" fillId="0" borderId="1" xfId="446" applyNumberFormat="1" applyFont="1" applyBorder="1" applyAlignment="1">
      <alignment vertical="center" shrinkToFit="1"/>
    </xf>
    <xf numFmtId="3" fontId="160" fillId="0" borderId="1" xfId="446" applyNumberFormat="1" applyFont="1" applyBorder="1" applyAlignment="1">
      <alignment vertical="center"/>
    </xf>
    <xf numFmtId="0" fontId="161" fillId="0" borderId="2" xfId="437" applyFont="1" applyBorder="1" applyAlignment="1">
      <alignment horizontal="left"/>
    </xf>
    <xf numFmtId="0" fontId="160" fillId="0" borderId="33" xfId="437" applyFont="1" applyBorder="1" applyAlignment="1">
      <alignment horizontal="center"/>
    </xf>
    <xf numFmtId="226" fontId="160" fillId="0" borderId="33" xfId="437" applyNumberFormat="1" applyFont="1" applyBorder="1"/>
    <xf numFmtId="226" fontId="161" fillId="0" borderId="33" xfId="437" applyNumberFormat="1" applyFont="1" applyBorder="1" applyAlignment="1">
      <alignment horizontal="center"/>
    </xf>
    <xf numFmtId="0" fontId="160" fillId="0" borderId="34" xfId="437" applyFont="1" applyBorder="1"/>
    <xf numFmtId="0" fontId="160" fillId="0" borderId="0" xfId="437" applyFont="1"/>
    <xf numFmtId="0" fontId="160" fillId="0" borderId="28" xfId="437" quotePrefix="1" applyFont="1" applyBorder="1" applyAlignment="1">
      <alignment horizontal="left" vertical="center"/>
    </xf>
    <xf numFmtId="0" fontId="160" fillId="0" borderId="31" xfId="437" applyFont="1" applyBorder="1" applyAlignment="1">
      <alignment horizontal="center" vertical="center"/>
    </xf>
    <xf numFmtId="226" fontId="160" fillId="0" borderId="31" xfId="437" applyNumberFormat="1" applyFont="1" applyBorder="1" applyAlignment="1">
      <alignment vertical="center"/>
    </xf>
    <xf numFmtId="226" fontId="161" fillId="0" borderId="31" xfId="437" applyNumberFormat="1" applyFont="1" applyBorder="1" applyAlignment="1">
      <alignment horizontal="center" vertical="center"/>
    </xf>
    <xf numFmtId="0" fontId="160" fillId="0" borderId="21" xfId="437" applyFont="1" applyBorder="1" applyAlignment="1">
      <alignment vertical="center"/>
    </xf>
    <xf numFmtId="0" fontId="160" fillId="0" borderId="0" xfId="437" applyFont="1" applyAlignment="1">
      <alignment vertical="center"/>
    </xf>
    <xf numFmtId="0" fontId="161" fillId="26" borderId="2" xfId="437" applyFont="1" applyFill="1" applyBorder="1" applyAlignment="1">
      <alignment horizontal="center" vertical="center"/>
    </xf>
    <xf numFmtId="0" fontId="161" fillId="26" borderId="29" xfId="437" applyFont="1" applyFill="1" applyBorder="1" applyAlignment="1">
      <alignment horizontal="center" vertical="center"/>
    </xf>
    <xf numFmtId="0" fontId="161" fillId="26" borderId="28" xfId="437" applyFont="1" applyFill="1" applyBorder="1" applyAlignment="1">
      <alignment horizontal="center" vertical="center"/>
    </xf>
    <xf numFmtId="0" fontId="161" fillId="26" borderId="6" xfId="437" applyFont="1" applyFill="1" applyBorder="1" applyAlignment="1">
      <alignment horizontal="center" vertical="center"/>
    </xf>
    <xf numFmtId="226" fontId="161" fillId="26" borderId="6" xfId="437" applyNumberFormat="1" applyFont="1" applyFill="1" applyBorder="1" applyAlignment="1">
      <alignment horizontal="center" vertical="center"/>
    </xf>
    <xf numFmtId="226" fontId="161" fillId="26" borderId="1" xfId="437" applyNumberFormat="1" applyFont="1" applyFill="1" applyBorder="1" applyAlignment="1">
      <alignment horizontal="center" vertical="center"/>
    </xf>
    <xf numFmtId="0" fontId="160" fillId="0" borderId="1" xfId="437" applyFont="1" applyBorder="1" applyAlignment="1">
      <alignment vertical="center"/>
    </xf>
    <xf numFmtId="0" fontId="160" fillId="0" borderId="1" xfId="437" applyFont="1" applyBorder="1" applyAlignment="1">
      <alignment horizontal="center" vertical="center"/>
    </xf>
    <xf numFmtId="226" fontId="160" fillId="0" borderId="1" xfId="437" applyNumberFormat="1" applyFont="1" applyBorder="1" applyAlignment="1">
      <alignment vertical="center"/>
    </xf>
    <xf numFmtId="0" fontId="160" fillId="0" borderId="1" xfId="437" applyFont="1" applyBorder="1" applyAlignment="1">
      <alignment horizontal="left" vertical="center"/>
    </xf>
    <xf numFmtId="0" fontId="160" fillId="0" borderId="0" xfId="437" applyFont="1" applyAlignment="1">
      <alignment horizontal="center" vertical="center"/>
    </xf>
    <xf numFmtId="226" fontId="160" fillId="0" borderId="0" xfId="437" applyNumberFormat="1" applyFont="1" applyAlignment="1">
      <alignment vertical="center"/>
    </xf>
    <xf numFmtId="0" fontId="163" fillId="0" borderId="2" xfId="437" applyFont="1" applyBorder="1" applyAlignment="1">
      <alignment horizontal="left"/>
    </xf>
    <xf numFmtId="0" fontId="166" fillId="0" borderId="33" xfId="437" applyFont="1" applyBorder="1"/>
    <xf numFmtId="188" fontId="166" fillId="0" borderId="33" xfId="199" applyNumberFormat="1" applyFont="1" applyFill="1" applyBorder="1"/>
    <xf numFmtId="189" fontId="163" fillId="0" borderId="33" xfId="199" applyNumberFormat="1" applyFont="1" applyFill="1" applyBorder="1" applyAlignment="1">
      <alignment horizontal="left"/>
    </xf>
    <xf numFmtId="189" fontId="166" fillId="0" borderId="33" xfId="199" applyNumberFormat="1" applyFont="1" applyFill="1" applyBorder="1"/>
    <xf numFmtId="0" fontId="172" fillId="0" borderId="34" xfId="437" applyFont="1" applyBorder="1" applyAlignment="1">
      <alignment horizontal="center"/>
    </xf>
    <xf numFmtId="0" fontId="166" fillId="0" borderId="0" xfId="437" applyFont="1"/>
    <xf numFmtId="0" fontId="163" fillId="0" borderId="32" xfId="437" applyFont="1" applyBorder="1" applyAlignment="1">
      <alignment horizontal="left"/>
    </xf>
    <xf numFmtId="188" fontId="166" fillId="0" borderId="0" xfId="199" applyNumberFormat="1" applyFont="1" applyFill="1" applyBorder="1"/>
    <xf numFmtId="189" fontId="163" fillId="0" borderId="0" xfId="199" applyNumberFormat="1" applyFont="1" applyFill="1" applyBorder="1" applyAlignment="1">
      <alignment horizontal="left"/>
    </xf>
    <xf numFmtId="189" fontId="166" fillId="0" borderId="0" xfId="199" applyNumberFormat="1" applyFont="1" applyFill="1" applyBorder="1"/>
    <xf numFmtId="0" fontId="172" fillId="0" borderId="11" xfId="437" applyFont="1" applyBorder="1" applyAlignment="1">
      <alignment horizontal="center"/>
    </xf>
    <xf numFmtId="0" fontId="161" fillId="0" borderId="32" xfId="437" applyFont="1" applyBorder="1" applyAlignment="1">
      <alignment vertical="center"/>
    </xf>
    <xf numFmtId="189" fontId="160" fillId="0" borderId="0" xfId="199" applyNumberFormat="1" applyFont="1" applyFill="1" applyBorder="1" applyAlignment="1">
      <alignment vertical="center"/>
    </xf>
    <xf numFmtId="0" fontId="164" fillId="0" borderId="11" xfId="437" applyFont="1" applyBorder="1" applyAlignment="1">
      <alignment horizontal="center" vertical="center"/>
    </xf>
    <xf numFmtId="0" fontId="161" fillId="0" borderId="28" xfId="446" applyFont="1" applyBorder="1" applyAlignment="1">
      <alignment horizontal="right" vertical="center"/>
    </xf>
    <xf numFmtId="0" fontId="160" fillId="0" borderId="31" xfId="437" applyFont="1" applyBorder="1" applyAlignment="1">
      <alignment vertical="center"/>
    </xf>
    <xf numFmtId="189" fontId="160" fillId="0" borderId="31" xfId="199" applyNumberFormat="1" applyFont="1" applyFill="1" applyBorder="1" applyAlignment="1">
      <alignment vertical="center"/>
    </xf>
    <xf numFmtId="0" fontId="164" fillId="0" borderId="21" xfId="437" applyFont="1" applyBorder="1" applyAlignment="1">
      <alignment horizontal="center" vertical="center"/>
    </xf>
    <xf numFmtId="188" fontId="161" fillId="26" borderId="29" xfId="199" applyNumberFormat="1" applyFont="1" applyFill="1" applyBorder="1" applyAlignment="1">
      <alignment horizontal="center" vertical="center"/>
    </xf>
    <xf numFmtId="189" fontId="161" fillId="26" borderId="1" xfId="199" applyNumberFormat="1" applyFont="1" applyFill="1" applyBorder="1" applyAlignment="1">
      <alignment horizontal="centerContinuous" vertical="center"/>
    </xf>
    <xf numFmtId="188" fontId="161" fillId="26" borderId="6" xfId="199" applyNumberFormat="1" applyFont="1" applyFill="1" applyBorder="1" applyAlignment="1">
      <alignment horizontal="center" vertical="center"/>
    </xf>
    <xf numFmtId="189" fontId="161" fillId="26" borderId="1" xfId="199" applyNumberFormat="1" applyFont="1" applyFill="1" applyBorder="1" applyAlignment="1">
      <alignment horizontal="center" vertical="center"/>
    </xf>
    <xf numFmtId="189" fontId="161" fillId="26" borderId="1" xfId="199" quotePrefix="1" applyNumberFormat="1" applyFont="1" applyFill="1" applyBorder="1" applyAlignment="1">
      <alignment horizontal="center" vertical="center"/>
    </xf>
    <xf numFmtId="189" fontId="164" fillId="0" borderId="1" xfId="199" applyNumberFormat="1" applyFont="1" applyFill="1" applyBorder="1" applyAlignment="1">
      <alignment vertical="center"/>
    </xf>
    <xf numFmtId="0" fontId="165" fillId="0" borderId="0" xfId="437" applyFont="1" applyAlignment="1">
      <alignment horizontal="center" vertical="center"/>
    </xf>
    <xf numFmtId="0" fontId="160" fillId="0" borderId="0" xfId="441" applyFont="1" applyAlignment="1">
      <alignment horizontal="left" vertical="center"/>
    </xf>
    <xf numFmtId="186" fontId="160" fillId="0" borderId="0" xfId="447" applyNumberFormat="1" applyFont="1" applyAlignment="1">
      <alignment vertical="center"/>
    </xf>
    <xf numFmtId="41" fontId="160" fillId="0" borderId="0" xfId="201" applyFont="1" applyFill="1" applyBorder="1" applyAlignment="1">
      <alignment horizontal="center" vertical="center"/>
    </xf>
    <xf numFmtId="0" fontId="160" fillId="0" borderId="1" xfId="199" applyNumberFormat="1" applyFont="1" applyFill="1" applyBorder="1" applyAlignment="1">
      <alignment horizontal="center" vertical="center"/>
    </xf>
    <xf numFmtId="0" fontId="160" fillId="0" borderId="54" xfId="199" applyNumberFormat="1" applyFont="1" applyFill="1" applyBorder="1" applyAlignment="1">
      <alignment horizontal="center" vertical="center"/>
    </xf>
    <xf numFmtId="189" fontId="164" fillId="0" borderId="54" xfId="199" applyNumberFormat="1" applyFont="1" applyFill="1" applyBorder="1" applyAlignment="1">
      <alignment vertical="center"/>
    </xf>
    <xf numFmtId="0" fontId="160" fillId="0" borderId="54" xfId="437" applyFont="1" applyBorder="1" applyAlignment="1">
      <alignment horizontal="center" vertical="center"/>
    </xf>
    <xf numFmtId="0" fontId="164" fillId="0" borderId="1" xfId="437" applyFont="1" applyBorder="1" applyAlignment="1">
      <alignment horizontal="center" vertical="center"/>
    </xf>
    <xf numFmtId="0" fontId="160" fillId="0" borderId="1" xfId="437" applyFont="1" applyBorder="1" applyAlignment="1">
      <alignment horizontal="centerContinuous" vertical="center"/>
    </xf>
    <xf numFmtId="0" fontId="164" fillId="0" borderId="1" xfId="199" applyNumberFormat="1" applyFont="1" applyFill="1" applyBorder="1" applyAlignment="1">
      <alignment vertical="center"/>
    </xf>
    <xf numFmtId="0" fontId="164" fillId="0" borderId="1" xfId="437" applyFont="1" applyBorder="1" applyAlignment="1">
      <alignment vertical="center"/>
    </xf>
    <xf numFmtId="188" fontId="164" fillId="0" borderId="1" xfId="199" applyNumberFormat="1" applyFont="1" applyFill="1" applyBorder="1" applyAlignment="1">
      <alignment vertical="center"/>
    </xf>
    <xf numFmtId="0" fontId="165" fillId="0" borderId="1" xfId="437" applyFont="1" applyBorder="1" applyAlignment="1">
      <alignment horizontal="center" vertical="center"/>
    </xf>
    <xf numFmtId="0" fontId="160" fillId="0" borderId="6" xfId="437" applyFont="1" applyBorder="1" applyAlignment="1">
      <alignment horizontal="center" vertical="center"/>
    </xf>
    <xf numFmtId="0" fontId="160" fillId="0" borderId="6" xfId="199" applyNumberFormat="1" applyFont="1" applyFill="1" applyBorder="1" applyAlignment="1">
      <alignment horizontal="center" vertical="center"/>
    </xf>
    <xf numFmtId="0" fontId="164" fillId="0" borderId="6" xfId="437" applyFont="1" applyBorder="1" applyAlignment="1">
      <alignment horizontal="center" vertical="center"/>
    </xf>
    <xf numFmtId="189" fontId="164" fillId="0" borderId="6" xfId="199" applyNumberFormat="1" applyFont="1" applyFill="1" applyBorder="1" applyAlignment="1">
      <alignment vertical="center"/>
    </xf>
    <xf numFmtId="0" fontId="160" fillId="0" borderId="35" xfId="439" applyFont="1" applyBorder="1" applyAlignment="1">
      <alignment horizontal="center" vertical="center"/>
    </xf>
    <xf numFmtId="188" fontId="164" fillId="0" borderId="1" xfId="199" applyNumberFormat="1" applyFont="1" applyFill="1" applyBorder="1" applyAlignment="1">
      <alignment horizontal="center" vertical="center"/>
    </xf>
    <xf numFmtId="0" fontId="164" fillId="0" borderId="1" xfId="437" applyFont="1" applyBorder="1" applyAlignment="1">
      <alignment horizontal="centerContinuous" vertical="center"/>
    </xf>
    <xf numFmtId="0" fontId="160" fillId="0" borderId="0" xfId="437" applyFont="1" applyAlignment="1">
      <alignment horizontal="centerContinuous" vertical="center"/>
    </xf>
    <xf numFmtId="188" fontId="160" fillId="0" borderId="0" xfId="199" applyNumberFormat="1" applyFont="1" applyFill="1" applyAlignment="1">
      <alignment vertical="center"/>
    </xf>
    <xf numFmtId="189" fontId="160" fillId="0" borderId="0" xfId="199" applyNumberFormat="1" applyFont="1" applyFill="1" applyAlignment="1">
      <alignment vertical="center"/>
    </xf>
    <xf numFmtId="0" fontId="160" fillId="0" borderId="28" xfId="435" applyFont="1" applyBorder="1" applyAlignment="1">
      <alignment vertical="center"/>
    </xf>
    <xf numFmtId="227" fontId="160" fillId="0" borderId="6" xfId="435" quotePrefix="1" applyNumberFormat="1" applyFont="1" applyBorder="1" applyAlignment="1">
      <alignment horizontal="right" vertical="center"/>
    </xf>
    <xf numFmtId="228" fontId="160" fillId="0" borderId="6" xfId="435" quotePrefix="1" applyNumberFormat="1" applyFont="1" applyBorder="1" applyAlignment="1">
      <alignment horizontal="right" vertical="center"/>
    </xf>
    <xf numFmtId="227" fontId="160" fillId="0" borderId="6" xfId="435" applyNumberFormat="1" applyFont="1" applyBorder="1" applyAlignment="1">
      <alignment horizontal="right" vertical="center"/>
    </xf>
    <xf numFmtId="0" fontId="160" fillId="0" borderId="54" xfId="446" applyFont="1" applyBorder="1" applyAlignment="1">
      <alignment horizontal="center" vertical="center"/>
    </xf>
    <xf numFmtId="227" fontId="160" fillId="0" borderId="6" xfId="201" applyNumberFormat="1" applyFont="1" applyFill="1" applyBorder="1" applyAlignment="1">
      <alignment horizontal="right" vertical="center"/>
    </xf>
    <xf numFmtId="0" fontId="160" fillId="0" borderId="51" xfId="446" applyFont="1" applyBorder="1" applyAlignment="1">
      <alignment horizontal="center" vertical="center"/>
    </xf>
    <xf numFmtId="0" fontId="165" fillId="0" borderId="6" xfId="437" applyFont="1" applyBorder="1" applyAlignment="1">
      <alignment horizontal="center" vertical="center"/>
    </xf>
    <xf numFmtId="188" fontId="164" fillId="0" borderId="6" xfId="199" applyNumberFormat="1" applyFont="1" applyFill="1" applyBorder="1" applyAlignment="1">
      <alignment vertical="center"/>
    </xf>
    <xf numFmtId="0" fontId="164" fillId="0" borderId="6" xfId="437" applyFont="1" applyBorder="1" applyAlignment="1">
      <alignment vertical="center"/>
    </xf>
    <xf numFmtId="0" fontId="164" fillId="0" borderId="6" xfId="199" applyNumberFormat="1" applyFont="1" applyFill="1" applyBorder="1" applyAlignment="1">
      <alignment vertical="center"/>
    </xf>
    <xf numFmtId="0" fontId="160" fillId="0" borderId="6" xfId="437" applyFont="1" applyBorder="1" applyAlignment="1">
      <alignment horizontal="centerContinuous" vertical="center"/>
    </xf>
    <xf numFmtId="41" fontId="157" fillId="0" borderId="0" xfId="0" applyNumberFormat="1" applyFont="1"/>
    <xf numFmtId="0" fontId="201" fillId="0" borderId="0" xfId="446" applyFont="1" applyAlignment="1">
      <alignment vertical="center"/>
    </xf>
    <xf numFmtId="189" fontId="160" fillId="0" borderId="1" xfId="199" applyNumberFormat="1" applyFont="1" applyFill="1" applyBorder="1" applyAlignment="1">
      <alignment vertical="center"/>
    </xf>
    <xf numFmtId="41" fontId="160" fillId="0" borderId="1" xfId="201" applyFont="1" applyFill="1" applyBorder="1" applyAlignment="1">
      <alignment vertical="center"/>
    </xf>
    <xf numFmtId="193" fontId="160" fillId="0" borderId="1" xfId="199" applyNumberFormat="1" applyFont="1" applyFill="1" applyBorder="1" applyAlignment="1">
      <alignment vertical="center"/>
    </xf>
    <xf numFmtId="225" fontId="160" fillId="0" borderId="1" xfId="199" applyNumberFormat="1" applyFont="1" applyFill="1" applyBorder="1" applyAlignment="1">
      <alignment vertical="center"/>
    </xf>
    <xf numFmtId="3" fontId="160" fillId="0" borderId="6" xfId="446" applyNumberFormat="1" applyFont="1" applyBorder="1" applyAlignment="1">
      <alignment horizontal="center" vertical="center" shrinkToFit="1"/>
    </xf>
    <xf numFmtId="264" fontId="160" fillId="0" borderId="0" xfId="434" applyNumberFormat="1" applyFont="1" applyAlignment="1">
      <alignment vertical="center"/>
    </xf>
    <xf numFmtId="0" fontId="160" fillId="0" borderId="0" xfId="434" applyFont="1" applyAlignment="1">
      <alignment horizontal="left" vertical="center"/>
    </xf>
    <xf numFmtId="0" fontId="160" fillId="0" borderId="0" xfId="434" applyFont="1" applyAlignment="1">
      <alignment horizontal="center" vertical="center"/>
    </xf>
    <xf numFmtId="41" fontId="160" fillId="0" borderId="0" xfId="825" applyNumberFormat="1" applyFont="1" applyFill="1" applyBorder="1" applyAlignment="1">
      <alignment horizontal="center" vertical="center"/>
    </xf>
    <xf numFmtId="0" fontId="160" fillId="0" borderId="6" xfId="446" applyFont="1" applyBorder="1" applyAlignment="1">
      <alignment horizontal="center" vertical="top" wrapText="1"/>
    </xf>
    <xf numFmtId="197" fontId="160" fillId="0" borderId="6" xfId="420" applyNumberFormat="1" applyFont="1" applyFill="1" applyBorder="1" applyAlignment="1">
      <alignment horizontal="center" vertical="center" shrinkToFit="1"/>
    </xf>
    <xf numFmtId="184" fontId="160" fillId="0" borderId="1" xfId="420" applyNumberFormat="1" applyFont="1" applyFill="1" applyBorder="1" applyAlignment="1">
      <alignment horizontal="center" vertical="center" shrinkToFit="1"/>
    </xf>
    <xf numFmtId="186" fontId="160" fillId="0" borderId="0" xfId="434" applyNumberFormat="1" applyFont="1" applyAlignment="1">
      <alignment horizontal="center" vertical="center"/>
    </xf>
    <xf numFmtId="275" fontId="160" fillId="0" borderId="0" xfId="443" applyNumberFormat="1" applyFont="1" applyAlignment="1">
      <alignment horizontal="center" vertical="center"/>
    </xf>
    <xf numFmtId="0" fontId="160" fillId="0" borderId="1" xfId="445" applyFont="1" applyBorder="1" applyAlignment="1">
      <alignment horizontal="center" vertical="center"/>
    </xf>
    <xf numFmtId="41" fontId="160" fillId="0" borderId="54" xfId="3132" applyNumberFormat="1" applyFont="1" applyBorder="1" applyAlignment="1">
      <alignment horizontal="left" vertical="center"/>
    </xf>
    <xf numFmtId="41" fontId="160" fillId="0" borderId="54" xfId="0" applyNumberFormat="1" applyFont="1" applyBorder="1" applyAlignment="1">
      <alignment horizontal="center" vertical="center"/>
    </xf>
    <xf numFmtId="41" fontId="160" fillId="0" borderId="54" xfId="3132" applyNumberFormat="1" applyFont="1" applyBorder="1" applyAlignment="1">
      <alignment vertical="center"/>
    </xf>
    <xf numFmtId="37" fontId="160" fillId="0" borderId="1" xfId="0" applyNumberFormat="1" applyFont="1" applyBorder="1" applyAlignment="1">
      <alignment horizontal="center" vertical="center"/>
    </xf>
    <xf numFmtId="37" fontId="160" fillId="0" borderId="1" xfId="0" applyNumberFormat="1" applyFont="1" applyBorder="1" applyAlignment="1">
      <alignment horizontal="center" vertical="center" wrapText="1" shrinkToFit="1"/>
    </xf>
    <xf numFmtId="37" fontId="160" fillId="0" borderId="1" xfId="0" applyNumberFormat="1" applyFont="1" applyBorder="1" applyAlignment="1">
      <alignment horizontal="center" vertical="center" shrinkToFit="1"/>
    </xf>
    <xf numFmtId="37" fontId="160" fillId="0" borderId="28" xfId="0" applyNumberFormat="1" applyFont="1" applyBorder="1" applyAlignment="1">
      <alignment horizontal="center" vertical="center"/>
    </xf>
    <xf numFmtId="37" fontId="160" fillId="0" borderId="6" xfId="0" applyNumberFormat="1" applyFont="1" applyBorder="1" applyAlignment="1">
      <alignment horizontal="center" vertical="center" shrinkToFit="1"/>
    </xf>
    <xf numFmtId="0" fontId="160" fillId="0" borderId="6" xfId="446" applyFont="1" applyBorder="1" applyAlignment="1">
      <alignment horizontal="center" vertical="center" wrapText="1"/>
    </xf>
    <xf numFmtId="197" fontId="160" fillId="0" borderId="54" xfId="197" applyNumberFormat="1" applyFont="1" applyFill="1" applyBorder="1" applyAlignment="1">
      <alignment horizontal="right" vertical="center"/>
    </xf>
    <xf numFmtId="178" fontId="160" fillId="0" borderId="54" xfId="197" quotePrefix="1" applyFont="1" applyFill="1" applyBorder="1" applyAlignment="1">
      <alignment horizontal="center" vertical="center"/>
    </xf>
    <xf numFmtId="178" fontId="160" fillId="0" borderId="54" xfId="197" applyFont="1" applyFill="1" applyBorder="1" applyAlignment="1">
      <alignment horizontal="center" vertical="center"/>
    </xf>
    <xf numFmtId="49" fontId="160" fillId="22" borderId="1" xfId="436" applyNumberFormat="1" applyFont="1" applyFill="1" applyBorder="1" applyAlignment="1">
      <alignment horizontal="center" vertical="center"/>
    </xf>
    <xf numFmtId="197" fontId="160" fillId="0" borderId="6" xfId="436" applyNumberFormat="1" applyFont="1" applyBorder="1" applyAlignment="1">
      <alignment vertical="center"/>
    </xf>
    <xf numFmtId="49" fontId="160" fillId="0" borderId="6" xfId="436" applyNumberFormat="1" applyFont="1" applyBorder="1" applyAlignment="1">
      <alignment horizontal="center" vertical="center"/>
    </xf>
    <xf numFmtId="229" fontId="160" fillId="0" borderId="1" xfId="420" applyNumberFormat="1" applyFont="1" applyFill="1" applyBorder="1" applyAlignment="1">
      <alignment horizontal="center" vertical="center" shrinkToFit="1"/>
    </xf>
    <xf numFmtId="229" fontId="160" fillId="0" borderId="6" xfId="420" applyNumberFormat="1" applyFont="1" applyFill="1" applyBorder="1" applyAlignment="1">
      <alignment horizontal="center" vertical="center" shrinkToFit="1"/>
    </xf>
    <xf numFmtId="0" fontId="160" fillId="0" borderId="51" xfId="0" applyFont="1" applyBorder="1" applyAlignment="1">
      <alignment horizontal="center" vertical="center"/>
    </xf>
    <xf numFmtId="0" fontId="160" fillId="0" borderId="52" xfId="0" applyFont="1" applyBorder="1" applyAlignment="1">
      <alignment horizontal="center" vertical="center"/>
    </xf>
    <xf numFmtId="226" fontId="160" fillId="0" borderId="54" xfId="437" applyNumberFormat="1" applyFont="1" applyBorder="1" applyAlignment="1">
      <alignment vertical="center"/>
    </xf>
    <xf numFmtId="0" fontId="160" fillId="0" borderId="54" xfId="437" applyFont="1" applyBorder="1" applyAlignment="1">
      <alignment vertical="center"/>
    </xf>
    <xf numFmtId="0" fontId="164" fillId="0" borderId="54" xfId="437" applyFont="1" applyBorder="1" applyAlignment="1">
      <alignment horizontal="center" vertical="center"/>
    </xf>
    <xf numFmtId="188" fontId="164" fillId="0" borderId="54" xfId="199" applyNumberFormat="1" applyFont="1" applyFill="1" applyBorder="1" applyAlignment="1">
      <alignment horizontal="center" vertical="center"/>
    </xf>
    <xf numFmtId="3" fontId="160" fillId="0" borderId="54" xfId="446" applyNumberFormat="1" applyFont="1" applyBorder="1" applyAlignment="1">
      <alignment vertical="center"/>
    </xf>
    <xf numFmtId="188" fontId="164" fillId="0" borderId="54" xfId="199" applyNumberFormat="1" applyFont="1" applyFill="1" applyBorder="1" applyAlignment="1">
      <alignment vertical="center"/>
    </xf>
    <xf numFmtId="188" fontId="160" fillId="0" borderId="54" xfId="199" applyNumberFormat="1" applyFont="1" applyFill="1" applyBorder="1" applyAlignment="1">
      <alignment vertical="center"/>
    </xf>
    <xf numFmtId="189" fontId="160" fillId="0" borderId="54" xfId="199" applyNumberFormat="1" applyFont="1" applyFill="1" applyBorder="1" applyAlignment="1">
      <alignment vertical="center"/>
    </xf>
    <xf numFmtId="0" fontId="161" fillId="0" borderId="57" xfId="446" applyFont="1" applyBorder="1" applyAlignment="1">
      <alignment vertical="center"/>
    </xf>
    <xf numFmtId="3" fontId="202" fillId="0" borderId="6" xfId="201" applyNumberFormat="1" applyFont="1" applyFill="1" applyBorder="1" applyAlignment="1">
      <alignment vertical="center"/>
    </xf>
    <xf numFmtId="0" fontId="202" fillId="0" borderId="6" xfId="446" applyFont="1" applyBorder="1" applyAlignment="1">
      <alignment vertical="center"/>
    </xf>
    <xf numFmtId="0" fontId="202" fillId="0" borderId="6" xfId="446" applyFont="1" applyBorder="1" applyAlignment="1">
      <alignment horizontal="centerContinuous" vertical="center" shrinkToFit="1"/>
    </xf>
    <xf numFmtId="197" fontId="202" fillId="0" borderId="6" xfId="441" applyNumberFormat="1" applyFont="1" applyBorder="1" applyAlignment="1">
      <alignment vertical="center"/>
    </xf>
    <xf numFmtId="3" fontId="202" fillId="0" borderId="6" xfId="441" applyNumberFormat="1" applyFont="1" applyBorder="1" applyAlignment="1">
      <alignment horizontal="centerContinuous" vertical="center" shrinkToFit="1"/>
    </xf>
    <xf numFmtId="261" fontId="160" fillId="0" borderId="54" xfId="200" applyNumberFormat="1" applyFont="1" applyBorder="1" applyAlignment="1">
      <alignment horizontal="right" vertical="center"/>
    </xf>
    <xf numFmtId="197" fontId="160" fillId="0" borderId="54" xfId="3431" applyNumberFormat="1" applyFont="1" applyFill="1" applyBorder="1" applyAlignment="1">
      <alignment horizontal="right" vertical="center"/>
    </xf>
    <xf numFmtId="196" fontId="160" fillId="0" borderId="52" xfId="171" applyNumberFormat="1" applyFont="1" applyBorder="1" applyAlignment="1">
      <alignment vertical="center"/>
    </xf>
    <xf numFmtId="10" fontId="160" fillId="0" borderId="52" xfId="441" applyNumberFormat="1" applyFont="1" applyBorder="1" applyAlignment="1">
      <alignment vertical="center"/>
    </xf>
    <xf numFmtId="195" fontId="160" fillId="0" borderId="52" xfId="171" quotePrefix="1" applyNumberFormat="1" applyFont="1" applyBorder="1" applyAlignment="1">
      <alignment vertical="center"/>
    </xf>
    <xf numFmtId="41" fontId="160" fillId="0" borderId="6" xfId="197" quotePrefix="1" applyNumberFormat="1" applyFont="1" applyFill="1" applyBorder="1" applyAlignment="1">
      <alignment horizontal="right" vertical="center" shrinkToFit="1"/>
    </xf>
    <xf numFmtId="41" fontId="160" fillId="0" borderId="54" xfId="197" quotePrefix="1" applyNumberFormat="1" applyFont="1" applyFill="1" applyBorder="1" applyAlignment="1">
      <alignment horizontal="right" vertical="center" shrinkToFit="1"/>
    </xf>
    <xf numFmtId="41" fontId="160" fillId="0" borderId="6" xfId="419" quotePrefix="1" applyNumberFormat="1" applyFont="1" applyFill="1" applyBorder="1" applyAlignment="1">
      <alignment horizontal="right" vertical="center" shrinkToFit="1"/>
    </xf>
    <xf numFmtId="41" fontId="160" fillId="0" borderId="54" xfId="419" quotePrefix="1" applyNumberFormat="1" applyFont="1" applyFill="1" applyBorder="1" applyAlignment="1">
      <alignment horizontal="right" vertical="center" shrinkToFit="1"/>
    </xf>
    <xf numFmtId="178" fontId="201" fillId="0" borderId="54" xfId="197" quotePrefix="1" applyFont="1" applyFill="1" applyBorder="1" applyAlignment="1">
      <alignment horizontal="center" vertical="center"/>
    </xf>
    <xf numFmtId="178" fontId="201" fillId="0" borderId="54" xfId="197" applyFont="1" applyFill="1" applyBorder="1" applyAlignment="1">
      <alignment horizontal="center" vertical="center"/>
    </xf>
    <xf numFmtId="0" fontId="201" fillId="0" borderId="54" xfId="0" applyFont="1" applyBorder="1" applyAlignment="1">
      <alignment horizontal="center" vertical="center"/>
    </xf>
    <xf numFmtId="264" fontId="8" fillId="0" borderId="0" xfId="3349" applyNumberFormat="1" applyFont="1" applyAlignment="1">
      <alignment vertical="center"/>
    </xf>
    <xf numFmtId="41" fontId="8" fillId="0" borderId="0" xfId="3349" applyNumberFormat="1" applyFont="1" applyAlignment="1">
      <alignment vertical="center"/>
    </xf>
    <xf numFmtId="0" fontId="98" fillId="0" borderId="0" xfId="824">
      <alignment vertical="center"/>
    </xf>
    <xf numFmtId="223" fontId="17" fillId="0" borderId="51" xfId="3349" applyFont="1" applyBorder="1" applyAlignment="1">
      <alignment horizontal="left" vertical="center"/>
    </xf>
    <xf numFmtId="179" fontId="17" fillId="0" borderId="52" xfId="3349" applyNumberFormat="1" applyFont="1" applyBorder="1" applyAlignment="1">
      <alignment horizontal="center" vertical="center"/>
    </xf>
    <xf numFmtId="223" fontId="17" fillId="0" borderId="52" xfId="3349" applyFont="1" applyBorder="1" applyAlignment="1">
      <alignment horizontal="center" vertical="center"/>
    </xf>
    <xf numFmtId="223" fontId="17" fillId="0" borderId="53" xfId="3349" applyFont="1" applyBorder="1" applyAlignment="1">
      <alignment horizontal="center" vertical="center"/>
    </xf>
    <xf numFmtId="182" fontId="17" fillId="0" borderId="56" xfId="443" applyFont="1" applyBorder="1" applyAlignment="1">
      <alignment vertical="center"/>
    </xf>
    <xf numFmtId="182" fontId="17" fillId="0" borderId="58" xfId="443" applyFont="1" applyBorder="1" applyAlignment="1">
      <alignment vertical="center"/>
    </xf>
    <xf numFmtId="223" fontId="17" fillId="0" borderId="0" xfId="3349" applyFont="1"/>
    <xf numFmtId="223" fontId="17" fillId="0" borderId="54" xfId="3349" applyFont="1" applyBorder="1" applyAlignment="1">
      <alignment horizontal="center" vertical="center"/>
    </xf>
    <xf numFmtId="223" fontId="17" fillId="0" borderId="51" xfId="3349" applyFont="1" applyBorder="1" applyAlignment="1">
      <alignment horizontal="center" vertical="center"/>
    </xf>
    <xf numFmtId="182" fontId="17" fillId="0" borderId="32" xfId="443" applyFont="1" applyBorder="1" applyAlignment="1">
      <alignment vertical="center"/>
    </xf>
    <xf numFmtId="182" fontId="17" fillId="0" borderId="11" xfId="443" applyFont="1" applyBorder="1" applyAlignment="1">
      <alignment vertical="center"/>
    </xf>
    <xf numFmtId="223" fontId="17" fillId="0" borderId="56" xfId="3349" applyFont="1" applyBorder="1" applyAlignment="1">
      <alignment horizontal="left" vertical="center"/>
    </xf>
    <xf numFmtId="223" fontId="17" fillId="0" borderId="57" xfId="3349" applyFont="1" applyBorder="1" applyAlignment="1">
      <alignment horizontal="left" vertical="center"/>
    </xf>
    <xf numFmtId="223" fontId="17" fillId="0" borderId="57" xfId="3349" applyFont="1" applyBorder="1" applyAlignment="1">
      <alignment horizontal="center" vertical="center"/>
    </xf>
    <xf numFmtId="41" fontId="17" fillId="0" borderId="57" xfId="4437" applyFont="1" applyFill="1" applyBorder="1" applyAlignment="1">
      <alignment horizontal="center" vertical="center"/>
    </xf>
    <xf numFmtId="179" fontId="17" fillId="0" borderId="54" xfId="3349" applyNumberFormat="1" applyFont="1" applyBorder="1" applyAlignment="1">
      <alignment horizontal="center" vertical="center"/>
    </xf>
    <xf numFmtId="179" fontId="17" fillId="0" borderId="51" xfId="3349" applyNumberFormat="1" applyFont="1" applyBorder="1" applyAlignment="1">
      <alignment horizontal="center" vertical="center"/>
    </xf>
    <xf numFmtId="223" fontId="17" fillId="0" borderId="0" xfId="3349" applyFont="1" applyAlignment="1">
      <alignment vertical="center"/>
    </xf>
    <xf numFmtId="182" fontId="17" fillId="0" borderId="0" xfId="443" applyFont="1" applyAlignment="1">
      <alignment vertical="center"/>
    </xf>
    <xf numFmtId="275" fontId="17" fillId="0" borderId="52" xfId="3349" applyNumberFormat="1" applyFont="1" applyBorder="1" applyAlignment="1">
      <alignment horizontal="center" vertical="center"/>
    </xf>
    <xf numFmtId="223" fontId="17" fillId="0" borderId="54" xfId="3349" applyFont="1" applyBorder="1" applyAlignment="1">
      <alignment horizontal="left" vertical="center"/>
    </xf>
    <xf numFmtId="186" fontId="17" fillId="0" borderId="52" xfId="3349" applyNumberFormat="1" applyFont="1" applyBorder="1" applyAlignment="1">
      <alignment horizontal="center" vertical="center"/>
    </xf>
    <xf numFmtId="223" fontId="17" fillId="0" borderId="52" xfId="3349" applyFont="1" applyBorder="1" applyAlignment="1">
      <alignment horizontal="left" vertical="center"/>
    </xf>
    <xf numFmtId="41" fontId="17" fillId="0" borderId="52" xfId="4437" applyFont="1" applyFill="1" applyBorder="1" applyAlignment="1">
      <alignment horizontal="center" vertical="center"/>
    </xf>
    <xf numFmtId="182" fontId="17" fillId="0" borderId="52" xfId="443" applyFont="1" applyBorder="1" applyAlignment="1">
      <alignment horizontal="right" vertical="center"/>
    </xf>
    <xf numFmtId="2" fontId="17" fillId="0" borderId="53" xfId="443" applyNumberFormat="1" applyFont="1" applyBorder="1" applyAlignment="1">
      <alignment horizontal="left" vertical="center"/>
    </xf>
    <xf numFmtId="275" fontId="17" fillId="0" borderId="54" xfId="443" applyNumberFormat="1" applyFont="1" applyBorder="1" applyAlignment="1">
      <alignment horizontal="center" vertical="center"/>
    </xf>
    <xf numFmtId="178" fontId="201" fillId="0" borderId="6" xfId="203" applyFont="1" applyFill="1" applyBorder="1" applyAlignment="1">
      <alignment horizontal="center" vertical="center"/>
    </xf>
    <xf numFmtId="3" fontId="201" fillId="0" borderId="6" xfId="446" applyNumberFormat="1" applyFont="1" applyBorder="1" applyAlignment="1">
      <alignment horizontal="centerContinuous" vertical="center" shrinkToFit="1"/>
    </xf>
    <xf numFmtId="3" fontId="201" fillId="0" borderId="6" xfId="201" applyNumberFormat="1" applyFont="1" applyFill="1" applyBorder="1" applyAlignment="1">
      <alignment vertical="center"/>
    </xf>
    <xf numFmtId="197" fontId="201" fillId="0" borderId="6" xfId="441" applyNumberFormat="1" applyFont="1" applyBorder="1" applyAlignment="1">
      <alignment vertical="center"/>
    </xf>
    <xf numFmtId="0" fontId="160" fillId="0" borderId="28" xfId="435" applyFont="1" applyBorder="1" applyAlignment="1">
      <alignment horizontal="center" vertical="center"/>
    </xf>
    <xf numFmtId="49" fontId="160" fillId="0" borderId="6" xfId="446" quotePrefix="1" applyNumberFormat="1" applyFont="1" applyBorder="1" applyAlignment="1">
      <alignment horizontal="center" vertical="center"/>
    </xf>
    <xf numFmtId="4" fontId="160" fillId="0" borderId="6" xfId="201" applyNumberFormat="1" applyFont="1" applyFill="1" applyBorder="1" applyAlignment="1">
      <alignment horizontal="center" vertical="center" shrinkToFit="1"/>
    </xf>
    <xf numFmtId="227" fontId="160" fillId="0" borderId="6" xfId="201" applyNumberFormat="1" applyFont="1" applyFill="1" applyBorder="1" applyAlignment="1">
      <alignment horizontal="right" vertical="center" shrinkToFit="1"/>
    </xf>
    <xf numFmtId="0" fontId="205" fillId="0" borderId="56" xfId="4776" applyFont="1" applyBorder="1" applyAlignment="1">
      <alignment vertical="center" shrinkToFit="1"/>
    </xf>
    <xf numFmtId="0" fontId="205" fillId="0" borderId="28" xfId="4776" applyFont="1" applyBorder="1" applyAlignment="1">
      <alignment vertical="center" shrinkToFit="1"/>
    </xf>
    <xf numFmtId="0" fontId="205" fillId="0" borderId="1" xfId="441" applyFont="1" applyBorder="1" applyAlignment="1">
      <alignment vertical="center"/>
    </xf>
    <xf numFmtId="0" fontId="205" fillId="0" borderId="59" xfId="4776" applyFont="1" applyBorder="1">
      <alignment vertical="center"/>
    </xf>
    <xf numFmtId="0" fontId="205" fillId="0" borderId="59" xfId="4776" applyFont="1" applyBorder="1" applyAlignment="1">
      <alignment vertical="center" shrinkToFit="1"/>
    </xf>
    <xf numFmtId="0" fontId="205" fillId="0" borderId="6" xfId="4776" applyFont="1" applyBorder="1" applyAlignment="1">
      <alignment vertical="center" shrinkToFit="1"/>
    </xf>
    <xf numFmtId="193" fontId="160" fillId="0" borderId="54" xfId="199" applyNumberFormat="1" applyFont="1" applyFill="1" applyBorder="1" applyAlignment="1">
      <alignment vertical="center"/>
    </xf>
    <xf numFmtId="225" fontId="160" fillId="0" borderId="54" xfId="199" applyNumberFormat="1" applyFont="1" applyFill="1" applyBorder="1" applyAlignment="1">
      <alignment vertical="center"/>
    </xf>
    <xf numFmtId="0" fontId="205" fillId="0" borderId="54" xfId="434" applyFont="1" applyBorder="1" applyAlignment="1">
      <alignment horizontal="center" vertical="center"/>
    </xf>
    <xf numFmtId="0" fontId="206" fillId="0" borderId="59" xfId="4776" applyFont="1" applyBorder="1">
      <alignment vertical="center"/>
    </xf>
    <xf numFmtId="0" fontId="206" fillId="0" borderId="6" xfId="4776" applyFont="1" applyBorder="1" applyAlignment="1">
      <alignment vertical="center" shrinkToFit="1"/>
    </xf>
    <xf numFmtId="0" fontId="161" fillId="0" borderId="54" xfId="199" applyNumberFormat="1" applyFont="1" applyFill="1" applyBorder="1" applyAlignment="1">
      <alignment horizontal="center" vertical="center"/>
    </xf>
    <xf numFmtId="3" fontId="161" fillId="0" borderId="6" xfId="446" applyNumberFormat="1" applyFont="1" applyBorder="1" applyAlignment="1">
      <alignment vertical="center"/>
    </xf>
    <xf numFmtId="189" fontId="161" fillId="0" borderId="54" xfId="199" applyNumberFormat="1" applyFont="1" applyFill="1" applyBorder="1" applyAlignment="1">
      <alignment vertical="center"/>
    </xf>
    <xf numFmtId="193" fontId="161" fillId="0" borderId="54" xfId="199" applyNumberFormat="1" applyFont="1" applyFill="1" applyBorder="1" applyAlignment="1">
      <alignment vertical="center"/>
    </xf>
    <xf numFmtId="225" fontId="161" fillId="0" borderId="54" xfId="199" applyNumberFormat="1" applyFont="1" applyFill="1" applyBorder="1" applyAlignment="1">
      <alignment vertical="center"/>
    </xf>
    <xf numFmtId="0" fontId="161" fillId="0" borderId="54" xfId="437" applyFont="1" applyBorder="1" applyAlignment="1">
      <alignment horizontal="center" vertical="center"/>
    </xf>
    <xf numFmtId="189" fontId="160" fillId="0" borderId="6" xfId="199" applyNumberFormat="1" applyFont="1" applyFill="1" applyBorder="1" applyAlignment="1">
      <alignment vertical="center"/>
    </xf>
    <xf numFmtId="193" fontId="160" fillId="0" borderId="6" xfId="199" applyNumberFormat="1" applyFont="1" applyFill="1" applyBorder="1" applyAlignment="1">
      <alignment vertical="center"/>
    </xf>
    <xf numFmtId="225" fontId="160" fillId="0" borderId="6" xfId="199" applyNumberFormat="1" applyFont="1" applyFill="1" applyBorder="1" applyAlignment="1">
      <alignment vertical="center"/>
    </xf>
    <xf numFmtId="188" fontId="160" fillId="0" borderId="1" xfId="199" applyNumberFormat="1" applyFont="1" applyFill="1" applyBorder="1" applyAlignment="1">
      <alignment horizontal="center" vertical="center"/>
    </xf>
    <xf numFmtId="188" fontId="160" fillId="0" borderId="1" xfId="199" applyNumberFormat="1" applyFont="1" applyFill="1" applyBorder="1" applyAlignment="1">
      <alignment vertical="center"/>
    </xf>
    <xf numFmtId="0" fontId="160" fillId="0" borderId="51" xfId="439" applyFont="1" applyBorder="1" applyAlignment="1">
      <alignment horizontal="center" vertical="center"/>
    </xf>
    <xf numFmtId="188" fontId="160" fillId="0" borderId="54" xfId="199" applyNumberFormat="1" applyFont="1" applyFill="1" applyBorder="1" applyAlignment="1">
      <alignment horizontal="center" vertical="center"/>
    </xf>
    <xf numFmtId="41" fontId="160" fillId="0" borderId="6" xfId="197" applyNumberFormat="1" applyFont="1" applyFill="1" applyBorder="1" applyAlignment="1">
      <alignment vertical="center" shrinkToFit="1"/>
    </xf>
    <xf numFmtId="0" fontId="160" fillId="0" borderId="28" xfId="197" applyNumberFormat="1" applyFont="1" applyFill="1" applyBorder="1" applyAlignment="1">
      <alignment horizontal="center" vertical="center"/>
    </xf>
    <xf numFmtId="0" fontId="160" fillId="0" borderId="35" xfId="197" applyNumberFormat="1" applyFont="1" applyFill="1" applyBorder="1" applyAlignment="1">
      <alignment horizontal="center" vertical="center"/>
    </xf>
    <xf numFmtId="0" fontId="205" fillId="0" borderId="6" xfId="434" applyFont="1" applyBorder="1" applyAlignment="1">
      <alignment horizontal="center" vertical="center"/>
    </xf>
    <xf numFmtId="0" fontId="205" fillId="0" borderId="6" xfId="434" applyFont="1" applyBorder="1" applyAlignment="1">
      <alignment horizontal="center" vertical="center" shrinkToFit="1"/>
    </xf>
    <xf numFmtId="0" fontId="6" fillId="0" borderId="56" xfId="0" applyFont="1" applyBorder="1" applyAlignment="1">
      <alignment horizontal="left"/>
    </xf>
    <xf numFmtId="0" fontId="5" fillId="0" borderId="57" xfId="0" applyFont="1" applyBorder="1"/>
    <xf numFmtId="188" fontId="5" fillId="0" borderId="57" xfId="3132" applyNumberFormat="1" applyFont="1" applyBorder="1"/>
    <xf numFmtId="189" fontId="207" fillId="0" borderId="57" xfId="3132" applyFont="1" applyBorder="1" applyAlignment="1">
      <alignment horizontal="left"/>
    </xf>
    <xf numFmtId="189" fontId="5" fillId="0" borderId="57" xfId="3132" applyFont="1" applyBorder="1"/>
    <xf numFmtId="0" fontId="208" fillId="0" borderId="58" xfId="0" applyFont="1" applyBorder="1" applyAlignment="1">
      <alignment horizontal="center"/>
    </xf>
    <xf numFmtId="0" fontId="5" fillId="0" borderId="0" xfId="0" applyFont="1"/>
    <xf numFmtId="0" fontId="0" fillId="0" borderId="32" xfId="0" applyBorder="1" applyAlignment="1">
      <alignment vertical="center"/>
    </xf>
    <xf numFmtId="0" fontId="0" fillId="0" borderId="0" xfId="0" applyAlignment="1">
      <alignment vertical="center"/>
    </xf>
    <xf numFmtId="189" fontId="5" fillId="0" borderId="0" xfId="3132" applyFont="1" applyBorder="1" applyAlignment="1">
      <alignment vertical="center"/>
    </xf>
    <xf numFmtId="0" fontId="208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28" xfId="0" applyFont="1" applyBorder="1" applyAlignment="1">
      <alignment horizontal="right" vertical="center"/>
    </xf>
    <xf numFmtId="189" fontId="6" fillId="0" borderId="31" xfId="3132" applyFont="1" applyBorder="1" applyAlignment="1">
      <alignment vertical="center"/>
    </xf>
    <xf numFmtId="188" fontId="6" fillId="0" borderId="31" xfId="3132" applyNumberFormat="1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189" fontId="5" fillId="0" borderId="31" xfId="3132" applyFont="1" applyBorder="1" applyAlignment="1">
      <alignment vertical="center"/>
    </xf>
    <xf numFmtId="0" fontId="208" fillId="0" borderId="21" xfId="0" applyFont="1" applyBorder="1" applyAlignment="1">
      <alignment horizontal="center" vertical="center"/>
    </xf>
    <xf numFmtId="0" fontId="209" fillId="26" borderId="59" xfId="0" applyFont="1" applyFill="1" applyBorder="1" applyAlignment="1">
      <alignment horizontal="centerContinuous" vertical="center"/>
    </xf>
    <xf numFmtId="0" fontId="209" fillId="26" borderId="59" xfId="0" applyFont="1" applyFill="1" applyBorder="1" applyAlignment="1">
      <alignment horizontal="center" vertical="center"/>
    </xf>
    <xf numFmtId="188" fontId="209" fillId="26" borderId="59" xfId="3132" applyNumberFormat="1" applyFont="1" applyFill="1" applyBorder="1" applyAlignment="1">
      <alignment horizontal="center" vertical="center"/>
    </xf>
    <xf numFmtId="189" fontId="209" fillId="26" borderId="51" xfId="3132" applyFont="1" applyFill="1" applyBorder="1" applyAlignment="1">
      <alignment horizontal="centerContinuous" vertical="center"/>
    </xf>
    <xf numFmtId="189" fontId="209" fillId="26" borderId="53" xfId="3132" applyFont="1" applyFill="1" applyBorder="1" applyAlignment="1">
      <alignment horizontal="centerContinuous" vertical="center"/>
    </xf>
    <xf numFmtId="0" fontId="209" fillId="26" borderId="6" xfId="0" applyFont="1" applyFill="1" applyBorder="1" applyAlignment="1">
      <alignment horizontal="centerContinuous" vertical="center"/>
    </xf>
    <xf numFmtId="0" fontId="209" fillId="26" borderId="6" xfId="0" applyFont="1" applyFill="1" applyBorder="1" applyAlignment="1">
      <alignment horizontal="center" vertical="center"/>
    </xf>
    <xf numFmtId="188" fontId="209" fillId="26" borderId="6" xfId="3132" applyNumberFormat="1" applyFont="1" applyFill="1" applyBorder="1" applyAlignment="1">
      <alignment horizontal="center" vertical="center"/>
    </xf>
    <xf numFmtId="189" fontId="209" fillId="26" borderId="54" xfId="3132" applyFont="1" applyFill="1" applyBorder="1" applyAlignment="1">
      <alignment horizontal="center" vertical="center"/>
    </xf>
    <xf numFmtId="189" fontId="209" fillId="26" borderId="54" xfId="3132" quotePrefix="1" applyFont="1" applyFill="1" applyBorder="1" applyAlignment="1">
      <alignment horizontal="center" vertical="center"/>
    </xf>
    <xf numFmtId="0" fontId="8" fillId="0" borderId="54" xfId="0" applyFont="1" applyBorder="1" applyAlignment="1">
      <alignment horizontal="center" vertical="center" shrinkToFit="1"/>
    </xf>
    <xf numFmtId="41" fontId="173" fillId="0" borderId="54" xfId="3132" applyNumberFormat="1" applyFont="1" applyBorder="1" applyAlignment="1">
      <alignment horizontal="center" vertical="center"/>
    </xf>
    <xf numFmtId="189" fontId="173" fillId="0" borderId="54" xfId="3132" applyFont="1" applyBorder="1" applyAlignment="1">
      <alignment vertical="center"/>
    </xf>
    <xf numFmtId="189" fontId="173" fillId="0" borderId="54" xfId="3132" applyFont="1" applyFill="1" applyBorder="1" applyAlignment="1">
      <alignment vertical="center"/>
    </xf>
    <xf numFmtId="193" fontId="173" fillId="0" borderId="54" xfId="3132" applyNumberFormat="1" applyFont="1" applyBorder="1" applyAlignment="1">
      <alignment vertical="center"/>
    </xf>
    <xf numFmtId="188" fontId="173" fillId="0" borderId="54" xfId="3132" applyNumberFormat="1" applyFont="1" applyBorder="1" applyAlignment="1">
      <alignment vertical="center"/>
    </xf>
    <xf numFmtId="0" fontId="8" fillId="0" borderId="54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quotePrefix="1" applyFont="1" applyAlignment="1">
      <alignment vertical="center"/>
    </xf>
    <xf numFmtId="193" fontId="173" fillId="0" borderId="54" xfId="3132" applyNumberFormat="1" applyFont="1" applyFill="1" applyBorder="1" applyAlignment="1">
      <alignment vertical="center"/>
    </xf>
    <xf numFmtId="41" fontId="173" fillId="0" borderId="54" xfId="3132" applyNumberFormat="1" applyFont="1" applyFill="1" applyBorder="1" applyAlignment="1">
      <alignment horizontal="center" vertical="center"/>
    </xf>
    <xf numFmtId="0" fontId="18" fillId="0" borderId="54" xfId="0" applyFont="1" applyBorder="1" applyAlignment="1">
      <alignment horizontal="center" vertical="center" shrinkToFit="1"/>
    </xf>
    <xf numFmtId="189" fontId="8" fillId="0" borderId="54" xfId="3132" applyFont="1" applyFill="1" applyBorder="1" applyAlignment="1">
      <alignment vertical="center"/>
    </xf>
    <xf numFmtId="0" fontId="8" fillId="0" borderId="54" xfId="3132" applyNumberFormat="1" applyFont="1" applyFill="1" applyBorder="1" applyAlignment="1">
      <alignment horizontal="center" vertical="center"/>
    </xf>
    <xf numFmtId="0" fontId="173" fillId="0" borderId="54" xfId="0" applyFont="1" applyBorder="1" applyAlignment="1">
      <alignment horizontal="center" vertical="center"/>
    </xf>
    <xf numFmtId="365" fontId="11" fillId="0" borderId="54" xfId="4777" applyNumberFormat="1" applyFont="1" applyBorder="1" applyAlignment="1">
      <alignment horizontal="center" vertical="center"/>
    </xf>
    <xf numFmtId="365" fontId="11" fillId="0" borderId="54" xfId="4777" applyNumberFormat="1" applyFont="1" applyBorder="1" applyAlignment="1">
      <alignment horizontal="center" vertical="center" shrinkToFit="1"/>
    </xf>
    <xf numFmtId="186" fontId="11" fillId="0" borderId="54" xfId="4777" applyNumberFormat="1" applyFont="1" applyBorder="1" applyAlignment="1">
      <alignment horizontal="center" vertical="center"/>
    </xf>
    <xf numFmtId="0" fontId="17" fillId="0" borderId="54" xfId="0" applyFont="1" applyBorder="1" applyAlignment="1">
      <alignment horizontal="center" vertical="center"/>
    </xf>
    <xf numFmtId="189" fontId="49" fillId="0" borderId="54" xfId="3132" applyFont="1" applyBorder="1" applyAlignment="1">
      <alignment vertical="center"/>
    </xf>
    <xf numFmtId="189" fontId="49" fillId="0" borderId="54" xfId="3132" applyFont="1" applyFill="1" applyBorder="1" applyAlignment="1">
      <alignment vertical="center"/>
    </xf>
    <xf numFmtId="0" fontId="173" fillId="0" borderId="54" xfId="0" applyFont="1" applyBorder="1" applyAlignment="1">
      <alignment vertical="center"/>
    </xf>
    <xf numFmtId="0" fontId="173" fillId="0" borderId="54" xfId="3132" applyNumberFormat="1" applyFont="1" applyBorder="1" applyAlignment="1">
      <alignment vertical="center"/>
    </xf>
    <xf numFmtId="188" fontId="173" fillId="0" borderId="54" xfId="3132" applyNumberFormat="1" applyFont="1" applyFill="1" applyBorder="1" applyAlignment="1">
      <alignment vertical="center"/>
    </xf>
    <xf numFmtId="0" fontId="210" fillId="0" borderId="0" xfId="0" applyFont="1" applyAlignment="1">
      <alignment horizontal="center" vertical="center"/>
    </xf>
    <xf numFmtId="0" fontId="173" fillId="0" borderId="54" xfId="3132" applyNumberFormat="1" applyFont="1" applyBorder="1" applyAlignment="1">
      <alignment horizontal="center" vertical="center"/>
    </xf>
    <xf numFmtId="0" fontId="8" fillId="0" borderId="54" xfId="0" applyFont="1" applyBorder="1" applyAlignment="1">
      <alignment horizontal="centerContinuous" vertical="center"/>
    </xf>
    <xf numFmtId="0" fontId="8" fillId="0" borderId="54" xfId="0" quotePrefix="1" applyFont="1" applyBorder="1" applyAlignment="1">
      <alignment horizontal="centerContinuous" vertical="center"/>
    </xf>
    <xf numFmtId="37" fontId="173" fillId="0" borderId="54" xfId="0" applyNumberFormat="1" applyFont="1" applyBorder="1" applyAlignment="1">
      <alignment horizontal="centerContinuous" vertical="center"/>
    </xf>
    <xf numFmtId="188" fontId="173" fillId="0" borderId="54" xfId="3132" applyNumberFormat="1" applyFont="1" applyBorder="1" applyAlignment="1">
      <alignment horizontal="center" vertical="center"/>
    </xf>
    <xf numFmtId="189" fontId="8" fillId="0" borderId="54" xfId="3132" applyFont="1" applyBorder="1" applyAlignment="1">
      <alignment horizontal="center" vertical="center"/>
    </xf>
    <xf numFmtId="189" fontId="8" fillId="0" borderId="54" xfId="3132" applyFont="1" applyBorder="1" applyAlignment="1">
      <alignment vertical="center"/>
    </xf>
    <xf numFmtId="0" fontId="8" fillId="0" borderId="54" xfId="0" applyFont="1" applyBorder="1" applyAlignment="1">
      <alignment vertical="center"/>
    </xf>
    <xf numFmtId="189" fontId="173" fillId="0" borderId="54" xfId="3132" applyNumberFormat="1" applyFont="1" applyBorder="1" applyAlignment="1">
      <alignment horizontal="center" vertical="center"/>
    </xf>
    <xf numFmtId="225" fontId="173" fillId="0" borderId="54" xfId="3132" applyNumberFormat="1" applyFont="1" applyFill="1" applyBorder="1" applyAlignment="1">
      <alignment vertical="center"/>
    </xf>
    <xf numFmtId="0" fontId="74" fillId="0" borderId="54" xfId="0" applyFont="1" applyBorder="1" applyAlignment="1">
      <alignment vertical="center"/>
    </xf>
    <xf numFmtId="0" fontId="5" fillId="0" borderId="0" xfId="0" applyFont="1" applyAlignment="1">
      <alignment horizontal="centerContinuous"/>
    </xf>
    <xf numFmtId="188" fontId="5" fillId="0" borderId="0" xfId="3132" applyNumberFormat="1" applyFont="1"/>
    <xf numFmtId="189" fontId="5" fillId="0" borderId="0" xfId="3132" applyFont="1"/>
    <xf numFmtId="0" fontId="56" fillId="0" borderId="54" xfId="4778" applyFont="1" applyBorder="1" applyAlignment="1">
      <alignment horizontal="center" vertical="center"/>
    </xf>
    <xf numFmtId="49" fontId="56" fillId="0" borderId="54" xfId="4778" applyNumberFormat="1" applyFont="1" applyBorder="1" applyAlignment="1">
      <alignment horizontal="center" vertical="center"/>
    </xf>
    <xf numFmtId="0" fontId="56" fillId="0" borderId="54" xfId="4778" applyFont="1" applyBorder="1" applyAlignment="1">
      <alignment horizontal="center" vertical="center" shrinkToFit="1"/>
    </xf>
    <xf numFmtId="189" fontId="56" fillId="0" borderId="0" xfId="4779" applyFont="1" applyFill="1" applyBorder="1" applyAlignment="1">
      <alignment vertical="center"/>
    </xf>
    <xf numFmtId="0" fontId="56" fillId="0" borderId="0" xfId="4778" applyFont="1" applyAlignment="1">
      <alignment vertical="center"/>
    </xf>
    <xf numFmtId="0" fontId="56" fillId="0" borderId="31" xfId="4778" applyFont="1" applyBorder="1" applyAlignment="1">
      <alignment vertical="center"/>
    </xf>
    <xf numFmtId="0" fontId="56" fillId="0" borderId="31" xfId="4778" applyFont="1" applyBorder="1"/>
    <xf numFmtId="0" fontId="211" fillId="0" borderId="51" xfId="4778" applyFont="1" applyBorder="1" applyAlignment="1">
      <alignment vertical="center"/>
    </xf>
    <xf numFmtId="0" fontId="211" fillId="0" borderId="52" xfId="4778" applyFont="1" applyBorder="1" applyAlignment="1">
      <alignment horizontal="center" vertical="center"/>
    </xf>
    <xf numFmtId="0" fontId="211" fillId="0" borderId="52" xfId="4778" applyFont="1" applyBorder="1" applyAlignment="1">
      <alignment vertical="center" shrinkToFit="1"/>
    </xf>
    <xf numFmtId="0" fontId="211" fillId="0" borderId="52" xfId="4778" applyFont="1" applyBorder="1" applyAlignment="1">
      <alignment horizontal="left" vertical="center" shrinkToFit="1"/>
    </xf>
    <xf numFmtId="0" fontId="211" fillId="0" borderId="52" xfId="4778" applyFont="1" applyBorder="1" applyAlignment="1">
      <alignment vertical="center"/>
    </xf>
    <xf numFmtId="0" fontId="211" fillId="0" borderId="52" xfId="4778" applyFont="1" applyBorder="1" applyAlignment="1">
      <alignment horizontal="right" vertical="center"/>
    </xf>
    <xf numFmtId="49" fontId="211" fillId="0" borderId="52" xfId="4778" applyNumberFormat="1" applyFont="1" applyBorder="1" applyAlignment="1">
      <alignment vertical="center"/>
    </xf>
    <xf numFmtId="0" fontId="211" fillId="0" borderId="53" xfId="4778" applyFont="1" applyBorder="1" applyAlignment="1">
      <alignment vertical="center" shrinkToFit="1"/>
    </xf>
    <xf numFmtId="0" fontId="56" fillId="0" borderId="0" xfId="4778" applyFont="1"/>
    <xf numFmtId="0" fontId="56" fillId="0" borderId="54" xfId="4778" applyFont="1" applyBorder="1" applyAlignment="1">
      <alignment horizontal="left" vertical="center" shrinkToFit="1"/>
    </xf>
    <xf numFmtId="0" fontId="56" fillId="0" borderId="51" xfId="4778" applyFont="1" applyBorder="1" applyAlignment="1">
      <alignment horizontal="center" vertical="center" shrinkToFit="1"/>
    </xf>
    <xf numFmtId="0" fontId="56" fillId="0" borderId="52" xfId="4780" applyNumberFormat="1" applyFont="1" applyFill="1" applyBorder="1" applyAlignment="1">
      <alignment horizontal="left" vertical="center" shrinkToFit="1"/>
    </xf>
    <xf numFmtId="0" fontId="56" fillId="0" borderId="52" xfId="4778" applyFont="1" applyBorder="1" applyAlignment="1">
      <alignment horizontal="left" vertical="center" shrinkToFit="1"/>
    </xf>
    <xf numFmtId="0" fontId="56" fillId="0" borderId="53" xfId="4778" applyFont="1" applyBorder="1" applyAlignment="1">
      <alignment horizontal="left" vertical="center" shrinkToFit="1"/>
    </xf>
    <xf numFmtId="366" fontId="56" fillId="0" borderId="54" xfId="4780" applyNumberFormat="1" applyFont="1" applyFill="1" applyBorder="1" applyAlignment="1">
      <alignment horizontal="center" vertical="center"/>
    </xf>
    <xf numFmtId="9" fontId="56" fillId="0" borderId="54" xfId="4780" applyNumberFormat="1" applyFont="1" applyFill="1" applyBorder="1" applyAlignment="1">
      <alignment horizontal="center" vertical="center"/>
    </xf>
    <xf numFmtId="41" fontId="56" fillId="0" borderId="54" xfId="4780" applyFont="1" applyFill="1" applyBorder="1" applyAlignment="1">
      <alignment horizontal="center" vertical="center"/>
    </xf>
    <xf numFmtId="0" fontId="56" fillId="0" borderId="54" xfId="4780" applyNumberFormat="1" applyFont="1" applyFill="1" applyBorder="1" applyAlignment="1">
      <alignment horizontal="right" vertical="center"/>
    </xf>
    <xf numFmtId="49" fontId="56" fillId="0" borderId="54" xfId="4780" applyNumberFormat="1" applyFont="1" applyFill="1" applyBorder="1" applyAlignment="1">
      <alignment horizontal="center" vertical="center"/>
    </xf>
    <xf numFmtId="0" fontId="56" fillId="0" borderId="52" xfId="4778" applyFont="1" applyBorder="1" applyAlignment="1">
      <alignment horizontal="center" vertical="center"/>
    </xf>
    <xf numFmtId="225" fontId="56" fillId="0" borderId="53" xfId="4779" applyNumberFormat="1" applyFont="1" applyFill="1" applyBorder="1" applyAlignment="1">
      <alignment horizontal="left" vertical="center"/>
    </xf>
    <xf numFmtId="49" fontId="56" fillId="0" borderId="54" xfId="4780" applyNumberFormat="1" applyFont="1" applyFill="1" applyBorder="1" applyAlignment="1">
      <alignment horizontal="center" vertical="center" wrapText="1"/>
    </xf>
    <xf numFmtId="367" fontId="56" fillId="0" borderId="52" xfId="4780" applyNumberFormat="1" applyFont="1" applyFill="1" applyBorder="1" applyAlignment="1">
      <alignment horizontal="left" vertical="center" shrinkToFit="1"/>
    </xf>
    <xf numFmtId="264" fontId="56" fillId="0" borderId="54" xfId="4780" applyNumberFormat="1" applyFont="1" applyFill="1" applyBorder="1" applyAlignment="1">
      <alignment horizontal="center" vertical="center"/>
    </xf>
    <xf numFmtId="189" fontId="56" fillId="31" borderId="0" xfId="4779" applyFont="1" applyFill="1" applyBorder="1" applyAlignment="1">
      <alignment vertical="center"/>
    </xf>
    <xf numFmtId="0" fontId="56" fillId="31" borderId="0" xfId="4778" applyFont="1" applyFill="1" applyAlignment="1">
      <alignment vertical="center"/>
    </xf>
    <xf numFmtId="220" fontId="56" fillId="0" borderId="52" xfId="4780" applyNumberFormat="1" applyFont="1" applyFill="1" applyBorder="1" applyAlignment="1">
      <alignment horizontal="left" vertical="center" shrinkToFit="1"/>
    </xf>
    <xf numFmtId="220" fontId="56" fillId="0" borderId="52" xfId="4780" applyNumberFormat="1" applyFont="1" applyFill="1" applyBorder="1" applyAlignment="1">
      <alignment horizontal="left" vertical="center"/>
    </xf>
    <xf numFmtId="49" fontId="56" fillId="0" borderId="54" xfId="4780" applyNumberFormat="1" applyFont="1" applyFill="1" applyBorder="1" applyAlignment="1">
      <alignment horizontal="right" vertical="center"/>
    </xf>
    <xf numFmtId="199" fontId="56" fillId="0" borderId="52" xfId="4780" applyNumberFormat="1" applyFont="1" applyFill="1" applyBorder="1" applyAlignment="1">
      <alignment horizontal="left" vertical="center" shrinkToFit="1"/>
    </xf>
    <xf numFmtId="0" fontId="56" fillId="28" borderId="54" xfId="4778" applyFont="1" applyFill="1" applyBorder="1" applyAlignment="1">
      <alignment horizontal="left" vertical="center" shrinkToFit="1"/>
    </xf>
    <xf numFmtId="0" fontId="56" fillId="28" borderId="54" xfId="4778" applyFont="1" applyFill="1" applyBorder="1" applyAlignment="1">
      <alignment horizontal="center" vertical="center" shrinkToFit="1"/>
    </xf>
    <xf numFmtId="0" fontId="56" fillId="28" borderId="51" xfId="4778" applyFont="1" applyFill="1" applyBorder="1" applyAlignment="1">
      <alignment horizontal="center" vertical="center" shrinkToFit="1"/>
    </xf>
    <xf numFmtId="220" fontId="56" fillId="28" borderId="52" xfId="4780" applyNumberFormat="1" applyFont="1" applyFill="1" applyBorder="1" applyAlignment="1">
      <alignment horizontal="left" vertical="center" shrinkToFit="1"/>
    </xf>
    <xf numFmtId="366" fontId="56" fillId="28" borderId="54" xfId="4780" applyNumberFormat="1" applyFont="1" applyFill="1" applyBorder="1" applyAlignment="1">
      <alignment horizontal="center" vertical="center"/>
    </xf>
    <xf numFmtId="0" fontId="56" fillId="28" borderId="54" xfId="4780" applyNumberFormat="1" applyFont="1" applyFill="1" applyBorder="1" applyAlignment="1">
      <alignment horizontal="right" vertical="center"/>
    </xf>
    <xf numFmtId="49" fontId="56" fillId="28" borderId="54" xfId="4780" applyNumberFormat="1" applyFont="1" applyFill="1" applyBorder="1" applyAlignment="1">
      <alignment horizontal="right" vertical="center"/>
    </xf>
    <xf numFmtId="0" fontId="56" fillId="0" borderId="0" xfId="4778" applyFont="1" applyAlignment="1">
      <alignment horizontal="center"/>
    </xf>
    <xf numFmtId="0" fontId="56" fillId="0" borderId="0" xfId="4778" applyFont="1" applyAlignment="1">
      <alignment shrinkToFit="1"/>
    </xf>
    <xf numFmtId="0" fontId="56" fillId="0" borderId="0" xfId="4778" applyFont="1" applyAlignment="1">
      <alignment horizontal="left" vertical="center" shrinkToFit="1"/>
    </xf>
    <xf numFmtId="0" fontId="56" fillId="0" borderId="0" xfId="4778" applyFont="1" applyAlignment="1">
      <alignment horizontal="right"/>
    </xf>
    <xf numFmtId="49" fontId="56" fillId="0" borderId="0" xfId="4778" applyNumberFormat="1" applyFont="1"/>
    <xf numFmtId="184" fontId="201" fillId="0" borderId="6" xfId="420" applyNumberFormat="1" applyFont="1" applyFill="1" applyBorder="1" applyAlignment="1">
      <alignment horizontal="center" vertical="center" shrinkToFit="1"/>
    </xf>
    <xf numFmtId="0" fontId="160" fillId="31" borderId="28" xfId="446" applyFont="1" applyFill="1" applyBorder="1" applyAlignment="1">
      <alignment horizontal="center" vertical="center" shrinkToFit="1"/>
    </xf>
    <xf numFmtId="368" fontId="212" fillId="0" borderId="54" xfId="4781" applyNumberFormat="1" applyBorder="1" applyAlignment="1">
      <alignment vertical="center"/>
    </xf>
    <xf numFmtId="368" fontId="212" fillId="0" borderId="8" xfId="4781" applyNumberFormat="1" applyBorder="1" applyAlignment="1">
      <alignment vertical="center"/>
    </xf>
    <xf numFmtId="369" fontId="212" fillId="0" borderId="54" xfId="4781" applyNumberFormat="1" applyBorder="1" applyAlignment="1">
      <alignment vertical="center"/>
    </xf>
    <xf numFmtId="184" fontId="161" fillId="31" borderId="6" xfId="420" applyNumberFormat="1" applyFont="1" applyFill="1" applyBorder="1" applyAlignment="1">
      <alignment horizontal="center" vertical="center" shrinkToFit="1"/>
    </xf>
    <xf numFmtId="197" fontId="161" fillId="31" borderId="6" xfId="420" applyNumberFormat="1" applyFont="1" applyFill="1" applyBorder="1" applyAlignment="1">
      <alignment horizontal="center" vertical="center" shrinkToFit="1"/>
    </xf>
    <xf numFmtId="176" fontId="160" fillId="0" borderId="6" xfId="420" applyFont="1" applyFill="1" applyBorder="1" applyAlignment="1">
      <alignment vertical="center"/>
    </xf>
    <xf numFmtId="0" fontId="17" fillId="0" borderId="0" xfId="446" applyFont="1" applyAlignment="1">
      <alignment vertical="center" shrinkToFit="1"/>
    </xf>
    <xf numFmtId="41" fontId="160" fillId="0" borderId="51" xfId="446" applyNumberFormat="1" applyFont="1" applyBorder="1" applyAlignment="1">
      <alignment horizontal="center" vertical="center" shrinkToFit="1"/>
    </xf>
    <xf numFmtId="41" fontId="160" fillId="0" borderId="51" xfId="446" applyNumberFormat="1" applyFont="1" applyBorder="1" applyAlignment="1">
      <alignment vertical="center" shrinkToFit="1"/>
    </xf>
    <xf numFmtId="264" fontId="160" fillId="0" borderId="67" xfId="420" applyNumberFormat="1" applyFont="1" applyFill="1" applyBorder="1" applyAlignment="1">
      <alignment horizontal="right" vertical="center" shrinkToFit="1"/>
    </xf>
    <xf numFmtId="264" fontId="160" fillId="0" borderId="6" xfId="435" quotePrefix="1" applyNumberFormat="1" applyFont="1" applyBorder="1" applyAlignment="1">
      <alignment horizontal="right" vertical="center" shrinkToFit="1"/>
    </xf>
    <xf numFmtId="264" fontId="160" fillId="0" borderId="6" xfId="420" applyNumberFormat="1" applyFont="1" applyFill="1" applyBorder="1" applyAlignment="1">
      <alignment horizontal="right" vertical="center"/>
    </xf>
    <xf numFmtId="0" fontId="161" fillId="31" borderId="28" xfId="446" applyFont="1" applyFill="1" applyBorder="1" applyAlignment="1">
      <alignment horizontal="center" vertical="center"/>
    </xf>
    <xf numFmtId="0" fontId="161" fillId="31" borderId="28" xfId="436" applyFont="1" applyFill="1" applyBorder="1" applyAlignment="1">
      <alignment horizontal="center" vertical="center" shrinkToFit="1"/>
    </xf>
    <xf numFmtId="3" fontId="161" fillId="31" borderId="1" xfId="420" applyNumberFormat="1" applyFont="1" applyFill="1" applyBorder="1" applyAlignment="1">
      <alignment horizontal="center" vertical="center" shrinkToFit="1"/>
    </xf>
    <xf numFmtId="0" fontId="161" fillId="31" borderId="6" xfId="446" applyFont="1" applyFill="1" applyBorder="1" applyAlignment="1">
      <alignment horizontal="center" vertical="center"/>
    </xf>
    <xf numFmtId="178" fontId="161" fillId="31" borderId="6" xfId="203" applyFont="1" applyFill="1" applyBorder="1" applyAlignment="1">
      <alignment horizontal="center" vertical="center"/>
    </xf>
    <xf numFmtId="37" fontId="161" fillId="31" borderId="1" xfId="0" applyNumberFormat="1" applyFont="1" applyFill="1" applyBorder="1" applyAlignment="1">
      <alignment horizontal="center" vertical="center" wrapText="1" shrinkToFit="1"/>
    </xf>
    <xf numFmtId="37" fontId="161" fillId="31" borderId="1" xfId="0" applyNumberFormat="1" applyFont="1" applyFill="1" applyBorder="1" applyAlignment="1">
      <alignment horizontal="center" vertical="center" shrinkToFit="1"/>
    </xf>
    <xf numFmtId="0" fontId="161" fillId="31" borderId="6" xfId="446" applyFont="1" applyFill="1" applyBorder="1" applyAlignment="1">
      <alignment horizontal="center" vertical="top" wrapText="1"/>
    </xf>
    <xf numFmtId="0" fontId="160" fillId="0" borderId="54" xfId="446" applyFont="1" applyBorder="1" applyAlignment="1">
      <alignment horizontal="centerContinuous" vertical="center"/>
    </xf>
    <xf numFmtId="0" fontId="160" fillId="0" borderId="54" xfId="442" applyFont="1" applyBorder="1" applyAlignment="1">
      <alignment horizontal="center" vertical="center"/>
    </xf>
    <xf numFmtId="4" fontId="160" fillId="0" borderId="54" xfId="442" applyNumberFormat="1" applyFont="1" applyBorder="1" applyAlignment="1">
      <alignment horizontal="center" vertical="center"/>
    </xf>
    <xf numFmtId="178" fontId="160" fillId="0" borderId="54" xfId="203" applyFont="1" applyFill="1" applyBorder="1" applyAlignment="1">
      <alignment horizontal="center" vertical="center"/>
    </xf>
    <xf numFmtId="3" fontId="160" fillId="0" borderId="54" xfId="446" applyNumberFormat="1" applyFont="1" applyBorder="1" applyAlignment="1">
      <alignment horizontal="centerContinuous" vertical="center" shrinkToFit="1"/>
    </xf>
    <xf numFmtId="0" fontId="161" fillId="31" borderId="35" xfId="446" applyFont="1" applyFill="1" applyBorder="1" applyAlignment="1">
      <alignment horizontal="center" vertical="center"/>
    </xf>
    <xf numFmtId="3" fontId="161" fillId="31" borderId="6" xfId="420" applyNumberFormat="1" applyFont="1" applyFill="1" applyBorder="1" applyAlignment="1">
      <alignment horizontal="center" vertical="center" shrinkToFit="1"/>
    </xf>
    <xf numFmtId="37" fontId="161" fillId="31" borderId="28" xfId="0" applyNumberFormat="1" applyFont="1" applyFill="1" applyBorder="1" applyAlignment="1">
      <alignment horizontal="center" vertical="center"/>
    </xf>
    <xf numFmtId="37" fontId="161" fillId="31" borderId="6" xfId="0" applyNumberFormat="1" applyFont="1" applyFill="1" applyBorder="1" applyAlignment="1">
      <alignment horizontal="center" vertical="center" shrinkToFit="1"/>
    </xf>
    <xf numFmtId="0" fontId="161" fillId="31" borderId="28" xfId="446" applyFont="1" applyFill="1" applyBorder="1" applyAlignment="1">
      <alignment horizontal="center" vertical="center" shrinkToFit="1"/>
    </xf>
    <xf numFmtId="0" fontId="53" fillId="0" borderId="54" xfId="4782" applyFont="1" applyBorder="1" applyAlignment="1">
      <alignment horizontal="right"/>
    </xf>
    <xf numFmtId="0" fontId="214" fillId="0" borderId="54" xfId="4782" applyFont="1" applyBorder="1" applyAlignment="1">
      <alignment horizontal="left"/>
    </xf>
    <xf numFmtId="0" fontId="11" fillId="0" borderId="54" xfId="4782" applyFont="1" applyBorder="1" applyAlignment="1">
      <alignment horizontal="right"/>
    </xf>
    <xf numFmtId="0" fontId="11" fillId="0" borderId="54" xfId="4782" applyFont="1" applyBorder="1" applyAlignment="1">
      <alignment horizontal="center"/>
    </xf>
    <xf numFmtId="186" fontId="11" fillId="0" borderId="54" xfId="4782" applyNumberFormat="1" applyFont="1" applyBorder="1" applyAlignment="1">
      <alignment horizontal="center"/>
    </xf>
    <xf numFmtId="223" fontId="64" fillId="0" borderId="0" xfId="3348"/>
    <xf numFmtId="223" fontId="16" fillId="0" borderId="0" xfId="3348" applyFont="1"/>
    <xf numFmtId="3" fontId="160" fillId="0" borderId="54" xfId="0" applyNumberFormat="1" applyFont="1" applyBorder="1" applyAlignment="1">
      <alignment horizontal="center" vertical="center"/>
    </xf>
    <xf numFmtId="0" fontId="160" fillId="0" borderId="0" xfId="197" applyNumberFormat="1" applyFont="1"/>
    <xf numFmtId="0" fontId="160" fillId="0" borderId="51" xfId="0" applyFont="1" applyBorder="1" applyAlignment="1">
      <alignment horizontal="center" vertical="center"/>
    </xf>
    <xf numFmtId="0" fontId="160" fillId="0" borderId="52" xfId="0" applyFont="1" applyBorder="1" applyAlignment="1">
      <alignment horizontal="center" vertical="center"/>
    </xf>
    <xf numFmtId="0" fontId="167" fillId="0" borderId="56" xfId="0" applyFont="1" applyBorder="1" applyAlignment="1">
      <alignment horizontal="center" vertical="center"/>
    </xf>
    <xf numFmtId="0" fontId="167" fillId="0" borderId="57" xfId="0" applyFont="1" applyBorder="1" applyAlignment="1">
      <alignment horizontal="center" vertical="center"/>
    </xf>
    <xf numFmtId="0" fontId="167" fillId="0" borderId="58" xfId="0" applyFont="1" applyBorder="1" applyAlignment="1">
      <alignment horizontal="center" vertical="center"/>
    </xf>
    <xf numFmtId="0" fontId="161" fillId="26" borderId="54" xfId="0" applyFont="1" applyFill="1" applyBorder="1" applyAlignment="1">
      <alignment horizontal="center" vertical="center"/>
    </xf>
    <xf numFmtId="0" fontId="161" fillId="26" borderId="54" xfId="0" quotePrefix="1" applyFont="1" applyFill="1" applyBorder="1" applyAlignment="1">
      <alignment horizontal="center" vertical="center"/>
    </xf>
    <xf numFmtId="0" fontId="161" fillId="26" borderId="59" xfId="0" applyFont="1" applyFill="1" applyBorder="1" applyAlignment="1">
      <alignment horizontal="center" vertical="center"/>
    </xf>
    <xf numFmtId="0" fontId="161" fillId="26" borderId="6" xfId="0" applyFont="1" applyFill="1" applyBorder="1" applyAlignment="1">
      <alignment horizontal="center" vertical="center"/>
    </xf>
    <xf numFmtId="178" fontId="161" fillId="26" borderId="29" xfId="197" applyFont="1" applyFill="1" applyBorder="1" applyAlignment="1">
      <alignment horizontal="center" vertical="center"/>
    </xf>
    <xf numFmtId="178" fontId="161" fillId="26" borderId="6" xfId="197" applyFont="1" applyFill="1" applyBorder="1" applyAlignment="1">
      <alignment horizontal="center" vertical="center"/>
    </xf>
    <xf numFmtId="3" fontId="161" fillId="0" borderId="32" xfId="446" applyNumberFormat="1" applyFont="1" applyBorder="1" applyAlignment="1">
      <alignment horizontal="left" vertical="center"/>
    </xf>
    <xf numFmtId="3" fontId="161" fillId="0" borderId="0" xfId="446" applyNumberFormat="1" applyFont="1" applyAlignment="1">
      <alignment horizontal="left" vertical="center"/>
    </xf>
    <xf numFmtId="3" fontId="161" fillId="0" borderId="11" xfId="446" applyNumberFormat="1" applyFont="1" applyBorder="1" applyAlignment="1">
      <alignment horizontal="left" vertical="center"/>
    </xf>
    <xf numFmtId="0" fontId="163" fillId="0" borderId="2" xfId="446" applyFont="1" applyBorder="1" applyAlignment="1">
      <alignment horizontal="center" vertical="center"/>
    </xf>
    <xf numFmtId="0" fontId="163" fillId="0" borderId="33" xfId="446" applyFont="1" applyBorder="1" applyAlignment="1">
      <alignment horizontal="center" vertical="center"/>
    </xf>
    <xf numFmtId="0" fontId="163" fillId="0" borderId="34" xfId="446" applyFont="1" applyBorder="1" applyAlignment="1">
      <alignment horizontal="center" vertical="center"/>
    </xf>
    <xf numFmtId="3" fontId="163" fillId="0" borderId="2" xfId="446" applyNumberFormat="1" applyFont="1" applyBorder="1" applyAlignment="1">
      <alignment horizontal="center" vertical="center"/>
    </xf>
    <xf numFmtId="3" fontId="163" fillId="0" borderId="33" xfId="446" applyNumberFormat="1" applyFont="1" applyBorder="1" applyAlignment="1">
      <alignment horizontal="center" vertical="center"/>
    </xf>
    <xf numFmtId="3" fontId="163" fillId="0" borderId="34" xfId="446" applyNumberFormat="1" applyFont="1" applyBorder="1" applyAlignment="1">
      <alignment horizontal="center" vertical="center"/>
    </xf>
    <xf numFmtId="3" fontId="167" fillId="0" borderId="32" xfId="438" applyNumberFormat="1" applyFont="1" applyBorder="1" applyAlignment="1">
      <alignment horizontal="center" vertical="center"/>
    </xf>
    <xf numFmtId="3" fontId="167" fillId="0" borderId="0" xfId="438" applyNumberFormat="1" applyFont="1" applyAlignment="1">
      <alignment horizontal="center" vertical="center"/>
    </xf>
    <xf numFmtId="3" fontId="167" fillId="0" borderId="11" xfId="438" applyNumberFormat="1" applyFont="1" applyBorder="1" applyAlignment="1">
      <alignment horizontal="center" vertical="center"/>
    </xf>
    <xf numFmtId="0" fontId="160" fillId="0" borderId="28" xfId="438" applyFont="1" applyBorder="1" applyAlignment="1">
      <alignment horizontal="center" vertical="center"/>
    </xf>
    <xf numFmtId="0" fontId="160" fillId="0" borderId="31" xfId="438" applyFont="1" applyBorder="1" applyAlignment="1">
      <alignment horizontal="center" vertical="center"/>
    </xf>
    <xf numFmtId="0" fontId="160" fillId="0" borderId="21" xfId="438" applyFont="1" applyBorder="1" applyAlignment="1">
      <alignment horizontal="center" vertical="center"/>
    </xf>
    <xf numFmtId="3" fontId="160" fillId="0" borderId="31" xfId="438" applyNumberFormat="1" applyFont="1" applyBorder="1" applyAlignment="1">
      <alignment horizontal="right" vertical="center"/>
    </xf>
    <xf numFmtId="3" fontId="160" fillId="0" borderId="31" xfId="438" applyNumberFormat="1" applyFont="1" applyBorder="1" applyAlignment="1">
      <alignment horizontal="left" vertical="center"/>
    </xf>
    <xf numFmtId="0" fontId="160" fillId="0" borderId="30" xfId="438" applyFont="1" applyBorder="1" applyAlignment="1">
      <alignment horizontal="center" vertical="center"/>
    </xf>
    <xf numFmtId="3" fontId="161" fillId="0" borderId="32" xfId="446" applyNumberFormat="1" applyFont="1" applyBorder="1" applyAlignment="1">
      <alignment horizontal="center" vertical="center"/>
    </xf>
    <xf numFmtId="3" fontId="161" fillId="0" borderId="0" xfId="446" applyNumberFormat="1" applyFont="1" applyAlignment="1">
      <alignment horizontal="center" vertical="center"/>
    </xf>
    <xf numFmtId="3" fontId="161" fillId="0" borderId="11" xfId="446" applyNumberFormat="1" applyFont="1" applyBorder="1" applyAlignment="1">
      <alignment horizontal="center" vertical="center"/>
    </xf>
    <xf numFmtId="178" fontId="161" fillId="26" borderId="29" xfId="197" quotePrefix="1" applyFont="1" applyFill="1" applyBorder="1" applyAlignment="1">
      <alignment horizontal="center" vertical="center"/>
    </xf>
    <xf numFmtId="178" fontId="161" fillId="26" borderId="6" xfId="197" quotePrefix="1" applyFont="1" applyFill="1" applyBorder="1" applyAlignment="1">
      <alignment horizontal="center" vertical="center"/>
    </xf>
    <xf numFmtId="178" fontId="161" fillId="26" borderId="29" xfId="203" quotePrefix="1" applyFont="1" applyFill="1" applyBorder="1" applyAlignment="1">
      <alignment horizontal="center" vertical="center"/>
    </xf>
    <xf numFmtId="178" fontId="161" fillId="26" borderId="6" xfId="203" quotePrefix="1" applyFont="1" applyFill="1" applyBorder="1" applyAlignment="1">
      <alignment horizontal="center" vertical="center"/>
    </xf>
    <xf numFmtId="0" fontId="161" fillId="26" borderId="35" xfId="446" applyFont="1" applyFill="1" applyBorder="1" applyAlignment="1">
      <alignment horizontal="center" vertical="center"/>
    </xf>
    <xf numFmtId="0" fontId="161" fillId="26" borderId="37" xfId="446" applyFont="1" applyFill="1" applyBorder="1" applyAlignment="1">
      <alignment horizontal="center" vertical="center"/>
    </xf>
    <xf numFmtId="0" fontId="161" fillId="26" borderId="29" xfId="446" applyFont="1" applyFill="1" applyBorder="1" applyAlignment="1">
      <alignment horizontal="center" vertical="center"/>
    </xf>
    <xf numFmtId="0" fontId="161" fillId="26" borderId="6" xfId="446" applyFont="1" applyFill="1" applyBorder="1" applyAlignment="1">
      <alignment horizontal="center" vertical="center"/>
    </xf>
    <xf numFmtId="0" fontId="161" fillId="26" borderId="2" xfId="446" applyFont="1" applyFill="1" applyBorder="1" applyAlignment="1">
      <alignment horizontal="center" vertical="center"/>
    </xf>
    <xf numFmtId="0" fontId="161" fillId="26" borderId="34" xfId="441" applyFont="1" applyFill="1" applyBorder="1"/>
    <xf numFmtId="0" fontId="161" fillId="26" borderId="28" xfId="441" applyFont="1" applyFill="1" applyBorder="1"/>
    <xf numFmtId="0" fontId="161" fillId="26" borderId="21" xfId="441" applyFont="1" applyFill="1" applyBorder="1"/>
    <xf numFmtId="3" fontId="161" fillId="26" borderId="29" xfId="446" applyNumberFormat="1" applyFont="1" applyFill="1" applyBorder="1" applyAlignment="1">
      <alignment horizontal="center" vertical="center"/>
    </xf>
    <xf numFmtId="3" fontId="161" fillId="26" borderId="6" xfId="446" applyNumberFormat="1" applyFont="1" applyFill="1" applyBorder="1" applyAlignment="1">
      <alignment horizontal="center" vertical="center"/>
    </xf>
    <xf numFmtId="0" fontId="161" fillId="26" borderId="34" xfId="446" applyFont="1" applyFill="1" applyBorder="1" applyAlignment="1">
      <alignment horizontal="center" vertical="center"/>
    </xf>
    <xf numFmtId="0" fontId="161" fillId="26" borderId="28" xfId="446" applyFont="1" applyFill="1" applyBorder="1" applyAlignment="1">
      <alignment horizontal="center" vertical="center"/>
    </xf>
    <xf numFmtId="0" fontId="161" fillId="26" borderId="21" xfId="446" applyFont="1" applyFill="1" applyBorder="1" applyAlignment="1">
      <alignment horizontal="center" vertical="center"/>
    </xf>
    <xf numFmtId="0" fontId="169" fillId="26" borderId="51" xfId="446" applyFont="1" applyFill="1" applyBorder="1" applyAlignment="1">
      <alignment horizontal="center" vertical="center" shrinkToFit="1"/>
    </xf>
    <xf numFmtId="0" fontId="169" fillId="26" borderId="53" xfId="446" applyFont="1" applyFill="1" applyBorder="1" applyAlignment="1">
      <alignment horizontal="center" vertical="center" shrinkToFit="1"/>
    </xf>
    <xf numFmtId="0" fontId="169" fillId="26" borderId="51" xfId="441" applyFont="1" applyFill="1" applyBorder="1" applyAlignment="1">
      <alignment horizontal="center" vertical="center"/>
    </xf>
    <xf numFmtId="0" fontId="169" fillId="26" borderId="53" xfId="441" applyFont="1" applyFill="1" applyBorder="1" applyAlignment="1">
      <alignment horizontal="center" vertical="center"/>
    </xf>
    <xf numFmtId="0" fontId="161" fillId="26" borderId="29" xfId="446" applyFont="1" applyFill="1" applyBorder="1" applyAlignment="1">
      <alignment horizontal="center" vertical="center" shrinkToFit="1"/>
    </xf>
    <xf numFmtId="0" fontId="161" fillId="26" borderId="6" xfId="446" applyFont="1" applyFill="1" applyBorder="1" applyAlignment="1">
      <alignment horizontal="center" vertical="center" shrinkToFit="1"/>
    </xf>
    <xf numFmtId="0" fontId="161" fillId="26" borderId="1" xfId="437" applyFont="1" applyFill="1" applyBorder="1" applyAlignment="1">
      <alignment horizontal="center" vertical="center"/>
    </xf>
    <xf numFmtId="0" fontId="161" fillId="26" borderId="1" xfId="439" applyFont="1" applyFill="1" applyBorder="1" applyAlignment="1">
      <alignment horizontal="center" vertical="center"/>
    </xf>
    <xf numFmtId="226" fontId="161" fillId="26" borderId="35" xfId="437" applyNumberFormat="1" applyFont="1" applyFill="1" applyBorder="1" applyAlignment="1">
      <alignment horizontal="center" vertical="center"/>
    </xf>
    <xf numFmtId="226" fontId="161" fillId="26" borderId="37" xfId="437" applyNumberFormat="1" applyFont="1" applyFill="1" applyBorder="1" applyAlignment="1">
      <alignment horizontal="center" vertical="center"/>
    </xf>
    <xf numFmtId="0" fontId="56" fillId="0" borderId="54" xfId="4778" applyFont="1" applyBorder="1" applyAlignment="1">
      <alignment horizontal="center" vertical="center" shrinkToFit="1"/>
    </xf>
  </cellXfs>
  <cellStyles count="4783">
    <cellStyle name=" " xfId="826" xr:uid="{00000000-0005-0000-0000-000000000000}"/>
    <cellStyle name="          _x000d__x000a_386grabber=vga.3gr_x000d__x000a_" xfId="827" xr:uid="{00000000-0005-0000-0000-000001000000}"/>
    <cellStyle name=" _옥내기기기초공설" xfId="828" xr:uid="{00000000-0005-0000-0000-000002000000}"/>
    <cellStyle name=" _품셈" xfId="829" xr:uid="{00000000-0005-0000-0000-000003000000}"/>
    <cellStyle name="&quot;" xfId="830" xr:uid="{00000000-0005-0000-0000-000004000000}"/>
    <cellStyle name="&quot;_내역서 3.05" xfId="831" xr:uid="{00000000-0005-0000-0000-000005000000}"/>
    <cellStyle name="&quot;큰제목&quot;" xfId="832" xr:uid="{00000000-0005-0000-0000-000006000000}"/>
    <cellStyle name="#,##0" xfId="1" xr:uid="{00000000-0005-0000-0000-000007000000}"/>
    <cellStyle name="#,##0 2" xfId="3434" xr:uid="{00000000-0005-0000-0000-000008000000}"/>
    <cellStyle name="$" xfId="2" xr:uid="{00000000-0005-0000-0000-000009000000}"/>
    <cellStyle name="_x0004__x0004__x0019__x001b__x0004_$_x0010__x0010__x0008__x0001_" xfId="833" xr:uid="{00000000-0005-0000-0000-00000A000000}"/>
    <cellStyle name="$_08-옹벽공" xfId="834" xr:uid="{00000000-0005-0000-0000-00000B000000}"/>
    <cellStyle name="$_2001년 9월" xfId="3" xr:uid="{00000000-0005-0000-0000-00000C000000}"/>
    <cellStyle name="$_2001년 9월 일위" xfId="4" xr:uid="{00000000-0005-0000-0000-00000D000000}"/>
    <cellStyle name="$_2001년7월내역" xfId="5" xr:uid="{00000000-0005-0000-0000-00000E000000}"/>
    <cellStyle name="$_2001년8월내역" xfId="6" xr:uid="{00000000-0005-0000-0000-00000F000000}"/>
    <cellStyle name="$_2002년 설치" xfId="7" xr:uid="{00000000-0005-0000-0000-000010000000}"/>
    <cellStyle name="$_2002년 합판거푸집" xfId="8" xr:uid="{00000000-0005-0000-0000-000011000000}"/>
    <cellStyle name="$_2002년2,3월" xfId="9" xr:uid="{00000000-0005-0000-0000-000012000000}"/>
    <cellStyle name="$_db진흥" xfId="29" xr:uid="{00000000-0005-0000-0000-000013000000}"/>
    <cellStyle name="$_db진흥 2" xfId="835" xr:uid="{00000000-0005-0000-0000-000014000000}"/>
    <cellStyle name="$_db진흥 3" xfId="796" xr:uid="{00000000-0005-0000-0000-000015000000}"/>
    <cellStyle name="$_db진흥 4" xfId="3364" xr:uid="{00000000-0005-0000-0000-000016000000}"/>
    <cellStyle name="$_db진흥 5" xfId="3435" xr:uid="{00000000-0005-0000-0000-000017000000}"/>
    <cellStyle name="$_SE40" xfId="30" xr:uid="{00000000-0005-0000-0000-000018000000}"/>
    <cellStyle name="$_SE40 2" xfId="836" xr:uid="{00000000-0005-0000-0000-000019000000}"/>
    <cellStyle name="$_SE40 3" xfId="797" xr:uid="{00000000-0005-0000-0000-00001A000000}"/>
    <cellStyle name="$_SE40 4" xfId="3365" xr:uid="{00000000-0005-0000-0000-00001B000000}"/>
    <cellStyle name="$_SE40 5" xfId="3436" xr:uid="{00000000-0005-0000-0000-00001C000000}"/>
    <cellStyle name="$_강진(내역)" xfId="3437" xr:uid="{00000000-0005-0000-0000-00001D000000}"/>
    <cellStyle name="$_강진(내역)-적용" xfId="3438" xr:uid="{00000000-0005-0000-0000-00001E000000}"/>
    <cellStyle name="$_강진체육공원" xfId="3439" xr:uid="{00000000-0005-0000-0000-00001F000000}"/>
    <cellStyle name="$_견적2" xfId="10" xr:uid="{00000000-0005-0000-0000-000020000000}"/>
    <cellStyle name="$_견적2 2" xfId="837" xr:uid="{00000000-0005-0000-0000-000021000000}"/>
    <cellStyle name="$_견적2 3" xfId="798" xr:uid="{00000000-0005-0000-0000-000022000000}"/>
    <cellStyle name="$_견적2 4" xfId="3366" xr:uid="{00000000-0005-0000-0000-000023000000}"/>
    <cellStyle name="$_견적2 5" xfId="3440" xr:uid="{00000000-0005-0000-0000-000024000000}"/>
    <cellStyle name="$_결재(관동취입보)" xfId="11" xr:uid="{00000000-0005-0000-0000-000025000000}"/>
    <cellStyle name="$_경천여수로공사비" xfId="12" xr:uid="{00000000-0005-0000-0000-000026000000}"/>
    <cellStyle name="$_고마수량(최종)" xfId="838" xr:uid="{00000000-0005-0000-0000-000027000000}"/>
    <cellStyle name="$_공사비2001-06" xfId="13" xr:uid="{00000000-0005-0000-0000-000028000000}"/>
    <cellStyle name="$_공사비2001-07" xfId="14" xr:uid="{00000000-0005-0000-0000-000029000000}"/>
    <cellStyle name="$_금계공사비" xfId="15" xr:uid="{00000000-0005-0000-0000-00002A000000}"/>
    <cellStyle name="$_기아" xfId="16" xr:uid="{00000000-0005-0000-0000-00002B000000}"/>
    <cellStyle name="$_기아 2" xfId="839" xr:uid="{00000000-0005-0000-0000-00002C000000}"/>
    <cellStyle name="$_기아 3" xfId="799" xr:uid="{00000000-0005-0000-0000-00002D000000}"/>
    <cellStyle name="$_기아 4" xfId="3367" xr:uid="{00000000-0005-0000-0000-00002E000000}"/>
    <cellStyle name="$_기아 5" xfId="3441" xr:uid="{00000000-0005-0000-0000-00002F000000}"/>
    <cellStyle name="$_남광TS-60B(둔기교)" xfId="17" xr:uid="{00000000-0005-0000-0000-000030000000}"/>
    <cellStyle name="$_내역서" xfId="18" xr:uid="{00000000-0005-0000-0000-000031000000}"/>
    <cellStyle name="$_내역표지" xfId="19" xr:uid="{00000000-0005-0000-0000-000032000000}"/>
    <cellStyle name="$_변경내역1(낙찰적용)" xfId="3442" xr:uid="{00000000-0005-0000-0000-000033000000}"/>
    <cellStyle name="$_보성회령제사통-변경1" xfId="20" xr:uid="{00000000-0005-0000-0000-000034000000}"/>
    <cellStyle name="$_보완 - 북부(최종)" xfId="840" xr:uid="{00000000-0005-0000-0000-000035000000}"/>
    <cellStyle name="$_북부2차" xfId="841" xr:uid="{00000000-0005-0000-0000-000036000000}"/>
    <cellStyle name="$_세풍승인" xfId="21" xr:uid="{00000000-0005-0000-0000-000037000000}"/>
    <cellStyle name="$_순천구룡" xfId="22" xr:uid="{00000000-0005-0000-0000-000038000000}"/>
    <cellStyle name="$_순천지부구룡해룡" xfId="23" xr:uid="{00000000-0005-0000-0000-000039000000}"/>
    <cellStyle name="$_장흥광평양수장" xfId="24" xr:uid="{00000000-0005-0000-0000-00003A000000}"/>
    <cellStyle name="$_전북 용산지구 다단 21×1.2-2련(020417)" xfId="25" xr:uid="{00000000-0005-0000-0000-00003B000000}"/>
    <cellStyle name="$_정산변경" xfId="3443" xr:uid="{00000000-0005-0000-0000-00003C000000}"/>
    <cellStyle name="$_중배측벽" xfId="842" xr:uid="{00000000-0005-0000-0000-00003D000000}"/>
    <cellStyle name="$_진도 보전지구" xfId="26" xr:uid="{00000000-0005-0000-0000-00003E000000}"/>
    <cellStyle name="$_총괄자재집계표" xfId="843" xr:uid="{00000000-0005-0000-0000-00003F000000}"/>
    <cellStyle name="$_취입보기계공사비" xfId="27" xr:uid="{00000000-0005-0000-0000-000040000000}"/>
    <cellStyle name="$_합판거푸집" xfId="28" xr:uid="{00000000-0005-0000-0000-000041000000}"/>
    <cellStyle name="(△콤마)" xfId="844" xr:uid="{00000000-0005-0000-0000-000042000000}"/>
    <cellStyle name="(1)" xfId="845" xr:uid="{00000000-0005-0000-0000-000043000000}"/>
    <cellStyle name="(백분율)" xfId="846" xr:uid="{00000000-0005-0000-0000-000044000000}"/>
    <cellStyle name="(콤마)" xfId="847" xr:uid="{00000000-0005-0000-0000-000045000000}"/>
    <cellStyle name="(표준)" xfId="31" xr:uid="{00000000-0005-0000-0000-000046000000}"/>
    <cellStyle name="(표준) 2" xfId="3444" xr:uid="{00000000-0005-0000-0000-000047000000}"/>
    <cellStyle name=";;;" xfId="848" xr:uid="{00000000-0005-0000-0000-000048000000}"/>
    <cellStyle name=";;; 2" xfId="3445" xr:uid="{00000000-0005-0000-0000-000049000000}"/>
    <cellStyle name="??&amp;O?&amp;H?_x0008__x000f__x0007_?_x0007__x0001__x0001_" xfId="33" xr:uid="{00000000-0005-0000-0000-00004A000000}"/>
    <cellStyle name="??&amp;O?&amp;H?_x0008_??_x0007__x0001__x0001_" xfId="34" xr:uid="{00000000-0005-0000-0000-00004B000000}"/>
    <cellStyle name="??&amp;쏗?뷐9_x0008__x0011__x0007_?_x0007__x0001__x0001_" xfId="32" xr:uid="{00000000-0005-0000-0000-00004C000000}"/>
    <cellStyle name="???­ [0]_INQUIRY ¿?¾÷?ß?ø " xfId="849" xr:uid="{00000000-0005-0000-0000-00004D000000}"/>
    <cellStyle name="???­_INQUIRY ¿?¾÷?ß?ø " xfId="850" xr:uid="{00000000-0005-0000-0000-00004E000000}"/>
    <cellStyle name="???Ø_??°???(2¿?) " xfId="851" xr:uid="{00000000-0005-0000-0000-00004F000000}"/>
    <cellStyle name="??O?&amp;H?_x000f__x0007_?_x0007__x0001__x0001_" xfId="3446" xr:uid="{00000000-0005-0000-0000-000050000000}"/>
    <cellStyle name="?Þ¸¶ [0]_INQUIRY ¿?¾÷?ß?ø " xfId="852" xr:uid="{00000000-0005-0000-0000-000051000000}"/>
    <cellStyle name="?Þ¸¶_INQUIRY ¿?¾÷?ß?ø " xfId="853" xr:uid="{00000000-0005-0000-0000-000052000000}"/>
    <cellStyle name="?W?_laroux" xfId="35" xr:uid="{00000000-0005-0000-0000-000053000000}"/>
    <cellStyle name="?曹%U?&amp;H?_x0008_?s_x000a__x0007__x0001__x0001_" xfId="3447" xr:uid="{00000000-0005-0000-0000-000054000000}"/>
    <cellStyle name="_(01-14)광양항인건비" xfId="854" xr:uid="{00000000-0005-0000-0000-000055000000}"/>
    <cellStyle name="_(표준품셈원가계산)-예제" xfId="855" xr:uid="{00000000-0005-0000-0000-000056000000}"/>
    <cellStyle name="_0.MOU(03년-06년)-수정안2-국공송부" xfId="3448" xr:uid="{00000000-0005-0000-0000-000057000000}"/>
    <cellStyle name="_00 단가산출서 9호선,공항,공용" xfId="856" xr:uid="{00000000-0005-0000-0000-000058000000}"/>
    <cellStyle name="_00-남악고(총괄수량)" xfId="857" xr:uid="{00000000-0005-0000-0000-000059000000}"/>
    <cellStyle name="_01.관로토공" xfId="858" xr:uid="{00000000-0005-0000-0000-00005A000000}"/>
    <cellStyle name="_01.관로토공_고흥양수장전기내역서(고압)수량산출" xfId="859" xr:uid="{00000000-0005-0000-0000-00005B000000}"/>
    <cellStyle name="_01.관로토공_고흥양수장전기내역서(고압)수량산출_기산양수장 전기내역서" xfId="860" xr:uid="{00000000-0005-0000-0000-00005C000000}"/>
    <cellStyle name="_01~02 1-1A,1B 구간 공사용 임시전력공사 내역서" xfId="861" xr:uid="{00000000-0005-0000-0000-00005D000000}"/>
    <cellStyle name="_01-가로등(삼성상용차)" xfId="862" xr:uid="{00000000-0005-0000-0000-00005E000000}"/>
    <cellStyle name="_02년03월" xfId="3449" xr:uid="{00000000-0005-0000-0000-00005F000000}"/>
    <cellStyle name="_041109-열연예산서(전기)" xfId="863" xr:uid="{00000000-0005-0000-0000-000060000000}"/>
    <cellStyle name="_051025_농기반공사(백곡소수력)견적서_서우전기-변경" xfId="36" xr:uid="{00000000-0005-0000-0000-000061000000}"/>
    <cellStyle name="_051025_농기반공사(백곡소수력)견적서_수정" xfId="37" xr:uid="{00000000-0005-0000-0000-000062000000}"/>
    <cellStyle name="_06.내역서(경관설비공사)-설계비 변경(9월14일)" xfId="864" xr:uid="{00000000-0005-0000-0000-000063000000}"/>
    <cellStyle name="_0803" xfId="865" xr:uid="{00000000-0005-0000-0000-000064000000}"/>
    <cellStyle name="_0809 중점관리" xfId="3450" xr:uid="{00000000-0005-0000-0000-000065000000}"/>
    <cellStyle name="_1.2경관조명공사 내역서(관급)" xfId="866" xr:uid="{00000000-0005-0000-0000-000066000000}"/>
    <cellStyle name="_1.전기내역서(0928)(1차분)" xfId="867" xr:uid="{00000000-0005-0000-0000-000067000000}"/>
    <cellStyle name="_100621-계산지구 전기공사및원격제어시스템공사 시행계획변경내역서(최종)" xfId="868" xr:uid="{00000000-0005-0000-0000-000068000000}"/>
    <cellStyle name="_101-대구제일중(전기-고압)" xfId="869" xr:uid="{00000000-0005-0000-0000-000069000000}"/>
    <cellStyle name="_101-수성중(전기-고압)-11" xfId="870" xr:uid="{00000000-0005-0000-0000-00006A000000}"/>
    <cellStyle name="_1연박스(nnlink)_TYPE12" xfId="871" xr:uid="{00000000-0005-0000-0000-00006B000000}"/>
    <cellStyle name="_1연박스(nnlink)_TYPE12_고흥양수장전기내역서(고압)수량산출" xfId="872" xr:uid="{00000000-0005-0000-0000-00006C000000}"/>
    <cellStyle name="_1연박스(nnlink)_TYPE12_고흥양수장전기내역서(고압)수량산출_기산양수장 전기내역서" xfId="873" xr:uid="{00000000-0005-0000-0000-00006D000000}"/>
    <cellStyle name="_1연박스(nnlink)_TYPE345" xfId="874" xr:uid="{00000000-0005-0000-0000-00006E000000}"/>
    <cellStyle name="_1연박스(nnlink)_TYPE345_고흥양수장전기내역서(고압)수량산출" xfId="875" xr:uid="{00000000-0005-0000-0000-00006F000000}"/>
    <cellStyle name="_1연박스(nnlink)_TYPE345_고흥양수장전기내역서(고압)수량산출_기산양수장 전기내역서" xfId="876" xr:uid="{00000000-0005-0000-0000-000070000000}"/>
    <cellStyle name="_1-토공" xfId="3451" xr:uid="{00000000-0005-0000-0000-000071000000}"/>
    <cellStyle name="_2.가시설내역서-진동+WJ" xfId="877" xr:uid="{00000000-0005-0000-0000-000072000000}"/>
    <cellStyle name="_2.통신내역서" xfId="878" xr:uid="{00000000-0005-0000-0000-000073000000}"/>
    <cellStyle name="_2.통신내역서(0928)(1차분)" xfId="879" xr:uid="{00000000-0005-0000-0000-000074000000}"/>
    <cellStyle name="_2@라멘(직접)-성황2교-0.6" xfId="880" xr:uid="{00000000-0005-0000-0000-000075000000}"/>
    <cellStyle name="_2@라멘(직접)-성황2교-0.6_고흥양수장전기내역서(고압)수량산출" xfId="881" xr:uid="{00000000-0005-0000-0000-000076000000}"/>
    <cellStyle name="_2@라멘(직접)-성황2교-0.6_고흥양수장전기내역서(고압)수량산출_기산양수장 전기내역서" xfId="882" xr:uid="{00000000-0005-0000-0000-000077000000}"/>
    <cellStyle name="_2004년공정표(발주처)" xfId="3452" xr:uid="{00000000-0005-0000-0000-000078000000}"/>
    <cellStyle name="_2004년수주계획" xfId="3453" xr:uid="{00000000-0005-0000-0000-000079000000}"/>
    <cellStyle name="_2열연수처리 전기견(41%)" xfId="883" xr:uid="{00000000-0005-0000-0000-00007A000000}"/>
    <cellStyle name="_2차공사예정공정표" xfId="3454" xr:uid="{00000000-0005-0000-0000-00007B000000}"/>
    <cellStyle name="_2차공사예정공정표_6월기성" xfId="3455" xr:uid="{00000000-0005-0000-0000-00007C000000}"/>
    <cellStyle name="_2차공사예정공정표_6월기성_원등수량" xfId="3456" xr:uid="{00000000-0005-0000-0000-00007D000000}"/>
    <cellStyle name="_2차공사예정공정표_6월기성_원등수량_일체형배전반" xfId="3457" xr:uid="{00000000-0005-0000-0000-00007E000000}"/>
    <cellStyle name="_2차공사예정공정표_6월기성_원등수량_임실가축MCC내역서" xfId="3458" xr:uid="{00000000-0005-0000-0000-00007F000000}"/>
    <cellStyle name="_2차공사예정공정표_6월기성_일체형배전반" xfId="3459" xr:uid="{00000000-0005-0000-0000-000080000000}"/>
    <cellStyle name="_2차공사예정공정표_6월기성_임실가축MCC내역서" xfId="3460" xr:uid="{00000000-0005-0000-0000-000081000000}"/>
    <cellStyle name="_2차공사예정공정표_원등수량" xfId="3461" xr:uid="{00000000-0005-0000-0000-000082000000}"/>
    <cellStyle name="_2차공사예정공정표_원등수량_일체형배전반" xfId="3462" xr:uid="{00000000-0005-0000-0000-000083000000}"/>
    <cellStyle name="_2차공사예정공정표_원등수량_임실가축MCC내역서" xfId="3463" xr:uid="{00000000-0005-0000-0000-000084000000}"/>
    <cellStyle name="_2차공사예정공정표_일체형배전반" xfId="3464" xr:uid="{00000000-0005-0000-0000-000085000000}"/>
    <cellStyle name="_2차공사예정공정표_임실가축MCC내역서" xfId="3465" xr:uid="{00000000-0005-0000-0000-000086000000}"/>
    <cellStyle name="_3-2(1).다사초소방기계내역서" xfId="884" xr:uid="{00000000-0005-0000-0000-000087000000}"/>
    <cellStyle name="_3-8.동력산출서" xfId="3466" xr:uid="{00000000-0005-0000-0000-000088000000}"/>
    <cellStyle name="_4경간아치(조곡교)" xfId="885" xr:uid="{00000000-0005-0000-0000-000089000000}"/>
    <cellStyle name="_A,C부지 예산서" xfId="886" xr:uid="{00000000-0005-0000-0000-00008A000000}"/>
    <cellStyle name="_AS" xfId="887" xr:uid="{00000000-0005-0000-0000-00008B000000}"/>
    <cellStyle name="_AS_고흥양수장전기내역서(고압)수량산출" xfId="888" xr:uid="{00000000-0005-0000-0000-00008C000000}"/>
    <cellStyle name="_AS_고흥양수장전기내역서(고압)수량산출_기산양수장 전기내역서" xfId="889" xr:uid="{00000000-0005-0000-0000-00008D000000}"/>
    <cellStyle name="_A사비교견적" xfId="58" xr:uid="{00000000-0005-0000-0000-00008E000000}"/>
    <cellStyle name="_Book1" xfId="890" xr:uid="{00000000-0005-0000-0000-00008F000000}"/>
    <cellStyle name="_Book1_1" xfId="891" xr:uid="{00000000-0005-0000-0000-000090000000}"/>
    <cellStyle name="_Book1_1_고흥양수장전기내역서(고압)수량산출" xfId="892" xr:uid="{00000000-0005-0000-0000-000091000000}"/>
    <cellStyle name="_Book1_1_고흥양수장전기내역서(고압)수량산출_기산양수장 전기내역서" xfId="893" xr:uid="{00000000-0005-0000-0000-000092000000}"/>
    <cellStyle name="_cover" xfId="894" xr:uid="{00000000-0005-0000-0000-000093000000}"/>
    <cellStyle name="_hmc전주공장견적조건1" xfId="895" xr:uid="{00000000-0005-0000-0000-000094000000}"/>
    <cellStyle name="_MBR1~3 (version 1)" xfId="3467" xr:uid="{00000000-0005-0000-0000-000095000000}"/>
    <cellStyle name="_PM구분안" xfId="3468" xr:uid="{00000000-0005-0000-0000-000096000000}"/>
    <cellStyle name="_RE" xfId="896" xr:uid="{00000000-0005-0000-0000-000097000000}"/>
    <cellStyle name="_SOLAR투광등내역서(1-21)" xfId="897" xr:uid="{00000000-0005-0000-0000-000098000000}"/>
    <cellStyle name="_가시설" xfId="3469" xr:uid="{00000000-0005-0000-0000-000099000000}"/>
    <cellStyle name="_가시설구간수량집계" xfId="898" xr:uid="{00000000-0005-0000-0000-00009A000000}"/>
    <cellStyle name="_가시설구간수량집계_Book1" xfId="899" xr:uid="{00000000-0005-0000-0000-00009B000000}"/>
    <cellStyle name="_가시설구간수량집계_Book1_고흥양수장전기내역서(고압)수량산출" xfId="900" xr:uid="{00000000-0005-0000-0000-00009C000000}"/>
    <cellStyle name="_가시설구간수량집계_Book1_고흥양수장전기내역서(고압)수량산출_기산양수장 전기내역서" xfId="901" xr:uid="{00000000-0005-0000-0000-00009D000000}"/>
    <cellStyle name="_가시설구간수량집계_Book2" xfId="902" xr:uid="{00000000-0005-0000-0000-00009E000000}"/>
    <cellStyle name="_가시설구간수량집계_Book2_고흥양수장전기내역서(고압)수량산출" xfId="903" xr:uid="{00000000-0005-0000-0000-00009F000000}"/>
    <cellStyle name="_가시설구간수량집계_Book2_고흥양수장전기내역서(고압)수량산출_기산양수장 전기내역서" xfId="904" xr:uid="{00000000-0005-0000-0000-0000A0000000}"/>
    <cellStyle name="_가시설구간수량집계_Book5" xfId="905" xr:uid="{00000000-0005-0000-0000-0000A1000000}"/>
    <cellStyle name="_가시설구간수량집계_Book5_고흥양수장전기내역서(고압)수량산출" xfId="906" xr:uid="{00000000-0005-0000-0000-0000A2000000}"/>
    <cellStyle name="_가시설구간수량집계_Book5_고흥양수장전기내역서(고압)수량산출_기산양수장 전기내역서" xfId="907" xr:uid="{00000000-0005-0000-0000-0000A3000000}"/>
    <cellStyle name="_가시설구간수량집계_가시설구간수량집계(73대형~주민복지관)" xfId="908" xr:uid="{00000000-0005-0000-0000-0000A4000000}"/>
    <cellStyle name="_가시설구간수량집계_가시설구간수량집계(73대형~주민복지관)_고흥양수장전기내역서(고압)수량산출" xfId="909" xr:uid="{00000000-0005-0000-0000-0000A5000000}"/>
    <cellStyle name="_가시설구간수량집계_가시설구간수량집계(73대형~주민복지관)_고흥양수장전기내역서(고압)수량산출_기산양수장 전기내역서" xfId="910" xr:uid="{00000000-0005-0000-0000-0000A6000000}"/>
    <cellStyle name="_가시설구간수량집계_가시설수량" xfId="911" xr:uid="{00000000-0005-0000-0000-0000A7000000}"/>
    <cellStyle name="_가시설구간수량집계_가시설수량(1안)" xfId="912" xr:uid="{00000000-0005-0000-0000-0000A8000000}"/>
    <cellStyle name="_가시설구간수량집계_가시설수량(1안)_고흥양수장전기내역서(고압)수량산출" xfId="913" xr:uid="{00000000-0005-0000-0000-0000A9000000}"/>
    <cellStyle name="_가시설구간수량집계_가시설수량(1안)_고흥양수장전기내역서(고압)수량산출_기산양수장 전기내역서" xfId="914" xr:uid="{00000000-0005-0000-0000-0000AA000000}"/>
    <cellStyle name="_가시설구간수량집계_가시설수량(앵커)" xfId="915" xr:uid="{00000000-0005-0000-0000-0000AB000000}"/>
    <cellStyle name="_가시설구간수량집계_가시설수량(앵커)_고흥양수장전기내역서(고압)수량산출" xfId="916" xr:uid="{00000000-0005-0000-0000-0000AC000000}"/>
    <cellStyle name="_가시설구간수량집계_가시설수량(앵커)_고흥양수장전기내역서(고압)수량산출_기산양수장 전기내역서" xfId="917" xr:uid="{00000000-0005-0000-0000-0000AD000000}"/>
    <cellStyle name="_가시설구간수량집계_가시설수량_고흥양수장전기내역서(고압)수량산출" xfId="918" xr:uid="{00000000-0005-0000-0000-0000AE000000}"/>
    <cellStyle name="_가시설구간수량집계_가시설수량_고흥양수장전기내역서(고압)수량산출_기산양수장 전기내역서" xfId="919" xr:uid="{00000000-0005-0000-0000-0000AF000000}"/>
    <cellStyle name="_가시설구간수량집계_가시설수량00" xfId="920" xr:uid="{00000000-0005-0000-0000-0000B0000000}"/>
    <cellStyle name="_가시설구간수량집계_가시설수량00_고흥양수장전기내역서(고압)수량산출" xfId="921" xr:uid="{00000000-0005-0000-0000-0000B1000000}"/>
    <cellStyle name="_가시설구간수량집계_가시설수량00_고흥양수장전기내역서(고압)수량산출_기산양수장 전기내역서" xfId="922" xr:uid="{00000000-0005-0000-0000-0000B2000000}"/>
    <cellStyle name="_가시설구간수량집계_가시설수량1" xfId="923" xr:uid="{00000000-0005-0000-0000-0000B3000000}"/>
    <cellStyle name="_가시설구간수량집계_가시설수량1_고흥양수장전기내역서(고압)수량산출" xfId="924" xr:uid="{00000000-0005-0000-0000-0000B4000000}"/>
    <cellStyle name="_가시설구간수량집계_가시설수량1_고흥양수장전기내역서(고압)수량산출_기산양수장 전기내역서" xfId="925" xr:uid="{00000000-0005-0000-0000-0000B5000000}"/>
    <cellStyle name="_가시설구간수량집계_고흥양수장전기내역서(고압)수량산출" xfId="926" xr:uid="{00000000-0005-0000-0000-0000B6000000}"/>
    <cellStyle name="_가시설구간수량집계_고흥양수장전기내역서(고압)수량산출_기산양수장 전기내역서" xfId="927" xr:uid="{00000000-0005-0000-0000-0000B7000000}"/>
    <cellStyle name="_가시설구간수량집계_수량(H)" xfId="928" xr:uid="{00000000-0005-0000-0000-0000B8000000}"/>
    <cellStyle name="_가시설구간수량집계_수량(H)_고흥양수장전기내역서(고압)수량산출" xfId="929" xr:uid="{00000000-0005-0000-0000-0000B9000000}"/>
    <cellStyle name="_가시설구간수량집계_수량(H)_고흥양수장전기내역서(고압)수량산출_기산양수장 전기내역서" xfId="930" xr:uid="{00000000-0005-0000-0000-0000BA000000}"/>
    <cellStyle name="_간선전압강하계산서" xfId="931" xr:uid="{00000000-0005-0000-0000-0000BB000000}"/>
    <cellStyle name="_간선전압강하계산서2.22" xfId="932" xr:uid="{00000000-0005-0000-0000-0000BC000000}"/>
    <cellStyle name="_갑지(1221)" xfId="933" xr:uid="{00000000-0005-0000-0000-0000BD000000}"/>
    <cellStyle name="_갑지(총)" xfId="934" xr:uid="{00000000-0005-0000-0000-0000BE000000}"/>
    <cellStyle name="_강과장(Fronnix,설계가1126)" xfId="935" xr:uid="{00000000-0005-0000-0000-0000BF000000}"/>
    <cellStyle name="_건설사무소(04.26)-1" xfId="936" xr:uid="{00000000-0005-0000-0000-0000C0000000}"/>
    <cellStyle name="_검사수수료" xfId="937" xr:uid="{00000000-0005-0000-0000-0000C1000000}"/>
    <cellStyle name="_견적(1월22일)" xfId="938" xr:uid="{00000000-0005-0000-0000-0000C2000000}"/>
    <cellStyle name="_견적서" xfId="939" xr:uid="{00000000-0005-0000-0000-0000C3000000}"/>
    <cellStyle name="_견적서(1014)" xfId="940" xr:uid="{00000000-0005-0000-0000-0000C4000000}"/>
    <cellStyle name="_견적서-0213-CACC" xfId="941" xr:uid="{00000000-0005-0000-0000-0000C5000000}"/>
    <cellStyle name="_견적서양식" xfId="3470" xr:uid="{00000000-0005-0000-0000-0000C6000000}"/>
    <cellStyle name="_견적서-제출용0325-서울시" xfId="942" xr:uid="{00000000-0005-0000-0000-0000C7000000}"/>
    <cellStyle name="_경천_발전설비구매내역서0323" xfId="38" xr:uid="{00000000-0005-0000-0000-0000C8000000}"/>
    <cellStyle name="_경천_전기공사내역서(보완최종)" xfId="39" xr:uid="{00000000-0005-0000-0000-0000C9000000}"/>
    <cellStyle name="_계산2양수장 전기공사 시행변경 내역서" xfId="943" xr:uid="{00000000-0005-0000-0000-0000CA000000}"/>
    <cellStyle name="_계약내역서(0531)" xfId="944" xr:uid="{00000000-0005-0000-0000-0000CB000000}"/>
    <cellStyle name="_계측기조합 견적" xfId="945" xr:uid="{00000000-0005-0000-0000-0000CC000000}"/>
    <cellStyle name="_고가차도산출서" xfId="3471" xr:uid="{00000000-0005-0000-0000-0000CD000000}"/>
    <cellStyle name="_고속철도11-1부대품의" xfId="3472" xr:uid="{00000000-0005-0000-0000-0000CE000000}"/>
    <cellStyle name="_고속철도11-1부대품의_6월기성" xfId="3473" xr:uid="{00000000-0005-0000-0000-0000CF000000}"/>
    <cellStyle name="_고속철도11-1부대품의_6월기성_원등수량" xfId="3474" xr:uid="{00000000-0005-0000-0000-0000D0000000}"/>
    <cellStyle name="_고속철도11-1부대품의_6월기성_원등수량_일체형배전반" xfId="3475" xr:uid="{00000000-0005-0000-0000-0000D1000000}"/>
    <cellStyle name="_고속철도11-1부대품의_6월기성_원등수량_임실가축MCC내역서" xfId="3476" xr:uid="{00000000-0005-0000-0000-0000D2000000}"/>
    <cellStyle name="_고속철도11-1부대품의_6월기성_일체형배전반" xfId="3477" xr:uid="{00000000-0005-0000-0000-0000D3000000}"/>
    <cellStyle name="_고속철도11-1부대품의_6월기성_임실가축MCC내역서" xfId="3478" xr:uid="{00000000-0005-0000-0000-0000D4000000}"/>
    <cellStyle name="_고속철도11-1부대품의_원등수량" xfId="3479" xr:uid="{00000000-0005-0000-0000-0000D5000000}"/>
    <cellStyle name="_고속철도11-1부대품의_원등수량_일체형배전반" xfId="3480" xr:uid="{00000000-0005-0000-0000-0000D6000000}"/>
    <cellStyle name="_고속철도11-1부대품의_원등수량_임실가축MCC내역서" xfId="3481" xr:uid="{00000000-0005-0000-0000-0000D7000000}"/>
    <cellStyle name="_고속철도11-1부대품의_일체형배전반" xfId="3482" xr:uid="{00000000-0005-0000-0000-0000D8000000}"/>
    <cellStyle name="_고속철도11-1부대품의_임실가축MCC내역서" xfId="3483" xr:uid="{00000000-0005-0000-0000-0000D9000000}"/>
    <cellStyle name="_고철11-1부대현설" xfId="3484" xr:uid="{00000000-0005-0000-0000-0000DA000000}"/>
    <cellStyle name="_고철11-1부대현설_6월기성" xfId="3485" xr:uid="{00000000-0005-0000-0000-0000DB000000}"/>
    <cellStyle name="_고철11-1부대현설_6월기성_원등수량" xfId="3486" xr:uid="{00000000-0005-0000-0000-0000DC000000}"/>
    <cellStyle name="_고철11-1부대현설_6월기성_원등수량_일체형배전반" xfId="3487" xr:uid="{00000000-0005-0000-0000-0000DD000000}"/>
    <cellStyle name="_고철11-1부대현설_6월기성_원등수량_임실가축MCC내역서" xfId="3488" xr:uid="{00000000-0005-0000-0000-0000DE000000}"/>
    <cellStyle name="_고철11-1부대현설_6월기성_일체형배전반" xfId="3489" xr:uid="{00000000-0005-0000-0000-0000DF000000}"/>
    <cellStyle name="_고철11-1부대현설_6월기성_임실가축MCC내역서" xfId="3490" xr:uid="{00000000-0005-0000-0000-0000E0000000}"/>
    <cellStyle name="_고철11-1부대현설_원등수량" xfId="3491" xr:uid="{00000000-0005-0000-0000-0000E1000000}"/>
    <cellStyle name="_고철11-1부대현설_원등수량_일체형배전반" xfId="3492" xr:uid="{00000000-0005-0000-0000-0000E2000000}"/>
    <cellStyle name="_고철11-1부대현설_원등수량_임실가축MCC내역서" xfId="3493" xr:uid="{00000000-0005-0000-0000-0000E3000000}"/>
    <cellStyle name="_고철11-1부대현설_일체형배전반" xfId="3494" xr:uid="{00000000-0005-0000-0000-0000E4000000}"/>
    <cellStyle name="_고철11-1부대현설_임실가축MCC내역서" xfId="3495" xr:uid="{00000000-0005-0000-0000-0000E5000000}"/>
    <cellStyle name="_고흥기계내역서" xfId="946" xr:uid="{00000000-0005-0000-0000-0000E6000000}"/>
    <cellStyle name="_고흥양수장전기내역서(외함변경)" xfId="947" xr:uid="{00000000-0005-0000-0000-0000E7000000}"/>
    <cellStyle name="_공량단가산출서" xfId="3496" xr:uid="{00000000-0005-0000-0000-0000E8000000}"/>
    <cellStyle name="_공량단가산출서r1" xfId="3497" xr:uid="{00000000-0005-0000-0000-0000E9000000}"/>
    <cellStyle name="_공문및작성양식최종" xfId="3498" xr:uid="{00000000-0005-0000-0000-0000EA000000}"/>
    <cellStyle name="_공주서천4실행" xfId="3499" xr:uid="{00000000-0005-0000-0000-0000EB000000}"/>
    <cellStyle name="_공주서천4실행_6월기성" xfId="3500" xr:uid="{00000000-0005-0000-0000-0000EC000000}"/>
    <cellStyle name="_공주서천4실행_6월기성_원등수량" xfId="3501" xr:uid="{00000000-0005-0000-0000-0000ED000000}"/>
    <cellStyle name="_공주서천4실행_6월기성_원등수량_일체형배전반" xfId="3502" xr:uid="{00000000-0005-0000-0000-0000EE000000}"/>
    <cellStyle name="_공주서천4실행_6월기성_원등수량_임실가축MCC내역서" xfId="3503" xr:uid="{00000000-0005-0000-0000-0000EF000000}"/>
    <cellStyle name="_공주서천4실행_6월기성_일체형배전반" xfId="3504" xr:uid="{00000000-0005-0000-0000-0000F0000000}"/>
    <cellStyle name="_공주서천4실행_6월기성_임실가축MCC내역서" xfId="3505" xr:uid="{00000000-0005-0000-0000-0000F1000000}"/>
    <cellStyle name="_공주서천4실행_원등수량" xfId="3506" xr:uid="{00000000-0005-0000-0000-0000F2000000}"/>
    <cellStyle name="_공주서천4실행_원등수량_일체형배전반" xfId="3507" xr:uid="{00000000-0005-0000-0000-0000F3000000}"/>
    <cellStyle name="_공주서천4실행_원등수량_임실가축MCC내역서" xfId="3508" xr:uid="{00000000-0005-0000-0000-0000F4000000}"/>
    <cellStyle name="_공주서천4실행_일체형배전반" xfId="3509" xr:uid="{00000000-0005-0000-0000-0000F5000000}"/>
    <cellStyle name="_공주서천4실행_임실가축MCC내역서" xfId="3510" xr:uid="{00000000-0005-0000-0000-0000F6000000}"/>
    <cellStyle name="_관급내역서양식" xfId="948" xr:uid="{00000000-0005-0000-0000-0000F7000000}"/>
    <cellStyle name="_관급자재내역-울산11.03" xfId="949" xr:uid="{00000000-0005-0000-0000-0000F8000000}"/>
    <cellStyle name="_광주증설교체" xfId="950" xr:uid="{00000000-0005-0000-0000-0000F9000000}"/>
    <cellStyle name="_광활3개보수기계공사비(표지)" xfId="40" xr:uid="{00000000-0005-0000-0000-0000FA000000}"/>
    <cellStyle name="_교대계산서_최종" xfId="951" xr:uid="{00000000-0005-0000-0000-0000FB000000}"/>
    <cellStyle name="_국도23호선영암연소지구내역서" xfId="3511" xr:uid="{00000000-0005-0000-0000-0000FC000000}"/>
    <cellStyle name="_국도38호선통리지구내역서" xfId="3512" xr:uid="{00000000-0005-0000-0000-0000FD000000}"/>
    <cellStyle name="_국도42호선여량지구오르막차로" xfId="3513" xr:uid="{00000000-0005-0000-0000-0000FE000000}"/>
    <cellStyle name="_금천청소년수련관(토목林)" xfId="3514" xr:uid="{00000000-0005-0000-0000-0000FF000000}"/>
    <cellStyle name="_기산양수장 전기내역서" xfId="952" xr:uid="{00000000-0005-0000-0000-000000010000}"/>
    <cellStyle name="_김포ER(세종)" xfId="953" xr:uid="{00000000-0005-0000-0000-000001010000}"/>
    <cellStyle name="_날개벽" xfId="954" xr:uid="{00000000-0005-0000-0000-000002010000}"/>
    <cellStyle name="_내역" xfId="3515" xr:uid="{00000000-0005-0000-0000-000003010000}"/>
    <cellStyle name="_내역서" xfId="955" xr:uid="{00000000-0005-0000-0000-000004010000}"/>
    <cellStyle name="_내역서 변경4.15" xfId="956" xr:uid="{00000000-0005-0000-0000-000005010000}"/>
    <cellStyle name="_내역서(전광판)-1" xfId="41" xr:uid="{00000000-0005-0000-0000-000006010000}"/>
    <cellStyle name="_내역서_견적서-비츠로" xfId="957" xr:uid="{00000000-0005-0000-0000-000007010000}"/>
    <cellStyle name="_내역서12-23" xfId="958" xr:uid="{00000000-0005-0000-0000-000008010000}"/>
    <cellStyle name="_내역서및설계서" xfId="959" xr:uid="{00000000-0005-0000-0000-000009010000}"/>
    <cellStyle name="_내연산(토목)" xfId="3516" xr:uid="{00000000-0005-0000-0000-00000A010000}"/>
    <cellStyle name="_노은2지구 내역서(수정)" xfId="960" xr:uid="{00000000-0005-0000-0000-00000B010000}"/>
    <cellStyle name="_노천1지구1공구" xfId="3517" xr:uid="{00000000-0005-0000-0000-00000C010000}"/>
    <cellStyle name="_노천1지구2공구" xfId="3518" xr:uid="{00000000-0005-0000-0000-00000D010000}"/>
    <cellStyle name="_노천1지구2공구_사본 - 하마2교-수량" xfId="3519" xr:uid="{00000000-0005-0000-0000-00000E010000}"/>
    <cellStyle name="_노천1지구2공구_사본 - 하마2교-수량_일체형배전반" xfId="3520" xr:uid="{00000000-0005-0000-0000-00000F010000}"/>
    <cellStyle name="_노천1지구2공구_사본 - 하마2교-수량_임실가축MCC내역서" xfId="3521" xr:uid="{00000000-0005-0000-0000-000010010000}"/>
    <cellStyle name="_노천1지구2공구_사본 - 하마2교-수량_토공량" xfId="3522" xr:uid="{00000000-0005-0000-0000-000011010000}"/>
    <cellStyle name="_노천1지구2공구_사본 - 하마2교-수량_토공량_일체형배전반" xfId="3523" xr:uid="{00000000-0005-0000-0000-000012010000}"/>
    <cellStyle name="_노천1지구2공구_사본 - 하마2교-수량_토공량_임실가축MCC내역서" xfId="3524" xr:uid="{00000000-0005-0000-0000-000013010000}"/>
    <cellStyle name="_노천1지구2공구_일체형배전반" xfId="3525" xr:uid="{00000000-0005-0000-0000-000014010000}"/>
    <cellStyle name="_노천1지구2공구_임실가축MCC내역서" xfId="3526" xr:uid="{00000000-0005-0000-0000-000015010000}"/>
    <cellStyle name="_노천1지구2공구_토공량" xfId="3527" xr:uid="{00000000-0005-0000-0000-000016010000}"/>
    <cellStyle name="_노천1지구2공구_토공량_일체형배전반" xfId="3528" xr:uid="{00000000-0005-0000-0000-000017010000}"/>
    <cellStyle name="_노천1지구2공구_토공량_임실가축MCC내역서" xfId="3529" xr:uid="{00000000-0005-0000-0000-000018010000}"/>
    <cellStyle name="_노천1지구2공구_하마1교-수량" xfId="3530" xr:uid="{00000000-0005-0000-0000-000019010000}"/>
    <cellStyle name="_노천1지구2공구_하마1교-수량_일체형배전반" xfId="3531" xr:uid="{00000000-0005-0000-0000-00001A010000}"/>
    <cellStyle name="_노천1지구2공구_하마1교-수량_임실가축MCC내역서" xfId="3532" xr:uid="{00000000-0005-0000-0000-00001B010000}"/>
    <cellStyle name="_노천1지구2공구_하마1교-수량_토공량" xfId="3533" xr:uid="{00000000-0005-0000-0000-00001C010000}"/>
    <cellStyle name="_노천1지구2공구_하마1교-수량_토공량_일체형배전반" xfId="3534" xr:uid="{00000000-0005-0000-0000-00001D010000}"/>
    <cellStyle name="_노천1지구2공구_하마1교-수량_토공량_임실가축MCC내역서" xfId="3535" xr:uid="{00000000-0005-0000-0000-00001E010000}"/>
    <cellStyle name="_노천1지구2공구_하마2교-수량" xfId="3536" xr:uid="{00000000-0005-0000-0000-00001F010000}"/>
    <cellStyle name="_노천1지구2공구_하마2교-수량_일체형배전반" xfId="3537" xr:uid="{00000000-0005-0000-0000-000020010000}"/>
    <cellStyle name="_노천1지구2공구_하마2교-수량_임실가축MCC내역서" xfId="3538" xr:uid="{00000000-0005-0000-0000-000021010000}"/>
    <cellStyle name="_노천1지구2공구_하마2교-수량_토공량" xfId="3539" xr:uid="{00000000-0005-0000-0000-000022010000}"/>
    <cellStyle name="_노천1지구2공구_하마2교-수량_토공량_일체형배전반" xfId="3540" xr:uid="{00000000-0005-0000-0000-000023010000}"/>
    <cellStyle name="_노천1지구2공구_하마2교-수량_토공량_임실가축MCC내역서" xfId="3541" xr:uid="{00000000-0005-0000-0000-000024010000}"/>
    <cellStyle name="_노천1지구2공구_하마읍3교대" xfId="3542" xr:uid="{00000000-0005-0000-0000-000025010000}"/>
    <cellStyle name="_노천1지구2공구_하마읍3교대_일체형배전반" xfId="3543" xr:uid="{00000000-0005-0000-0000-000026010000}"/>
    <cellStyle name="_노천1지구2공구_하마읍3교대_임실가축MCC내역서" xfId="3544" xr:uid="{00000000-0005-0000-0000-000027010000}"/>
    <cellStyle name="_노천1지구2공구_하마읍3교대_토공량" xfId="3545" xr:uid="{00000000-0005-0000-0000-000028010000}"/>
    <cellStyle name="_노천1지구2공구_하마읍3교대_토공량_일체형배전반" xfId="3546" xr:uid="{00000000-0005-0000-0000-000029010000}"/>
    <cellStyle name="_노천1지구2공구_하마읍3교대_토공량_임실가축MCC내역서" xfId="3547" xr:uid="{00000000-0005-0000-0000-00002A010000}"/>
    <cellStyle name="_노천1지구2공구_하마읍3교토공" xfId="3548" xr:uid="{00000000-0005-0000-0000-00002B010000}"/>
    <cellStyle name="_노천1지구2공구_하마읍3교토공_일체형배전반" xfId="3549" xr:uid="{00000000-0005-0000-0000-00002C010000}"/>
    <cellStyle name="_노천1지구2공구_하마읍3교토공_임실가축MCC내역서" xfId="3550" xr:uid="{00000000-0005-0000-0000-00002D010000}"/>
    <cellStyle name="_노천1지구2공구_하마읍3교토공_토공량" xfId="3551" xr:uid="{00000000-0005-0000-0000-00002E010000}"/>
    <cellStyle name="_노천1지구2공구_하마읍3교토공_토공량_일체형배전반" xfId="3552" xr:uid="{00000000-0005-0000-0000-00002F010000}"/>
    <cellStyle name="_노천1지구2공구_하마읍3교토공_토공량_임실가축MCC내역서" xfId="3553" xr:uid="{00000000-0005-0000-0000-000030010000}"/>
    <cellStyle name="_노천3지구3공구" xfId="3554" xr:uid="{00000000-0005-0000-0000-000031010000}"/>
    <cellStyle name="_다사초보험료정산서" xfId="961" xr:uid="{00000000-0005-0000-0000-000032010000}"/>
    <cellStyle name="_다콘견적서" xfId="42" xr:uid="{00000000-0005-0000-0000-000033010000}"/>
    <cellStyle name="_단가산출근거" xfId="962" xr:uid="{00000000-0005-0000-0000-000034010000}"/>
    <cellStyle name="_단가산출서(합)" xfId="963" xr:uid="{00000000-0005-0000-0000-000035010000}"/>
    <cellStyle name="_단가표" xfId="3555" xr:uid="{00000000-0005-0000-0000-000036010000}"/>
    <cellStyle name="_단경간라멘" xfId="964" xr:uid="{00000000-0005-0000-0000-000037010000}"/>
    <cellStyle name="_단경간라멘(원당교)" xfId="965" xr:uid="{00000000-0005-0000-0000-000038010000}"/>
    <cellStyle name="_당진대전7부대품의" xfId="3556" xr:uid="{00000000-0005-0000-0000-000039010000}"/>
    <cellStyle name="_당진대전7부대품의_6월기성" xfId="3557" xr:uid="{00000000-0005-0000-0000-00003A010000}"/>
    <cellStyle name="_당진대전7부대품의_6월기성_원등수량" xfId="3558" xr:uid="{00000000-0005-0000-0000-00003B010000}"/>
    <cellStyle name="_당진대전7부대품의_6월기성_원등수량_일체형배전반" xfId="3559" xr:uid="{00000000-0005-0000-0000-00003C010000}"/>
    <cellStyle name="_당진대전7부대품의_6월기성_원등수량_임실가축MCC내역서" xfId="3560" xr:uid="{00000000-0005-0000-0000-00003D010000}"/>
    <cellStyle name="_당진대전7부대품의_6월기성_일체형배전반" xfId="3561" xr:uid="{00000000-0005-0000-0000-00003E010000}"/>
    <cellStyle name="_당진대전7부대품의_6월기성_임실가축MCC내역서" xfId="3562" xr:uid="{00000000-0005-0000-0000-00003F010000}"/>
    <cellStyle name="_당진대전7부대품의_원등수량" xfId="3563" xr:uid="{00000000-0005-0000-0000-000040010000}"/>
    <cellStyle name="_당진대전7부대품의_원등수량_일체형배전반" xfId="3564" xr:uid="{00000000-0005-0000-0000-000041010000}"/>
    <cellStyle name="_당진대전7부대품의_원등수량_임실가축MCC내역서" xfId="3565" xr:uid="{00000000-0005-0000-0000-000042010000}"/>
    <cellStyle name="_당진대전7부대품의_일체형배전반" xfId="3566" xr:uid="{00000000-0005-0000-0000-000043010000}"/>
    <cellStyle name="_당진대전7부대품의_임실가축MCC내역서" xfId="3567" xr:uid="{00000000-0005-0000-0000-000044010000}"/>
    <cellStyle name="_대관업무비" xfId="966" xr:uid="{00000000-0005-0000-0000-000045010000}"/>
    <cellStyle name="_대구 검사동 SOS어르신 마을 신축-전기(0822)" xfId="967" xr:uid="{00000000-0005-0000-0000-000046010000}"/>
    <cellStyle name="_도곡1교 교대 수량" xfId="3568" xr:uid="{00000000-0005-0000-0000-000047010000}"/>
    <cellStyle name="_도곡1교 교대 수량_사본 - 하마2교-수량" xfId="3569" xr:uid="{00000000-0005-0000-0000-000048010000}"/>
    <cellStyle name="_도곡1교 교대 수량_사본 - 하마2교-수량_일체형배전반" xfId="3570" xr:uid="{00000000-0005-0000-0000-000049010000}"/>
    <cellStyle name="_도곡1교 교대 수량_사본 - 하마2교-수량_임실가축MCC내역서" xfId="3571" xr:uid="{00000000-0005-0000-0000-00004A010000}"/>
    <cellStyle name="_도곡1교 교대 수량_사본 - 하마2교-수량_토공량" xfId="3572" xr:uid="{00000000-0005-0000-0000-00004B010000}"/>
    <cellStyle name="_도곡1교 교대 수량_사본 - 하마2교-수량_토공량_일체형배전반" xfId="3573" xr:uid="{00000000-0005-0000-0000-00004C010000}"/>
    <cellStyle name="_도곡1교 교대 수량_사본 - 하마2교-수량_토공량_임실가축MCC내역서" xfId="3574" xr:uid="{00000000-0005-0000-0000-00004D010000}"/>
    <cellStyle name="_도곡1교 교대 수량_일체형배전반" xfId="3575" xr:uid="{00000000-0005-0000-0000-00004E010000}"/>
    <cellStyle name="_도곡1교 교대 수량_임실가축MCC내역서" xfId="3576" xr:uid="{00000000-0005-0000-0000-00004F010000}"/>
    <cellStyle name="_도곡1교 교대 수량_토공량" xfId="3577" xr:uid="{00000000-0005-0000-0000-000050010000}"/>
    <cellStyle name="_도곡1교 교대 수량_토공량_일체형배전반" xfId="3578" xr:uid="{00000000-0005-0000-0000-000051010000}"/>
    <cellStyle name="_도곡1교 교대 수량_토공량_임실가축MCC내역서" xfId="3579" xr:uid="{00000000-0005-0000-0000-000052010000}"/>
    <cellStyle name="_도곡1교 교대 수량_하마1교-수량" xfId="3580" xr:uid="{00000000-0005-0000-0000-000053010000}"/>
    <cellStyle name="_도곡1교 교대 수량_하마1교-수량_일체형배전반" xfId="3581" xr:uid="{00000000-0005-0000-0000-000054010000}"/>
    <cellStyle name="_도곡1교 교대 수량_하마1교-수량_임실가축MCC내역서" xfId="3582" xr:uid="{00000000-0005-0000-0000-000055010000}"/>
    <cellStyle name="_도곡1교 교대 수량_하마1교-수량_토공량" xfId="3583" xr:uid="{00000000-0005-0000-0000-000056010000}"/>
    <cellStyle name="_도곡1교 교대 수량_하마1교-수량_토공량_일체형배전반" xfId="3584" xr:uid="{00000000-0005-0000-0000-000057010000}"/>
    <cellStyle name="_도곡1교 교대 수량_하마1교-수량_토공량_임실가축MCC내역서" xfId="3585" xr:uid="{00000000-0005-0000-0000-000058010000}"/>
    <cellStyle name="_도곡1교 교대 수량_하마2교-수량" xfId="3586" xr:uid="{00000000-0005-0000-0000-000059010000}"/>
    <cellStyle name="_도곡1교 교대 수량_하마2교-수량_일체형배전반" xfId="3587" xr:uid="{00000000-0005-0000-0000-00005A010000}"/>
    <cellStyle name="_도곡1교 교대 수량_하마2교-수량_임실가축MCC내역서" xfId="3588" xr:uid="{00000000-0005-0000-0000-00005B010000}"/>
    <cellStyle name="_도곡1교 교대 수량_하마2교-수량_토공량" xfId="3589" xr:uid="{00000000-0005-0000-0000-00005C010000}"/>
    <cellStyle name="_도곡1교 교대 수량_하마2교-수량_토공량_일체형배전반" xfId="3590" xr:uid="{00000000-0005-0000-0000-00005D010000}"/>
    <cellStyle name="_도곡1교 교대 수량_하마2교-수량_토공량_임실가축MCC내역서" xfId="3591" xr:uid="{00000000-0005-0000-0000-00005E010000}"/>
    <cellStyle name="_도곡1교 교대 수량_하마읍3교대" xfId="3592" xr:uid="{00000000-0005-0000-0000-00005F010000}"/>
    <cellStyle name="_도곡1교 교대 수량_하마읍3교대_일체형배전반" xfId="3593" xr:uid="{00000000-0005-0000-0000-000060010000}"/>
    <cellStyle name="_도곡1교 교대 수량_하마읍3교대_임실가축MCC내역서" xfId="3594" xr:uid="{00000000-0005-0000-0000-000061010000}"/>
    <cellStyle name="_도곡1교 교대 수량_하마읍3교대_토공량" xfId="3595" xr:uid="{00000000-0005-0000-0000-000062010000}"/>
    <cellStyle name="_도곡1교 교대 수량_하마읍3교대_토공량_일체형배전반" xfId="3596" xr:uid="{00000000-0005-0000-0000-000063010000}"/>
    <cellStyle name="_도곡1교 교대 수량_하마읍3교대_토공량_임실가축MCC내역서" xfId="3597" xr:uid="{00000000-0005-0000-0000-000064010000}"/>
    <cellStyle name="_도곡1교 교대 수량_하마읍3교토공" xfId="3598" xr:uid="{00000000-0005-0000-0000-000065010000}"/>
    <cellStyle name="_도곡1교 교대 수량_하마읍3교토공_일체형배전반" xfId="3599" xr:uid="{00000000-0005-0000-0000-000066010000}"/>
    <cellStyle name="_도곡1교 교대 수량_하마읍3교토공_임실가축MCC내역서" xfId="3600" xr:uid="{00000000-0005-0000-0000-000067010000}"/>
    <cellStyle name="_도곡1교 교대 수량_하마읍3교토공_토공량" xfId="3601" xr:uid="{00000000-0005-0000-0000-000068010000}"/>
    <cellStyle name="_도곡1교 교대 수량_하마읍3교토공_토공량_일체형배전반" xfId="3602" xr:uid="{00000000-0005-0000-0000-000069010000}"/>
    <cellStyle name="_도곡1교 교대 수량_하마읍3교토공_토공량_임실가축MCC내역서" xfId="3603" xr:uid="{00000000-0005-0000-0000-00006A010000}"/>
    <cellStyle name="_도곡1교 교대(시점) 수량" xfId="3604" xr:uid="{00000000-0005-0000-0000-00006B010000}"/>
    <cellStyle name="_도곡1교 교대(시점) 수량_사본 - 하마2교-수량" xfId="3605" xr:uid="{00000000-0005-0000-0000-00006C010000}"/>
    <cellStyle name="_도곡1교 교대(시점) 수량_사본 - 하마2교-수량_일체형배전반" xfId="3606" xr:uid="{00000000-0005-0000-0000-00006D010000}"/>
    <cellStyle name="_도곡1교 교대(시점) 수량_사본 - 하마2교-수량_임실가축MCC내역서" xfId="3607" xr:uid="{00000000-0005-0000-0000-00006E010000}"/>
    <cellStyle name="_도곡1교 교대(시점) 수량_사본 - 하마2교-수량_토공량" xfId="3608" xr:uid="{00000000-0005-0000-0000-00006F010000}"/>
    <cellStyle name="_도곡1교 교대(시점) 수량_사본 - 하마2교-수량_토공량_일체형배전반" xfId="3609" xr:uid="{00000000-0005-0000-0000-000070010000}"/>
    <cellStyle name="_도곡1교 교대(시점) 수량_사본 - 하마2교-수량_토공량_임실가축MCC내역서" xfId="3610" xr:uid="{00000000-0005-0000-0000-000071010000}"/>
    <cellStyle name="_도곡1교 교대(시점) 수량_일체형배전반" xfId="3611" xr:uid="{00000000-0005-0000-0000-000072010000}"/>
    <cellStyle name="_도곡1교 교대(시점) 수량_임실가축MCC내역서" xfId="3612" xr:uid="{00000000-0005-0000-0000-000073010000}"/>
    <cellStyle name="_도곡1교 교대(시점) 수량_토공량" xfId="3613" xr:uid="{00000000-0005-0000-0000-000074010000}"/>
    <cellStyle name="_도곡1교 교대(시점) 수량_토공량_일체형배전반" xfId="3614" xr:uid="{00000000-0005-0000-0000-000075010000}"/>
    <cellStyle name="_도곡1교 교대(시점) 수량_토공량_임실가축MCC내역서" xfId="3615" xr:uid="{00000000-0005-0000-0000-000076010000}"/>
    <cellStyle name="_도곡1교 교대(시점) 수량_하마1교-수량" xfId="3616" xr:uid="{00000000-0005-0000-0000-000077010000}"/>
    <cellStyle name="_도곡1교 교대(시점) 수량_하마1교-수량_일체형배전반" xfId="3617" xr:uid="{00000000-0005-0000-0000-000078010000}"/>
    <cellStyle name="_도곡1교 교대(시점) 수량_하마1교-수량_임실가축MCC내역서" xfId="3618" xr:uid="{00000000-0005-0000-0000-000079010000}"/>
    <cellStyle name="_도곡1교 교대(시점) 수량_하마1교-수량_토공량" xfId="3619" xr:uid="{00000000-0005-0000-0000-00007A010000}"/>
    <cellStyle name="_도곡1교 교대(시점) 수량_하마1교-수량_토공량_일체형배전반" xfId="3620" xr:uid="{00000000-0005-0000-0000-00007B010000}"/>
    <cellStyle name="_도곡1교 교대(시점) 수량_하마1교-수량_토공량_임실가축MCC내역서" xfId="3621" xr:uid="{00000000-0005-0000-0000-00007C010000}"/>
    <cellStyle name="_도곡1교 교대(시점) 수량_하마2교-수량" xfId="3622" xr:uid="{00000000-0005-0000-0000-00007D010000}"/>
    <cellStyle name="_도곡1교 교대(시점) 수량_하마2교-수량_일체형배전반" xfId="3623" xr:uid="{00000000-0005-0000-0000-00007E010000}"/>
    <cellStyle name="_도곡1교 교대(시점) 수량_하마2교-수량_임실가축MCC내역서" xfId="3624" xr:uid="{00000000-0005-0000-0000-00007F010000}"/>
    <cellStyle name="_도곡1교 교대(시점) 수량_하마2교-수량_토공량" xfId="3625" xr:uid="{00000000-0005-0000-0000-000080010000}"/>
    <cellStyle name="_도곡1교 교대(시점) 수량_하마2교-수량_토공량_일체형배전반" xfId="3626" xr:uid="{00000000-0005-0000-0000-000081010000}"/>
    <cellStyle name="_도곡1교 교대(시점) 수량_하마2교-수량_토공량_임실가축MCC내역서" xfId="3627" xr:uid="{00000000-0005-0000-0000-000082010000}"/>
    <cellStyle name="_도곡1교 교대(시점) 수량_하마읍3교대" xfId="3628" xr:uid="{00000000-0005-0000-0000-000083010000}"/>
    <cellStyle name="_도곡1교 교대(시점) 수량_하마읍3교대_일체형배전반" xfId="3629" xr:uid="{00000000-0005-0000-0000-000084010000}"/>
    <cellStyle name="_도곡1교 교대(시점) 수량_하마읍3교대_임실가축MCC내역서" xfId="3630" xr:uid="{00000000-0005-0000-0000-000085010000}"/>
    <cellStyle name="_도곡1교 교대(시점) 수량_하마읍3교대_토공량" xfId="3631" xr:uid="{00000000-0005-0000-0000-000086010000}"/>
    <cellStyle name="_도곡1교 교대(시점) 수량_하마읍3교대_토공량_일체형배전반" xfId="3632" xr:uid="{00000000-0005-0000-0000-000087010000}"/>
    <cellStyle name="_도곡1교 교대(시점) 수량_하마읍3교대_토공량_임실가축MCC내역서" xfId="3633" xr:uid="{00000000-0005-0000-0000-000088010000}"/>
    <cellStyle name="_도곡1교 교대(시점) 수량_하마읍3교토공" xfId="3634" xr:uid="{00000000-0005-0000-0000-000089010000}"/>
    <cellStyle name="_도곡1교 교대(시점) 수량_하마읍3교토공_일체형배전반" xfId="3635" xr:uid="{00000000-0005-0000-0000-00008A010000}"/>
    <cellStyle name="_도곡1교 교대(시점) 수량_하마읍3교토공_임실가축MCC내역서" xfId="3636" xr:uid="{00000000-0005-0000-0000-00008B010000}"/>
    <cellStyle name="_도곡1교 교대(시점) 수량_하마읍3교토공_토공량" xfId="3637" xr:uid="{00000000-0005-0000-0000-00008C010000}"/>
    <cellStyle name="_도곡1교 교대(시점) 수량_하마읍3교토공_토공량_일체형배전반" xfId="3638" xr:uid="{00000000-0005-0000-0000-00008D010000}"/>
    <cellStyle name="_도곡1교 교대(시점) 수량_하마읍3교토공_토공량_임실가축MCC내역서" xfId="3639" xr:uid="{00000000-0005-0000-0000-00008E010000}"/>
    <cellStyle name="_도곡1교 하부공 수량" xfId="3640" xr:uid="{00000000-0005-0000-0000-00008F010000}"/>
    <cellStyle name="_도곡1교 하부공 수량_사본 - 하마2교-수량" xfId="3641" xr:uid="{00000000-0005-0000-0000-000090010000}"/>
    <cellStyle name="_도곡1교 하부공 수량_사본 - 하마2교-수량_일체형배전반" xfId="3642" xr:uid="{00000000-0005-0000-0000-000091010000}"/>
    <cellStyle name="_도곡1교 하부공 수량_사본 - 하마2교-수량_임실가축MCC내역서" xfId="3643" xr:uid="{00000000-0005-0000-0000-000092010000}"/>
    <cellStyle name="_도곡1교 하부공 수량_사본 - 하마2교-수량_토공량" xfId="3644" xr:uid="{00000000-0005-0000-0000-000093010000}"/>
    <cellStyle name="_도곡1교 하부공 수량_사본 - 하마2교-수량_토공량_일체형배전반" xfId="3645" xr:uid="{00000000-0005-0000-0000-000094010000}"/>
    <cellStyle name="_도곡1교 하부공 수량_사본 - 하마2교-수량_토공량_임실가축MCC내역서" xfId="3646" xr:uid="{00000000-0005-0000-0000-000095010000}"/>
    <cellStyle name="_도곡1교 하부공 수량_일체형배전반" xfId="3647" xr:uid="{00000000-0005-0000-0000-000096010000}"/>
    <cellStyle name="_도곡1교 하부공 수량_임실가축MCC내역서" xfId="3648" xr:uid="{00000000-0005-0000-0000-000097010000}"/>
    <cellStyle name="_도곡1교 하부공 수량_토공량" xfId="3649" xr:uid="{00000000-0005-0000-0000-000098010000}"/>
    <cellStyle name="_도곡1교 하부공 수량_토공량_일체형배전반" xfId="3650" xr:uid="{00000000-0005-0000-0000-000099010000}"/>
    <cellStyle name="_도곡1교 하부공 수량_토공량_임실가축MCC내역서" xfId="3651" xr:uid="{00000000-0005-0000-0000-00009A010000}"/>
    <cellStyle name="_도곡1교 하부공 수량_하마1교-수량" xfId="3652" xr:uid="{00000000-0005-0000-0000-00009B010000}"/>
    <cellStyle name="_도곡1교 하부공 수량_하마1교-수량_일체형배전반" xfId="3653" xr:uid="{00000000-0005-0000-0000-00009C010000}"/>
    <cellStyle name="_도곡1교 하부공 수량_하마1교-수량_임실가축MCC내역서" xfId="3654" xr:uid="{00000000-0005-0000-0000-00009D010000}"/>
    <cellStyle name="_도곡1교 하부공 수량_하마1교-수량_토공량" xfId="3655" xr:uid="{00000000-0005-0000-0000-00009E010000}"/>
    <cellStyle name="_도곡1교 하부공 수량_하마1교-수량_토공량_일체형배전반" xfId="3656" xr:uid="{00000000-0005-0000-0000-00009F010000}"/>
    <cellStyle name="_도곡1교 하부공 수량_하마1교-수량_토공량_임실가축MCC내역서" xfId="3657" xr:uid="{00000000-0005-0000-0000-0000A0010000}"/>
    <cellStyle name="_도곡1교 하부공 수량_하마2교-수량" xfId="3658" xr:uid="{00000000-0005-0000-0000-0000A1010000}"/>
    <cellStyle name="_도곡1교 하부공 수량_하마2교-수량_일체형배전반" xfId="3659" xr:uid="{00000000-0005-0000-0000-0000A2010000}"/>
    <cellStyle name="_도곡1교 하부공 수량_하마2교-수량_임실가축MCC내역서" xfId="3660" xr:uid="{00000000-0005-0000-0000-0000A3010000}"/>
    <cellStyle name="_도곡1교 하부공 수량_하마2교-수량_토공량" xfId="3661" xr:uid="{00000000-0005-0000-0000-0000A4010000}"/>
    <cellStyle name="_도곡1교 하부공 수량_하마2교-수량_토공량_일체형배전반" xfId="3662" xr:uid="{00000000-0005-0000-0000-0000A5010000}"/>
    <cellStyle name="_도곡1교 하부공 수량_하마2교-수량_토공량_임실가축MCC내역서" xfId="3663" xr:uid="{00000000-0005-0000-0000-0000A6010000}"/>
    <cellStyle name="_도곡1교 하부공 수량_하마읍3교대" xfId="3664" xr:uid="{00000000-0005-0000-0000-0000A7010000}"/>
    <cellStyle name="_도곡1교 하부공 수량_하마읍3교대_일체형배전반" xfId="3665" xr:uid="{00000000-0005-0000-0000-0000A8010000}"/>
    <cellStyle name="_도곡1교 하부공 수량_하마읍3교대_임실가축MCC내역서" xfId="3666" xr:uid="{00000000-0005-0000-0000-0000A9010000}"/>
    <cellStyle name="_도곡1교 하부공 수량_하마읍3교대_토공량" xfId="3667" xr:uid="{00000000-0005-0000-0000-0000AA010000}"/>
    <cellStyle name="_도곡1교 하부공 수량_하마읍3교대_토공량_일체형배전반" xfId="3668" xr:uid="{00000000-0005-0000-0000-0000AB010000}"/>
    <cellStyle name="_도곡1교 하부공 수량_하마읍3교대_토공량_임실가축MCC내역서" xfId="3669" xr:uid="{00000000-0005-0000-0000-0000AC010000}"/>
    <cellStyle name="_도곡1교 하부공 수량_하마읍3교토공" xfId="3670" xr:uid="{00000000-0005-0000-0000-0000AD010000}"/>
    <cellStyle name="_도곡1교 하부공 수량_하마읍3교토공_일체형배전반" xfId="3671" xr:uid="{00000000-0005-0000-0000-0000AE010000}"/>
    <cellStyle name="_도곡1교 하부공 수량_하마읍3교토공_임실가축MCC내역서" xfId="3672" xr:uid="{00000000-0005-0000-0000-0000AF010000}"/>
    <cellStyle name="_도곡1교 하부공 수량_하마읍3교토공_토공량" xfId="3673" xr:uid="{00000000-0005-0000-0000-0000B0010000}"/>
    <cellStyle name="_도곡1교 하부공 수량_하마읍3교토공_토공량_일체형배전반" xfId="3674" xr:uid="{00000000-0005-0000-0000-0000B1010000}"/>
    <cellStyle name="_도곡1교 하부공 수량_하마읍3교토공_토공량_임실가축MCC내역서" xfId="3675" xr:uid="{00000000-0005-0000-0000-0000B2010000}"/>
    <cellStyle name="_도곡2교 교대 수량" xfId="3676" xr:uid="{00000000-0005-0000-0000-0000B3010000}"/>
    <cellStyle name="_도곡2교 교대 수량_사본 - 하마2교-수량" xfId="3677" xr:uid="{00000000-0005-0000-0000-0000B4010000}"/>
    <cellStyle name="_도곡2교 교대 수량_사본 - 하마2교-수량_일체형배전반" xfId="3678" xr:uid="{00000000-0005-0000-0000-0000B5010000}"/>
    <cellStyle name="_도곡2교 교대 수량_사본 - 하마2교-수량_임실가축MCC내역서" xfId="3679" xr:uid="{00000000-0005-0000-0000-0000B6010000}"/>
    <cellStyle name="_도곡2교 교대 수량_사본 - 하마2교-수량_토공량" xfId="3680" xr:uid="{00000000-0005-0000-0000-0000B7010000}"/>
    <cellStyle name="_도곡2교 교대 수량_사본 - 하마2교-수량_토공량_일체형배전반" xfId="3681" xr:uid="{00000000-0005-0000-0000-0000B8010000}"/>
    <cellStyle name="_도곡2교 교대 수량_사본 - 하마2교-수량_토공량_임실가축MCC내역서" xfId="3682" xr:uid="{00000000-0005-0000-0000-0000B9010000}"/>
    <cellStyle name="_도곡2교 교대 수량_일체형배전반" xfId="3683" xr:uid="{00000000-0005-0000-0000-0000BA010000}"/>
    <cellStyle name="_도곡2교 교대 수량_임실가축MCC내역서" xfId="3684" xr:uid="{00000000-0005-0000-0000-0000BB010000}"/>
    <cellStyle name="_도곡2교 교대 수량_토공량" xfId="3685" xr:uid="{00000000-0005-0000-0000-0000BC010000}"/>
    <cellStyle name="_도곡2교 교대 수량_토공량_일체형배전반" xfId="3686" xr:uid="{00000000-0005-0000-0000-0000BD010000}"/>
    <cellStyle name="_도곡2교 교대 수량_토공량_임실가축MCC내역서" xfId="3687" xr:uid="{00000000-0005-0000-0000-0000BE010000}"/>
    <cellStyle name="_도곡2교 교대 수량_하마1교-수량" xfId="3688" xr:uid="{00000000-0005-0000-0000-0000BF010000}"/>
    <cellStyle name="_도곡2교 교대 수량_하마1교-수량_일체형배전반" xfId="3689" xr:uid="{00000000-0005-0000-0000-0000C0010000}"/>
    <cellStyle name="_도곡2교 교대 수량_하마1교-수량_임실가축MCC내역서" xfId="3690" xr:uid="{00000000-0005-0000-0000-0000C1010000}"/>
    <cellStyle name="_도곡2교 교대 수량_하마1교-수량_토공량" xfId="3691" xr:uid="{00000000-0005-0000-0000-0000C2010000}"/>
    <cellStyle name="_도곡2교 교대 수량_하마1교-수량_토공량_일체형배전반" xfId="3692" xr:uid="{00000000-0005-0000-0000-0000C3010000}"/>
    <cellStyle name="_도곡2교 교대 수량_하마1교-수량_토공량_임실가축MCC내역서" xfId="3693" xr:uid="{00000000-0005-0000-0000-0000C4010000}"/>
    <cellStyle name="_도곡2교 교대 수량_하마2교-수량" xfId="3694" xr:uid="{00000000-0005-0000-0000-0000C5010000}"/>
    <cellStyle name="_도곡2교 교대 수량_하마2교-수량_일체형배전반" xfId="3695" xr:uid="{00000000-0005-0000-0000-0000C6010000}"/>
    <cellStyle name="_도곡2교 교대 수량_하마2교-수량_임실가축MCC내역서" xfId="3696" xr:uid="{00000000-0005-0000-0000-0000C7010000}"/>
    <cellStyle name="_도곡2교 교대 수량_하마2교-수량_토공량" xfId="3697" xr:uid="{00000000-0005-0000-0000-0000C8010000}"/>
    <cellStyle name="_도곡2교 교대 수량_하마2교-수량_토공량_일체형배전반" xfId="3698" xr:uid="{00000000-0005-0000-0000-0000C9010000}"/>
    <cellStyle name="_도곡2교 교대 수량_하마2교-수량_토공량_임실가축MCC내역서" xfId="3699" xr:uid="{00000000-0005-0000-0000-0000CA010000}"/>
    <cellStyle name="_도곡2교 교대 수량_하마읍3교대" xfId="3700" xr:uid="{00000000-0005-0000-0000-0000CB010000}"/>
    <cellStyle name="_도곡2교 교대 수량_하마읍3교대_일체형배전반" xfId="3701" xr:uid="{00000000-0005-0000-0000-0000CC010000}"/>
    <cellStyle name="_도곡2교 교대 수량_하마읍3교대_임실가축MCC내역서" xfId="3702" xr:uid="{00000000-0005-0000-0000-0000CD010000}"/>
    <cellStyle name="_도곡2교 교대 수량_하마읍3교대_토공량" xfId="3703" xr:uid="{00000000-0005-0000-0000-0000CE010000}"/>
    <cellStyle name="_도곡2교 교대 수량_하마읍3교대_토공량_일체형배전반" xfId="3704" xr:uid="{00000000-0005-0000-0000-0000CF010000}"/>
    <cellStyle name="_도곡2교 교대 수량_하마읍3교대_토공량_임실가축MCC내역서" xfId="3705" xr:uid="{00000000-0005-0000-0000-0000D0010000}"/>
    <cellStyle name="_도곡2교 교대 수량_하마읍3교토공" xfId="3706" xr:uid="{00000000-0005-0000-0000-0000D1010000}"/>
    <cellStyle name="_도곡2교 교대 수량_하마읍3교토공_일체형배전반" xfId="3707" xr:uid="{00000000-0005-0000-0000-0000D2010000}"/>
    <cellStyle name="_도곡2교 교대 수량_하마읍3교토공_임실가축MCC내역서" xfId="3708" xr:uid="{00000000-0005-0000-0000-0000D3010000}"/>
    <cellStyle name="_도곡2교 교대 수량_하마읍3교토공_토공량" xfId="3709" xr:uid="{00000000-0005-0000-0000-0000D4010000}"/>
    <cellStyle name="_도곡2교 교대 수량_하마읍3교토공_토공량_일체형배전반" xfId="3710" xr:uid="{00000000-0005-0000-0000-0000D5010000}"/>
    <cellStyle name="_도곡2교 교대 수량_하마읍3교토공_토공량_임실가축MCC내역서" xfId="3711" xr:uid="{00000000-0005-0000-0000-0000D6010000}"/>
    <cellStyle name="_도곡2교 교대(종점) 수량" xfId="3712" xr:uid="{00000000-0005-0000-0000-0000D7010000}"/>
    <cellStyle name="_도곡2교 교대(종점) 수량_사본 - 하마2교-수량" xfId="3713" xr:uid="{00000000-0005-0000-0000-0000D8010000}"/>
    <cellStyle name="_도곡2교 교대(종점) 수량_사본 - 하마2교-수량_일체형배전반" xfId="3714" xr:uid="{00000000-0005-0000-0000-0000D9010000}"/>
    <cellStyle name="_도곡2교 교대(종점) 수량_사본 - 하마2교-수량_임실가축MCC내역서" xfId="3715" xr:uid="{00000000-0005-0000-0000-0000DA010000}"/>
    <cellStyle name="_도곡2교 교대(종점) 수량_사본 - 하마2교-수량_토공량" xfId="3716" xr:uid="{00000000-0005-0000-0000-0000DB010000}"/>
    <cellStyle name="_도곡2교 교대(종점) 수량_사본 - 하마2교-수량_토공량_일체형배전반" xfId="3717" xr:uid="{00000000-0005-0000-0000-0000DC010000}"/>
    <cellStyle name="_도곡2교 교대(종점) 수량_사본 - 하마2교-수량_토공량_임실가축MCC내역서" xfId="3718" xr:uid="{00000000-0005-0000-0000-0000DD010000}"/>
    <cellStyle name="_도곡2교 교대(종점) 수량_일체형배전반" xfId="3719" xr:uid="{00000000-0005-0000-0000-0000DE010000}"/>
    <cellStyle name="_도곡2교 교대(종점) 수량_임실가축MCC내역서" xfId="3720" xr:uid="{00000000-0005-0000-0000-0000DF010000}"/>
    <cellStyle name="_도곡2교 교대(종점) 수량_토공량" xfId="3721" xr:uid="{00000000-0005-0000-0000-0000E0010000}"/>
    <cellStyle name="_도곡2교 교대(종점) 수량_토공량_일체형배전반" xfId="3722" xr:uid="{00000000-0005-0000-0000-0000E1010000}"/>
    <cellStyle name="_도곡2교 교대(종점) 수량_토공량_임실가축MCC내역서" xfId="3723" xr:uid="{00000000-0005-0000-0000-0000E2010000}"/>
    <cellStyle name="_도곡2교 교대(종점) 수량_하마1교-수량" xfId="3724" xr:uid="{00000000-0005-0000-0000-0000E3010000}"/>
    <cellStyle name="_도곡2교 교대(종점) 수량_하마1교-수량_일체형배전반" xfId="3725" xr:uid="{00000000-0005-0000-0000-0000E4010000}"/>
    <cellStyle name="_도곡2교 교대(종점) 수량_하마1교-수량_임실가축MCC내역서" xfId="3726" xr:uid="{00000000-0005-0000-0000-0000E5010000}"/>
    <cellStyle name="_도곡2교 교대(종점) 수량_하마1교-수량_토공량" xfId="3727" xr:uid="{00000000-0005-0000-0000-0000E6010000}"/>
    <cellStyle name="_도곡2교 교대(종점) 수량_하마1교-수량_토공량_일체형배전반" xfId="3728" xr:uid="{00000000-0005-0000-0000-0000E7010000}"/>
    <cellStyle name="_도곡2교 교대(종점) 수량_하마1교-수량_토공량_임실가축MCC내역서" xfId="3729" xr:uid="{00000000-0005-0000-0000-0000E8010000}"/>
    <cellStyle name="_도곡2교 교대(종점) 수량_하마2교-수량" xfId="3730" xr:uid="{00000000-0005-0000-0000-0000E9010000}"/>
    <cellStyle name="_도곡2교 교대(종점) 수량_하마2교-수량_일체형배전반" xfId="3731" xr:uid="{00000000-0005-0000-0000-0000EA010000}"/>
    <cellStyle name="_도곡2교 교대(종점) 수량_하마2교-수량_임실가축MCC내역서" xfId="3732" xr:uid="{00000000-0005-0000-0000-0000EB010000}"/>
    <cellStyle name="_도곡2교 교대(종점) 수량_하마2교-수량_토공량" xfId="3733" xr:uid="{00000000-0005-0000-0000-0000EC010000}"/>
    <cellStyle name="_도곡2교 교대(종점) 수량_하마2교-수량_토공량_일체형배전반" xfId="3734" xr:uid="{00000000-0005-0000-0000-0000ED010000}"/>
    <cellStyle name="_도곡2교 교대(종점) 수량_하마2교-수량_토공량_임실가축MCC내역서" xfId="3735" xr:uid="{00000000-0005-0000-0000-0000EE010000}"/>
    <cellStyle name="_도곡2교 교대(종점) 수량_하마읍3교대" xfId="3736" xr:uid="{00000000-0005-0000-0000-0000EF010000}"/>
    <cellStyle name="_도곡2교 교대(종점) 수량_하마읍3교대_일체형배전반" xfId="3737" xr:uid="{00000000-0005-0000-0000-0000F0010000}"/>
    <cellStyle name="_도곡2교 교대(종점) 수량_하마읍3교대_임실가축MCC내역서" xfId="3738" xr:uid="{00000000-0005-0000-0000-0000F1010000}"/>
    <cellStyle name="_도곡2교 교대(종점) 수량_하마읍3교대_토공량" xfId="3739" xr:uid="{00000000-0005-0000-0000-0000F2010000}"/>
    <cellStyle name="_도곡2교 교대(종점) 수량_하마읍3교대_토공량_일체형배전반" xfId="3740" xr:uid="{00000000-0005-0000-0000-0000F3010000}"/>
    <cellStyle name="_도곡2교 교대(종점) 수량_하마읍3교대_토공량_임실가축MCC내역서" xfId="3741" xr:uid="{00000000-0005-0000-0000-0000F4010000}"/>
    <cellStyle name="_도곡2교 교대(종점) 수량_하마읍3교토공" xfId="3742" xr:uid="{00000000-0005-0000-0000-0000F5010000}"/>
    <cellStyle name="_도곡2교 교대(종점) 수량_하마읍3교토공_일체형배전반" xfId="3743" xr:uid="{00000000-0005-0000-0000-0000F6010000}"/>
    <cellStyle name="_도곡2교 교대(종점) 수량_하마읍3교토공_임실가축MCC내역서" xfId="3744" xr:uid="{00000000-0005-0000-0000-0000F7010000}"/>
    <cellStyle name="_도곡2교 교대(종점) 수량_하마읍3교토공_토공량" xfId="3745" xr:uid="{00000000-0005-0000-0000-0000F8010000}"/>
    <cellStyle name="_도곡2교 교대(종점) 수량_하마읍3교토공_토공량_일체형배전반" xfId="3746" xr:uid="{00000000-0005-0000-0000-0000F9010000}"/>
    <cellStyle name="_도곡2교 교대(종점) 수량_하마읍3교토공_토공량_임실가축MCC내역서" xfId="3747" xr:uid="{00000000-0005-0000-0000-0000FA010000}"/>
    <cellStyle name="_도곡3교 교대 수량" xfId="3748" xr:uid="{00000000-0005-0000-0000-0000FB010000}"/>
    <cellStyle name="_도곡3교 교대 수량_사본 - 하마2교-수량" xfId="3749" xr:uid="{00000000-0005-0000-0000-0000FC010000}"/>
    <cellStyle name="_도곡3교 교대 수량_사본 - 하마2교-수량_일체형배전반" xfId="3750" xr:uid="{00000000-0005-0000-0000-0000FD010000}"/>
    <cellStyle name="_도곡3교 교대 수량_사본 - 하마2교-수량_임실가축MCC내역서" xfId="3751" xr:uid="{00000000-0005-0000-0000-0000FE010000}"/>
    <cellStyle name="_도곡3교 교대 수량_사본 - 하마2교-수량_토공량" xfId="3752" xr:uid="{00000000-0005-0000-0000-0000FF010000}"/>
    <cellStyle name="_도곡3교 교대 수량_사본 - 하마2교-수량_토공량_일체형배전반" xfId="3753" xr:uid="{00000000-0005-0000-0000-000000020000}"/>
    <cellStyle name="_도곡3교 교대 수량_사본 - 하마2교-수량_토공량_임실가축MCC내역서" xfId="3754" xr:uid="{00000000-0005-0000-0000-000001020000}"/>
    <cellStyle name="_도곡3교 교대 수량_일체형배전반" xfId="3755" xr:uid="{00000000-0005-0000-0000-000002020000}"/>
    <cellStyle name="_도곡3교 교대 수량_임실가축MCC내역서" xfId="3756" xr:uid="{00000000-0005-0000-0000-000003020000}"/>
    <cellStyle name="_도곡3교 교대 수량_토공량" xfId="3757" xr:uid="{00000000-0005-0000-0000-000004020000}"/>
    <cellStyle name="_도곡3교 교대 수량_토공량_일체형배전반" xfId="3758" xr:uid="{00000000-0005-0000-0000-000005020000}"/>
    <cellStyle name="_도곡3교 교대 수량_토공량_임실가축MCC내역서" xfId="3759" xr:uid="{00000000-0005-0000-0000-000006020000}"/>
    <cellStyle name="_도곡3교 교대 수량_하마1교-수량" xfId="3760" xr:uid="{00000000-0005-0000-0000-000007020000}"/>
    <cellStyle name="_도곡3교 교대 수량_하마1교-수량_일체형배전반" xfId="3761" xr:uid="{00000000-0005-0000-0000-000008020000}"/>
    <cellStyle name="_도곡3교 교대 수량_하마1교-수량_임실가축MCC내역서" xfId="3762" xr:uid="{00000000-0005-0000-0000-000009020000}"/>
    <cellStyle name="_도곡3교 교대 수량_하마1교-수량_토공량" xfId="3763" xr:uid="{00000000-0005-0000-0000-00000A020000}"/>
    <cellStyle name="_도곡3교 교대 수량_하마1교-수량_토공량_일체형배전반" xfId="3764" xr:uid="{00000000-0005-0000-0000-00000B020000}"/>
    <cellStyle name="_도곡3교 교대 수량_하마1교-수량_토공량_임실가축MCC내역서" xfId="3765" xr:uid="{00000000-0005-0000-0000-00000C020000}"/>
    <cellStyle name="_도곡3교 교대 수량_하마2교-수량" xfId="3766" xr:uid="{00000000-0005-0000-0000-00000D020000}"/>
    <cellStyle name="_도곡3교 교대 수량_하마2교-수량_일체형배전반" xfId="3767" xr:uid="{00000000-0005-0000-0000-00000E020000}"/>
    <cellStyle name="_도곡3교 교대 수량_하마2교-수량_임실가축MCC내역서" xfId="3768" xr:uid="{00000000-0005-0000-0000-00000F020000}"/>
    <cellStyle name="_도곡3교 교대 수량_하마2교-수량_토공량" xfId="3769" xr:uid="{00000000-0005-0000-0000-000010020000}"/>
    <cellStyle name="_도곡3교 교대 수량_하마2교-수량_토공량_일체형배전반" xfId="3770" xr:uid="{00000000-0005-0000-0000-000011020000}"/>
    <cellStyle name="_도곡3교 교대 수량_하마2교-수량_토공량_임실가축MCC내역서" xfId="3771" xr:uid="{00000000-0005-0000-0000-000012020000}"/>
    <cellStyle name="_도곡3교 교대 수량_하마읍3교대" xfId="3772" xr:uid="{00000000-0005-0000-0000-000013020000}"/>
    <cellStyle name="_도곡3교 교대 수량_하마읍3교대_일체형배전반" xfId="3773" xr:uid="{00000000-0005-0000-0000-000014020000}"/>
    <cellStyle name="_도곡3교 교대 수량_하마읍3교대_임실가축MCC내역서" xfId="3774" xr:uid="{00000000-0005-0000-0000-000015020000}"/>
    <cellStyle name="_도곡3교 교대 수량_하마읍3교대_토공량" xfId="3775" xr:uid="{00000000-0005-0000-0000-000016020000}"/>
    <cellStyle name="_도곡3교 교대 수량_하마읍3교대_토공량_일체형배전반" xfId="3776" xr:uid="{00000000-0005-0000-0000-000017020000}"/>
    <cellStyle name="_도곡3교 교대 수량_하마읍3교대_토공량_임실가축MCC내역서" xfId="3777" xr:uid="{00000000-0005-0000-0000-000018020000}"/>
    <cellStyle name="_도곡3교 교대 수량_하마읍3교토공" xfId="3778" xr:uid="{00000000-0005-0000-0000-000019020000}"/>
    <cellStyle name="_도곡3교 교대 수량_하마읍3교토공_일체형배전반" xfId="3779" xr:uid="{00000000-0005-0000-0000-00001A020000}"/>
    <cellStyle name="_도곡3교 교대 수량_하마읍3교토공_임실가축MCC내역서" xfId="3780" xr:uid="{00000000-0005-0000-0000-00001B020000}"/>
    <cellStyle name="_도곡3교 교대 수량_하마읍3교토공_토공량" xfId="3781" xr:uid="{00000000-0005-0000-0000-00001C020000}"/>
    <cellStyle name="_도곡3교 교대 수량_하마읍3교토공_토공량_일체형배전반" xfId="3782" xr:uid="{00000000-0005-0000-0000-00001D020000}"/>
    <cellStyle name="_도곡3교 교대 수량_하마읍3교토공_토공량_임실가축MCC내역서" xfId="3783" xr:uid="{00000000-0005-0000-0000-00001E020000}"/>
    <cellStyle name="_도곡4교 하부공 수량" xfId="3784" xr:uid="{00000000-0005-0000-0000-00001F020000}"/>
    <cellStyle name="_도곡4교 하부공 수량_사본 - 하마2교-수량" xfId="3785" xr:uid="{00000000-0005-0000-0000-000020020000}"/>
    <cellStyle name="_도곡4교 하부공 수량_사본 - 하마2교-수량_일체형배전반" xfId="3786" xr:uid="{00000000-0005-0000-0000-000021020000}"/>
    <cellStyle name="_도곡4교 하부공 수량_사본 - 하마2교-수량_임실가축MCC내역서" xfId="3787" xr:uid="{00000000-0005-0000-0000-000022020000}"/>
    <cellStyle name="_도곡4교 하부공 수량_사본 - 하마2교-수량_토공량" xfId="3788" xr:uid="{00000000-0005-0000-0000-000023020000}"/>
    <cellStyle name="_도곡4교 하부공 수량_사본 - 하마2교-수량_토공량_일체형배전반" xfId="3789" xr:uid="{00000000-0005-0000-0000-000024020000}"/>
    <cellStyle name="_도곡4교 하부공 수량_사본 - 하마2교-수량_토공량_임실가축MCC내역서" xfId="3790" xr:uid="{00000000-0005-0000-0000-000025020000}"/>
    <cellStyle name="_도곡4교 하부공 수량_일체형배전반" xfId="3791" xr:uid="{00000000-0005-0000-0000-000026020000}"/>
    <cellStyle name="_도곡4교 하부공 수량_임실가축MCC내역서" xfId="3792" xr:uid="{00000000-0005-0000-0000-000027020000}"/>
    <cellStyle name="_도곡4교 하부공 수량_토공량" xfId="3793" xr:uid="{00000000-0005-0000-0000-000028020000}"/>
    <cellStyle name="_도곡4교 하부공 수량_토공량_일체형배전반" xfId="3794" xr:uid="{00000000-0005-0000-0000-000029020000}"/>
    <cellStyle name="_도곡4교 하부공 수량_토공량_임실가축MCC내역서" xfId="3795" xr:uid="{00000000-0005-0000-0000-00002A020000}"/>
    <cellStyle name="_도곡4교 하부공 수량_하마1교-수량" xfId="3796" xr:uid="{00000000-0005-0000-0000-00002B020000}"/>
    <cellStyle name="_도곡4교 하부공 수량_하마1교-수량_일체형배전반" xfId="3797" xr:uid="{00000000-0005-0000-0000-00002C020000}"/>
    <cellStyle name="_도곡4교 하부공 수량_하마1교-수량_임실가축MCC내역서" xfId="3798" xr:uid="{00000000-0005-0000-0000-00002D020000}"/>
    <cellStyle name="_도곡4교 하부공 수량_하마1교-수량_토공량" xfId="3799" xr:uid="{00000000-0005-0000-0000-00002E020000}"/>
    <cellStyle name="_도곡4교 하부공 수량_하마1교-수량_토공량_일체형배전반" xfId="3800" xr:uid="{00000000-0005-0000-0000-00002F020000}"/>
    <cellStyle name="_도곡4교 하부공 수량_하마1교-수량_토공량_임실가축MCC내역서" xfId="3801" xr:uid="{00000000-0005-0000-0000-000030020000}"/>
    <cellStyle name="_도곡4교 하부공 수량_하마2교-수량" xfId="3802" xr:uid="{00000000-0005-0000-0000-000031020000}"/>
    <cellStyle name="_도곡4교 하부공 수량_하마2교-수량_일체형배전반" xfId="3803" xr:uid="{00000000-0005-0000-0000-000032020000}"/>
    <cellStyle name="_도곡4교 하부공 수량_하마2교-수량_임실가축MCC내역서" xfId="3804" xr:uid="{00000000-0005-0000-0000-000033020000}"/>
    <cellStyle name="_도곡4교 하부공 수량_하마2교-수량_토공량" xfId="3805" xr:uid="{00000000-0005-0000-0000-000034020000}"/>
    <cellStyle name="_도곡4교 하부공 수량_하마2교-수량_토공량_일체형배전반" xfId="3806" xr:uid="{00000000-0005-0000-0000-000035020000}"/>
    <cellStyle name="_도곡4교 하부공 수량_하마2교-수량_토공량_임실가축MCC내역서" xfId="3807" xr:uid="{00000000-0005-0000-0000-000036020000}"/>
    <cellStyle name="_도곡4교 하부공 수량_하마읍3교대" xfId="3808" xr:uid="{00000000-0005-0000-0000-000037020000}"/>
    <cellStyle name="_도곡4교 하부공 수량_하마읍3교대_일체형배전반" xfId="3809" xr:uid="{00000000-0005-0000-0000-000038020000}"/>
    <cellStyle name="_도곡4교 하부공 수량_하마읍3교대_임실가축MCC내역서" xfId="3810" xr:uid="{00000000-0005-0000-0000-000039020000}"/>
    <cellStyle name="_도곡4교 하부공 수량_하마읍3교대_토공량" xfId="3811" xr:uid="{00000000-0005-0000-0000-00003A020000}"/>
    <cellStyle name="_도곡4교 하부공 수량_하마읍3교대_토공량_일체형배전반" xfId="3812" xr:uid="{00000000-0005-0000-0000-00003B020000}"/>
    <cellStyle name="_도곡4교 하부공 수량_하마읍3교대_토공량_임실가축MCC내역서" xfId="3813" xr:uid="{00000000-0005-0000-0000-00003C020000}"/>
    <cellStyle name="_도곡4교 하부공 수량_하마읍3교토공" xfId="3814" xr:uid="{00000000-0005-0000-0000-00003D020000}"/>
    <cellStyle name="_도곡4교 하부공 수량_하마읍3교토공_일체형배전반" xfId="3815" xr:uid="{00000000-0005-0000-0000-00003E020000}"/>
    <cellStyle name="_도곡4교 하부공 수량_하마읍3교토공_임실가축MCC내역서" xfId="3816" xr:uid="{00000000-0005-0000-0000-00003F020000}"/>
    <cellStyle name="_도곡4교 하부공 수량_하마읍3교토공_토공량" xfId="3817" xr:uid="{00000000-0005-0000-0000-000040020000}"/>
    <cellStyle name="_도곡4교 하부공 수량_하마읍3교토공_토공량_일체형배전반" xfId="3818" xr:uid="{00000000-0005-0000-0000-000041020000}"/>
    <cellStyle name="_도곡4교 하부공 수량_하마읍3교토공_토공량_임실가축MCC내역서" xfId="3819" xr:uid="{00000000-0005-0000-0000-000042020000}"/>
    <cellStyle name="_도곡교 교대 수량" xfId="3820" xr:uid="{00000000-0005-0000-0000-000043020000}"/>
    <cellStyle name="_도곡교 교대 수량_사본 - 하마2교-수량" xfId="3821" xr:uid="{00000000-0005-0000-0000-000044020000}"/>
    <cellStyle name="_도곡교 교대 수량_사본 - 하마2교-수량_일체형배전반" xfId="3822" xr:uid="{00000000-0005-0000-0000-000045020000}"/>
    <cellStyle name="_도곡교 교대 수량_사본 - 하마2교-수량_임실가축MCC내역서" xfId="3823" xr:uid="{00000000-0005-0000-0000-000046020000}"/>
    <cellStyle name="_도곡교 교대 수량_사본 - 하마2교-수량_토공량" xfId="3824" xr:uid="{00000000-0005-0000-0000-000047020000}"/>
    <cellStyle name="_도곡교 교대 수량_사본 - 하마2교-수량_토공량_일체형배전반" xfId="3825" xr:uid="{00000000-0005-0000-0000-000048020000}"/>
    <cellStyle name="_도곡교 교대 수량_사본 - 하마2교-수량_토공량_임실가축MCC내역서" xfId="3826" xr:uid="{00000000-0005-0000-0000-000049020000}"/>
    <cellStyle name="_도곡교 교대 수량_일체형배전반" xfId="3827" xr:uid="{00000000-0005-0000-0000-00004A020000}"/>
    <cellStyle name="_도곡교 교대 수량_임실가축MCC내역서" xfId="3828" xr:uid="{00000000-0005-0000-0000-00004B020000}"/>
    <cellStyle name="_도곡교 교대 수량_토공량" xfId="3829" xr:uid="{00000000-0005-0000-0000-00004C020000}"/>
    <cellStyle name="_도곡교 교대 수량_토공량_일체형배전반" xfId="3830" xr:uid="{00000000-0005-0000-0000-00004D020000}"/>
    <cellStyle name="_도곡교 교대 수량_토공량_임실가축MCC내역서" xfId="3831" xr:uid="{00000000-0005-0000-0000-00004E020000}"/>
    <cellStyle name="_도곡교 교대 수량_하마1교-수량" xfId="3832" xr:uid="{00000000-0005-0000-0000-00004F020000}"/>
    <cellStyle name="_도곡교 교대 수량_하마1교-수량_일체형배전반" xfId="3833" xr:uid="{00000000-0005-0000-0000-000050020000}"/>
    <cellStyle name="_도곡교 교대 수량_하마1교-수량_임실가축MCC내역서" xfId="3834" xr:uid="{00000000-0005-0000-0000-000051020000}"/>
    <cellStyle name="_도곡교 교대 수량_하마1교-수량_토공량" xfId="3835" xr:uid="{00000000-0005-0000-0000-000052020000}"/>
    <cellStyle name="_도곡교 교대 수량_하마1교-수량_토공량_일체형배전반" xfId="3836" xr:uid="{00000000-0005-0000-0000-000053020000}"/>
    <cellStyle name="_도곡교 교대 수량_하마1교-수량_토공량_임실가축MCC내역서" xfId="3837" xr:uid="{00000000-0005-0000-0000-000054020000}"/>
    <cellStyle name="_도곡교 교대 수량_하마2교-수량" xfId="3838" xr:uid="{00000000-0005-0000-0000-000055020000}"/>
    <cellStyle name="_도곡교 교대 수량_하마2교-수량_일체형배전반" xfId="3839" xr:uid="{00000000-0005-0000-0000-000056020000}"/>
    <cellStyle name="_도곡교 교대 수량_하마2교-수량_임실가축MCC내역서" xfId="3840" xr:uid="{00000000-0005-0000-0000-000057020000}"/>
    <cellStyle name="_도곡교 교대 수량_하마2교-수량_토공량" xfId="3841" xr:uid="{00000000-0005-0000-0000-000058020000}"/>
    <cellStyle name="_도곡교 교대 수량_하마2교-수량_토공량_일체형배전반" xfId="3842" xr:uid="{00000000-0005-0000-0000-000059020000}"/>
    <cellStyle name="_도곡교 교대 수량_하마2교-수량_토공량_임실가축MCC내역서" xfId="3843" xr:uid="{00000000-0005-0000-0000-00005A020000}"/>
    <cellStyle name="_도곡교 교대 수량_하마읍3교대" xfId="3844" xr:uid="{00000000-0005-0000-0000-00005B020000}"/>
    <cellStyle name="_도곡교 교대 수량_하마읍3교대_일체형배전반" xfId="3845" xr:uid="{00000000-0005-0000-0000-00005C020000}"/>
    <cellStyle name="_도곡교 교대 수량_하마읍3교대_임실가축MCC내역서" xfId="3846" xr:uid="{00000000-0005-0000-0000-00005D020000}"/>
    <cellStyle name="_도곡교 교대 수량_하마읍3교대_토공량" xfId="3847" xr:uid="{00000000-0005-0000-0000-00005E020000}"/>
    <cellStyle name="_도곡교 교대 수량_하마읍3교대_토공량_일체형배전반" xfId="3848" xr:uid="{00000000-0005-0000-0000-00005F020000}"/>
    <cellStyle name="_도곡교 교대 수량_하마읍3교대_토공량_임실가축MCC내역서" xfId="3849" xr:uid="{00000000-0005-0000-0000-000060020000}"/>
    <cellStyle name="_도곡교 교대 수량_하마읍3교토공" xfId="3850" xr:uid="{00000000-0005-0000-0000-000061020000}"/>
    <cellStyle name="_도곡교 교대 수량_하마읍3교토공_일체형배전반" xfId="3851" xr:uid="{00000000-0005-0000-0000-000062020000}"/>
    <cellStyle name="_도곡교 교대 수량_하마읍3교토공_임실가축MCC내역서" xfId="3852" xr:uid="{00000000-0005-0000-0000-000063020000}"/>
    <cellStyle name="_도곡교 교대 수량_하마읍3교토공_토공량" xfId="3853" xr:uid="{00000000-0005-0000-0000-000064020000}"/>
    <cellStyle name="_도곡교 교대 수량_하마읍3교토공_토공량_일체형배전반" xfId="3854" xr:uid="{00000000-0005-0000-0000-000065020000}"/>
    <cellStyle name="_도곡교 교대 수량_하마읍3교토공_토공량_임실가축MCC내역서" xfId="3855" xr:uid="{00000000-0005-0000-0000-000066020000}"/>
    <cellStyle name="_두계변전소하도급" xfId="3856" xr:uid="{00000000-0005-0000-0000-000067020000}"/>
    <cellStyle name="_뒤벼리_전기내역서" xfId="968" xr:uid="{00000000-0005-0000-0000-000068020000}"/>
    <cellStyle name="_땅포수량" xfId="969" xr:uid="{00000000-0005-0000-0000-000069020000}"/>
    <cellStyle name="_목차" xfId="970" xr:uid="{00000000-0005-0000-0000-00006A020000}"/>
    <cellStyle name="_목차_1연박스(nnlink)_TYPE12" xfId="971" xr:uid="{00000000-0005-0000-0000-00006B020000}"/>
    <cellStyle name="_목차_1연박스(nnlink)_TYPE12_고흥양수장전기내역서(고압)수량산출" xfId="972" xr:uid="{00000000-0005-0000-0000-00006C020000}"/>
    <cellStyle name="_목차_1연박스(nnlink)_TYPE12_고흥양수장전기내역서(고압)수량산출_기산양수장 전기내역서" xfId="973" xr:uid="{00000000-0005-0000-0000-00006D020000}"/>
    <cellStyle name="_목차_1연박스(nnlink)_TYPE345" xfId="974" xr:uid="{00000000-0005-0000-0000-00006E020000}"/>
    <cellStyle name="_목차_1연박스(nnlink)_TYPE345_고흥양수장전기내역서(고압)수량산출" xfId="975" xr:uid="{00000000-0005-0000-0000-00006F020000}"/>
    <cellStyle name="_목차_1연박스(nnlink)_TYPE345_고흥양수장전기내역서(고압)수량산출_기산양수장 전기내역서" xfId="976" xr:uid="{00000000-0005-0000-0000-000070020000}"/>
    <cellStyle name="_목차_고흥양수장전기내역서(고압)수량산출" xfId="977" xr:uid="{00000000-0005-0000-0000-000071020000}"/>
    <cellStyle name="_목차_고흥양수장전기내역서(고압)수량산출_기산양수장 전기내역서" xfId="978" xr:uid="{00000000-0005-0000-0000-000072020000}"/>
    <cellStyle name="_목차_날개벽" xfId="979" xr:uid="{00000000-0005-0000-0000-000073020000}"/>
    <cellStyle name="_목차_날개벽_고흥양수장전기내역서(고압)수량산출" xfId="980" xr:uid="{00000000-0005-0000-0000-000074020000}"/>
    <cellStyle name="_목차_날개벽_고흥양수장전기내역서(고압)수량산출_기산양수장 전기내역서" xfId="981" xr:uid="{00000000-0005-0000-0000-000075020000}"/>
    <cellStyle name="_목차_상천2 D함" xfId="982" xr:uid="{00000000-0005-0000-0000-000076020000}"/>
    <cellStyle name="_목차_상천2 D함_고흥양수장전기내역서(고압)수량산출" xfId="983" xr:uid="{00000000-0005-0000-0000-000077020000}"/>
    <cellStyle name="_목차_상천2 D함_고흥양수장전기내역서(고압)수량산출_기산양수장 전기내역서" xfId="984" xr:uid="{00000000-0005-0000-0000-000078020000}"/>
    <cellStyle name="_목차_청평4교" xfId="985" xr:uid="{00000000-0005-0000-0000-000079020000}"/>
    <cellStyle name="_목차_청평4교_고흥양수장전기내역서(고압)수량산출" xfId="986" xr:uid="{00000000-0005-0000-0000-00007A020000}"/>
    <cellStyle name="_목차_청평4교_고흥양수장전기내역서(고압)수량산출_기산양수장 전기내역서" xfId="987" xr:uid="{00000000-0005-0000-0000-00007B020000}"/>
    <cellStyle name="_무안공원시설" xfId="3857" xr:uid="{00000000-0005-0000-0000-00007C020000}"/>
    <cellStyle name="_발산지구 보도육교내역서(수정-품셈)" xfId="988" xr:uid="{00000000-0005-0000-0000-00007D020000}"/>
    <cellStyle name="_발산지구내역서" xfId="989" xr:uid="{00000000-0005-0000-0000-00007E020000}"/>
    <cellStyle name="_방짜유기전문박물관전기공사" xfId="990" xr:uid="{00000000-0005-0000-0000-00007F020000}"/>
    <cellStyle name="_백곡전기내역서051214-큐비클,RTU수정" xfId="43" xr:uid="{00000000-0005-0000-0000-000080020000}"/>
    <cellStyle name="_변경내역서" xfId="991" xr:uid="{00000000-0005-0000-0000-000081020000}"/>
    <cellStyle name="_변경내역서 2" xfId="3858" xr:uid="{00000000-0005-0000-0000-000082020000}"/>
    <cellStyle name="_본선수로콘크리트" xfId="992" xr:uid="{00000000-0005-0000-0000-000083020000}"/>
    <cellStyle name="_본선수로콘크리트_1연박스(nnlink)_TYPE12" xfId="993" xr:uid="{00000000-0005-0000-0000-000084020000}"/>
    <cellStyle name="_본선수로콘크리트_1연박스(nnlink)_TYPE12_고흥양수장전기내역서(고압)수량산출" xfId="994" xr:uid="{00000000-0005-0000-0000-000085020000}"/>
    <cellStyle name="_본선수로콘크리트_1연박스(nnlink)_TYPE12_고흥양수장전기내역서(고압)수량산출_기산양수장 전기내역서" xfId="995" xr:uid="{00000000-0005-0000-0000-000086020000}"/>
    <cellStyle name="_본선수로콘크리트_고흥양수장전기내역서(고압)수량산출" xfId="996" xr:uid="{00000000-0005-0000-0000-000087020000}"/>
    <cellStyle name="_본선수로콘크리트_고흥양수장전기내역서(고압)수량산출_기산양수장 전기내역서" xfId="997" xr:uid="{00000000-0005-0000-0000-000088020000}"/>
    <cellStyle name="_본선수로콘크리트수량총괄집계표" xfId="998" xr:uid="{00000000-0005-0000-0000-000089020000}"/>
    <cellStyle name="_본선수로콘크리트수량총괄집계표_1연박스(nnlink)_TYPE12" xfId="999" xr:uid="{00000000-0005-0000-0000-00008A020000}"/>
    <cellStyle name="_본선수로콘크리트수량총괄집계표_1연박스(nnlink)_TYPE12_고흥양수장전기내역서(고압)수량산출" xfId="1000" xr:uid="{00000000-0005-0000-0000-00008B020000}"/>
    <cellStyle name="_본선수로콘크리트수량총괄집계표_1연박스(nnlink)_TYPE12_고흥양수장전기내역서(고압)수량산출_기산양수장 전기내역서" xfId="1001" xr:uid="{00000000-0005-0000-0000-00008C020000}"/>
    <cellStyle name="_본선수로콘크리트수량총괄집계표_고흥양수장전기내역서(고압)수량산출" xfId="1002" xr:uid="{00000000-0005-0000-0000-00008D020000}"/>
    <cellStyle name="_본선수로콘크리트수량총괄집계표_고흥양수장전기내역서(고압)수량산출_기산양수장 전기내역서" xfId="1003" xr:uid="{00000000-0005-0000-0000-00008E020000}"/>
    <cellStyle name="_봉계-1" xfId="1004" xr:uid="{00000000-0005-0000-0000-00008F020000}"/>
    <cellStyle name="_봉계-1_1연박스(nnlink)_TYPE12" xfId="1005" xr:uid="{00000000-0005-0000-0000-000090020000}"/>
    <cellStyle name="_봉계-1_1연박스(nnlink)_TYPE12_고흥양수장전기내역서(고압)수량산출" xfId="1006" xr:uid="{00000000-0005-0000-0000-000091020000}"/>
    <cellStyle name="_봉계-1_1연박스(nnlink)_TYPE12_고흥양수장전기내역서(고압)수량산출_기산양수장 전기내역서" xfId="1007" xr:uid="{00000000-0005-0000-0000-000092020000}"/>
    <cellStyle name="_봉계-1_고흥양수장전기내역서(고압)수량산출" xfId="1008" xr:uid="{00000000-0005-0000-0000-000093020000}"/>
    <cellStyle name="_봉계-1_고흥양수장전기내역서(고압)수량산출_기산양수장 전기내역서" xfId="1009" xr:uid="{00000000-0005-0000-0000-000094020000}"/>
    <cellStyle name="_부대입찰확약서" xfId="3859" xr:uid="{00000000-0005-0000-0000-000095020000}"/>
    <cellStyle name="_부록3 김해지구 공사비(최종)" xfId="1010" xr:uid="{00000000-0005-0000-0000-000096020000}"/>
    <cellStyle name="_부록5 남해지구 공사비" xfId="1011" xr:uid="{00000000-0005-0000-0000-000097020000}"/>
    <cellStyle name="_부록5 남해지구 공사비 (version 1)" xfId="1012" xr:uid="{00000000-0005-0000-0000-000098020000}"/>
    <cellStyle name="_부산방면P1(최종)" xfId="1013" xr:uid="{00000000-0005-0000-0000-000099020000}"/>
    <cellStyle name="_부산방면P1(최종)_1연박스(nnlink)_TYPE12" xfId="1014" xr:uid="{00000000-0005-0000-0000-00009A020000}"/>
    <cellStyle name="_부산방면P1(최종)_1연박스(nnlink)_TYPE12_고흥양수장전기내역서(고압)수량산출" xfId="1015" xr:uid="{00000000-0005-0000-0000-00009B020000}"/>
    <cellStyle name="_부산방면P1(최종)_1연박스(nnlink)_TYPE12_고흥양수장전기내역서(고압)수량산출_기산양수장 전기내역서" xfId="1016" xr:uid="{00000000-0005-0000-0000-00009C020000}"/>
    <cellStyle name="_부산방면P1(최종)_1연박스(nnlink)_TYPE345" xfId="1017" xr:uid="{00000000-0005-0000-0000-00009D020000}"/>
    <cellStyle name="_부산방면P1(최종)_1연박스(nnlink)_TYPE345_고흥양수장전기내역서(고압)수량산출" xfId="1018" xr:uid="{00000000-0005-0000-0000-00009E020000}"/>
    <cellStyle name="_부산방면P1(최종)_1연박스(nnlink)_TYPE345_고흥양수장전기내역서(고압)수량산출_기산양수장 전기내역서" xfId="1019" xr:uid="{00000000-0005-0000-0000-00009F020000}"/>
    <cellStyle name="_부산방면P1(최종)_고흥양수장전기내역서(고압)수량산출" xfId="1020" xr:uid="{00000000-0005-0000-0000-0000A0020000}"/>
    <cellStyle name="_부산방면P1(최종)_고흥양수장전기내역서(고압)수량산출_기산양수장 전기내역서" xfId="1021" xr:uid="{00000000-0005-0000-0000-0000A1020000}"/>
    <cellStyle name="_부산방면P1(최종)_날개벽" xfId="1022" xr:uid="{00000000-0005-0000-0000-0000A2020000}"/>
    <cellStyle name="_부산방면P1(최종)_날개벽_고흥양수장전기내역서(고압)수량산출" xfId="1023" xr:uid="{00000000-0005-0000-0000-0000A3020000}"/>
    <cellStyle name="_부산방면P1(최종)_날개벽_고흥양수장전기내역서(고압)수량산출_기산양수장 전기내역서" xfId="1024" xr:uid="{00000000-0005-0000-0000-0000A4020000}"/>
    <cellStyle name="_부산방면P1(최종)_상천2 D함" xfId="1025" xr:uid="{00000000-0005-0000-0000-0000A5020000}"/>
    <cellStyle name="_부산방면P1(최종)_상천2 D함_고흥양수장전기내역서(고압)수량산출" xfId="1026" xr:uid="{00000000-0005-0000-0000-0000A6020000}"/>
    <cellStyle name="_부산방면P1(최종)_상천2 D함_고흥양수장전기내역서(고압)수량산출_기산양수장 전기내역서" xfId="1027" xr:uid="{00000000-0005-0000-0000-0000A7020000}"/>
    <cellStyle name="_부산방면P1(최종)_청평4교" xfId="1028" xr:uid="{00000000-0005-0000-0000-0000A8020000}"/>
    <cellStyle name="_부산방면P1(최종)_청평4교_고흥양수장전기내역서(고압)수량산출" xfId="1029" xr:uid="{00000000-0005-0000-0000-0000A9020000}"/>
    <cellStyle name="_부산방면P1(최종)_청평4교_고흥양수장전기내역서(고압)수량산출_기산양수장 전기내역서" xfId="1030" xr:uid="{00000000-0005-0000-0000-0000AA020000}"/>
    <cellStyle name="_부안 시스템 내역서" xfId="44" xr:uid="{00000000-0005-0000-0000-0000AB020000}"/>
    <cellStyle name="_부창교상부" xfId="3860" xr:uid="{00000000-0005-0000-0000-0000AC020000}"/>
    <cellStyle name="_비교" xfId="1031" xr:uid="{00000000-0005-0000-0000-0000AD020000}"/>
    <cellStyle name="_사본 - 고가차도(전력)" xfId="3861" xr:uid="{00000000-0005-0000-0000-0000AE020000}"/>
    <cellStyle name="_사본 - 하마2교-수량" xfId="3862" xr:uid="{00000000-0005-0000-0000-0000AF020000}"/>
    <cellStyle name="_사본 - 하마2교-수량_일체형배전반" xfId="3863" xr:uid="{00000000-0005-0000-0000-0000B0020000}"/>
    <cellStyle name="_사본 - 하마2교-수량_임실가축MCC내역서" xfId="3864" xr:uid="{00000000-0005-0000-0000-0000B1020000}"/>
    <cellStyle name="_사본 - 하마2교-수량_토공량" xfId="3865" xr:uid="{00000000-0005-0000-0000-0000B2020000}"/>
    <cellStyle name="_사본 - 하마2교-수량_토공량_일체형배전반" xfId="3866" xr:uid="{00000000-0005-0000-0000-0000B3020000}"/>
    <cellStyle name="_사본 - 하마2교-수량_토공량_임실가축MCC내역서" xfId="3867" xr:uid="{00000000-0005-0000-0000-0000B4020000}"/>
    <cellStyle name="_사업부발송" xfId="3868" xr:uid="{00000000-0005-0000-0000-0000B5020000}"/>
    <cellStyle name="_사업수지예산서(김해TM.TC-2011.12)" xfId="1032" xr:uid="{00000000-0005-0000-0000-0000B6020000}"/>
    <cellStyle name="_사용전검사비산정비" xfId="1033" xr:uid="{00000000-0005-0000-0000-0000B7020000}"/>
    <cellStyle name="_산동 농협동로지소 청사 신축공사-1" xfId="1034" xr:uid="{00000000-0005-0000-0000-0000B8020000}"/>
    <cellStyle name="_산동 농협동로지소 청사 신축공사-1_1" xfId="1035" xr:uid="{00000000-0005-0000-0000-0000B9020000}"/>
    <cellStyle name="_상부및총괄수량" xfId="3869" xr:uid="{00000000-0005-0000-0000-0000BA020000}"/>
    <cellStyle name="_상부및총괄수량_일체형배전반" xfId="3870" xr:uid="{00000000-0005-0000-0000-0000BB020000}"/>
    <cellStyle name="_상부및총괄수량_임실가축MCC내역서" xfId="3871" xr:uid="{00000000-0005-0000-0000-0000BC020000}"/>
    <cellStyle name="_상천2 D함" xfId="1036" xr:uid="{00000000-0005-0000-0000-0000BD020000}"/>
    <cellStyle name="_상천2 D함_고흥양수장전기내역서(고압)수량산출" xfId="1037" xr:uid="{00000000-0005-0000-0000-0000BE020000}"/>
    <cellStyle name="_상천2 D함_고흥양수장전기내역서(고압)수량산출_기산양수장 전기내역서" xfId="1038" xr:uid="{00000000-0005-0000-0000-0000BF020000}"/>
    <cellStyle name="_서울 지하철 7호선 연장 내역서" xfId="1039" xr:uid="{00000000-0005-0000-0000-0000C0020000}"/>
    <cellStyle name="_서울여대(20020516)" xfId="1040" xr:uid="{00000000-0005-0000-0000-0000C1020000}"/>
    <cellStyle name="_서천공주7부대품의" xfId="3872" xr:uid="{00000000-0005-0000-0000-0000C2020000}"/>
    <cellStyle name="_서천공주7부대품의_6월기성" xfId="3873" xr:uid="{00000000-0005-0000-0000-0000C3020000}"/>
    <cellStyle name="_서천공주7부대품의_6월기성_원등수량" xfId="3874" xr:uid="{00000000-0005-0000-0000-0000C4020000}"/>
    <cellStyle name="_서천공주7부대품의_6월기성_원등수량_일체형배전반" xfId="3875" xr:uid="{00000000-0005-0000-0000-0000C5020000}"/>
    <cellStyle name="_서천공주7부대품의_6월기성_원등수량_임실가축MCC내역서" xfId="3876" xr:uid="{00000000-0005-0000-0000-0000C6020000}"/>
    <cellStyle name="_서천공주7부대품의_6월기성_일체형배전반" xfId="3877" xr:uid="{00000000-0005-0000-0000-0000C7020000}"/>
    <cellStyle name="_서천공주7부대품의_6월기성_임실가축MCC내역서" xfId="3878" xr:uid="{00000000-0005-0000-0000-0000C8020000}"/>
    <cellStyle name="_서천공주7부대품의_원등수량" xfId="3879" xr:uid="{00000000-0005-0000-0000-0000C9020000}"/>
    <cellStyle name="_서천공주7부대품의_원등수량_일체형배전반" xfId="3880" xr:uid="{00000000-0005-0000-0000-0000CA020000}"/>
    <cellStyle name="_서천공주7부대품의_원등수량_임실가축MCC내역서" xfId="3881" xr:uid="{00000000-0005-0000-0000-0000CB020000}"/>
    <cellStyle name="_서천공주7부대품의_일체형배전반" xfId="3882" xr:uid="{00000000-0005-0000-0000-0000CC020000}"/>
    <cellStyle name="_서천공주7부대품의_임실가축MCC내역서" xfId="3883" xr:uid="{00000000-0005-0000-0000-0000CD020000}"/>
    <cellStyle name="_석축공" xfId="3884" xr:uid="{00000000-0005-0000-0000-0000CE020000}"/>
    <cellStyle name="_선우엔지니어링(장지천)견적(070410)" xfId="1041" xr:uid="{00000000-0005-0000-0000-0000CF020000}"/>
    <cellStyle name="_설계내역서" xfId="3885" xr:uid="{00000000-0005-0000-0000-0000D0020000}"/>
    <cellStyle name="_설계변경완료(518)" xfId="3886" xr:uid="{00000000-0005-0000-0000-0000D1020000}"/>
    <cellStyle name="_설계서(남원정수장 원격감시설비)" xfId="3887" xr:uid="{00000000-0005-0000-0000-0000D2020000}"/>
    <cellStyle name="_설계서(오수펌프 설치관련 프로그램추가작업)" xfId="3888" xr:uid="{00000000-0005-0000-0000-0000D3020000}"/>
    <cellStyle name="_설계원가 및 손익계산서(극장)" xfId="1042" xr:uid="{00000000-0005-0000-0000-0000D4020000}"/>
    <cellStyle name="_설계원가 및 손익계산서(백화점)" xfId="1043" xr:uid="{00000000-0005-0000-0000-0000D5020000}"/>
    <cellStyle name="_설계원가 및 손익계산서(이광환)" xfId="1044" xr:uid="{00000000-0005-0000-0000-0000D6020000}"/>
    <cellStyle name="_설비(1218)" xfId="1045" xr:uid="{00000000-0005-0000-0000-0000D7020000}"/>
    <cellStyle name="_설비공사" xfId="1046" xr:uid="{00000000-0005-0000-0000-0000D8020000}"/>
    <cellStyle name="_설비공사 공내역서(신성서)-제출" xfId="1047" xr:uid="{00000000-0005-0000-0000-0000D9020000}"/>
    <cellStyle name="_소방" xfId="1048" xr:uid="{00000000-0005-0000-0000-0000DA020000}"/>
    <cellStyle name="_소방내역서(동사무소)최종본" xfId="1049" xr:uid="{00000000-0005-0000-0000-0000DB020000}"/>
    <cellStyle name="_수량" xfId="3889" xr:uid="{00000000-0005-0000-0000-0000DC020000}"/>
    <cellStyle name="_수량산출서(신규)" xfId="3890" xr:uid="{00000000-0005-0000-0000-0000DD020000}"/>
    <cellStyle name="_수량집계" xfId="3891" xr:uid="{00000000-0005-0000-0000-0000DE020000}"/>
    <cellStyle name="_수배전반견적서(동아산전)" xfId="45" xr:uid="{00000000-0005-0000-0000-0000DF020000}"/>
    <cellStyle name="_수백교상부" xfId="3892" xr:uid="{00000000-0005-0000-0000-0000E0020000}"/>
    <cellStyle name="_순천역사(동경)" xfId="3893" xr:uid="{00000000-0005-0000-0000-0000E1020000}"/>
    <cellStyle name="_시드스프레이-일위대가(2003하반기노임적용)" xfId="1050" xr:uid="{00000000-0005-0000-0000-0000E2020000}"/>
    <cellStyle name="_시설 언더패스 견적-40202" xfId="1051" xr:uid="{00000000-0005-0000-0000-0000E3020000}"/>
    <cellStyle name="_시설 언더패스 견적-40204" xfId="1052" xr:uid="{00000000-0005-0000-0000-0000E4020000}"/>
    <cellStyle name="_시설 언더패스 견적-40225" xfId="1053" xr:uid="{00000000-0005-0000-0000-0000E5020000}"/>
    <cellStyle name="_신명견적서 수정(재주)" xfId="1054" xr:uid="{00000000-0005-0000-0000-0000E6020000}"/>
    <cellStyle name="_신성총괄(기계 전기)" xfId="46" xr:uid="{00000000-0005-0000-0000-0000E7020000}"/>
    <cellStyle name="_신중점현장20020810굴포천" xfId="3894" xr:uid="{00000000-0005-0000-0000-0000E8020000}"/>
    <cellStyle name="_쌍촌동 부건아파트 신축 전기공사" xfId="3895" xr:uid="{00000000-0005-0000-0000-0000E9020000}"/>
    <cellStyle name="_아중내역(전기-1)" xfId="1055" xr:uid="{00000000-0005-0000-0000-0000EA020000}"/>
    <cellStyle name="_안계실시계측제어내역서" xfId="47" xr:uid="{00000000-0005-0000-0000-0000EB020000}"/>
    <cellStyle name="_안태 배수장 신축공사" xfId="3896" xr:uid="{00000000-0005-0000-0000-0000EC020000}"/>
    <cellStyle name="_안태배수장전기" xfId="3897" xr:uid="{00000000-0005-0000-0000-0000ED020000}"/>
    <cellStyle name="_안태전기내역" xfId="3898" xr:uid="{00000000-0005-0000-0000-0000EE020000}"/>
    <cellStyle name="_양산영대교경관조명내역12.10" xfId="1056" xr:uid="{00000000-0005-0000-0000-0000EF020000}"/>
    <cellStyle name="_업무연락" xfId="3899" xr:uid="{00000000-0005-0000-0000-0000F0020000}"/>
    <cellStyle name="_예산내역서" xfId="1057" xr:uid="{00000000-0005-0000-0000-0000F1020000}"/>
    <cellStyle name="_예산서(이화철교)" xfId="1058" xr:uid="{00000000-0005-0000-0000-0000F2020000}"/>
    <cellStyle name="_예정공정표(전남남부권현장)" xfId="3900" xr:uid="{00000000-0005-0000-0000-0000F3020000}"/>
    <cellStyle name="_예정공정표(전남남부권현장)_6월기성" xfId="3901" xr:uid="{00000000-0005-0000-0000-0000F4020000}"/>
    <cellStyle name="_예정공정표(전남남부권현장)_6월기성_원등수량" xfId="3902" xr:uid="{00000000-0005-0000-0000-0000F5020000}"/>
    <cellStyle name="_예정공정표(전남남부권현장)_6월기성_원등수량_일체형배전반" xfId="3903" xr:uid="{00000000-0005-0000-0000-0000F6020000}"/>
    <cellStyle name="_예정공정표(전남남부권현장)_6월기성_원등수량_임실가축MCC내역서" xfId="3904" xr:uid="{00000000-0005-0000-0000-0000F7020000}"/>
    <cellStyle name="_예정공정표(전남남부권현장)_6월기성_일체형배전반" xfId="3905" xr:uid="{00000000-0005-0000-0000-0000F8020000}"/>
    <cellStyle name="_예정공정표(전남남부권현장)_6월기성_임실가축MCC내역서" xfId="3906" xr:uid="{00000000-0005-0000-0000-0000F9020000}"/>
    <cellStyle name="_예정공정표(전남남부권현장)_원등수량" xfId="3907" xr:uid="{00000000-0005-0000-0000-0000FA020000}"/>
    <cellStyle name="_예정공정표(전남남부권현장)_원등수량_일체형배전반" xfId="3908" xr:uid="{00000000-0005-0000-0000-0000FB020000}"/>
    <cellStyle name="_예정공정표(전남남부권현장)_원등수량_임실가축MCC내역서" xfId="3909" xr:uid="{00000000-0005-0000-0000-0000FC020000}"/>
    <cellStyle name="_예정공정표(전남남부권현장)_일체형배전반" xfId="3910" xr:uid="{00000000-0005-0000-0000-0000FD020000}"/>
    <cellStyle name="_예정공정표(전남남부권현장)_임실가축MCC내역서" xfId="3911" xr:uid="{00000000-0005-0000-0000-0000FE020000}"/>
    <cellStyle name="_예정공정표(전체)변경" xfId="3912" xr:uid="{00000000-0005-0000-0000-0000FF020000}"/>
    <cellStyle name="_예정공정표(전체)변경_6월기성" xfId="3913" xr:uid="{00000000-0005-0000-0000-000000030000}"/>
    <cellStyle name="_예정공정표(전체)변경_6월기성_원등수량" xfId="3914" xr:uid="{00000000-0005-0000-0000-000001030000}"/>
    <cellStyle name="_예정공정표(전체)변경_6월기성_원등수량_일체형배전반" xfId="3915" xr:uid="{00000000-0005-0000-0000-000002030000}"/>
    <cellStyle name="_예정공정표(전체)변경_6월기성_원등수량_임실가축MCC내역서" xfId="3916" xr:uid="{00000000-0005-0000-0000-000003030000}"/>
    <cellStyle name="_예정공정표(전체)변경_6월기성_일체형배전반" xfId="3917" xr:uid="{00000000-0005-0000-0000-000004030000}"/>
    <cellStyle name="_예정공정표(전체)변경_6월기성_임실가축MCC내역서" xfId="3918" xr:uid="{00000000-0005-0000-0000-000005030000}"/>
    <cellStyle name="_예정공정표(전체)변경_원등수량" xfId="3919" xr:uid="{00000000-0005-0000-0000-000006030000}"/>
    <cellStyle name="_예정공정표(전체)변경_원등수량_일체형배전반" xfId="3920" xr:uid="{00000000-0005-0000-0000-000007030000}"/>
    <cellStyle name="_예정공정표(전체)변경_원등수량_임실가축MCC내역서" xfId="3921" xr:uid="{00000000-0005-0000-0000-000008030000}"/>
    <cellStyle name="_예정공정표(전체)변경_일체형배전반" xfId="3922" xr:uid="{00000000-0005-0000-0000-000009030000}"/>
    <cellStyle name="_예정공정표(전체)변경_임실가축MCC내역서" xfId="3923" xr:uid="{00000000-0005-0000-0000-00000A030000}"/>
    <cellStyle name="_옥천대교(구미방향)-1" xfId="1059" xr:uid="{00000000-0005-0000-0000-00000B030000}"/>
    <cellStyle name="_옥포초등학교소방내역서" xfId="1060" xr:uid="{00000000-0005-0000-0000-00000C030000}"/>
    <cellStyle name="_외동하수(계측제어)예산서-R" xfId="48" xr:uid="{00000000-0005-0000-0000-00000D030000}"/>
    <cellStyle name="_외암작업(03_08)" xfId="3924" xr:uid="{00000000-0005-0000-0000-00000E030000}"/>
    <cellStyle name="_용인보라지구(06.9월)" xfId="1061" xr:uid="{00000000-0005-0000-0000-00000F030000}"/>
    <cellStyle name="_울산역구내외1단가산출서" xfId="1062" xr:uid="{00000000-0005-0000-0000-000010030000}"/>
    <cellStyle name="_울산역구내외1단가산출서_1" xfId="1063" xr:uid="{00000000-0005-0000-0000-000011030000}"/>
    <cellStyle name="_울진고등학교B동교사증축 내역서" xfId="1064" xr:uid="{00000000-0005-0000-0000-000012030000}"/>
    <cellStyle name="_원가계산" xfId="1065" xr:uid="{00000000-0005-0000-0000-000013030000}"/>
    <cellStyle name="_원가분석(1217)" xfId="1066" xr:uid="{00000000-0005-0000-0000-000014030000}"/>
    <cellStyle name="_원가분석(아이0208)" xfId="1067" xr:uid="{00000000-0005-0000-0000-000015030000}"/>
    <cellStyle name="_원가-전기" xfId="1068" xr:uid="{00000000-0005-0000-0000-000016030000}"/>
    <cellStyle name="_월락정수장 PLC,MMI 교체 및 수정작업 설계서" xfId="3925" xr:uid="{00000000-0005-0000-0000-000017030000}"/>
    <cellStyle name="_월락정수장,배수지 감시제어설비 교체 및 수도사업소 원격감시설비 자재구매 (1안)1" xfId="3926" xr:uid="{00000000-0005-0000-0000-000018030000}"/>
    <cellStyle name="_유강초수배전" xfId="1069" xr:uid="{00000000-0005-0000-0000-000019030000}"/>
    <cellStyle name="_유기전기1(동영ENG내역)" xfId="1070" xr:uid="{00000000-0005-0000-0000-00001A030000}"/>
    <cellStyle name="_응급ES" xfId="1071" xr:uid="{00000000-0005-0000-0000-00001B030000}"/>
    <cellStyle name="_응급RE" xfId="1072" xr:uid="{00000000-0005-0000-0000-00001C030000}"/>
    <cellStyle name="_이곡_국민체육센터(수영장)_건립-전기(1105)" xfId="1073" xr:uid="{00000000-0005-0000-0000-00001D030000}"/>
    <cellStyle name="_인원계획표 " xfId="1074" xr:uid="{00000000-0005-0000-0000-00001E030000}"/>
    <cellStyle name="_인원계획표 _6월기성" xfId="3927" xr:uid="{00000000-0005-0000-0000-00001F030000}"/>
    <cellStyle name="_인원계획표 _6월기성_원등수량" xfId="3928" xr:uid="{00000000-0005-0000-0000-000020030000}"/>
    <cellStyle name="_인원계획표 _6월기성_원등수량_일체형배전반" xfId="3929" xr:uid="{00000000-0005-0000-0000-000021030000}"/>
    <cellStyle name="_인원계획표 _6월기성_원등수량_임실가축MCC내역서" xfId="3930" xr:uid="{00000000-0005-0000-0000-000022030000}"/>
    <cellStyle name="_인원계획표 _6월기성_일체형배전반" xfId="3931" xr:uid="{00000000-0005-0000-0000-000023030000}"/>
    <cellStyle name="_인원계획표 _6월기성_임실가축MCC내역서" xfId="3932" xr:uid="{00000000-0005-0000-0000-000024030000}"/>
    <cellStyle name="_인원계획표 _가시설구간수량집계" xfId="1075" xr:uid="{00000000-0005-0000-0000-000025030000}"/>
    <cellStyle name="_인원계획표 _가시설구간수량집계_Book1" xfId="1076" xr:uid="{00000000-0005-0000-0000-000026030000}"/>
    <cellStyle name="_인원계획표 _가시설구간수량집계_Book1_고흥양수장전기내역서(고압)수량산출" xfId="1077" xr:uid="{00000000-0005-0000-0000-000027030000}"/>
    <cellStyle name="_인원계획표 _가시설구간수량집계_Book1_고흥양수장전기내역서(고압)수량산출_기산양수장 전기내역서" xfId="1078" xr:uid="{00000000-0005-0000-0000-000028030000}"/>
    <cellStyle name="_인원계획표 _가시설구간수량집계_Book2" xfId="1079" xr:uid="{00000000-0005-0000-0000-000029030000}"/>
    <cellStyle name="_인원계획표 _가시설구간수량집계_Book2_고흥양수장전기내역서(고압)수량산출" xfId="1080" xr:uid="{00000000-0005-0000-0000-00002A030000}"/>
    <cellStyle name="_인원계획표 _가시설구간수량집계_Book2_고흥양수장전기내역서(고압)수량산출_기산양수장 전기내역서" xfId="1081" xr:uid="{00000000-0005-0000-0000-00002B030000}"/>
    <cellStyle name="_인원계획표 _가시설구간수량집계_Book5" xfId="1082" xr:uid="{00000000-0005-0000-0000-00002C030000}"/>
    <cellStyle name="_인원계획표 _가시설구간수량집계_Book5_고흥양수장전기내역서(고압)수량산출" xfId="1083" xr:uid="{00000000-0005-0000-0000-00002D030000}"/>
    <cellStyle name="_인원계획표 _가시설구간수량집계_Book5_고흥양수장전기내역서(고압)수량산출_기산양수장 전기내역서" xfId="1084" xr:uid="{00000000-0005-0000-0000-00002E030000}"/>
    <cellStyle name="_인원계획표 _가시설구간수량집계_가시설구간수량집계(73대형~주민복지관)" xfId="1085" xr:uid="{00000000-0005-0000-0000-00002F030000}"/>
    <cellStyle name="_인원계획표 _가시설구간수량집계_가시설구간수량집계(73대형~주민복지관)_고흥양수장전기내역서(고압)수량산출" xfId="1086" xr:uid="{00000000-0005-0000-0000-000030030000}"/>
    <cellStyle name="_인원계획표 _가시설구간수량집계_가시설구간수량집계(73대형~주민복지관)_고흥양수장전기내역서(고압)수량산출_기산양수장 전기내역서" xfId="1087" xr:uid="{00000000-0005-0000-0000-000031030000}"/>
    <cellStyle name="_인원계획표 _가시설구간수량집계_가시설수량" xfId="1088" xr:uid="{00000000-0005-0000-0000-000032030000}"/>
    <cellStyle name="_인원계획표 _가시설구간수량집계_가시설수량(1안)" xfId="1089" xr:uid="{00000000-0005-0000-0000-000033030000}"/>
    <cellStyle name="_인원계획표 _가시설구간수량집계_가시설수량(1안)_고흥양수장전기내역서(고압)수량산출" xfId="1090" xr:uid="{00000000-0005-0000-0000-000034030000}"/>
    <cellStyle name="_인원계획표 _가시설구간수량집계_가시설수량(1안)_고흥양수장전기내역서(고압)수량산출_기산양수장 전기내역서" xfId="1091" xr:uid="{00000000-0005-0000-0000-000035030000}"/>
    <cellStyle name="_인원계획표 _가시설구간수량집계_가시설수량(앵커)" xfId="1092" xr:uid="{00000000-0005-0000-0000-000036030000}"/>
    <cellStyle name="_인원계획표 _가시설구간수량집계_가시설수량(앵커)_고흥양수장전기내역서(고압)수량산출" xfId="1093" xr:uid="{00000000-0005-0000-0000-000037030000}"/>
    <cellStyle name="_인원계획표 _가시설구간수량집계_가시설수량(앵커)_고흥양수장전기내역서(고압)수량산출_기산양수장 전기내역서" xfId="1094" xr:uid="{00000000-0005-0000-0000-000038030000}"/>
    <cellStyle name="_인원계획표 _가시설구간수량집계_가시설수량_고흥양수장전기내역서(고압)수량산출" xfId="1095" xr:uid="{00000000-0005-0000-0000-000039030000}"/>
    <cellStyle name="_인원계획표 _가시설구간수량집계_가시설수량_고흥양수장전기내역서(고압)수량산출_기산양수장 전기내역서" xfId="1096" xr:uid="{00000000-0005-0000-0000-00003A030000}"/>
    <cellStyle name="_인원계획표 _가시설구간수량집계_가시설수량00" xfId="1097" xr:uid="{00000000-0005-0000-0000-00003B030000}"/>
    <cellStyle name="_인원계획표 _가시설구간수량집계_가시설수량00_고흥양수장전기내역서(고압)수량산출" xfId="1098" xr:uid="{00000000-0005-0000-0000-00003C030000}"/>
    <cellStyle name="_인원계획표 _가시설구간수량집계_가시설수량00_고흥양수장전기내역서(고압)수량산출_기산양수장 전기내역서" xfId="1099" xr:uid="{00000000-0005-0000-0000-00003D030000}"/>
    <cellStyle name="_인원계획표 _가시설구간수량집계_가시설수량1" xfId="1100" xr:uid="{00000000-0005-0000-0000-00003E030000}"/>
    <cellStyle name="_인원계획표 _가시설구간수량집계_가시설수량1_고흥양수장전기내역서(고압)수량산출" xfId="1101" xr:uid="{00000000-0005-0000-0000-00003F030000}"/>
    <cellStyle name="_인원계획표 _가시설구간수량집계_가시설수량1_고흥양수장전기내역서(고압)수량산출_기산양수장 전기내역서" xfId="1102" xr:uid="{00000000-0005-0000-0000-000040030000}"/>
    <cellStyle name="_인원계획표 _가시설구간수량집계_고흥양수장전기내역서(고압)수량산출" xfId="1103" xr:uid="{00000000-0005-0000-0000-000041030000}"/>
    <cellStyle name="_인원계획표 _가시설구간수량집계_고흥양수장전기내역서(고압)수량산출_기산양수장 전기내역서" xfId="1104" xr:uid="{00000000-0005-0000-0000-000042030000}"/>
    <cellStyle name="_인원계획표 _가시설구간수량집계_수량(H)" xfId="1105" xr:uid="{00000000-0005-0000-0000-000043030000}"/>
    <cellStyle name="_인원계획표 _가시설구간수량집계_수량(H)_고흥양수장전기내역서(고압)수량산출" xfId="1106" xr:uid="{00000000-0005-0000-0000-000044030000}"/>
    <cellStyle name="_인원계획표 _가시설구간수량집계_수량(H)_고흥양수장전기내역서(고압)수량산출_기산양수장 전기내역서" xfId="1107" xr:uid="{00000000-0005-0000-0000-000045030000}"/>
    <cellStyle name="_인원계획표 _고흥양수장전기내역서(고압)수량산출" xfId="1108" xr:uid="{00000000-0005-0000-0000-000046030000}"/>
    <cellStyle name="_인원계획표 _고흥양수장전기내역서(고압)수량산출_기산양수장 전기내역서" xfId="1109" xr:uid="{00000000-0005-0000-0000-000047030000}"/>
    <cellStyle name="_인원계획표 _당진대전-5 설투견" xfId="3933" xr:uid="{00000000-0005-0000-0000-000048030000}"/>
    <cellStyle name="_인원계획표 _당진대전-5 설투견_6월기성" xfId="3934" xr:uid="{00000000-0005-0000-0000-000049030000}"/>
    <cellStyle name="_인원계획표 _당진대전-5 설투견_6월기성_원등수량" xfId="3935" xr:uid="{00000000-0005-0000-0000-00004A030000}"/>
    <cellStyle name="_인원계획표 _당진대전-5 설투견_6월기성_원등수량_일체형배전반" xfId="3936" xr:uid="{00000000-0005-0000-0000-00004B030000}"/>
    <cellStyle name="_인원계획표 _당진대전-5 설투견_6월기성_원등수량_임실가축MCC내역서" xfId="3937" xr:uid="{00000000-0005-0000-0000-00004C030000}"/>
    <cellStyle name="_인원계획표 _당진대전-5 설투견_6월기성_일체형배전반" xfId="3938" xr:uid="{00000000-0005-0000-0000-00004D030000}"/>
    <cellStyle name="_인원계획표 _당진대전-5 설투견_6월기성_임실가축MCC내역서" xfId="3939" xr:uid="{00000000-0005-0000-0000-00004E030000}"/>
    <cellStyle name="_인원계획표 _당진대전-5 설투견_원등수량" xfId="3940" xr:uid="{00000000-0005-0000-0000-00004F030000}"/>
    <cellStyle name="_인원계획표 _당진대전-5 설투견_원등수량_일체형배전반" xfId="3941" xr:uid="{00000000-0005-0000-0000-000050030000}"/>
    <cellStyle name="_인원계획표 _당진대전-5 설투견_원등수량_임실가축MCC내역서" xfId="3942" xr:uid="{00000000-0005-0000-0000-000051030000}"/>
    <cellStyle name="_인원계획표 _당진대전-5 설투견_일체형배전반" xfId="3943" xr:uid="{00000000-0005-0000-0000-000052030000}"/>
    <cellStyle name="_인원계획표 _당진대전-5 설투견_임실가축MCC내역서" xfId="3944" xr:uid="{00000000-0005-0000-0000-000053030000}"/>
    <cellStyle name="_인원계획표 _원등수량" xfId="3945" xr:uid="{00000000-0005-0000-0000-000054030000}"/>
    <cellStyle name="_인원계획표 _원등수량_일체형배전반" xfId="3946" xr:uid="{00000000-0005-0000-0000-000055030000}"/>
    <cellStyle name="_인원계획표 _원등수량_임실가축MCC내역서" xfId="3947" xr:uid="{00000000-0005-0000-0000-000056030000}"/>
    <cellStyle name="_인원계획표 _일체형배전반" xfId="3948" xr:uid="{00000000-0005-0000-0000-000057030000}"/>
    <cellStyle name="_인원계획표 _임실가축MCC내역서" xfId="3949" xr:uid="{00000000-0005-0000-0000-000058030000}"/>
    <cellStyle name="_인원계획표 _적격 " xfId="3950" xr:uid="{00000000-0005-0000-0000-000059030000}"/>
    <cellStyle name="_인원계획표 _적격 _6월기성" xfId="3951" xr:uid="{00000000-0005-0000-0000-00005A030000}"/>
    <cellStyle name="_인원계획표 _적격 _6월기성_원등수량" xfId="3952" xr:uid="{00000000-0005-0000-0000-00005B030000}"/>
    <cellStyle name="_인원계획표 _적격 _6월기성_원등수량_일체형배전반" xfId="3953" xr:uid="{00000000-0005-0000-0000-00005C030000}"/>
    <cellStyle name="_인원계획표 _적격 _6월기성_원등수량_임실가축MCC내역서" xfId="3954" xr:uid="{00000000-0005-0000-0000-00005D030000}"/>
    <cellStyle name="_인원계획표 _적격 _6월기성_일체형배전반" xfId="3955" xr:uid="{00000000-0005-0000-0000-00005E030000}"/>
    <cellStyle name="_인원계획표 _적격 _6월기성_임실가축MCC내역서" xfId="3956" xr:uid="{00000000-0005-0000-0000-00005F030000}"/>
    <cellStyle name="_인원계획표 _적격 _당진대전-5 설투견" xfId="3957" xr:uid="{00000000-0005-0000-0000-000060030000}"/>
    <cellStyle name="_인원계획표 _적격 _당진대전-5 설투견_6월기성" xfId="3958" xr:uid="{00000000-0005-0000-0000-000061030000}"/>
    <cellStyle name="_인원계획표 _적격 _당진대전-5 설투견_6월기성_원등수량" xfId="3959" xr:uid="{00000000-0005-0000-0000-000062030000}"/>
    <cellStyle name="_인원계획표 _적격 _당진대전-5 설투견_6월기성_원등수량_일체형배전반" xfId="3960" xr:uid="{00000000-0005-0000-0000-000063030000}"/>
    <cellStyle name="_인원계획표 _적격 _당진대전-5 설투견_6월기성_원등수량_임실가축MCC내역서" xfId="3961" xr:uid="{00000000-0005-0000-0000-000064030000}"/>
    <cellStyle name="_인원계획표 _적격 _당진대전-5 설투견_6월기성_일체형배전반" xfId="3962" xr:uid="{00000000-0005-0000-0000-000065030000}"/>
    <cellStyle name="_인원계획표 _적격 _당진대전-5 설투견_6월기성_임실가축MCC내역서" xfId="3963" xr:uid="{00000000-0005-0000-0000-000066030000}"/>
    <cellStyle name="_인원계획표 _적격 _당진대전-5 설투견_원등수량" xfId="3964" xr:uid="{00000000-0005-0000-0000-000067030000}"/>
    <cellStyle name="_인원계획표 _적격 _당진대전-5 설투견_원등수량_일체형배전반" xfId="3965" xr:uid="{00000000-0005-0000-0000-000068030000}"/>
    <cellStyle name="_인원계획표 _적격 _당진대전-5 설투견_원등수량_임실가축MCC내역서" xfId="3966" xr:uid="{00000000-0005-0000-0000-000069030000}"/>
    <cellStyle name="_인원계획표 _적격 _당진대전-5 설투견_일체형배전반" xfId="3967" xr:uid="{00000000-0005-0000-0000-00006A030000}"/>
    <cellStyle name="_인원계획표 _적격 _당진대전-5 설투견_임실가축MCC내역서" xfId="3968" xr:uid="{00000000-0005-0000-0000-00006B030000}"/>
    <cellStyle name="_인원계획표 _적격 _원등수량" xfId="3969" xr:uid="{00000000-0005-0000-0000-00006C030000}"/>
    <cellStyle name="_인원계획표 _적격 _원등수량_일체형배전반" xfId="3970" xr:uid="{00000000-0005-0000-0000-00006D030000}"/>
    <cellStyle name="_인원계획표 _적격 _원등수량_임실가축MCC내역서" xfId="3971" xr:uid="{00000000-0005-0000-0000-00006E030000}"/>
    <cellStyle name="_인원계획표 _적격 _일체형배전반" xfId="3972" xr:uid="{00000000-0005-0000-0000-00006F030000}"/>
    <cellStyle name="_인원계획표 _적격 _임실가축MCC내역서" xfId="3973" xr:uid="{00000000-0005-0000-0000-000070030000}"/>
    <cellStyle name="_인원계획표 _최종수량및내역" xfId="1110" xr:uid="{00000000-0005-0000-0000-000071030000}"/>
    <cellStyle name="_인원계획표 _최종수량및내역_가시설구간수량집계" xfId="1111" xr:uid="{00000000-0005-0000-0000-000072030000}"/>
    <cellStyle name="_인원계획표 _최종수량및내역_가시설구간수량집계_Book1" xfId="1112" xr:uid="{00000000-0005-0000-0000-000073030000}"/>
    <cellStyle name="_인원계획표 _최종수량및내역_가시설구간수량집계_Book1_고흥양수장전기내역서(고압)수량산출" xfId="1113" xr:uid="{00000000-0005-0000-0000-000074030000}"/>
    <cellStyle name="_인원계획표 _최종수량및내역_가시설구간수량집계_Book1_고흥양수장전기내역서(고압)수량산출_기산양수장 전기내역서" xfId="1114" xr:uid="{00000000-0005-0000-0000-000075030000}"/>
    <cellStyle name="_인원계획표 _최종수량및내역_가시설구간수량집계_Book2" xfId="1115" xr:uid="{00000000-0005-0000-0000-000076030000}"/>
    <cellStyle name="_인원계획표 _최종수량및내역_가시설구간수량집계_Book2_고흥양수장전기내역서(고압)수량산출" xfId="1116" xr:uid="{00000000-0005-0000-0000-000077030000}"/>
    <cellStyle name="_인원계획표 _최종수량및내역_가시설구간수량집계_Book2_고흥양수장전기내역서(고압)수량산출_기산양수장 전기내역서" xfId="1117" xr:uid="{00000000-0005-0000-0000-000078030000}"/>
    <cellStyle name="_인원계획표 _최종수량및내역_가시설구간수량집계_Book5" xfId="1118" xr:uid="{00000000-0005-0000-0000-000079030000}"/>
    <cellStyle name="_인원계획표 _최종수량및내역_가시설구간수량집계_Book5_고흥양수장전기내역서(고압)수량산출" xfId="1119" xr:uid="{00000000-0005-0000-0000-00007A030000}"/>
    <cellStyle name="_인원계획표 _최종수량및내역_가시설구간수량집계_Book5_고흥양수장전기내역서(고압)수량산출_기산양수장 전기내역서" xfId="1120" xr:uid="{00000000-0005-0000-0000-00007B030000}"/>
    <cellStyle name="_인원계획표 _최종수량및내역_가시설구간수량집계_가시설구간수량집계(73대형~주민복지관)" xfId="1121" xr:uid="{00000000-0005-0000-0000-00007C030000}"/>
    <cellStyle name="_인원계획표 _최종수량및내역_가시설구간수량집계_가시설구간수량집계(73대형~주민복지관)_고흥양수장전기내역서(고압)수량산출" xfId="1122" xr:uid="{00000000-0005-0000-0000-00007D030000}"/>
    <cellStyle name="_인원계획표 _최종수량및내역_가시설구간수량집계_가시설구간수량집계(73대형~주민복지관)_고흥양수장전기내역서(고압)수량산출_기산양수장 전기내역서" xfId="1123" xr:uid="{00000000-0005-0000-0000-00007E030000}"/>
    <cellStyle name="_인원계획표 _최종수량및내역_가시설구간수량집계_가시설수량" xfId="1124" xr:uid="{00000000-0005-0000-0000-00007F030000}"/>
    <cellStyle name="_인원계획표 _최종수량및내역_가시설구간수량집계_가시설수량(1안)" xfId="1125" xr:uid="{00000000-0005-0000-0000-000080030000}"/>
    <cellStyle name="_인원계획표 _최종수량및내역_가시설구간수량집계_가시설수량(1안)_고흥양수장전기내역서(고압)수량산출" xfId="1126" xr:uid="{00000000-0005-0000-0000-000081030000}"/>
    <cellStyle name="_인원계획표 _최종수량및내역_가시설구간수량집계_가시설수량(1안)_고흥양수장전기내역서(고압)수량산출_기산양수장 전기내역서" xfId="1127" xr:uid="{00000000-0005-0000-0000-000082030000}"/>
    <cellStyle name="_인원계획표 _최종수량및내역_가시설구간수량집계_가시설수량(앵커)" xfId="1128" xr:uid="{00000000-0005-0000-0000-000083030000}"/>
    <cellStyle name="_인원계획표 _최종수량및내역_가시설구간수량집계_가시설수량(앵커)_고흥양수장전기내역서(고압)수량산출" xfId="1129" xr:uid="{00000000-0005-0000-0000-000084030000}"/>
    <cellStyle name="_인원계획표 _최종수량및내역_가시설구간수량집계_가시설수량(앵커)_고흥양수장전기내역서(고압)수량산출_기산양수장 전기내역서" xfId="1130" xr:uid="{00000000-0005-0000-0000-000085030000}"/>
    <cellStyle name="_인원계획표 _최종수량및내역_가시설구간수량집계_가시설수량_고흥양수장전기내역서(고압)수량산출" xfId="1131" xr:uid="{00000000-0005-0000-0000-000086030000}"/>
    <cellStyle name="_인원계획표 _최종수량및내역_가시설구간수량집계_가시설수량_고흥양수장전기내역서(고압)수량산출_기산양수장 전기내역서" xfId="1132" xr:uid="{00000000-0005-0000-0000-000087030000}"/>
    <cellStyle name="_인원계획표 _최종수량및내역_가시설구간수량집계_가시설수량00" xfId="1133" xr:uid="{00000000-0005-0000-0000-000088030000}"/>
    <cellStyle name="_인원계획표 _최종수량및내역_가시설구간수량집계_가시설수량00_고흥양수장전기내역서(고압)수량산출" xfId="1134" xr:uid="{00000000-0005-0000-0000-000089030000}"/>
    <cellStyle name="_인원계획표 _최종수량및내역_가시설구간수량집계_가시설수량00_고흥양수장전기내역서(고압)수량산출_기산양수장 전기내역서" xfId="1135" xr:uid="{00000000-0005-0000-0000-00008A030000}"/>
    <cellStyle name="_인원계획표 _최종수량및내역_가시설구간수량집계_가시설수량1" xfId="1136" xr:uid="{00000000-0005-0000-0000-00008B030000}"/>
    <cellStyle name="_인원계획표 _최종수량및내역_가시설구간수량집계_가시설수량1_고흥양수장전기내역서(고압)수량산출" xfId="1137" xr:uid="{00000000-0005-0000-0000-00008C030000}"/>
    <cellStyle name="_인원계획표 _최종수량및내역_가시설구간수량집계_가시설수량1_고흥양수장전기내역서(고압)수량산출_기산양수장 전기내역서" xfId="1138" xr:uid="{00000000-0005-0000-0000-00008D030000}"/>
    <cellStyle name="_인원계획표 _최종수량및내역_가시설구간수량집계_고흥양수장전기내역서(고압)수량산출" xfId="1139" xr:uid="{00000000-0005-0000-0000-00008E030000}"/>
    <cellStyle name="_인원계획표 _최종수량및내역_가시설구간수량집계_고흥양수장전기내역서(고압)수량산출_기산양수장 전기내역서" xfId="1140" xr:uid="{00000000-0005-0000-0000-00008F030000}"/>
    <cellStyle name="_인원계획표 _최종수량및내역_가시설구간수량집계_수량(H)" xfId="1141" xr:uid="{00000000-0005-0000-0000-000090030000}"/>
    <cellStyle name="_인원계획표 _최종수량및내역_가시설구간수량집계_수량(H)_고흥양수장전기내역서(고압)수량산출" xfId="1142" xr:uid="{00000000-0005-0000-0000-000091030000}"/>
    <cellStyle name="_인원계획표 _최종수량및내역_가시설구간수량집계_수량(H)_고흥양수장전기내역서(고압)수량산출_기산양수장 전기내역서" xfId="1143" xr:uid="{00000000-0005-0000-0000-000092030000}"/>
    <cellStyle name="_인원계획표 _최종수량및내역_고흥양수장전기내역서(고압)수량산출" xfId="1144" xr:uid="{00000000-0005-0000-0000-000093030000}"/>
    <cellStyle name="_인원계획표 _최종수량및내역_고흥양수장전기내역서(고압)수량산출_기산양수장 전기내역서" xfId="1145" xr:uid="{00000000-0005-0000-0000-000094030000}"/>
    <cellStyle name="_입찰표지 " xfId="1146" xr:uid="{00000000-0005-0000-0000-000095030000}"/>
    <cellStyle name="_입찰표지 _6월기성" xfId="3974" xr:uid="{00000000-0005-0000-0000-000096030000}"/>
    <cellStyle name="_입찰표지 _6월기성_원등수량" xfId="3975" xr:uid="{00000000-0005-0000-0000-000097030000}"/>
    <cellStyle name="_입찰표지 _6월기성_원등수량_일체형배전반" xfId="3976" xr:uid="{00000000-0005-0000-0000-000098030000}"/>
    <cellStyle name="_입찰표지 _6월기성_원등수량_임실가축MCC내역서" xfId="3977" xr:uid="{00000000-0005-0000-0000-000099030000}"/>
    <cellStyle name="_입찰표지 _6월기성_일체형배전반" xfId="3978" xr:uid="{00000000-0005-0000-0000-00009A030000}"/>
    <cellStyle name="_입찰표지 _6월기성_임실가축MCC내역서" xfId="3979" xr:uid="{00000000-0005-0000-0000-00009B030000}"/>
    <cellStyle name="_입찰표지 _가시설구간수량집계" xfId="1147" xr:uid="{00000000-0005-0000-0000-00009C030000}"/>
    <cellStyle name="_입찰표지 _가시설구간수량집계_Book1" xfId="1148" xr:uid="{00000000-0005-0000-0000-00009D030000}"/>
    <cellStyle name="_입찰표지 _가시설구간수량집계_Book1_고흥양수장전기내역서(고압)수량산출" xfId="1149" xr:uid="{00000000-0005-0000-0000-00009E030000}"/>
    <cellStyle name="_입찰표지 _가시설구간수량집계_Book1_고흥양수장전기내역서(고압)수량산출_기산양수장 전기내역서" xfId="1150" xr:uid="{00000000-0005-0000-0000-00009F030000}"/>
    <cellStyle name="_입찰표지 _가시설구간수량집계_Book2" xfId="1151" xr:uid="{00000000-0005-0000-0000-0000A0030000}"/>
    <cellStyle name="_입찰표지 _가시설구간수량집계_Book2_고흥양수장전기내역서(고압)수량산출" xfId="1152" xr:uid="{00000000-0005-0000-0000-0000A1030000}"/>
    <cellStyle name="_입찰표지 _가시설구간수량집계_Book2_고흥양수장전기내역서(고압)수량산출_기산양수장 전기내역서" xfId="1153" xr:uid="{00000000-0005-0000-0000-0000A2030000}"/>
    <cellStyle name="_입찰표지 _가시설구간수량집계_Book5" xfId="1154" xr:uid="{00000000-0005-0000-0000-0000A3030000}"/>
    <cellStyle name="_입찰표지 _가시설구간수량집계_Book5_고흥양수장전기내역서(고압)수량산출" xfId="1155" xr:uid="{00000000-0005-0000-0000-0000A4030000}"/>
    <cellStyle name="_입찰표지 _가시설구간수량집계_Book5_고흥양수장전기내역서(고압)수량산출_기산양수장 전기내역서" xfId="1156" xr:uid="{00000000-0005-0000-0000-0000A5030000}"/>
    <cellStyle name="_입찰표지 _가시설구간수량집계_가시설구간수량집계(73대형~주민복지관)" xfId="1157" xr:uid="{00000000-0005-0000-0000-0000A6030000}"/>
    <cellStyle name="_입찰표지 _가시설구간수량집계_가시설구간수량집계(73대형~주민복지관)_고흥양수장전기내역서(고압)수량산출" xfId="1158" xr:uid="{00000000-0005-0000-0000-0000A7030000}"/>
    <cellStyle name="_입찰표지 _가시설구간수량집계_가시설구간수량집계(73대형~주민복지관)_고흥양수장전기내역서(고압)수량산출_기산양수장 전기내역서" xfId="1159" xr:uid="{00000000-0005-0000-0000-0000A8030000}"/>
    <cellStyle name="_입찰표지 _가시설구간수량집계_가시설수량" xfId="1160" xr:uid="{00000000-0005-0000-0000-0000A9030000}"/>
    <cellStyle name="_입찰표지 _가시설구간수량집계_가시설수량(1안)" xfId="1161" xr:uid="{00000000-0005-0000-0000-0000AA030000}"/>
    <cellStyle name="_입찰표지 _가시설구간수량집계_가시설수량(1안)_고흥양수장전기내역서(고압)수량산출" xfId="1162" xr:uid="{00000000-0005-0000-0000-0000AB030000}"/>
    <cellStyle name="_입찰표지 _가시설구간수량집계_가시설수량(1안)_고흥양수장전기내역서(고압)수량산출_기산양수장 전기내역서" xfId="1163" xr:uid="{00000000-0005-0000-0000-0000AC030000}"/>
    <cellStyle name="_입찰표지 _가시설구간수량집계_가시설수량(앵커)" xfId="1164" xr:uid="{00000000-0005-0000-0000-0000AD030000}"/>
    <cellStyle name="_입찰표지 _가시설구간수량집계_가시설수량(앵커)_고흥양수장전기내역서(고압)수량산출" xfId="1165" xr:uid="{00000000-0005-0000-0000-0000AE030000}"/>
    <cellStyle name="_입찰표지 _가시설구간수량집계_가시설수량(앵커)_고흥양수장전기내역서(고압)수량산출_기산양수장 전기내역서" xfId="1166" xr:uid="{00000000-0005-0000-0000-0000AF030000}"/>
    <cellStyle name="_입찰표지 _가시설구간수량집계_가시설수량_고흥양수장전기내역서(고압)수량산출" xfId="1167" xr:uid="{00000000-0005-0000-0000-0000B0030000}"/>
    <cellStyle name="_입찰표지 _가시설구간수량집계_가시설수량_고흥양수장전기내역서(고압)수량산출_기산양수장 전기내역서" xfId="1168" xr:uid="{00000000-0005-0000-0000-0000B1030000}"/>
    <cellStyle name="_입찰표지 _가시설구간수량집계_가시설수량00" xfId="1169" xr:uid="{00000000-0005-0000-0000-0000B2030000}"/>
    <cellStyle name="_입찰표지 _가시설구간수량집계_가시설수량00_고흥양수장전기내역서(고압)수량산출" xfId="1170" xr:uid="{00000000-0005-0000-0000-0000B3030000}"/>
    <cellStyle name="_입찰표지 _가시설구간수량집계_가시설수량00_고흥양수장전기내역서(고압)수량산출_기산양수장 전기내역서" xfId="1171" xr:uid="{00000000-0005-0000-0000-0000B4030000}"/>
    <cellStyle name="_입찰표지 _가시설구간수량집계_가시설수량1" xfId="1172" xr:uid="{00000000-0005-0000-0000-0000B5030000}"/>
    <cellStyle name="_입찰표지 _가시설구간수량집계_가시설수량1_고흥양수장전기내역서(고압)수량산출" xfId="1173" xr:uid="{00000000-0005-0000-0000-0000B6030000}"/>
    <cellStyle name="_입찰표지 _가시설구간수량집계_가시설수량1_고흥양수장전기내역서(고압)수량산출_기산양수장 전기내역서" xfId="1174" xr:uid="{00000000-0005-0000-0000-0000B7030000}"/>
    <cellStyle name="_입찰표지 _가시설구간수량집계_고흥양수장전기내역서(고압)수량산출" xfId="1175" xr:uid="{00000000-0005-0000-0000-0000B8030000}"/>
    <cellStyle name="_입찰표지 _가시설구간수량집계_고흥양수장전기내역서(고압)수량산출_기산양수장 전기내역서" xfId="1176" xr:uid="{00000000-0005-0000-0000-0000B9030000}"/>
    <cellStyle name="_입찰표지 _가시설구간수량집계_수량(H)" xfId="1177" xr:uid="{00000000-0005-0000-0000-0000BA030000}"/>
    <cellStyle name="_입찰표지 _가시설구간수량집계_수량(H)_고흥양수장전기내역서(고압)수량산출" xfId="1178" xr:uid="{00000000-0005-0000-0000-0000BB030000}"/>
    <cellStyle name="_입찰표지 _가시설구간수량집계_수량(H)_고흥양수장전기내역서(고압)수량산출_기산양수장 전기내역서" xfId="1179" xr:uid="{00000000-0005-0000-0000-0000BC030000}"/>
    <cellStyle name="_입찰표지 _고흥양수장전기내역서(고압)수량산출" xfId="1180" xr:uid="{00000000-0005-0000-0000-0000BD030000}"/>
    <cellStyle name="_입찰표지 _고흥양수장전기내역서(고압)수량산출_기산양수장 전기내역서" xfId="1181" xr:uid="{00000000-0005-0000-0000-0000BE030000}"/>
    <cellStyle name="_입찰표지 _당진대전-5 설투견" xfId="3980" xr:uid="{00000000-0005-0000-0000-0000BF030000}"/>
    <cellStyle name="_입찰표지 _당진대전-5 설투견_6월기성" xfId="3981" xr:uid="{00000000-0005-0000-0000-0000C0030000}"/>
    <cellStyle name="_입찰표지 _당진대전-5 설투견_6월기성_원등수량" xfId="3982" xr:uid="{00000000-0005-0000-0000-0000C1030000}"/>
    <cellStyle name="_입찰표지 _당진대전-5 설투견_6월기성_원등수량_일체형배전반" xfId="3983" xr:uid="{00000000-0005-0000-0000-0000C2030000}"/>
    <cellStyle name="_입찰표지 _당진대전-5 설투견_6월기성_원등수량_임실가축MCC내역서" xfId="3984" xr:uid="{00000000-0005-0000-0000-0000C3030000}"/>
    <cellStyle name="_입찰표지 _당진대전-5 설투견_6월기성_일체형배전반" xfId="3985" xr:uid="{00000000-0005-0000-0000-0000C4030000}"/>
    <cellStyle name="_입찰표지 _당진대전-5 설투견_6월기성_임실가축MCC내역서" xfId="3986" xr:uid="{00000000-0005-0000-0000-0000C5030000}"/>
    <cellStyle name="_입찰표지 _당진대전-5 설투견_원등수량" xfId="3987" xr:uid="{00000000-0005-0000-0000-0000C6030000}"/>
    <cellStyle name="_입찰표지 _당진대전-5 설투견_원등수량_일체형배전반" xfId="3988" xr:uid="{00000000-0005-0000-0000-0000C7030000}"/>
    <cellStyle name="_입찰표지 _당진대전-5 설투견_원등수량_임실가축MCC내역서" xfId="3989" xr:uid="{00000000-0005-0000-0000-0000C8030000}"/>
    <cellStyle name="_입찰표지 _당진대전-5 설투견_일체형배전반" xfId="3990" xr:uid="{00000000-0005-0000-0000-0000C9030000}"/>
    <cellStyle name="_입찰표지 _당진대전-5 설투견_임실가축MCC내역서" xfId="3991" xr:uid="{00000000-0005-0000-0000-0000CA030000}"/>
    <cellStyle name="_입찰표지 _원등수량" xfId="3992" xr:uid="{00000000-0005-0000-0000-0000CB030000}"/>
    <cellStyle name="_입찰표지 _원등수량_일체형배전반" xfId="3993" xr:uid="{00000000-0005-0000-0000-0000CC030000}"/>
    <cellStyle name="_입찰표지 _원등수량_임실가축MCC내역서" xfId="3994" xr:uid="{00000000-0005-0000-0000-0000CD030000}"/>
    <cellStyle name="_입찰표지 _일체형배전반" xfId="3995" xr:uid="{00000000-0005-0000-0000-0000CE030000}"/>
    <cellStyle name="_입찰표지 _임실가축MCC내역서" xfId="3996" xr:uid="{00000000-0005-0000-0000-0000CF030000}"/>
    <cellStyle name="_입찰표지 _최종수량및내역" xfId="1182" xr:uid="{00000000-0005-0000-0000-0000D0030000}"/>
    <cellStyle name="_입찰표지 _최종수량및내역_가시설구간수량집계" xfId="1183" xr:uid="{00000000-0005-0000-0000-0000D1030000}"/>
    <cellStyle name="_입찰표지 _최종수량및내역_가시설구간수량집계_Book1" xfId="1184" xr:uid="{00000000-0005-0000-0000-0000D2030000}"/>
    <cellStyle name="_입찰표지 _최종수량및내역_가시설구간수량집계_Book1_고흥양수장전기내역서(고압)수량산출" xfId="1185" xr:uid="{00000000-0005-0000-0000-0000D3030000}"/>
    <cellStyle name="_입찰표지 _최종수량및내역_가시설구간수량집계_Book1_고흥양수장전기내역서(고압)수량산출_기산양수장 전기내역서" xfId="1186" xr:uid="{00000000-0005-0000-0000-0000D4030000}"/>
    <cellStyle name="_입찰표지 _최종수량및내역_가시설구간수량집계_Book2" xfId="1187" xr:uid="{00000000-0005-0000-0000-0000D5030000}"/>
    <cellStyle name="_입찰표지 _최종수량및내역_가시설구간수량집계_Book2_고흥양수장전기내역서(고압)수량산출" xfId="1188" xr:uid="{00000000-0005-0000-0000-0000D6030000}"/>
    <cellStyle name="_입찰표지 _최종수량및내역_가시설구간수량집계_Book2_고흥양수장전기내역서(고압)수량산출_기산양수장 전기내역서" xfId="1189" xr:uid="{00000000-0005-0000-0000-0000D7030000}"/>
    <cellStyle name="_입찰표지 _최종수량및내역_가시설구간수량집계_Book5" xfId="1190" xr:uid="{00000000-0005-0000-0000-0000D8030000}"/>
    <cellStyle name="_입찰표지 _최종수량및내역_가시설구간수량집계_Book5_고흥양수장전기내역서(고압)수량산출" xfId="1191" xr:uid="{00000000-0005-0000-0000-0000D9030000}"/>
    <cellStyle name="_입찰표지 _최종수량및내역_가시설구간수량집계_Book5_고흥양수장전기내역서(고압)수량산출_기산양수장 전기내역서" xfId="1192" xr:uid="{00000000-0005-0000-0000-0000DA030000}"/>
    <cellStyle name="_입찰표지 _최종수량및내역_가시설구간수량집계_가시설구간수량집계(73대형~주민복지관)" xfId="1193" xr:uid="{00000000-0005-0000-0000-0000DB030000}"/>
    <cellStyle name="_입찰표지 _최종수량및내역_가시설구간수량집계_가시설구간수량집계(73대형~주민복지관)_고흥양수장전기내역서(고압)수량산출" xfId="1194" xr:uid="{00000000-0005-0000-0000-0000DC030000}"/>
    <cellStyle name="_입찰표지 _최종수량및내역_가시설구간수량집계_가시설구간수량집계(73대형~주민복지관)_고흥양수장전기내역서(고압)수량산출_기산양수장 전기내역서" xfId="1195" xr:uid="{00000000-0005-0000-0000-0000DD030000}"/>
    <cellStyle name="_입찰표지 _최종수량및내역_가시설구간수량집계_가시설수량" xfId="1196" xr:uid="{00000000-0005-0000-0000-0000DE030000}"/>
    <cellStyle name="_입찰표지 _최종수량및내역_가시설구간수량집계_가시설수량(1안)" xfId="1197" xr:uid="{00000000-0005-0000-0000-0000DF030000}"/>
    <cellStyle name="_입찰표지 _최종수량및내역_가시설구간수량집계_가시설수량(1안)_고흥양수장전기내역서(고압)수량산출" xfId="1198" xr:uid="{00000000-0005-0000-0000-0000E0030000}"/>
    <cellStyle name="_입찰표지 _최종수량및내역_가시설구간수량집계_가시설수량(1안)_고흥양수장전기내역서(고압)수량산출_기산양수장 전기내역서" xfId="1199" xr:uid="{00000000-0005-0000-0000-0000E1030000}"/>
    <cellStyle name="_입찰표지 _최종수량및내역_가시설구간수량집계_가시설수량(앵커)" xfId="1200" xr:uid="{00000000-0005-0000-0000-0000E2030000}"/>
    <cellStyle name="_입찰표지 _최종수량및내역_가시설구간수량집계_가시설수량(앵커)_고흥양수장전기내역서(고압)수량산출" xfId="1201" xr:uid="{00000000-0005-0000-0000-0000E3030000}"/>
    <cellStyle name="_입찰표지 _최종수량및내역_가시설구간수량집계_가시설수량(앵커)_고흥양수장전기내역서(고압)수량산출_기산양수장 전기내역서" xfId="1202" xr:uid="{00000000-0005-0000-0000-0000E4030000}"/>
    <cellStyle name="_입찰표지 _최종수량및내역_가시설구간수량집계_가시설수량_고흥양수장전기내역서(고압)수량산출" xfId="1203" xr:uid="{00000000-0005-0000-0000-0000E5030000}"/>
    <cellStyle name="_입찰표지 _최종수량및내역_가시설구간수량집계_가시설수량_고흥양수장전기내역서(고압)수량산출_기산양수장 전기내역서" xfId="1204" xr:uid="{00000000-0005-0000-0000-0000E6030000}"/>
    <cellStyle name="_입찰표지 _최종수량및내역_가시설구간수량집계_가시설수량00" xfId="1205" xr:uid="{00000000-0005-0000-0000-0000E7030000}"/>
    <cellStyle name="_입찰표지 _최종수량및내역_가시설구간수량집계_가시설수량00_고흥양수장전기내역서(고압)수량산출" xfId="1206" xr:uid="{00000000-0005-0000-0000-0000E8030000}"/>
    <cellStyle name="_입찰표지 _최종수량및내역_가시설구간수량집계_가시설수량00_고흥양수장전기내역서(고압)수량산출_기산양수장 전기내역서" xfId="1207" xr:uid="{00000000-0005-0000-0000-0000E9030000}"/>
    <cellStyle name="_입찰표지 _최종수량및내역_가시설구간수량집계_가시설수량1" xfId="1208" xr:uid="{00000000-0005-0000-0000-0000EA030000}"/>
    <cellStyle name="_입찰표지 _최종수량및내역_가시설구간수량집계_가시설수량1_고흥양수장전기내역서(고압)수량산출" xfId="1209" xr:uid="{00000000-0005-0000-0000-0000EB030000}"/>
    <cellStyle name="_입찰표지 _최종수량및내역_가시설구간수량집계_가시설수량1_고흥양수장전기내역서(고압)수량산출_기산양수장 전기내역서" xfId="1210" xr:uid="{00000000-0005-0000-0000-0000EC030000}"/>
    <cellStyle name="_입찰표지 _최종수량및내역_가시설구간수량집계_고흥양수장전기내역서(고압)수량산출" xfId="1211" xr:uid="{00000000-0005-0000-0000-0000ED030000}"/>
    <cellStyle name="_입찰표지 _최종수량및내역_가시설구간수량집계_고흥양수장전기내역서(고압)수량산출_기산양수장 전기내역서" xfId="1212" xr:uid="{00000000-0005-0000-0000-0000EE030000}"/>
    <cellStyle name="_입찰표지 _최종수량및내역_가시설구간수량집계_수량(H)" xfId="1213" xr:uid="{00000000-0005-0000-0000-0000EF030000}"/>
    <cellStyle name="_입찰표지 _최종수량및내역_가시설구간수량집계_수량(H)_고흥양수장전기내역서(고압)수량산출" xfId="1214" xr:uid="{00000000-0005-0000-0000-0000F0030000}"/>
    <cellStyle name="_입찰표지 _최종수량및내역_가시설구간수량집계_수량(H)_고흥양수장전기내역서(고압)수량산출_기산양수장 전기내역서" xfId="1215" xr:uid="{00000000-0005-0000-0000-0000F1030000}"/>
    <cellStyle name="_입찰표지 _최종수량및내역_고흥양수장전기내역서(고압)수량산출" xfId="1216" xr:uid="{00000000-0005-0000-0000-0000F2030000}"/>
    <cellStyle name="_입찰표지 _최종수량및내역_고흥양수장전기내역서(고압)수량산출_기산양수장 전기내역서" xfId="1217" xr:uid="{00000000-0005-0000-0000-0000F3030000}"/>
    <cellStyle name="_장성초등학교" xfId="1218" xr:uid="{00000000-0005-0000-0000-0000F4030000}"/>
    <cellStyle name="_적격 " xfId="3997" xr:uid="{00000000-0005-0000-0000-0000F5030000}"/>
    <cellStyle name="_적격 _6월기성" xfId="3998" xr:uid="{00000000-0005-0000-0000-0000F6030000}"/>
    <cellStyle name="_적격 _6월기성_원등수량" xfId="3999" xr:uid="{00000000-0005-0000-0000-0000F7030000}"/>
    <cellStyle name="_적격 _6월기성_원등수량_일체형배전반" xfId="4000" xr:uid="{00000000-0005-0000-0000-0000F8030000}"/>
    <cellStyle name="_적격 _6월기성_원등수량_임실가축MCC내역서" xfId="4001" xr:uid="{00000000-0005-0000-0000-0000F9030000}"/>
    <cellStyle name="_적격 _6월기성_일체형배전반" xfId="4002" xr:uid="{00000000-0005-0000-0000-0000FA030000}"/>
    <cellStyle name="_적격 _6월기성_임실가축MCC내역서" xfId="4003" xr:uid="{00000000-0005-0000-0000-0000FB030000}"/>
    <cellStyle name="_적격 _당진대전-5 설투견" xfId="4004" xr:uid="{00000000-0005-0000-0000-0000FC030000}"/>
    <cellStyle name="_적격 _당진대전-5 설투견_6월기성" xfId="4005" xr:uid="{00000000-0005-0000-0000-0000FD030000}"/>
    <cellStyle name="_적격 _당진대전-5 설투견_6월기성_원등수량" xfId="4006" xr:uid="{00000000-0005-0000-0000-0000FE030000}"/>
    <cellStyle name="_적격 _당진대전-5 설투견_6월기성_원등수량_일체형배전반" xfId="4007" xr:uid="{00000000-0005-0000-0000-0000FF030000}"/>
    <cellStyle name="_적격 _당진대전-5 설투견_6월기성_원등수량_임실가축MCC내역서" xfId="4008" xr:uid="{00000000-0005-0000-0000-000000040000}"/>
    <cellStyle name="_적격 _당진대전-5 설투견_6월기성_일체형배전반" xfId="4009" xr:uid="{00000000-0005-0000-0000-000001040000}"/>
    <cellStyle name="_적격 _당진대전-5 설투견_6월기성_임실가축MCC내역서" xfId="4010" xr:uid="{00000000-0005-0000-0000-000002040000}"/>
    <cellStyle name="_적격 _당진대전-5 설투견_원등수량" xfId="4011" xr:uid="{00000000-0005-0000-0000-000003040000}"/>
    <cellStyle name="_적격 _당진대전-5 설투견_원등수량_일체형배전반" xfId="4012" xr:uid="{00000000-0005-0000-0000-000004040000}"/>
    <cellStyle name="_적격 _당진대전-5 설투견_원등수량_임실가축MCC내역서" xfId="4013" xr:uid="{00000000-0005-0000-0000-000005040000}"/>
    <cellStyle name="_적격 _당진대전-5 설투견_일체형배전반" xfId="4014" xr:uid="{00000000-0005-0000-0000-000006040000}"/>
    <cellStyle name="_적격 _당진대전-5 설투견_임실가축MCC내역서" xfId="4015" xr:uid="{00000000-0005-0000-0000-000007040000}"/>
    <cellStyle name="_적격 _원등수량" xfId="4016" xr:uid="{00000000-0005-0000-0000-000008040000}"/>
    <cellStyle name="_적격 _원등수량_일체형배전반" xfId="4017" xr:uid="{00000000-0005-0000-0000-000009040000}"/>
    <cellStyle name="_적격 _원등수량_임실가축MCC내역서" xfId="4018" xr:uid="{00000000-0005-0000-0000-00000A040000}"/>
    <cellStyle name="_적격 _일체형배전반" xfId="4019" xr:uid="{00000000-0005-0000-0000-00000B040000}"/>
    <cellStyle name="_적격 _임실가축MCC내역서" xfId="4020" xr:uid="{00000000-0005-0000-0000-00000C040000}"/>
    <cellStyle name="_적격 _집행갑지 " xfId="4021" xr:uid="{00000000-0005-0000-0000-00000D040000}"/>
    <cellStyle name="_적격 _집행갑지 _6월기성" xfId="4022" xr:uid="{00000000-0005-0000-0000-00000E040000}"/>
    <cellStyle name="_적격 _집행갑지 _6월기성_원등수량" xfId="4023" xr:uid="{00000000-0005-0000-0000-00000F040000}"/>
    <cellStyle name="_적격 _집행갑지 _6월기성_원등수량_일체형배전반" xfId="4024" xr:uid="{00000000-0005-0000-0000-000010040000}"/>
    <cellStyle name="_적격 _집행갑지 _6월기성_원등수량_임실가축MCC내역서" xfId="4025" xr:uid="{00000000-0005-0000-0000-000011040000}"/>
    <cellStyle name="_적격 _집행갑지 _6월기성_일체형배전반" xfId="4026" xr:uid="{00000000-0005-0000-0000-000012040000}"/>
    <cellStyle name="_적격 _집행갑지 _6월기성_임실가축MCC내역서" xfId="4027" xr:uid="{00000000-0005-0000-0000-000013040000}"/>
    <cellStyle name="_적격 _집행갑지 _당진대전-5 설투견" xfId="4028" xr:uid="{00000000-0005-0000-0000-000014040000}"/>
    <cellStyle name="_적격 _집행갑지 _당진대전-5 설투견_6월기성" xfId="4029" xr:uid="{00000000-0005-0000-0000-000015040000}"/>
    <cellStyle name="_적격 _집행갑지 _당진대전-5 설투견_6월기성_원등수량" xfId="4030" xr:uid="{00000000-0005-0000-0000-000016040000}"/>
    <cellStyle name="_적격 _집행갑지 _당진대전-5 설투견_6월기성_원등수량_일체형배전반" xfId="4031" xr:uid="{00000000-0005-0000-0000-000017040000}"/>
    <cellStyle name="_적격 _집행갑지 _당진대전-5 설투견_6월기성_원등수량_임실가축MCC내역서" xfId="4032" xr:uid="{00000000-0005-0000-0000-000018040000}"/>
    <cellStyle name="_적격 _집행갑지 _당진대전-5 설투견_6월기성_일체형배전반" xfId="4033" xr:uid="{00000000-0005-0000-0000-000019040000}"/>
    <cellStyle name="_적격 _집행갑지 _당진대전-5 설투견_6월기성_임실가축MCC내역서" xfId="4034" xr:uid="{00000000-0005-0000-0000-00001A040000}"/>
    <cellStyle name="_적격 _집행갑지 _당진대전-5 설투견_원등수량" xfId="4035" xr:uid="{00000000-0005-0000-0000-00001B040000}"/>
    <cellStyle name="_적격 _집행갑지 _당진대전-5 설투견_원등수량_일체형배전반" xfId="4036" xr:uid="{00000000-0005-0000-0000-00001C040000}"/>
    <cellStyle name="_적격 _집행갑지 _당진대전-5 설투견_원등수량_임실가축MCC내역서" xfId="4037" xr:uid="{00000000-0005-0000-0000-00001D040000}"/>
    <cellStyle name="_적격 _집행갑지 _당진대전-5 설투견_일체형배전반" xfId="4038" xr:uid="{00000000-0005-0000-0000-00001E040000}"/>
    <cellStyle name="_적격 _집행갑지 _당진대전-5 설투견_임실가축MCC내역서" xfId="4039" xr:uid="{00000000-0005-0000-0000-00001F040000}"/>
    <cellStyle name="_적격 _집행갑지 _원등수량" xfId="4040" xr:uid="{00000000-0005-0000-0000-000020040000}"/>
    <cellStyle name="_적격 _집행갑지 _원등수량_일체형배전반" xfId="4041" xr:uid="{00000000-0005-0000-0000-000021040000}"/>
    <cellStyle name="_적격 _집행갑지 _원등수량_임실가축MCC내역서" xfId="4042" xr:uid="{00000000-0005-0000-0000-000022040000}"/>
    <cellStyle name="_적격 _집행갑지 _일체형배전반" xfId="4043" xr:uid="{00000000-0005-0000-0000-000023040000}"/>
    <cellStyle name="_적격 _집행갑지 _임실가축MCC내역서" xfId="4044" xr:uid="{00000000-0005-0000-0000-000024040000}"/>
    <cellStyle name="_적격 _집행설계분석 " xfId="4045" xr:uid="{00000000-0005-0000-0000-000025040000}"/>
    <cellStyle name="_적격 _집행설계분석 _6월기성" xfId="4046" xr:uid="{00000000-0005-0000-0000-000026040000}"/>
    <cellStyle name="_적격 _집행설계분석 _6월기성_원등수량" xfId="4047" xr:uid="{00000000-0005-0000-0000-000027040000}"/>
    <cellStyle name="_적격 _집행설계분석 _6월기성_원등수량_일체형배전반" xfId="4048" xr:uid="{00000000-0005-0000-0000-000028040000}"/>
    <cellStyle name="_적격 _집행설계분석 _6월기성_원등수량_임실가축MCC내역서" xfId="4049" xr:uid="{00000000-0005-0000-0000-000029040000}"/>
    <cellStyle name="_적격 _집행설계분석 _6월기성_일체형배전반" xfId="4050" xr:uid="{00000000-0005-0000-0000-00002A040000}"/>
    <cellStyle name="_적격 _집행설계분석 _6월기성_임실가축MCC내역서" xfId="4051" xr:uid="{00000000-0005-0000-0000-00002B040000}"/>
    <cellStyle name="_적격 _집행설계분석 _당진대전-5 설투견" xfId="4052" xr:uid="{00000000-0005-0000-0000-00002C040000}"/>
    <cellStyle name="_적격 _집행설계분석 _당진대전-5 설투견_6월기성" xfId="4053" xr:uid="{00000000-0005-0000-0000-00002D040000}"/>
    <cellStyle name="_적격 _집행설계분석 _당진대전-5 설투견_6월기성_원등수량" xfId="4054" xr:uid="{00000000-0005-0000-0000-00002E040000}"/>
    <cellStyle name="_적격 _집행설계분석 _당진대전-5 설투견_6월기성_원등수량_일체형배전반" xfId="4055" xr:uid="{00000000-0005-0000-0000-00002F040000}"/>
    <cellStyle name="_적격 _집행설계분석 _당진대전-5 설투견_6월기성_원등수량_임실가축MCC내역서" xfId="4056" xr:uid="{00000000-0005-0000-0000-000030040000}"/>
    <cellStyle name="_적격 _집행설계분석 _당진대전-5 설투견_6월기성_일체형배전반" xfId="4057" xr:uid="{00000000-0005-0000-0000-000031040000}"/>
    <cellStyle name="_적격 _집행설계분석 _당진대전-5 설투견_6월기성_임실가축MCC내역서" xfId="4058" xr:uid="{00000000-0005-0000-0000-000032040000}"/>
    <cellStyle name="_적격 _집행설계분석 _당진대전-5 설투견_원등수량" xfId="4059" xr:uid="{00000000-0005-0000-0000-000033040000}"/>
    <cellStyle name="_적격 _집행설계분석 _당진대전-5 설투견_원등수량_일체형배전반" xfId="4060" xr:uid="{00000000-0005-0000-0000-000034040000}"/>
    <cellStyle name="_적격 _집행설계분석 _당진대전-5 설투견_원등수량_임실가축MCC내역서" xfId="4061" xr:uid="{00000000-0005-0000-0000-000035040000}"/>
    <cellStyle name="_적격 _집행설계분석 _당진대전-5 설투견_일체형배전반" xfId="4062" xr:uid="{00000000-0005-0000-0000-000036040000}"/>
    <cellStyle name="_적격 _집행설계분석 _당진대전-5 설투견_임실가축MCC내역서" xfId="4063" xr:uid="{00000000-0005-0000-0000-000037040000}"/>
    <cellStyle name="_적격 _집행설계분석 _원등수량" xfId="4064" xr:uid="{00000000-0005-0000-0000-000038040000}"/>
    <cellStyle name="_적격 _집행설계분석 _원등수량_일체형배전반" xfId="4065" xr:uid="{00000000-0005-0000-0000-000039040000}"/>
    <cellStyle name="_적격 _집행설계분석 _원등수량_임실가축MCC내역서" xfId="4066" xr:uid="{00000000-0005-0000-0000-00003A040000}"/>
    <cellStyle name="_적격 _집행설계분석 _일체형배전반" xfId="4067" xr:uid="{00000000-0005-0000-0000-00003B040000}"/>
    <cellStyle name="_적격 _집행설계분석 _임실가축MCC내역서" xfId="4068" xr:uid="{00000000-0005-0000-0000-00003C040000}"/>
    <cellStyle name="_적격(화산) " xfId="1219" xr:uid="{00000000-0005-0000-0000-00003D040000}"/>
    <cellStyle name="_적격(화산) _6월기성" xfId="4069" xr:uid="{00000000-0005-0000-0000-00003E040000}"/>
    <cellStyle name="_적격(화산) _6월기성_원등수량" xfId="4070" xr:uid="{00000000-0005-0000-0000-00003F040000}"/>
    <cellStyle name="_적격(화산) _6월기성_원등수량_일체형배전반" xfId="4071" xr:uid="{00000000-0005-0000-0000-000040040000}"/>
    <cellStyle name="_적격(화산) _6월기성_원등수량_임실가축MCC내역서" xfId="4072" xr:uid="{00000000-0005-0000-0000-000041040000}"/>
    <cellStyle name="_적격(화산) _6월기성_일체형배전반" xfId="4073" xr:uid="{00000000-0005-0000-0000-000042040000}"/>
    <cellStyle name="_적격(화산) _6월기성_임실가축MCC내역서" xfId="4074" xr:uid="{00000000-0005-0000-0000-000043040000}"/>
    <cellStyle name="_적격(화산) _가시설구간수량집계" xfId="1220" xr:uid="{00000000-0005-0000-0000-000044040000}"/>
    <cellStyle name="_적격(화산) _가시설구간수량집계_Book1" xfId="1221" xr:uid="{00000000-0005-0000-0000-000045040000}"/>
    <cellStyle name="_적격(화산) _가시설구간수량집계_Book1_고흥양수장전기내역서(고압)수량산출" xfId="1222" xr:uid="{00000000-0005-0000-0000-000046040000}"/>
    <cellStyle name="_적격(화산) _가시설구간수량집계_Book1_고흥양수장전기내역서(고압)수량산출_기산양수장 전기내역서" xfId="1223" xr:uid="{00000000-0005-0000-0000-000047040000}"/>
    <cellStyle name="_적격(화산) _가시설구간수량집계_Book2" xfId="1224" xr:uid="{00000000-0005-0000-0000-000048040000}"/>
    <cellStyle name="_적격(화산) _가시설구간수량집계_Book2_고흥양수장전기내역서(고압)수량산출" xfId="1225" xr:uid="{00000000-0005-0000-0000-000049040000}"/>
    <cellStyle name="_적격(화산) _가시설구간수량집계_Book2_고흥양수장전기내역서(고압)수량산출_기산양수장 전기내역서" xfId="1226" xr:uid="{00000000-0005-0000-0000-00004A040000}"/>
    <cellStyle name="_적격(화산) _가시설구간수량집계_Book5" xfId="1227" xr:uid="{00000000-0005-0000-0000-00004B040000}"/>
    <cellStyle name="_적격(화산) _가시설구간수량집계_Book5_고흥양수장전기내역서(고압)수량산출" xfId="1228" xr:uid="{00000000-0005-0000-0000-00004C040000}"/>
    <cellStyle name="_적격(화산) _가시설구간수량집계_Book5_고흥양수장전기내역서(고압)수량산출_기산양수장 전기내역서" xfId="1229" xr:uid="{00000000-0005-0000-0000-00004D040000}"/>
    <cellStyle name="_적격(화산) _가시설구간수량집계_가시설구간수량집계(73대형~주민복지관)" xfId="1230" xr:uid="{00000000-0005-0000-0000-00004E040000}"/>
    <cellStyle name="_적격(화산) _가시설구간수량집계_가시설구간수량집계(73대형~주민복지관)_고흥양수장전기내역서(고압)수량산출" xfId="1231" xr:uid="{00000000-0005-0000-0000-00004F040000}"/>
    <cellStyle name="_적격(화산) _가시설구간수량집계_가시설구간수량집계(73대형~주민복지관)_고흥양수장전기내역서(고압)수량산출_기산양수장 전기내역서" xfId="1232" xr:uid="{00000000-0005-0000-0000-000050040000}"/>
    <cellStyle name="_적격(화산) _가시설구간수량집계_가시설수량" xfId="1233" xr:uid="{00000000-0005-0000-0000-000051040000}"/>
    <cellStyle name="_적격(화산) _가시설구간수량집계_가시설수량(1안)" xfId="1234" xr:uid="{00000000-0005-0000-0000-000052040000}"/>
    <cellStyle name="_적격(화산) _가시설구간수량집계_가시설수량(1안)_고흥양수장전기내역서(고압)수량산출" xfId="1235" xr:uid="{00000000-0005-0000-0000-000053040000}"/>
    <cellStyle name="_적격(화산) _가시설구간수량집계_가시설수량(1안)_고흥양수장전기내역서(고압)수량산출_기산양수장 전기내역서" xfId="1236" xr:uid="{00000000-0005-0000-0000-000054040000}"/>
    <cellStyle name="_적격(화산) _가시설구간수량집계_가시설수량(앵커)" xfId="1237" xr:uid="{00000000-0005-0000-0000-000055040000}"/>
    <cellStyle name="_적격(화산) _가시설구간수량집계_가시설수량(앵커)_고흥양수장전기내역서(고압)수량산출" xfId="1238" xr:uid="{00000000-0005-0000-0000-000056040000}"/>
    <cellStyle name="_적격(화산) _가시설구간수량집계_가시설수량(앵커)_고흥양수장전기내역서(고압)수량산출_기산양수장 전기내역서" xfId="1239" xr:uid="{00000000-0005-0000-0000-000057040000}"/>
    <cellStyle name="_적격(화산) _가시설구간수량집계_가시설수량_고흥양수장전기내역서(고압)수량산출" xfId="1240" xr:uid="{00000000-0005-0000-0000-000058040000}"/>
    <cellStyle name="_적격(화산) _가시설구간수량집계_가시설수량_고흥양수장전기내역서(고압)수량산출_기산양수장 전기내역서" xfId="1241" xr:uid="{00000000-0005-0000-0000-000059040000}"/>
    <cellStyle name="_적격(화산) _가시설구간수량집계_가시설수량00" xfId="1242" xr:uid="{00000000-0005-0000-0000-00005A040000}"/>
    <cellStyle name="_적격(화산) _가시설구간수량집계_가시설수량00_고흥양수장전기내역서(고압)수량산출" xfId="1243" xr:uid="{00000000-0005-0000-0000-00005B040000}"/>
    <cellStyle name="_적격(화산) _가시설구간수량집계_가시설수량00_고흥양수장전기내역서(고압)수량산출_기산양수장 전기내역서" xfId="1244" xr:uid="{00000000-0005-0000-0000-00005C040000}"/>
    <cellStyle name="_적격(화산) _가시설구간수량집계_가시설수량1" xfId="1245" xr:uid="{00000000-0005-0000-0000-00005D040000}"/>
    <cellStyle name="_적격(화산) _가시설구간수량집계_가시설수량1_고흥양수장전기내역서(고압)수량산출" xfId="1246" xr:uid="{00000000-0005-0000-0000-00005E040000}"/>
    <cellStyle name="_적격(화산) _가시설구간수량집계_가시설수량1_고흥양수장전기내역서(고압)수량산출_기산양수장 전기내역서" xfId="1247" xr:uid="{00000000-0005-0000-0000-00005F040000}"/>
    <cellStyle name="_적격(화산) _가시설구간수량집계_고흥양수장전기내역서(고압)수량산출" xfId="1248" xr:uid="{00000000-0005-0000-0000-000060040000}"/>
    <cellStyle name="_적격(화산) _가시설구간수량집계_고흥양수장전기내역서(고압)수량산출_기산양수장 전기내역서" xfId="1249" xr:uid="{00000000-0005-0000-0000-000061040000}"/>
    <cellStyle name="_적격(화산) _가시설구간수량집계_수량(H)" xfId="1250" xr:uid="{00000000-0005-0000-0000-000062040000}"/>
    <cellStyle name="_적격(화산) _가시설구간수량집계_수량(H)_고흥양수장전기내역서(고압)수량산출" xfId="1251" xr:uid="{00000000-0005-0000-0000-000063040000}"/>
    <cellStyle name="_적격(화산) _가시설구간수량집계_수량(H)_고흥양수장전기내역서(고압)수량산출_기산양수장 전기내역서" xfId="1252" xr:uid="{00000000-0005-0000-0000-000064040000}"/>
    <cellStyle name="_적격(화산) _고흥양수장전기내역서(고압)수량산출" xfId="1253" xr:uid="{00000000-0005-0000-0000-000065040000}"/>
    <cellStyle name="_적격(화산) _고흥양수장전기내역서(고압)수량산출_기산양수장 전기내역서" xfId="1254" xr:uid="{00000000-0005-0000-0000-000066040000}"/>
    <cellStyle name="_적격(화산) _당진대전-5 설투견" xfId="4075" xr:uid="{00000000-0005-0000-0000-000067040000}"/>
    <cellStyle name="_적격(화산) _당진대전-5 설투견_6월기성" xfId="4076" xr:uid="{00000000-0005-0000-0000-000068040000}"/>
    <cellStyle name="_적격(화산) _당진대전-5 설투견_6월기성_원등수량" xfId="4077" xr:uid="{00000000-0005-0000-0000-000069040000}"/>
    <cellStyle name="_적격(화산) _당진대전-5 설투견_6월기성_원등수량_일체형배전반" xfId="4078" xr:uid="{00000000-0005-0000-0000-00006A040000}"/>
    <cellStyle name="_적격(화산) _당진대전-5 설투견_6월기성_원등수량_임실가축MCC내역서" xfId="4079" xr:uid="{00000000-0005-0000-0000-00006B040000}"/>
    <cellStyle name="_적격(화산) _당진대전-5 설투견_6월기성_일체형배전반" xfId="4080" xr:uid="{00000000-0005-0000-0000-00006C040000}"/>
    <cellStyle name="_적격(화산) _당진대전-5 설투견_6월기성_임실가축MCC내역서" xfId="4081" xr:uid="{00000000-0005-0000-0000-00006D040000}"/>
    <cellStyle name="_적격(화산) _당진대전-5 설투견_원등수량" xfId="4082" xr:uid="{00000000-0005-0000-0000-00006E040000}"/>
    <cellStyle name="_적격(화산) _당진대전-5 설투견_원등수량_일체형배전반" xfId="4083" xr:uid="{00000000-0005-0000-0000-00006F040000}"/>
    <cellStyle name="_적격(화산) _당진대전-5 설투견_원등수량_임실가축MCC내역서" xfId="4084" xr:uid="{00000000-0005-0000-0000-000070040000}"/>
    <cellStyle name="_적격(화산) _당진대전-5 설투견_일체형배전반" xfId="4085" xr:uid="{00000000-0005-0000-0000-000071040000}"/>
    <cellStyle name="_적격(화산) _당진대전-5 설투견_임실가축MCC내역서" xfId="4086" xr:uid="{00000000-0005-0000-0000-000072040000}"/>
    <cellStyle name="_적격(화산) _원등수량" xfId="4087" xr:uid="{00000000-0005-0000-0000-000073040000}"/>
    <cellStyle name="_적격(화산) _원등수량_일체형배전반" xfId="4088" xr:uid="{00000000-0005-0000-0000-000074040000}"/>
    <cellStyle name="_적격(화산) _원등수량_임실가축MCC내역서" xfId="4089" xr:uid="{00000000-0005-0000-0000-000075040000}"/>
    <cellStyle name="_적격(화산) _일체형배전반" xfId="4090" xr:uid="{00000000-0005-0000-0000-000076040000}"/>
    <cellStyle name="_적격(화산) _임실가축MCC내역서" xfId="4091" xr:uid="{00000000-0005-0000-0000-000077040000}"/>
    <cellStyle name="_적격(화산) _최종수량및내역" xfId="1255" xr:uid="{00000000-0005-0000-0000-000078040000}"/>
    <cellStyle name="_적격(화산) _최종수량및내역_가시설구간수량집계" xfId="1256" xr:uid="{00000000-0005-0000-0000-000079040000}"/>
    <cellStyle name="_적격(화산) _최종수량및내역_가시설구간수량집계_Book1" xfId="1257" xr:uid="{00000000-0005-0000-0000-00007A040000}"/>
    <cellStyle name="_적격(화산) _최종수량및내역_가시설구간수량집계_Book1_고흥양수장전기내역서(고압)수량산출" xfId="1258" xr:uid="{00000000-0005-0000-0000-00007B040000}"/>
    <cellStyle name="_적격(화산) _최종수량및내역_가시설구간수량집계_Book1_고흥양수장전기내역서(고압)수량산출_기산양수장 전기내역서" xfId="1259" xr:uid="{00000000-0005-0000-0000-00007C040000}"/>
    <cellStyle name="_적격(화산) _최종수량및내역_가시설구간수량집계_Book2" xfId="1260" xr:uid="{00000000-0005-0000-0000-00007D040000}"/>
    <cellStyle name="_적격(화산) _최종수량및내역_가시설구간수량집계_Book2_고흥양수장전기내역서(고압)수량산출" xfId="1261" xr:uid="{00000000-0005-0000-0000-00007E040000}"/>
    <cellStyle name="_적격(화산) _최종수량및내역_가시설구간수량집계_Book2_고흥양수장전기내역서(고압)수량산출_기산양수장 전기내역서" xfId="1262" xr:uid="{00000000-0005-0000-0000-00007F040000}"/>
    <cellStyle name="_적격(화산) _최종수량및내역_가시설구간수량집계_Book5" xfId="1263" xr:uid="{00000000-0005-0000-0000-000080040000}"/>
    <cellStyle name="_적격(화산) _최종수량및내역_가시설구간수량집계_Book5_고흥양수장전기내역서(고압)수량산출" xfId="1264" xr:uid="{00000000-0005-0000-0000-000081040000}"/>
    <cellStyle name="_적격(화산) _최종수량및내역_가시설구간수량집계_Book5_고흥양수장전기내역서(고압)수량산출_기산양수장 전기내역서" xfId="1265" xr:uid="{00000000-0005-0000-0000-000082040000}"/>
    <cellStyle name="_적격(화산) _최종수량및내역_가시설구간수량집계_가시설구간수량집계(73대형~주민복지관)" xfId="1266" xr:uid="{00000000-0005-0000-0000-000083040000}"/>
    <cellStyle name="_적격(화산) _최종수량및내역_가시설구간수량집계_가시설구간수량집계(73대형~주민복지관)_고흥양수장전기내역서(고압)수량산출" xfId="1267" xr:uid="{00000000-0005-0000-0000-000084040000}"/>
    <cellStyle name="_적격(화산) _최종수량및내역_가시설구간수량집계_가시설구간수량집계(73대형~주민복지관)_고흥양수장전기내역서(고압)수량산출_기산양수장 전기내역서" xfId="1268" xr:uid="{00000000-0005-0000-0000-000085040000}"/>
    <cellStyle name="_적격(화산) _최종수량및내역_가시설구간수량집계_가시설수량" xfId="1269" xr:uid="{00000000-0005-0000-0000-000086040000}"/>
    <cellStyle name="_적격(화산) _최종수량및내역_가시설구간수량집계_가시설수량(1안)" xfId="1270" xr:uid="{00000000-0005-0000-0000-000087040000}"/>
    <cellStyle name="_적격(화산) _최종수량및내역_가시설구간수량집계_가시설수량(1안)_고흥양수장전기내역서(고압)수량산출" xfId="1271" xr:uid="{00000000-0005-0000-0000-000088040000}"/>
    <cellStyle name="_적격(화산) _최종수량및내역_가시설구간수량집계_가시설수량(1안)_고흥양수장전기내역서(고압)수량산출_기산양수장 전기내역서" xfId="1272" xr:uid="{00000000-0005-0000-0000-000089040000}"/>
    <cellStyle name="_적격(화산) _최종수량및내역_가시설구간수량집계_가시설수량(앵커)" xfId="1273" xr:uid="{00000000-0005-0000-0000-00008A040000}"/>
    <cellStyle name="_적격(화산) _최종수량및내역_가시설구간수량집계_가시설수량(앵커)_고흥양수장전기내역서(고압)수량산출" xfId="1274" xr:uid="{00000000-0005-0000-0000-00008B040000}"/>
    <cellStyle name="_적격(화산) _최종수량및내역_가시설구간수량집계_가시설수량(앵커)_고흥양수장전기내역서(고압)수량산출_기산양수장 전기내역서" xfId="1275" xr:uid="{00000000-0005-0000-0000-00008C040000}"/>
    <cellStyle name="_적격(화산) _최종수량및내역_가시설구간수량집계_가시설수량_고흥양수장전기내역서(고압)수량산출" xfId="1276" xr:uid="{00000000-0005-0000-0000-00008D040000}"/>
    <cellStyle name="_적격(화산) _최종수량및내역_가시설구간수량집계_가시설수량_고흥양수장전기내역서(고압)수량산출_기산양수장 전기내역서" xfId="1277" xr:uid="{00000000-0005-0000-0000-00008E040000}"/>
    <cellStyle name="_적격(화산) _최종수량및내역_가시설구간수량집계_가시설수량00" xfId="1278" xr:uid="{00000000-0005-0000-0000-00008F040000}"/>
    <cellStyle name="_적격(화산) _최종수량및내역_가시설구간수량집계_가시설수량00_고흥양수장전기내역서(고압)수량산출" xfId="1279" xr:uid="{00000000-0005-0000-0000-000090040000}"/>
    <cellStyle name="_적격(화산) _최종수량및내역_가시설구간수량집계_가시설수량00_고흥양수장전기내역서(고압)수량산출_기산양수장 전기내역서" xfId="1280" xr:uid="{00000000-0005-0000-0000-000091040000}"/>
    <cellStyle name="_적격(화산) _최종수량및내역_가시설구간수량집계_가시설수량1" xfId="1281" xr:uid="{00000000-0005-0000-0000-000092040000}"/>
    <cellStyle name="_적격(화산) _최종수량및내역_가시설구간수량집계_가시설수량1_고흥양수장전기내역서(고압)수량산출" xfId="1282" xr:uid="{00000000-0005-0000-0000-000093040000}"/>
    <cellStyle name="_적격(화산) _최종수량및내역_가시설구간수량집계_가시설수량1_고흥양수장전기내역서(고압)수량산출_기산양수장 전기내역서" xfId="1283" xr:uid="{00000000-0005-0000-0000-000094040000}"/>
    <cellStyle name="_적격(화산) _최종수량및내역_가시설구간수량집계_고흥양수장전기내역서(고압)수량산출" xfId="1284" xr:uid="{00000000-0005-0000-0000-000095040000}"/>
    <cellStyle name="_적격(화산) _최종수량및내역_가시설구간수량집계_고흥양수장전기내역서(고압)수량산출_기산양수장 전기내역서" xfId="1285" xr:uid="{00000000-0005-0000-0000-000096040000}"/>
    <cellStyle name="_적격(화산) _최종수량및내역_가시설구간수량집계_수량(H)" xfId="1286" xr:uid="{00000000-0005-0000-0000-000097040000}"/>
    <cellStyle name="_적격(화산) _최종수량및내역_가시설구간수량집계_수량(H)_고흥양수장전기내역서(고압)수량산출" xfId="1287" xr:uid="{00000000-0005-0000-0000-000098040000}"/>
    <cellStyle name="_적격(화산) _최종수량및내역_가시설구간수량집계_수량(H)_고흥양수장전기내역서(고압)수량산출_기산양수장 전기내역서" xfId="1288" xr:uid="{00000000-0005-0000-0000-000099040000}"/>
    <cellStyle name="_적격(화산) _최종수량및내역_고흥양수장전기내역서(고압)수량산출" xfId="1289" xr:uid="{00000000-0005-0000-0000-00009A040000}"/>
    <cellStyle name="_적격(화산) _최종수량및내역_고흥양수장전기내역서(고압)수량산출_기산양수장 전기내역서" xfId="1290" xr:uid="{00000000-0005-0000-0000-00009B040000}"/>
    <cellStyle name="_전기내역서" xfId="1291" xr:uid="{00000000-0005-0000-0000-00009C040000}"/>
    <cellStyle name="_전기내역서 2" xfId="4092" xr:uid="{00000000-0005-0000-0000-00009D040000}"/>
    <cellStyle name="_전기내역서(본산)" xfId="49" xr:uid="{00000000-0005-0000-0000-00009E040000}"/>
    <cellStyle name="_전기내역서(사촌-'09단가보완)" xfId="50" xr:uid="{00000000-0005-0000-0000-00009F040000}"/>
    <cellStyle name="_전기내역서(성산)" xfId="51" xr:uid="{00000000-0005-0000-0000-0000A0040000}"/>
    <cellStyle name="_전기내역서(칠산)" xfId="52" xr:uid="{00000000-0005-0000-0000-0000A1040000}"/>
    <cellStyle name="_전기물량산출근거(반포)" xfId="53" xr:uid="{00000000-0005-0000-0000-0000A2040000}"/>
    <cellStyle name="_전압강하계산" xfId="1292" xr:uid="{00000000-0005-0000-0000-0000A3040000}"/>
    <cellStyle name="_접속슬래브" xfId="1293" xr:uid="{00000000-0005-0000-0000-0000A4040000}"/>
    <cellStyle name="_접속슬래브_1연박스(nnlink)_TYPE12" xfId="1294" xr:uid="{00000000-0005-0000-0000-0000A5040000}"/>
    <cellStyle name="_접속슬래브_1연박스(nnlink)_TYPE12_고흥양수장전기내역서(고압)수량산출" xfId="1295" xr:uid="{00000000-0005-0000-0000-0000A6040000}"/>
    <cellStyle name="_접속슬래브_1연박스(nnlink)_TYPE12_고흥양수장전기내역서(고압)수량산출_기산양수장 전기내역서" xfId="1296" xr:uid="{00000000-0005-0000-0000-0000A7040000}"/>
    <cellStyle name="_접속슬래브_1연박스(nnlink)_TYPE345" xfId="1297" xr:uid="{00000000-0005-0000-0000-0000A8040000}"/>
    <cellStyle name="_접속슬래브_1연박스(nnlink)_TYPE345_고흥양수장전기내역서(고압)수량산출" xfId="1298" xr:uid="{00000000-0005-0000-0000-0000A9040000}"/>
    <cellStyle name="_접속슬래브_1연박스(nnlink)_TYPE345_고흥양수장전기내역서(고압)수량산출_기산양수장 전기내역서" xfId="1299" xr:uid="{00000000-0005-0000-0000-0000AA040000}"/>
    <cellStyle name="_접속슬래브_고흥양수장전기내역서(고압)수량산출" xfId="1300" xr:uid="{00000000-0005-0000-0000-0000AB040000}"/>
    <cellStyle name="_접속슬래브_고흥양수장전기내역서(고압)수량산출_기산양수장 전기내역서" xfId="1301" xr:uid="{00000000-0005-0000-0000-0000AC040000}"/>
    <cellStyle name="_접속슬래브_날개벽" xfId="1302" xr:uid="{00000000-0005-0000-0000-0000AD040000}"/>
    <cellStyle name="_접속슬래브_날개벽_고흥양수장전기내역서(고압)수량산출" xfId="1303" xr:uid="{00000000-0005-0000-0000-0000AE040000}"/>
    <cellStyle name="_접속슬래브_날개벽_고흥양수장전기내역서(고압)수량산출_기산양수장 전기내역서" xfId="1304" xr:uid="{00000000-0005-0000-0000-0000AF040000}"/>
    <cellStyle name="_접속슬래브_상천2 D함" xfId="1305" xr:uid="{00000000-0005-0000-0000-0000B0040000}"/>
    <cellStyle name="_접속슬래브_상천2 D함_고흥양수장전기내역서(고압)수량산출" xfId="1306" xr:uid="{00000000-0005-0000-0000-0000B1040000}"/>
    <cellStyle name="_접속슬래브_상천2 D함_고흥양수장전기내역서(고압)수량산출_기산양수장 전기내역서" xfId="1307" xr:uid="{00000000-0005-0000-0000-0000B2040000}"/>
    <cellStyle name="_접속슬래브_청평4교" xfId="1308" xr:uid="{00000000-0005-0000-0000-0000B3040000}"/>
    <cellStyle name="_접속슬래브_청평4교_고흥양수장전기내역서(고압)수량산출" xfId="1309" xr:uid="{00000000-0005-0000-0000-0000B4040000}"/>
    <cellStyle name="_접속슬래브_청평4교_고흥양수장전기내역서(고압)수량산출_기산양수장 전기내역서" xfId="1310" xr:uid="{00000000-0005-0000-0000-0000B5040000}"/>
    <cellStyle name="_정문전기공사최종" xfId="4093" xr:uid="{00000000-0005-0000-0000-0000B6040000}"/>
    <cellStyle name="_조곡교-라멘" xfId="1311" xr:uid="{00000000-0005-0000-0000-0000B7040000}"/>
    <cellStyle name="_조곡교-라멘_고흥양수장전기내역서(고압)수량산출" xfId="1312" xr:uid="{00000000-0005-0000-0000-0000B8040000}"/>
    <cellStyle name="_조곡교-라멘_고흥양수장전기내역서(고압)수량산출_기산양수장 전기내역서" xfId="1313" xr:uid="{00000000-0005-0000-0000-0000B9040000}"/>
    <cellStyle name="_죽촌수량" xfId="1314" xr:uid="{00000000-0005-0000-0000-0000BA040000}"/>
    <cellStyle name="_중역업무구분(2004-1)" xfId="4094" xr:uid="{00000000-0005-0000-0000-0000BB040000}"/>
    <cellStyle name="_증감분석양식" xfId="4095" xr:uid="{00000000-0005-0000-0000-0000BC040000}"/>
    <cellStyle name="_지정배수로" xfId="1315" xr:uid="{00000000-0005-0000-0000-0000BD040000}"/>
    <cellStyle name="_지정배수로_1" xfId="1316" xr:uid="{00000000-0005-0000-0000-0000BE040000}"/>
    <cellStyle name="_집행갑지 " xfId="4096" xr:uid="{00000000-0005-0000-0000-0000BF040000}"/>
    <cellStyle name="_집행갑지 _6월기성" xfId="4097" xr:uid="{00000000-0005-0000-0000-0000C0040000}"/>
    <cellStyle name="_집행갑지 _6월기성_원등수량" xfId="4098" xr:uid="{00000000-0005-0000-0000-0000C1040000}"/>
    <cellStyle name="_집행갑지 _6월기성_원등수량_일체형배전반" xfId="4099" xr:uid="{00000000-0005-0000-0000-0000C2040000}"/>
    <cellStyle name="_집행갑지 _6월기성_원등수량_임실가축MCC내역서" xfId="4100" xr:uid="{00000000-0005-0000-0000-0000C3040000}"/>
    <cellStyle name="_집행갑지 _6월기성_일체형배전반" xfId="4101" xr:uid="{00000000-0005-0000-0000-0000C4040000}"/>
    <cellStyle name="_집행갑지 _6월기성_임실가축MCC내역서" xfId="4102" xr:uid="{00000000-0005-0000-0000-0000C5040000}"/>
    <cellStyle name="_집행갑지 _당진대전-5 설투견" xfId="4103" xr:uid="{00000000-0005-0000-0000-0000C6040000}"/>
    <cellStyle name="_집행갑지 _당진대전-5 설투견_6월기성" xfId="4104" xr:uid="{00000000-0005-0000-0000-0000C7040000}"/>
    <cellStyle name="_집행갑지 _당진대전-5 설투견_6월기성_원등수량" xfId="4105" xr:uid="{00000000-0005-0000-0000-0000C8040000}"/>
    <cellStyle name="_집행갑지 _당진대전-5 설투견_6월기성_원등수량_일체형배전반" xfId="4106" xr:uid="{00000000-0005-0000-0000-0000C9040000}"/>
    <cellStyle name="_집행갑지 _당진대전-5 설투견_6월기성_원등수량_임실가축MCC내역서" xfId="4107" xr:uid="{00000000-0005-0000-0000-0000CA040000}"/>
    <cellStyle name="_집행갑지 _당진대전-5 설투견_6월기성_일체형배전반" xfId="4108" xr:uid="{00000000-0005-0000-0000-0000CB040000}"/>
    <cellStyle name="_집행갑지 _당진대전-5 설투견_6월기성_임실가축MCC내역서" xfId="4109" xr:uid="{00000000-0005-0000-0000-0000CC040000}"/>
    <cellStyle name="_집행갑지 _당진대전-5 설투견_원등수량" xfId="4110" xr:uid="{00000000-0005-0000-0000-0000CD040000}"/>
    <cellStyle name="_집행갑지 _당진대전-5 설투견_원등수량_일체형배전반" xfId="4111" xr:uid="{00000000-0005-0000-0000-0000CE040000}"/>
    <cellStyle name="_집행갑지 _당진대전-5 설투견_원등수량_임실가축MCC내역서" xfId="4112" xr:uid="{00000000-0005-0000-0000-0000CF040000}"/>
    <cellStyle name="_집행갑지 _당진대전-5 설투견_일체형배전반" xfId="4113" xr:uid="{00000000-0005-0000-0000-0000D0040000}"/>
    <cellStyle name="_집행갑지 _당진대전-5 설투견_임실가축MCC내역서" xfId="4114" xr:uid="{00000000-0005-0000-0000-0000D1040000}"/>
    <cellStyle name="_집행갑지 _원등수량" xfId="4115" xr:uid="{00000000-0005-0000-0000-0000D2040000}"/>
    <cellStyle name="_집행갑지 _원등수량_일체형배전반" xfId="4116" xr:uid="{00000000-0005-0000-0000-0000D3040000}"/>
    <cellStyle name="_집행갑지 _원등수량_임실가축MCC내역서" xfId="4117" xr:uid="{00000000-0005-0000-0000-0000D4040000}"/>
    <cellStyle name="_집행갑지 _일체형배전반" xfId="4118" xr:uid="{00000000-0005-0000-0000-0000D5040000}"/>
    <cellStyle name="_집행갑지 _임실가축MCC내역서" xfId="4119" xr:uid="{00000000-0005-0000-0000-0000D6040000}"/>
    <cellStyle name="_착공계제출" xfId="4120" xr:uid="{00000000-0005-0000-0000-0000D7040000}"/>
    <cellStyle name="_착공계제출_6월기성" xfId="4121" xr:uid="{00000000-0005-0000-0000-0000D8040000}"/>
    <cellStyle name="_착공계제출_6월기성_원등수량" xfId="4122" xr:uid="{00000000-0005-0000-0000-0000D9040000}"/>
    <cellStyle name="_착공계제출_6월기성_원등수량_일체형배전반" xfId="4123" xr:uid="{00000000-0005-0000-0000-0000DA040000}"/>
    <cellStyle name="_착공계제출_6월기성_원등수량_임실가축MCC내역서" xfId="4124" xr:uid="{00000000-0005-0000-0000-0000DB040000}"/>
    <cellStyle name="_착공계제출_6월기성_일체형배전반" xfId="4125" xr:uid="{00000000-0005-0000-0000-0000DC040000}"/>
    <cellStyle name="_착공계제출_6월기성_임실가축MCC내역서" xfId="4126" xr:uid="{00000000-0005-0000-0000-0000DD040000}"/>
    <cellStyle name="_착공계제출_원등수량" xfId="4127" xr:uid="{00000000-0005-0000-0000-0000DE040000}"/>
    <cellStyle name="_착공계제출_원등수량_일체형배전반" xfId="4128" xr:uid="{00000000-0005-0000-0000-0000DF040000}"/>
    <cellStyle name="_착공계제출_원등수량_임실가축MCC내역서" xfId="4129" xr:uid="{00000000-0005-0000-0000-0000E0040000}"/>
    <cellStyle name="_착공계제출_일체형배전반" xfId="4130" xr:uid="{00000000-0005-0000-0000-0000E1040000}"/>
    <cellStyle name="_착공계제출_임실가축MCC내역서" xfId="4131" xr:uid="{00000000-0005-0000-0000-0000E2040000}"/>
    <cellStyle name="_착량묘내역서" xfId="1317" xr:uid="{00000000-0005-0000-0000-0000E3040000}"/>
    <cellStyle name="_천천지구 전기(1안)" xfId="1318" xr:uid="{00000000-0005-0000-0000-0000E4040000}"/>
    <cellStyle name="_철근" xfId="1319" xr:uid="{00000000-0005-0000-0000-0000E5040000}"/>
    <cellStyle name="_철근_고흥양수장전기내역서(고압)수량산출" xfId="1320" xr:uid="{00000000-0005-0000-0000-0000E6040000}"/>
    <cellStyle name="_철근_고흥양수장전기내역서(고압)수량산출_기산양수장 전기내역서" xfId="1321" xr:uid="{00000000-0005-0000-0000-0000E7040000}"/>
    <cellStyle name="_청평4교" xfId="1322" xr:uid="{00000000-0005-0000-0000-0000E8040000}"/>
    <cellStyle name="_청평4교_고흥양수장전기내역서(고압)수량산출" xfId="1323" xr:uid="{00000000-0005-0000-0000-0000E9040000}"/>
    <cellStyle name="_청평4교_고흥양수장전기내역서(고압)수량산출_기산양수장 전기내역서" xfId="1324" xr:uid="{00000000-0005-0000-0000-0000EA040000}"/>
    <cellStyle name="_체험의장변경내역서서-t" xfId="1325" xr:uid="{00000000-0005-0000-0000-0000EB040000}"/>
    <cellStyle name="_초계양수장전기내역(단가보완-'0905)" xfId="54" xr:uid="{00000000-0005-0000-0000-0000EC040000}"/>
    <cellStyle name="_최종수량및내역" xfId="1326" xr:uid="{00000000-0005-0000-0000-0000ED040000}"/>
    <cellStyle name="_최종수량및내역_가시설구간수량집계" xfId="1327" xr:uid="{00000000-0005-0000-0000-0000EE040000}"/>
    <cellStyle name="_최종수량및내역_가시설구간수량집계_Book1" xfId="1328" xr:uid="{00000000-0005-0000-0000-0000EF040000}"/>
    <cellStyle name="_최종수량및내역_가시설구간수량집계_Book1_고흥양수장전기내역서(고압)수량산출" xfId="1329" xr:uid="{00000000-0005-0000-0000-0000F0040000}"/>
    <cellStyle name="_최종수량및내역_가시설구간수량집계_Book1_고흥양수장전기내역서(고압)수량산출_기산양수장 전기내역서" xfId="1330" xr:uid="{00000000-0005-0000-0000-0000F1040000}"/>
    <cellStyle name="_최종수량및내역_가시설구간수량집계_Book2" xfId="1331" xr:uid="{00000000-0005-0000-0000-0000F2040000}"/>
    <cellStyle name="_최종수량및내역_가시설구간수량집계_Book2_고흥양수장전기내역서(고압)수량산출" xfId="1332" xr:uid="{00000000-0005-0000-0000-0000F3040000}"/>
    <cellStyle name="_최종수량및내역_가시설구간수량집계_Book2_고흥양수장전기내역서(고압)수량산출_기산양수장 전기내역서" xfId="1333" xr:uid="{00000000-0005-0000-0000-0000F4040000}"/>
    <cellStyle name="_최종수량및내역_가시설구간수량집계_Book5" xfId="1334" xr:uid="{00000000-0005-0000-0000-0000F5040000}"/>
    <cellStyle name="_최종수량및내역_가시설구간수량집계_Book5_고흥양수장전기내역서(고압)수량산출" xfId="1335" xr:uid="{00000000-0005-0000-0000-0000F6040000}"/>
    <cellStyle name="_최종수량및내역_가시설구간수량집계_Book5_고흥양수장전기내역서(고압)수량산출_기산양수장 전기내역서" xfId="1336" xr:uid="{00000000-0005-0000-0000-0000F7040000}"/>
    <cellStyle name="_최종수량및내역_가시설구간수량집계_가시설구간수량집계(73대형~주민복지관)" xfId="1337" xr:uid="{00000000-0005-0000-0000-0000F8040000}"/>
    <cellStyle name="_최종수량및내역_가시설구간수량집계_가시설구간수량집계(73대형~주민복지관)_고흥양수장전기내역서(고압)수량산출" xfId="1338" xr:uid="{00000000-0005-0000-0000-0000F9040000}"/>
    <cellStyle name="_최종수량및내역_가시설구간수량집계_가시설구간수량집계(73대형~주민복지관)_고흥양수장전기내역서(고압)수량산출_기산양수장 전기내역서" xfId="1339" xr:uid="{00000000-0005-0000-0000-0000FA040000}"/>
    <cellStyle name="_최종수량및내역_가시설구간수량집계_가시설수량" xfId="1340" xr:uid="{00000000-0005-0000-0000-0000FB040000}"/>
    <cellStyle name="_최종수량및내역_가시설구간수량집계_가시설수량(1안)" xfId="1341" xr:uid="{00000000-0005-0000-0000-0000FC040000}"/>
    <cellStyle name="_최종수량및내역_가시설구간수량집계_가시설수량(1안)_고흥양수장전기내역서(고압)수량산출" xfId="1342" xr:uid="{00000000-0005-0000-0000-0000FD040000}"/>
    <cellStyle name="_최종수량및내역_가시설구간수량집계_가시설수량(1안)_고흥양수장전기내역서(고압)수량산출_기산양수장 전기내역서" xfId="1343" xr:uid="{00000000-0005-0000-0000-0000FE040000}"/>
    <cellStyle name="_최종수량및내역_가시설구간수량집계_가시설수량(앵커)" xfId="1344" xr:uid="{00000000-0005-0000-0000-0000FF040000}"/>
    <cellStyle name="_최종수량및내역_가시설구간수량집계_가시설수량(앵커)_고흥양수장전기내역서(고압)수량산출" xfId="1345" xr:uid="{00000000-0005-0000-0000-000000050000}"/>
    <cellStyle name="_최종수량및내역_가시설구간수량집계_가시설수량(앵커)_고흥양수장전기내역서(고압)수량산출_기산양수장 전기내역서" xfId="1346" xr:uid="{00000000-0005-0000-0000-000001050000}"/>
    <cellStyle name="_최종수량및내역_가시설구간수량집계_가시설수량_고흥양수장전기내역서(고압)수량산출" xfId="1347" xr:uid="{00000000-0005-0000-0000-000002050000}"/>
    <cellStyle name="_최종수량및내역_가시설구간수량집계_가시설수량_고흥양수장전기내역서(고압)수량산출_기산양수장 전기내역서" xfId="1348" xr:uid="{00000000-0005-0000-0000-000003050000}"/>
    <cellStyle name="_최종수량및내역_가시설구간수량집계_가시설수량00" xfId="1349" xr:uid="{00000000-0005-0000-0000-000004050000}"/>
    <cellStyle name="_최종수량및내역_가시설구간수량집계_가시설수량00_고흥양수장전기내역서(고압)수량산출" xfId="1350" xr:uid="{00000000-0005-0000-0000-000005050000}"/>
    <cellStyle name="_최종수량및내역_가시설구간수량집계_가시설수량00_고흥양수장전기내역서(고압)수량산출_기산양수장 전기내역서" xfId="1351" xr:uid="{00000000-0005-0000-0000-000006050000}"/>
    <cellStyle name="_최종수량및내역_가시설구간수량집계_가시설수량1" xfId="1352" xr:uid="{00000000-0005-0000-0000-000007050000}"/>
    <cellStyle name="_최종수량및내역_가시설구간수량집계_가시설수량1_고흥양수장전기내역서(고압)수량산출" xfId="1353" xr:uid="{00000000-0005-0000-0000-000008050000}"/>
    <cellStyle name="_최종수량및내역_가시설구간수량집계_가시설수량1_고흥양수장전기내역서(고압)수량산출_기산양수장 전기내역서" xfId="1354" xr:uid="{00000000-0005-0000-0000-000009050000}"/>
    <cellStyle name="_최종수량및내역_가시설구간수량집계_고흥양수장전기내역서(고압)수량산출" xfId="1355" xr:uid="{00000000-0005-0000-0000-00000A050000}"/>
    <cellStyle name="_최종수량및내역_가시설구간수량집계_고흥양수장전기내역서(고압)수량산출_기산양수장 전기내역서" xfId="1356" xr:uid="{00000000-0005-0000-0000-00000B050000}"/>
    <cellStyle name="_최종수량및내역_가시설구간수량집계_수량(H)" xfId="1357" xr:uid="{00000000-0005-0000-0000-00000C050000}"/>
    <cellStyle name="_최종수량및내역_가시설구간수량집계_수량(H)_고흥양수장전기내역서(고압)수량산출" xfId="1358" xr:uid="{00000000-0005-0000-0000-00000D050000}"/>
    <cellStyle name="_최종수량및내역_가시설구간수량집계_수량(H)_고흥양수장전기내역서(고압)수량산출_기산양수장 전기내역서" xfId="1359" xr:uid="{00000000-0005-0000-0000-00000E050000}"/>
    <cellStyle name="_최종수량및내역_고흥양수장전기내역서(고압)수량산출" xfId="1360" xr:uid="{00000000-0005-0000-0000-00000F050000}"/>
    <cellStyle name="_최종수량및내역_고흥양수장전기내역서(고압)수량산출_기산양수장 전기내역서" xfId="1361" xr:uid="{00000000-0005-0000-0000-000010050000}"/>
    <cellStyle name="_추가내역서" xfId="4132" xr:uid="{00000000-0005-0000-0000-000011050000}"/>
    <cellStyle name="_침입감시 견적서" xfId="1362" xr:uid="{00000000-0005-0000-0000-000012050000}"/>
    <cellStyle name="_침출수처리장 감시제어시스템 구축공사 (최종)" xfId="4133" xr:uid="{00000000-0005-0000-0000-000013050000}"/>
    <cellStyle name="_타견적(한창기전)" xfId="55" xr:uid="{00000000-0005-0000-0000-000014050000}"/>
    <cellStyle name="_토공량" xfId="4134" xr:uid="{00000000-0005-0000-0000-000015050000}"/>
    <cellStyle name="_토공량_일체형배전반" xfId="4135" xr:uid="{00000000-0005-0000-0000-000016050000}"/>
    <cellStyle name="_토공량_임실가축MCC내역서" xfId="4136" xr:uid="{00000000-0005-0000-0000-000017050000}"/>
    <cellStyle name="_통광 폐수처리장(2002.5.24)" xfId="4137" xr:uid="{00000000-0005-0000-0000-000018050000}"/>
    <cellStyle name="_통광정문공사(2002.5.22)" xfId="4138" xr:uid="{00000000-0005-0000-0000-000019050000}"/>
    <cellStyle name="_통로 BOX 계산서(4.5X4.3)" xfId="1363" xr:uid="{00000000-0005-0000-0000-00001A050000}"/>
    <cellStyle name="_통신공사원가, 단가대비" xfId="1364" xr:uid="{00000000-0005-0000-0000-00001B050000}"/>
    <cellStyle name="_통영수변산책로내역서" xfId="1365" xr:uid="{00000000-0005-0000-0000-00001C050000}"/>
    <cellStyle name="_틸수기 PLC3" xfId="1366" xr:uid="{00000000-0005-0000-0000-00001D050000}"/>
    <cellStyle name="_파라핏" xfId="1367" xr:uid="{00000000-0005-0000-0000-00001E050000}"/>
    <cellStyle name="_파라핏_고흥양수장전기내역서(고압)수량산출" xfId="1368" xr:uid="{00000000-0005-0000-0000-00001F050000}"/>
    <cellStyle name="_파라핏_고흥양수장전기내역서(고압)수량산출_기산양수장 전기내역서" xfId="1369" xr:uid="{00000000-0005-0000-0000-000020050000}"/>
    <cellStyle name="_펌프장" xfId="4139" xr:uid="{00000000-0005-0000-0000-000021050000}"/>
    <cellStyle name="_폐기물" xfId="4140" xr:uid="{00000000-0005-0000-0000-000022050000}"/>
    <cellStyle name="_표준 견적서 2003년" xfId="1370" xr:uid="{00000000-0005-0000-0000-000023050000}"/>
    <cellStyle name="_품셈" xfId="1371" xr:uid="{00000000-0005-0000-0000-000024050000}"/>
    <cellStyle name="_품의요구서및산출조사서(이설,수정)1" xfId="1372" xr:uid="{00000000-0005-0000-0000-000025050000}"/>
    <cellStyle name="_하나인스견적" xfId="56" xr:uid="{00000000-0005-0000-0000-000026050000}"/>
    <cellStyle name="_하마1교-수량" xfId="4141" xr:uid="{00000000-0005-0000-0000-000027050000}"/>
    <cellStyle name="_하마1교-수량_일체형배전반" xfId="4142" xr:uid="{00000000-0005-0000-0000-000028050000}"/>
    <cellStyle name="_하마1교-수량_임실가축MCC내역서" xfId="4143" xr:uid="{00000000-0005-0000-0000-000029050000}"/>
    <cellStyle name="_하마1교-수량_토공량" xfId="4144" xr:uid="{00000000-0005-0000-0000-00002A050000}"/>
    <cellStyle name="_하마1교-수량_토공량_일체형배전반" xfId="4145" xr:uid="{00000000-0005-0000-0000-00002B050000}"/>
    <cellStyle name="_하마1교-수량_토공량_임실가축MCC내역서" xfId="4146" xr:uid="{00000000-0005-0000-0000-00002C050000}"/>
    <cellStyle name="_하마2교-수량" xfId="4147" xr:uid="{00000000-0005-0000-0000-00002D050000}"/>
    <cellStyle name="_하마2교-수량_일체형배전반" xfId="4148" xr:uid="{00000000-0005-0000-0000-00002E050000}"/>
    <cellStyle name="_하마2교-수량_임실가축MCC내역서" xfId="4149" xr:uid="{00000000-0005-0000-0000-00002F050000}"/>
    <cellStyle name="_하마2교-수량_토공량" xfId="4150" xr:uid="{00000000-0005-0000-0000-000030050000}"/>
    <cellStyle name="_하마2교-수량_토공량_일체형배전반" xfId="4151" xr:uid="{00000000-0005-0000-0000-000031050000}"/>
    <cellStyle name="_하마2교-수량_토공량_임실가축MCC내역서" xfId="4152" xr:uid="{00000000-0005-0000-0000-000032050000}"/>
    <cellStyle name="_하마읍3교대" xfId="4153" xr:uid="{00000000-0005-0000-0000-000033050000}"/>
    <cellStyle name="_하마읍3교대_일체형배전반" xfId="4154" xr:uid="{00000000-0005-0000-0000-000034050000}"/>
    <cellStyle name="_하마읍3교대_임실가축MCC내역서" xfId="4155" xr:uid="{00000000-0005-0000-0000-000035050000}"/>
    <cellStyle name="_하마읍3교대_토공량" xfId="4156" xr:uid="{00000000-0005-0000-0000-000036050000}"/>
    <cellStyle name="_하마읍3교대_토공량_일체형배전반" xfId="4157" xr:uid="{00000000-0005-0000-0000-000037050000}"/>
    <cellStyle name="_하마읍3교대_토공량_임실가축MCC내역서" xfId="4158" xr:uid="{00000000-0005-0000-0000-000038050000}"/>
    <cellStyle name="_하마읍3교토공" xfId="4159" xr:uid="{00000000-0005-0000-0000-000039050000}"/>
    <cellStyle name="_하마읍3교토공_일체형배전반" xfId="4160" xr:uid="{00000000-0005-0000-0000-00003A050000}"/>
    <cellStyle name="_하마읍3교토공_임실가축MCC내역서" xfId="4161" xr:uid="{00000000-0005-0000-0000-00003B050000}"/>
    <cellStyle name="_하마읍3교토공_토공량" xfId="4162" xr:uid="{00000000-0005-0000-0000-00003C050000}"/>
    <cellStyle name="_하마읍3교토공_토공량_일체형배전반" xfId="4163" xr:uid="{00000000-0005-0000-0000-00003D050000}"/>
    <cellStyle name="_하마읍3교토공_토공량_임실가축MCC내역서" xfId="4164" xr:uid="{00000000-0005-0000-0000-00003E050000}"/>
    <cellStyle name="_한림견적서(8-17)" xfId="1373" xr:uid="{00000000-0005-0000-0000-00003F050000}"/>
    <cellStyle name="_현풍김천2부대품의" xfId="4165" xr:uid="{00000000-0005-0000-0000-000040050000}"/>
    <cellStyle name="_현풍김천2부대품의_6월기성" xfId="4166" xr:uid="{00000000-0005-0000-0000-000041050000}"/>
    <cellStyle name="_현풍김천2부대품의_6월기성_원등수량" xfId="4167" xr:uid="{00000000-0005-0000-0000-000042050000}"/>
    <cellStyle name="_현풍김천2부대품의_6월기성_원등수량_일체형배전반" xfId="4168" xr:uid="{00000000-0005-0000-0000-000043050000}"/>
    <cellStyle name="_현풍김천2부대품의_6월기성_원등수량_임실가축MCC내역서" xfId="4169" xr:uid="{00000000-0005-0000-0000-000044050000}"/>
    <cellStyle name="_현풍김천2부대품의_6월기성_일체형배전반" xfId="4170" xr:uid="{00000000-0005-0000-0000-000045050000}"/>
    <cellStyle name="_현풍김천2부대품의_6월기성_임실가축MCC내역서" xfId="4171" xr:uid="{00000000-0005-0000-0000-000046050000}"/>
    <cellStyle name="_현풍김천2부대품의_원등수량" xfId="4172" xr:uid="{00000000-0005-0000-0000-000047050000}"/>
    <cellStyle name="_현풍김천2부대품의_원등수량_일체형배전반" xfId="4173" xr:uid="{00000000-0005-0000-0000-000048050000}"/>
    <cellStyle name="_현풍김천2부대품의_원등수량_임실가축MCC내역서" xfId="4174" xr:uid="{00000000-0005-0000-0000-000049050000}"/>
    <cellStyle name="_현풍김천2부대품의_일체형배전반" xfId="4175" xr:uid="{00000000-0005-0000-0000-00004A050000}"/>
    <cellStyle name="_현풍김천2부대품의_임실가축MCC내역서" xfId="4176" xr:uid="{00000000-0005-0000-0000-00004B050000}"/>
    <cellStyle name="_현풍김천2부대현설" xfId="4177" xr:uid="{00000000-0005-0000-0000-00004C050000}"/>
    <cellStyle name="_현풍김천2부대현설_6월기성" xfId="4178" xr:uid="{00000000-0005-0000-0000-00004D050000}"/>
    <cellStyle name="_현풍김천2부대현설_6월기성_원등수량" xfId="4179" xr:uid="{00000000-0005-0000-0000-00004E050000}"/>
    <cellStyle name="_현풍김천2부대현설_6월기성_원등수량_일체형배전반" xfId="4180" xr:uid="{00000000-0005-0000-0000-00004F050000}"/>
    <cellStyle name="_현풍김천2부대현설_6월기성_원등수량_임실가축MCC내역서" xfId="4181" xr:uid="{00000000-0005-0000-0000-000050050000}"/>
    <cellStyle name="_현풍김천2부대현설_6월기성_일체형배전반" xfId="4182" xr:uid="{00000000-0005-0000-0000-000051050000}"/>
    <cellStyle name="_현풍김천2부대현설_6월기성_임실가축MCC내역서" xfId="4183" xr:uid="{00000000-0005-0000-0000-000052050000}"/>
    <cellStyle name="_현풍김천2부대현설_원등수량" xfId="4184" xr:uid="{00000000-0005-0000-0000-000053050000}"/>
    <cellStyle name="_현풍김천2부대현설_원등수량_일체형배전반" xfId="4185" xr:uid="{00000000-0005-0000-0000-000054050000}"/>
    <cellStyle name="_현풍김천2부대현설_원등수량_임실가축MCC내역서" xfId="4186" xr:uid="{00000000-0005-0000-0000-000055050000}"/>
    <cellStyle name="_현풍김천2부대현설_일체형배전반" xfId="4187" xr:uid="{00000000-0005-0000-0000-000056050000}"/>
    <cellStyle name="_현풍김천2부대현설_임실가축MCC내역서" xfId="4188" xr:uid="{00000000-0005-0000-0000-000057050000}"/>
    <cellStyle name="_호남선두계역외2개소연결통로" xfId="4189" xr:uid="{00000000-0005-0000-0000-000058050000}"/>
    <cellStyle name="_홍천(노천1지구)-1공구" xfId="4190" xr:uid="{00000000-0005-0000-0000-000059050000}"/>
    <cellStyle name="_홍천(노천1지구)-1공구_사본 - 하마2교-수량" xfId="4191" xr:uid="{00000000-0005-0000-0000-00005A050000}"/>
    <cellStyle name="_홍천(노천1지구)-1공구_사본 - 하마2교-수량_일체형배전반" xfId="4192" xr:uid="{00000000-0005-0000-0000-00005B050000}"/>
    <cellStyle name="_홍천(노천1지구)-1공구_사본 - 하마2교-수량_임실가축MCC내역서" xfId="4193" xr:uid="{00000000-0005-0000-0000-00005C050000}"/>
    <cellStyle name="_홍천(노천1지구)-1공구_사본 - 하마2교-수량_토공량" xfId="4194" xr:uid="{00000000-0005-0000-0000-00005D050000}"/>
    <cellStyle name="_홍천(노천1지구)-1공구_사본 - 하마2교-수량_토공량_일체형배전반" xfId="4195" xr:uid="{00000000-0005-0000-0000-00005E050000}"/>
    <cellStyle name="_홍천(노천1지구)-1공구_사본 - 하마2교-수량_토공량_임실가축MCC내역서" xfId="4196" xr:uid="{00000000-0005-0000-0000-00005F050000}"/>
    <cellStyle name="_홍천(노천1지구)-1공구_일체형배전반" xfId="4197" xr:uid="{00000000-0005-0000-0000-000060050000}"/>
    <cellStyle name="_홍천(노천1지구)-1공구_임실가축MCC내역서" xfId="4198" xr:uid="{00000000-0005-0000-0000-000061050000}"/>
    <cellStyle name="_홍천(노천1지구)-1공구_토공량" xfId="4199" xr:uid="{00000000-0005-0000-0000-000062050000}"/>
    <cellStyle name="_홍천(노천1지구)-1공구_토공량_일체형배전반" xfId="4200" xr:uid="{00000000-0005-0000-0000-000063050000}"/>
    <cellStyle name="_홍천(노천1지구)-1공구_토공량_임실가축MCC내역서" xfId="4201" xr:uid="{00000000-0005-0000-0000-000064050000}"/>
    <cellStyle name="_홍천(노천1지구)-1공구_하마1교-수량" xfId="4202" xr:uid="{00000000-0005-0000-0000-000065050000}"/>
    <cellStyle name="_홍천(노천1지구)-1공구_하마1교-수량_일체형배전반" xfId="4203" xr:uid="{00000000-0005-0000-0000-000066050000}"/>
    <cellStyle name="_홍천(노천1지구)-1공구_하마1교-수량_임실가축MCC내역서" xfId="4204" xr:uid="{00000000-0005-0000-0000-000067050000}"/>
    <cellStyle name="_홍천(노천1지구)-1공구_하마1교-수량_토공량" xfId="4205" xr:uid="{00000000-0005-0000-0000-000068050000}"/>
    <cellStyle name="_홍천(노천1지구)-1공구_하마1교-수량_토공량_일체형배전반" xfId="4206" xr:uid="{00000000-0005-0000-0000-000069050000}"/>
    <cellStyle name="_홍천(노천1지구)-1공구_하마1교-수량_토공량_임실가축MCC내역서" xfId="4207" xr:uid="{00000000-0005-0000-0000-00006A050000}"/>
    <cellStyle name="_홍천(노천1지구)-1공구_하마2교-수량" xfId="4208" xr:uid="{00000000-0005-0000-0000-00006B050000}"/>
    <cellStyle name="_홍천(노천1지구)-1공구_하마2교-수량_일체형배전반" xfId="4209" xr:uid="{00000000-0005-0000-0000-00006C050000}"/>
    <cellStyle name="_홍천(노천1지구)-1공구_하마2교-수량_임실가축MCC내역서" xfId="4210" xr:uid="{00000000-0005-0000-0000-00006D050000}"/>
    <cellStyle name="_홍천(노천1지구)-1공구_하마2교-수량_토공량" xfId="4211" xr:uid="{00000000-0005-0000-0000-00006E050000}"/>
    <cellStyle name="_홍천(노천1지구)-1공구_하마2교-수량_토공량_일체형배전반" xfId="4212" xr:uid="{00000000-0005-0000-0000-00006F050000}"/>
    <cellStyle name="_홍천(노천1지구)-1공구_하마2교-수량_토공량_임실가축MCC내역서" xfId="4213" xr:uid="{00000000-0005-0000-0000-000070050000}"/>
    <cellStyle name="_홍천(노천1지구)-1공구_하마읍3교대" xfId="4214" xr:uid="{00000000-0005-0000-0000-000071050000}"/>
    <cellStyle name="_홍천(노천1지구)-1공구_하마읍3교대_일체형배전반" xfId="4215" xr:uid="{00000000-0005-0000-0000-000072050000}"/>
    <cellStyle name="_홍천(노천1지구)-1공구_하마읍3교대_임실가축MCC내역서" xfId="4216" xr:uid="{00000000-0005-0000-0000-000073050000}"/>
    <cellStyle name="_홍천(노천1지구)-1공구_하마읍3교대_토공량" xfId="4217" xr:uid="{00000000-0005-0000-0000-000074050000}"/>
    <cellStyle name="_홍천(노천1지구)-1공구_하마읍3교대_토공량_일체형배전반" xfId="4218" xr:uid="{00000000-0005-0000-0000-000075050000}"/>
    <cellStyle name="_홍천(노천1지구)-1공구_하마읍3교대_토공량_임실가축MCC내역서" xfId="4219" xr:uid="{00000000-0005-0000-0000-000076050000}"/>
    <cellStyle name="_홍천(노천1지구)-1공구_하마읍3교토공" xfId="4220" xr:uid="{00000000-0005-0000-0000-000077050000}"/>
    <cellStyle name="_홍천(노천1지구)-1공구_하마읍3교토공_일체형배전반" xfId="4221" xr:uid="{00000000-0005-0000-0000-000078050000}"/>
    <cellStyle name="_홍천(노천1지구)-1공구_하마읍3교토공_임실가축MCC내역서" xfId="4222" xr:uid="{00000000-0005-0000-0000-000079050000}"/>
    <cellStyle name="_홍천(노천1지구)-1공구_하마읍3교토공_토공량" xfId="4223" xr:uid="{00000000-0005-0000-0000-00007A050000}"/>
    <cellStyle name="_홍천(노천1지구)-1공구_하마읍3교토공_토공량_일체형배전반" xfId="4224" xr:uid="{00000000-0005-0000-0000-00007B050000}"/>
    <cellStyle name="_홍천(노천1지구)-1공구_하마읍3교토공_토공량_임실가축MCC내역서" xfId="4225" xr:uid="{00000000-0005-0000-0000-00007C050000}"/>
    <cellStyle name="_화동초-전기" xfId="1374" xr:uid="{00000000-0005-0000-0000-00007D050000}"/>
    <cellStyle name="_히스코견적" xfId="57" xr:uid="{00000000-0005-0000-0000-00007E050000}"/>
    <cellStyle name="``" xfId="1375" xr:uid="{00000000-0005-0000-0000-00007F050000}"/>
    <cellStyle name="¡" xfId="1376" xr:uid="{00000000-0005-0000-0000-000080050000}"/>
    <cellStyle name="¡§i" xfId="1377" xr:uid="{00000000-0005-0000-0000-000081050000}"/>
    <cellStyle name="¡E￠￥@?e_TEST-1 " xfId="1378" xr:uid="{00000000-0005-0000-0000-000082050000}"/>
    <cellStyle name="¡ër" xfId="1379" xr:uid="{00000000-0005-0000-0000-000083050000}"/>
    <cellStyle name="¨i" xfId="1380" xr:uid="{00000000-0005-0000-0000-000084050000}"/>
    <cellStyle name="¨ïo" xfId="1381" xr:uid="{00000000-0005-0000-0000-000085050000}"/>
    <cellStyle name="´þ·¯" xfId="59" xr:uid="{00000000-0005-0000-0000-000086050000}"/>
    <cellStyle name="’E‰Y [0.00]_laroux" xfId="60" xr:uid="{00000000-0005-0000-0000-000087050000}"/>
    <cellStyle name="’E‰Y_laroux" xfId="61" xr:uid="{00000000-0005-0000-0000-000088050000}"/>
    <cellStyle name="¢®¡" xfId="1382" xr:uid="{00000000-0005-0000-0000-000089050000}"/>
    <cellStyle name="¢®e" xfId="1383" xr:uid="{00000000-0005-0000-0000-00008A050000}"/>
    <cellStyle name="¤@?e_TEST-1 " xfId="62" xr:uid="{00000000-0005-0000-0000-00008B050000}"/>
    <cellStyle name="△백분율" xfId="1384" xr:uid="{00000000-0005-0000-0000-00008C050000}"/>
    <cellStyle name="△콤마" xfId="1385" xr:uid="{00000000-0005-0000-0000-00008D050000}"/>
    <cellStyle name="©öe" xfId="1386" xr:uid="{00000000-0005-0000-0000-00008E050000}"/>
    <cellStyle name="°íá¤¼ò¼ýá¡" xfId="63" xr:uid="{00000000-0005-0000-0000-00008F050000}"/>
    <cellStyle name="°íá¤ãâ·â1" xfId="64" xr:uid="{00000000-0005-0000-0000-000090050000}"/>
    <cellStyle name="°íá¤ãâ·â2" xfId="65" xr:uid="{00000000-0005-0000-0000-000091050000}"/>
    <cellStyle name="_x0007_ _x000d__x000d_­­_x0007_ ­" xfId="1387" xr:uid="{00000000-0005-0000-0000-000092050000}"/>
    <cellStyle name="0" xfId="1388" xr:uid="{00000000-0005-0000-0000-000093050000}"/>
    <cellStyle name="0 2" xfId="4226" xr:uid="{00000000-0005-0000-0000-000094050000}"/>
    <cellStyle name="0,0_x000d__x000a_NA_x000d__x000a_" xfId="1389" xr:uid="{00000000-0005-0000-0000-000095050000}"/>
    <cellStyle name="0.0" xfId="66" xr:uid="{00000000-0005-0000-0000-000096050000}"/>
    <cellStyle name="0.0 2" xfId="4227" xr:uid="{00000000-0005-0000-0000-000097050000}"/>
    <cellStyle name="0.00" xfId="67" xr:uid="{00000000-0005-0000-0000-000098050000}"/>
    <cellStyle name="0.00 2" xfId="4228" xr:uid="{00000000-0005-0000-0000-000099050000}"/>
    <cellStyle name="0_~MF3A19" xfId="4229" xr:uid="{00000000-0005-0000-0000-00009A050000}"/>
    <cellStyle name="0_04상반기실적(1공1팀)" xfId="4230" xr:uid="{00000000-0005-0000-0000-00009B050000}"/>
    <cellStyle name="0_1.설관전략" xfId="4231" xr:uid="{00000000-0005-0000-0000-00009C050000}"/>
    <cellStyle name="0_11월실적" xfId="4232" xr:uid="{00000000-0005-0000-0000-00009D050000}"/>
    <cellStyle name="0_2.보전조직및인원" xfId="4233" xr:uid="{00000000-0005-0000-0000-00009E050000}"/>
    <cellStyle name="0_2월 작업계획" xfId="4234" xr:uid="{00000000-0005-0000-0000-00009F050000}"/>
    <cellStyle name="0_BOOK1" xfId="4235" xr:uid="{00000000-0005-0000-0000-0000A0050000}"/>
    <cellStyle name="0_RISK SURVEY" xfId="4236" xr:uid="{00000000-0005-0000-0000-0000A1050000}"/>
    <cellStyle name="0_경영&amp;보전지표분석" xfId="4237" xr:uid="{00000000-0005-0000-0000-0000A2050000}"/>
    <cellStyle name="0_공무팀교육계획(04년)" xfId="4238" xr:uid="{00000000-0005-0000-0000-0000A3050000}"/>
    <cellStyle name="0_공무팀명단" xfId="4239" xr:uid="{00000000-0005-0000-0000-0000A4050000}"/>
    <cellStyle name="0_내역서 3.05" xfId="1390" xr:uid="{00000000-0005-0000-0000-0000A5050000}"/>
    <cellStyle name="0_내역서 3.10" xfId="1391" xr:uid="{00000000-0005-0000-0000-0000A6050000}"/>
    <cellStyle name="0_보전경영" xfId="4240" xr:uid="{00000000-0005-0000-0000-0000A7050000}"/>
    <cellStyle name="0_보전지표분석0520" xfId="4241" xr:uid="{00000000-0005-0000-0000-0000A8050000}"/>
    <cellStyle name="0_보전지표산정식hb" xfId="4242" xr:uid="{00000000-0005-0000-0000-0000A9050000}"/>
    <cellStyle name="0_설비관리조직" xfId="4243" xr:uid="{00000000-0005-0000-0000-0000AA050000}"/>
    <cellStyle name="0_업무보고" xfId="4244" xr:uid="{00000000-0005-0000-0000-0000AB050000}"/>
    <cellStyle name="0_월 예방정비 실적, 계획" xfId="4245" xr:uid="{00000000-0005-0000-0000-0000AC050000}"/>
    <cellStyle name="0_작업장안전점검(1월19일)" xfId="4246" xr:uid="{00000000-0005-0000-0000-0000AD050000}"/>
    <cellStyle name="0_청주 명암저수지4.16" xfId="1392" xr:uid="{00000000-0005-0000-0000-0000AE050000}"/>
    <cellStyle name="00" xfId="1393" xr:uid="{00000000-0005-0000-0000-0000AF050000}"/>
    <cellStyle name="1" xfId="68" xr:uid="{00000000-0005-0000-0000-0000B0050000}"/>
    <cellStyle name="1 2" xfId="1394" xr:uid="{00000000-0005-0000-0000-0000B1050000}"/>
    <cellStyle name="1 3" xfId="3368" xr:uid="{00000000-0005-0000-0000-0000B2050000}"/>
    <cellStyle name="1_00-예산서양식100" xfId="1395" xr:uid="{00000000-0005-0000-0000-0000B3050000}"/>
    <cellStyle name="1_JISU_New" xfId="4247" xr:uid="{00000000-0005-0000-0000-0000B4050000}"/>
    <cellStyle name="1_laroux" xfId="1396" xr:uid="{00000000-0005-0000-0000-0000B5050000}"/>
    <cellStyle name="1_laroux_ATC-YOON1" xfId="1397" xr:uid="{00000000-0005-0000-0000-0000B6050000}"/>
    <cellStyle name="1_laroux_ATC-YOON1_내역서 3.05" xfId="1398" xr:uid="{00000000-0005-0000-0000-0000B7050000}"/>
    <cellStyle name="1_laroux_ATC-YOON1_내역서 3.10" xfId="1399" xr:uid="{00000000-0005-0000-0000-0000B8050000}"/>
    <cellStyle name="1_laroux_ATC-YOON1_청주 명암저수지4.16" xfId="1400" xr:uid="{00000000-0005-0000-0000-0000B9050000}"/>
    <cellStyle name="1_laroux_내역서 3.05" xfId="1401" xr:uid="{00000000-0005-0000-0000-0000BA050000}"/>
    <cellStyle name="1_laroux_내역서 3.10" xfId="1402" xr:uid="{00000000-0005-0000-0000-0000BB050000}"/>
    <cellStyle name="1_laroux_청주 명암저수지4.16" xfId="1403" xr:uid="{00000000-0005-0000-0000-0000BC050000}"/>
    <cellStyle name="1_SOLAR투광등내역서(1-21)" xfId="1404" xr:uid="{00000000-0005-0000-0000-0000BD050000}"/>
    <cellStyle name="1_total" xfId="1405" xr:uid="{00000000-0005-0000-0000-0000BE050000}"/>
    <cellStyle name="1_total_내역서 3.05" xfId="1406" xr:uid="{00000000-0005-0000-0000-0000BF050000}"/>
    <cellStyle name="1_total_덕진공원2차(최종)" xfId="1407" xr:uid="{00000000-0005-0000-0000-0000C0050000}"/>
    <cellStyle name="1_total_덕진공원2차(최종)_내역서" xfId="1408" xr:uid="{00000000-0005-0000-0000-0000C1050000}"/>
    <cellStyle name="1_total_덕진공원2차(최종)_내역서_내역서 3.05" xfId="1409" xr:uid="{00000000-0005-0000-0000-0000C2050000}"/>
    <cellStyle name="1_total_은파보도현수교 내역서0914" xfId="1410" xr:uid="{00000000-0005-0000-0000-0000C3050000}"/>
    <cellStyle name="1_total_은파보도현수교 내역서0914_SOLAR투광등내역서(1-21)" xfId="1411" xr:uid="{00000000-0005-0000-0000-0000C4050000}"/>
    <cellStyle name="1_total_은파보도현수교 내역서0914_SOLAR투광등내역서(1-21)_내역서 3.05" xfId="1412" xr:uid="{00000000-0005-0000-0000-0000C5050000}"/>
    <cellStyle name="1_total_은파보도현수교 내역서0914_SOLAR투광등내역서(1-21)_덕진공원2차(최종)" xfId="1413" xr:uid="{00000000-0005-0000-0000-0000C6050000}"/>
    <cellStyle name="1_total_은파보도현수교 내역서0914_SOLAR투광등내역서(1-21)_덕진공원2차(최종)_내역서" xfId="1414" xr:uid="{00000000-0005-0000-0000-0000C7050000}"/>
    <cellStyle name="1_total_은파보도현수교 내역서0914_SOLAR투광등내역서(1-21)_덕진공원2차(최종)_내역서_내역서 3.05" xfId="1415" xr:uid="{00000000-0005-0000-0000-0000C8050000}"/>
    <cellStyle name="1_total_은파보도현수교 내역서0914_내역서" xfId="1416" xr:uid="{00000000-0005-0000-0000-0000C9050000}"/>
    <cellStyle name="1_total_은파보도현수교 내역서0914_내역서(통영)" xfId="1417" xr:uid="{00000000-0005-0000-0000-0000CA050000}"/>
    <cellStyle name="1_total_은파보도현수교 내역서0914_내역서(통영)_내역서 3.05" xfId="1418" xr:uid="{00000000-0005-0000-0000-0000CB050000}"/>
    <cellStyle name="1_total_은파보도현수교 내역서0914_내역서(통영)_덕진공원2차(최종)" xfId="1419" xr:uid="{00000000-0005-0000-0000-0000CC050000}"/>
    <cellStyle name="1_total_은파보도현수교 내역서0914_내역서(통영)_덕진공원2차(최종)_내역서" xfId="1420" xr:uid="{00000000-0005-0000-0000-0000CD050000}"/>
    <cellStyle name="1_total_은파보도현수교 내역서0914_내역서(통영)_덕진공원2차(최종)_내역서_내역서 3.05" xfId="1421" xr:uid="{00000000-0005-0000-0000-0000CE050000}"/>
    <cellStyle name="1_total_은파보도현수교 내역서0914_내역서(통영)2.22" xfId="1422" xr:uid="{00000000-0005-0000-0000-0000CF050000}"/>
    <cellStyle name="1_total_은파보도현수교 내역서0914_내역서(통영)2.22_내역서 3.05" xfId="1423" xr:uid="{00000000-0005-0000-0000-0000D0050000}"/>
    <cellStyle name="1_total_은파보도현수교 내역서0914_내역서(통영)2.22_덕진공원2차(최종)" xfId="1424" xr:uid="{00000000-0005-0000-0000-0000D1050000}"/>
    <cellStyle name="1_total_은파보도현수교 내역서0914_내역서(통영)2.22_덕진공원2차(최종)_내역서" xfId="1425" xr:uid="{00000000-0005-0000-0000-0000D2050000}"/>
    <cellStyle name="1_total_은파보도현수교 내역서0914_내역서(통영)2.22_덕진공원2차(최종)_내역서_내역서 3.05" xfId="1426" xr:uid="{00000000-0005-0000-0000-0000D3050000}"/>
    <cellStyle name="1_total_은파보도현수교 내역서0914_내역서(통영)2.25" xfId="1427" xr:uid="{00000000-0005-0000-0000-0000D4050000}"/>
    <cellStyle name="1_total_은파보도현수교 내역서0914_내역서(통영)2.25_내역서 3.05" xfId="1428" xr:uid="{00000000-0005-0000-0000-0000D5050000}"/>
    <cellStyle name="1_total_은파보도현수교 내역서0914_내역서(통영)2.25_덕진공원2차(최종)" xfId="1429" xr:uid="{00000000-0005-0000-0000-0000D6050000}"/>
    <cellStyle name="1_total_은파보도현수교 내역서0914_내역서(통영)2.25_덕진공원2차(최종)_내역서" xfId="1430" xr:uid="{00000000-0005-0000-0000-0000D7050000}"/>
    <cellStyle name="1_total_은파보도현수교 내역서0914_내역서(통영)2.25_덕진공원2차(최종)_내역서_내역서 3.05" xfId="1431" xr:uid="{00000000-0005-0000-0000-0000D8050000}"/>
    <cellStyle name="1_total_은파보도현수교 내역서0914_내역서(통영)3.9" xfId="1432" xr:uid="{00000000-0005-0000-0000-0000D9050000}"/>
    <cellStyle name="1_total_은파보도현수교 내역서0914_내역서(통영)3.9_내역서 3.05" xfId="1433" xr:uid="{00000000-0005-0000-0000-0000DA050000}"/>
    <cellStyle name="1_total_은파보도현수교 내역서0914_내역서_내역서 3.05" xfId="1434" xr:uid="{00000000-0005-0000-0000-0000DB050000}"/>
    <cellStyle name="1_total_은파보도현수교 내역서0914_덕진공원2차" xfId="1435" xr:uid="{00000000-0005-0000-0000-0000DC050000}"/>
    <cellStyle name="1_total_은파보도현수교 내역서0914_덕진공원2차_내역서 3.05" xfId="1436" xr:uid="{00000000-0005-0000-0000-0000DD050000}"/>
    <cellStyle name="1_total_은파보도현수교 내역서0914_덕진공원2차_덕진공원2차(최종)" xfId="1437" xr:uid="{00000000-0005-0000-0000-0000DE050000}"/>
    <cellStyle name="1_total_은파보도현수교 내역서0914_덕진공원2차_덕진공원2차(최종)_내역서" xfId="1438" xr:uid="{00000000-0005-0000-0000-0000DF050000}"/>
    <cellStyle name="1_total_은파보도현수교 내역서0914_덕진공원2차_덕진공원2차(최종)_내역서_내역서 3.05" xfId="1439" xr:uid="{00000000-0005-0000-0000-0000E0050000}"/>
    <cellStyle name="1_total_은파보도현수교 내역서0914_은파보도현수교 내역서0923" xfId="1440" xr:uid="{00000000-0005-0000-0000-0000E1050000}"/>
    <cellStyle name="1_total_은파보도현수교 내역서0914_은파보도현수교 내역서0923_내역서 3.05" xfId="1441" xr:uid="{00000000-0005-0000-0000-0000E2050000}"/>
    <cellStyle name="1_total_전압강하계산서" xfId="1442" xr:uid="{00000000-0005-0000-0000-0000E3050000}"/>
    <cellStyle name="1_total_전압강하계산서_내역서" xfId="1443" xr:uid="{00000000-0005-0000-0000-0000E4050000}"/>
    <cellStyle name="1_total_전압강하계산서_내역서_내역서 3.05" xfId="1444" xr:uid="{00000000-0005-0000-0000-0000E5050000}"/>
    <cellStyle name="1_total_현충묘지-예산서(조경)" xfId="1445" xr:uid="{00000000-0005-0000-0000-0000E6050000}"/>
    <cellStyle name="1_total_현충묘지-예산서(조경)_내역서 3.05" xfId="1446" xr:uid="{00000000-0005-0000-0000-0000E7050000}"/>
    <cellStyle name="1_total_현충묘지-예산서(조경)_덕진공원2차(최종)" xfId="1447" xr:uid="{00000000-0005-0000-0000-0000E8050000}"/>
    <cellStyle name="1_total_현충묘지-예산서(조경)_덕진공원2차(최종)_내역서" xfId="1448" xr:uid="{00000000-0005-0000-0000-0000E9050000}"/>
    <cellStyle name="1_total_현충묘지-예산서(조경)_덕진공원2차(최종)_내역서_내역서 3.05" xfId="1449" xr:uid="{00000000-0005-0000-0000-0000EA050000}"/>
    <cellStyle name="1_total_현충묘지-예산서(조경)_예산서-엑셀변환양식100" xfId="1450" xr:uid="{00000000-0005-0000-0000-0000EB050000}"/>
    <cellStyle name="1_total_현충묘지-예산서(조경)_예산서-엑셀변환양식100_내역서 3.05" xfId="1451" xr:uid="{00000000-0005-0000-0000-0000EC050000}"/>
    <cellStyle name="1_total_현충묘지-예산서(조경)_예산서-엑셀변환양식100_덕진공원2차(최종)" xfId="1452" xr:uid="{00000000-0005-0000-0000-0000ED050000}"/>
    <cellStyle name="1_total_현충묘지-예산서(조경)_예산서-엑셀변환양식100_덕진공원2차(최종)_내역서" xfId="1453" xr:uid="{00000000-0005-0000-0000-0000EE050000}"/>
    <cellStyle name="1_total_현충묘지-예산서(조경)_예산서-엑셀변환양식100_덕진공원2차(최종)_내역서_내역서 3.05" xfId="1454" xr:uid="{00000000-0005-0000-0000-0000EF050000}"/>
    <cellStyle name="1_total_현충묘지-예산서(조경)_예산서-엑셀변환양식100_은파보도현수교 내역서0914" xfId="1455" xr:uid="{00000000-0005-0000-0000-0000F0050000}"/>
    <cellStyle name="1_total_현충묘지-예산서(조경)_예산서-엑셀변환양식100_은파보도현수교 내역서0914_SOLAR투광등내역서(1-21)" xfId="1456" xr:uid="{00000000-0005-0000-0000-0000F1050000}"/>
    <cellStyle name="1_total_현충묘지-예산서(조경)_예산서-엑셀변환양식100_은파보도현수교 내역서0914_SOLAR투광등내역서(1-21)_내역서 3.05" xfId="1457" xr:uid="{00000000-0005-0000-0000-0000F2050000}"/>
    <cellStyle name="1_total_현충묘지-예산서(조경)_예산서-엑셀변환양식100_은파보도현수교 내역서0914_SOLAR투광등내역서(1-21)_덕진공원2차(최종)" xfId="1458" xr:uid="{00000000-0005-0000-0000-0000F3050000}"/>
    <cellStyle name="1_total_현충묘지-예산서(조경)_예산서-엑셀변환양식100_은파보도현수교 내역서0914_SOLAR투광등내역서(1-21)_덕진공원2차(최종)_내역서" xfId="1459" xr:uid="{00000000-0005-0000-0000-0000F4050000}"/>
    <cellStyle name="1_total_현충묘지-예산서(조경)_예산서-엑셀변환양식100_은파보도현수교 내역서0914_SOLAR투광등내역서(1-21)_덕진공원2차(최종)_내역서_내역서 3.05" xfId="1460" xr:uid="{00000000-0005-0000-0000-0000F5050000}"/>
    <cellStyle name="1_total_현충묘지-예산서(조경)_예산서-엑셀변환양식100_은파보도현수교 내역서0914_내역서" xfId="1461" xr:uid="{00000000-0005-0000-0000-0000F6050000}"/>
    <cellStyle name="1_total_현충묘지-예산서(조경)_예산서-엑셀변환양식100_은파보도현수교 내역서0914_내역서(통영)" xfId="1462" xr:uid="{00000000-0005-0000-0000-0000F7050000}"/>
    <cellStyle name="1_total_현충묘지-예산서(조경)_예산서-엑셀변환양식100_은파보도현수교 내역서0914_내역서(통영)_내역서 3.05" xfId="1463" xr:uid="{00000000-0005-0000-0000-0000F8050000}"/>
    <cellStyle name="1_total_현충묘지-예산서(조경)_예산서-엑셀변환양식100_은파보도현수교 내역서0914_내역서(통영)_덕진공원2차(최종)" xfId="1464" xr:uid="{00000000-0005-0000-0000-0000F9050000}"/>
    <cellStyle name="1_total_현충묘지-예산서(조경)_예산서-엑셀변환양식100_은파보도현수교 내역서0914_내역서(통영)_덕진공원2차(최종)_내역서" xfId="1465" xr:uid="{00000000-0005-0000-0000-0000FA050000}"/>
    <cellStyle name="1_total_현충묘지-예산서(조경)_예산서-엑셀변환양식100_은파보도현수교 내역서0914_내역서(통영)_덕진공원2차(최종)_내역서_내역서 3.05" xfId="1466" xr:uid="{00000000-0005-0000-0000-0000FB050000}"/>
    <cellStyle name="1_total_현충묘지-예산서(조경)_예산서-엑셀변환양식100_은파보도현수교 내역서0914_내역서(통영)2.22" xfId="1467" xr:uid="{00000000-0005-0000-0000-0000FC050000}"/>
    <cellStyle name="1_total_현충묘지-예산서(조경)_예산서-엑셀변환양식100_은파보도현수교 내역서0914_내역서(통영)2.22_내역서 3.05" xfId="1468" xr:uid="{00000000-0005-0000-0000-0000FD050000}"/>
    <cellStyle name="1_total_현충묘지-예산서(조경)_예산서-엑셀변환양식100_은파보도현수교 내역서0914_내역서(통영)2.22_덕진공원2차(최종)" xfId="1469" xr:uid="{00000000-0005-0000-0000-0000FE050000}"/>
    <cellStyle name="1_total_현충묘지-예산서(조경)_예산서-엑셀변환양식100_은파보도현수교 내역서0914_내역서(통영)2.22_덕진공원2차(최종)_내역서" xfId="1470" xr:uid="{00000000-0005-0000-0000-0000FF050000}"/>
    <cellStyle name="1_total_현충묘지-예산서(조경)_예산서-엑셀변환양식100_은파보도현수교 내역서0914_내역서(통영)2.22_덕진공원2차(최종)_내역서_내역서 3.05" xfId="1471" xr:uid="{00000000-0005-0000-0000-000000060000}"/>
    <cellStyle name="1_total_현충묘지-예산서(조경)_예산서-엑셀변환양식100_은파보도현수교 내역서0914_내역서(통영)2.25" xfId="1472" xr:uid="{00000000-0005-0000-0000-000001060000}"/>
    <cellStyle name="1_total_현충묘지-예산서(조경)_예산서-엑셀변환양식100_은파보도현수교 내역서0914_내역서(통영)2.25_내역서 3.05" xfId="1473" xr:uid="{00000000-0005-0000-0000-000002060000}"/>
    <cellStyle name="1_total_현충묘지-예산서(조경)_예산서-엑셀변환양식100_은파보도현수교 내역서0914_내역서(통영)2.25_덕진공원2차(최종)" xfId="1474" xr:uid="{00000000-0005-0000-0000-000003060000}"/>
    <cellStyle name="1_total_현충묘지-예산서(조경)_예산서-엑셀변환양식100_은파보도현수교 내역서0914_내역서(통영)2.25_덕진공원2차(최종)_내역서" xfId="1475" xr:uid="{00000000-0005-0000-0000-000004060000}"/>
    <cellStyle name="1_total_현충묘지-예산서(조경)_예산서-엑셀변환양식100_은파보도현수교 내역서0914_내역서(통영)2.25_덕진공원2차(최종)_내역서_내역서 3.05" xfId="1476" xr:uid="{00000000-0005-0000-0000-000005060000}"/>
    <cellStyle name="1_total_현충묘지-예산서(조경)_예산서-엑셀변환양식100_은파보도현수교 내역서0914_내역서(통영)3.9" xfId="1477" xr:uid="{00000000-0005-0000-0000-000006060000}"/>
    <cellStyle name="1_total_현충묘지-예산서(조경)_예산서-엑셀변환양식100_은파보도현수교 내역서0914_내역서(통영)3.9_내역서 3.05" xfId="1478" xr:uid="{00000000-0005-0000-0000-000007060000}"/>
    <cellStyle name="1_total_현충묘지-예산서(조경)_예산서-엑셀변환양식100_은파보도현수교 내역서0914_내역서_내역서 3.05" xfId="1479" xr:uid="{00000000-0005-0000-0000-000008060000}"/>
    <cellStyle name="1_total_현충묘지-예산서(조경)_예산서-엑셀변환양식100_은파보도현수교 내역서0914_덕진공원2차" xfId="1480" xr:uid="{00000000-0005-0000-0000-000009060000}"/>
    <cellStyle name="1_total_현충묘지-예산서(조경)_예산서-엑셀변환양식100_은파보도현수교 내역서0914_덕진공원2차_내역서 3.05" xfId="1481" xr:uid="{00000000-0005-0000-0000-00000A060000}"/>
    <cellStyle name="1_total_현충묘지-예산서(조경)_예산서-엑셀변환양식100_은파보도현수교 내역서0914_덕진공원2차_덕진공원2차(최종)" xfId="1482" xr:uid="{00000000-0005-0000-0000-00000B060000}"/>
    <cellStyle name="1_total_현충묘지-예산서(조경)_예산서-엑셀변환양식100_은파보도현수교 내역서0914_덕진공원2차_덕진공원2차(최종)_내역서" xfId="1483" xr:uid="{00000000-0005-0000-0000-00000C060000}"/>
    <cellStyle name="1_total_현충묘지-예산서(조경)_예산서-엑셀변환양식100_은파보도현수교 내역서0914_덕진공원2차_덕진공원2차(최종)_내역서_내역서 3.05" xfId="1484" xr:uid="{00000000-0005-0000-0000-00000D060000}"/>
    <cellStyle name="1_total_현충묘지-예산서(조경)_예산서-엑셀변환양식100_은파보도현수교 내역서0914_은파보도현수교 내역서0923" xfId="1485" xr:uid="{00000000-0005-0000-0000-00000E060000}"/>
    <cellStyle name="1_total_현충묘지-예산서(조경)_예산서-엑셀변환양식100_은파보도현수교 내역서0914_은파보도현수교 내역서0923_내역서 3.05" xfId="1486" xr:uid="{00000000-0005-0000-0000-00000F060000}"/>
    <cellStyle name="1_total_현충묘지-예산서(조경)_예산서-엑셀변환양식100_전압강하계산서" xfId="1487" xr:uid="{00000000-0005-0000-0000-000010060000}"/>
    <cellStyle name="1_total_현충묘지-예산서(조경)_예산서-엑셀변환양식100_전압강하계산서_내역서" xfId="1488" xr:uid="{00000000-0005-0000-0000-000011060000}"/>
    <cellStyle name="1_total_현충묘지-예산서(조경)_예산서-엑셀변환양식100_전압강하계산서_내역서_내역서 3.05" xfId="1489" xr:uid="{00000000-0005-0000-0000-000012060000}"/>
    <cellStyle name="1_total_현충묘지-예산서(조경)_은파보도현수교 내역서0914" xfId="1490" xr:uid="{00000000-0005-0000-0000-000013060000}"/>
    <cellStyle name="1_total_현충묘지-예산서(조경)_은파보도현수교 내역서0914_SOLAR투광등내역서(1-21)" xfId="1491" xr:uid="{00000000-0005-0000-0000-000014060000}"/>
    <cellStyle name="1_total_현충묘지-예산서(조경)_은파보도현수교 내역서0914_SOLAR투광등내역서(1-21)_내역서 3.05" xfId="1492" xr:uid="{00000000-0005-0000-0000-000015060000}"/>
    <cellStyle name="1_total_현충묘지-예산서(조경)_은파보도현수교 내역서0914_SOLAR투광등내역서(1-21)_덕진공원2차(최종)" xfId="1493" xr:uid="{00000000-0005-0000-0000-000016060000}"/>
    <cellStyle name="1_total_현충묘지-예산서(조경)_은파보도현수교 내역서0914_SOLAR투광등내역서(1-21)_덕진공원2차(최종)_내역서" xfId="1494" xr:uid="{00000000-0005-0000-0000-000017060000}"/>
    <cellStyle name="1_total_현충묘지-예산서(조경)_은파보도현수교 내역서0914_SOLAR투광등내역서(1-21)_덕진공원2차(최종)_내역서_내역서 3.05" xfId="1495" xr:uid="{00000000-0005-0000-0000-000018060000}"/>
    <cellStyle name="1_total_현충묘지-예산서(조경)_은파보도현수교 내역서0914_내역서" xfId="1496" xr:uid="{00000000-0005-0000-0000-000019060000}"/>
    <cellStyle name="1_total_현충묘지-예산서(조경)_은파보도현수교 내역서0914_내역서(통영)" xfId="1497" xr:uid="{00000000-0005-0000-0000-00001A060000}"/>
    <cellStyle name="1_total_현충묘지-예산서(조경)_은파보도현수교 내역서0914_내역서(통영)_내역서 3.05" xfId="1498" xr:uid="{00000000-0005-0000-0000-00001B060000}"/>
    <cellStyle name="1_total_현충묘지-예산서(조경)_은파보도현수교 내역서0914_내역서(통영)_덕진공원2차(최종)" xfId="1499" xr:uid="{00000000-0005-0000-0000-00001C060000}"/>
    <cellStyle name="1_total_현충묘지-예산서(조경)_은파보도현수교 내역서0914_내역서(통영)_덕진공원2차(최종)_내역서" xfId="1500" xr:uid="{00000000-0005-0000-0000-00001D060000}"/>
    <cellStyle name="1_total_현충묘지-예산서(조경)_은파보도현수교 내역서0914_내역서(통영)_덕진공원2차(최종)_내역서_내역서 3.05" xfId="1501" xr:uid="{00000000-0005-0000-0000-00001E060000}"/>
    <cellStyle name="1_total_현충묘지-예산서(조경)_은파보도현수교 내역서0914_내역서(통영)2.22" xfId="1502" xr:uid="{00000000-0005-0000-0000-00001F060000}"/>
    <cellStyle name="1_total_현충묘지-예산서(조경)_은파보도현수교 내역서0914_내역서(통영)2.22_내역서 3.05" xfId="1503" xr:uid="{00000000-0005-0000-0000-000020060000}"/>
    <cellStyle name="1_total_현충묘지-예산서(조경)_은파보도현수교 내역서0914_내역서(통영)2.22_덕진공원2차(최종)" xfId="1504" xr:uid="{00000000-0005-0000-0000-000021060000}"/>
    <cellStyle name="1_total_현충묘지-예산서(조경)_은파보도현수교 내역서0914_내역서(통영)2.22_덕진공원2차(최종)_내역서" xfId="1505" xr:uid="{00000000-0005-0000-0000-000022060000}"/>
    <cellStyle name="1_total_현충묘지-예산서(조경)_은파보도현수교 내역서0914_내역서(통영)2.22_덕진공원2차(최종)_내역서_내역서 3.05" xfId="1506" xr:uid="{00000000-0005-0000-0000-000023060000}"/>
    <cellStyle name="1_total_현충묘지-예산서(조경)_은파보도현수교 내역서0914_내역서(통영)2.25" xfId="1507" xr:uid="{00000000-0005-0000-0000-000024060000}"/>
    <cellStyle name="1_total_현충묘지-예산서(조경)_은파보도현수교 내역서0914_내역서(통영)2.25_내역서 3.05" xfId="1508" xr:uid="{00000000-0005-0000-0000-000025060000}"/>
    <cellStyle name="1_total_현충묘지-예산서(조경)_은파보도현수교 내역서0914_내역서(통영)2.25_덕진공원2차(최종)" xfId="1509" xr:uid="{00000000-0005-0000-0000-000026060000}"/>
    <cellStyle name="1_total_현충묘지-예산서(조경)_은파보도현수교 내역서0914_내역서(통영)2.25_덕진공원2차(최종)_내역서" xfId="1510" xr:uid="{00000000-0005-0000-0000-000027060000}"/>
    <cellStyle name="1_total_현충묘지-예산서(조경)_은파보도현수교 내역서0914_내역서(통영)2.25_덕진공원2차(최종)_내역서_내역서 3.05" xfId="1511" xr:uid="{00000000-0005-0000-0000-000028060000}"/>
    <cellStyle name="1_total_현충묘지-예산서(조경)_은파보도현수교 내역서0914_내역서(통영)3.9" xfId="1512" xr:uid="{00000000-0005-0000-0000-000029060000}"/>
    <cellStyle name="1_total_현충묘지-예산서(조경)_은파보도현수교 내역서0914_내역서(통영)3.9_내역서 3.05" xfId="1513" xr:uid="{00000000-0005-0000-0000-00002A060000}"/>
    <cellStyle name="1_total_현충묘지-예산서(조경)_은파보도현수교 내역서0914_내역서_내역서 3.05" xfId="1514" xr:uid="{00000000-0005-0000-0000-00002B060000}"/>
    <cellStyle name="1_total_현충묘지-예산서(조경)_은파보도현수교 내역서0914_덕진공원2차" xfId="1515" xr:uid="{00000000-0005-0000-0000-00002C060000}"/>
    <cellStyle name="1_total_현충묘지-예산서(조경)_은파보도현수교 내역서0914_덕진공원2차_내역서 3.05" xfId="1516" xr:uid="{00000000-0005-0000-0000-00002D060000}"/>
    <cellStyle name="1_total_현충묘지-예산서(조경)_은파보도현수교 내역서0914_덕진공원2차_덕진공원2차(최종)" xfId="1517" xr:uid="{00000000-0005-0000-0000-00002E060000}"/>
    <cellStyle name="1_total_현충묘지-예산서(조경)_은파보도현수교 내역서0914_덕진공원2차_덕진공원2차(최종)_내역서" xfId="1518" xr:uid="{00000000-0005-0000-0000-00002F060000}"/>
    <cellStyle name="1_total_현충묘지-예산서(조경)_은파보도현수교 내역서0914_덕진공원2차_덕진공원2차(최종)_내역서_내역서 3.05" xfId="1519" xr:uid="{00000000-0005-0000-0000-000030060000}"/>
    <cellStyle name="1_total_현충묘지-예산서(조경)_은파보도현수교 내역서0914_은파보도현수교 내역서0923" xfId="1520" xr:uid="{00000000-0005-0000-0000-000031060000}"/>
    <cellStyle name="1_total_현충묘지-예산서(조경)_은파보도현수교 내역서0914_은파보도현수교 내역서0923_내역서 3.05" xfId="1521" xr:uid="{00000000-0005-0000-0000-000032060000}"/>
    <cellStyle name="1_total_현충묘지-예산서(조경)_전압강하계산서" xfId="1522" xr:uid="{00000000-0005-0000-0000-000033060000}"/>
    <cellStyle name="1_total_현충묘지-예산서(조경)_전압강하계산서_내역서" xfId="1523" xr:uid="{00000000-0005-0000-0000-000034060000}"/>
    <cellStyle name="1_total_현충묘지-예산서(조경)_전압강하계산서_내역서_내역서 3.05" xfId="1524" xr:uid="{00000000-0005-0000-0000-000035060000}"/>
    <cellStyle name="1_tree" xfId="1525" xr:uid="{00000000-0005-0000-0000-000036060000}"/>
    <cellStyle name="1_tree_내역서 3.05" xfId="1526" xr:uid="{00000000-0005-0000-0000-000037060000}"/>
    <cellStyle name="1_tree_덕진공원2차(최종)" xfId="1527" xr:uid="{00000000-0005-0000-0000-000038060000}"/>
    <cellStyle name="1_tree_덕진공원2차(최종)_내역서" xfId="1528" xr:uid="{00000000-0005-0000-0000-000039060000}"/>
    <cellStyle name="1_tree_덕진공원2차(최종)_내역서_내역서 3.05" xfId="1529" xr:uid="{00000000-0005-0000-0000-00003A060000}"/>
    <cellStyle name="1_tree_수량산출" xfId="1530" xr:uid="{00000000-0005-0000-0000-00003B060000}"/>
    <cellStyle name="1_tree_수량산출_내역서 3.05" xfId="1531" xr:uid="{00000000-0005-0000-0000-00003C060000}"/>
    <cellStyle name="1_tree_수량산출_덕진공원2차(최종)" xfId="1532" xr:uid="{00000000-0005-0000-0000-00003D060000}"/>
    <cellStyle name="1_tree_수량산출_덕진공원2차(최종)_내역서" xfId="1533" xr:uid="{00000000-0005-0000-0000-00003E060000}"/>
    <cellStyle name="1_tree_수량산출_덕진공원2차(최종)_내역서_내역서 3.05" xfId="1534" xr:uid="{00000000-0005-0000-0000-00003F060000}"/>
    <cellStyle name="1_tree_수량산출_은파보도현수교 내역서0914" xfId="1535" xr:uid="{00000000-0005-0000-0000-000040060000}"/>
    <cellStyle name="1_tree_수량산출_은파보도현수교 내역서0914_SOLAR투광등내역서(1-21)" xfId="1536" xr:uid="{00000000-0005-0000-0000-000041060000}"/>
    <cellStyle name="1_tree_수량산출_은파보도현수교 내역서0914_SOLAR투광등내역서(1-21)_내역서 3.05" xfId="1537" xr:uid="{00000000-0005-0000-0000-000042060000}"/>
    <cellStyle name="1_tree_수량산출_은파보도현수교 내역서0914_SOLAR투광등내역서(1-21)_덕진공원2차(최종)" xfId="1538" xr:uid="{00000000-0005-0000-0000-000043060000}"/>
    <cellStyle name="1_tree_수량산출_은파보도현수교 내역서0914_SOLAR투광등내역서(1-21)_덕진공원2차(최종)_내역서" xfId="1539" xr:uid="{00000000-0005-0000-0000-000044060000}"/>
    <cellStyle name="1_tree_수량산출_은파보도현수교 내역서0914_SOLAR투광등내역서(1-21)_덕진공원2차(최종)_내역서_내역서 3.05" xfId="1540" xr:uid="{00000000-0005-0000-0000-000045060000}"/>
    <cellStyle name="1_tree_수량산출_은파보도현수교 내역서0914_내역서" xfId="1541" xr:uid="{00000000-0005-0000-0000-000046060000}"/>
    <cellStyle name="1_tree_수량산출_은파보도현수교 내역서0914_내역서(통영)" xfId="1542" xr:uid="{00000000-0005-0000-0000-000047060000}"/>
    <cellStyle name="1_tree_수량산출_은파보도현수교 내역서0914_내역서(통영)_내역서 3.05" xfId="1543" xr:uid="{00000000-0005-0000-0000-000048060000}"/>
    <cellStyle name="1_tree_수량산출_은파보도현수교 내역서0914_내역서(통영)_덕진공원2차(최종)" xfId="1544" xr:uid="{00000000-0005-0000-0000-000049060000}"/>
    <cellStyle name="1_tree_수량산출_은파보도현수교 내역서0914_내역서(통영)_덕진공원2차(최종)_내역서" xfId="1545" xr:uid="{00000000-0005-0000-0000-00004A060000}"/>
    <cellStyle name="1_tree_수량산출_은파보도현수교 내역서0914_내역서(통영)_덕진공원2차(최종)_내역서_내역서 3.05" xfId="1546" xr:uid="{00000000-0005-0000-0000-00004B060000}"/>
    <cellStyle name="1_tree_수량산출_은파보도현수교 내역서0914_내역서(통영)2.22" xfId="1547" xr:uid="{00000000-0005-0000-0000-00004C060000}"/>
    <cellStyle name="1_tree_수량산출_은파보도현수교 내역서0914_내역서(통영)2.22_내역서 3.05" xfId="1548" xr:uid="{00000000-0005-0000-0000-00004D060000}"/>
    <cellStyle name="1_tree_수량산출_은파보도현수교 내역서0914_내역서(통영)2.22_덕진공원2차(최종)" xfId="1549" xr:uid="{00000000-0005-0000-0000-00004E060000}"/>
    <cellStyle name="1_tree_수량산출_은파보도현수교 내역서0914_내역서(통영)2.22_덕진공원2차(최종)_내역서" xfId="1550" xr:uid="{00000000-0005-0000-0000-00004F060000}"/>
    <cellStyle name="1_tree_수량산출_은파보도현수교 내역서0914_내역서(통영)2.22_덕진공원2차(최종)_내역서_내역서 3.05" xfId="1551" xr:uid="{00000000-0005-0000-0000-000050060000}"/>
    <cellStyle name="1_tree_수량산출_은파보도현수교 내역서0914_내역서(통영)2.25" xfId="1552" xr:uid="{00000000-0005-0000-0000-000051060000}"/>
    <cellStyle name="1_tree_수량산출_은파보도현수교 내역서0914_내역서(통영)2.25_내역서 3.05" xfId="1553" xr:uid="{00000000-0005-0000-0000-000052060000}"/>
    <cellStyle name="1_tree_수량산출_은파보도현수교 내역서0914_내역서(통영)2.25_덕진공원2차(최종)" xfId="1554" xr:uid="{00000000-0005-0000-0000-000053060000}"/>
    <cellStyle name="1_tree_수량산출_은파보도현수교 내역서0914_내역서(통영)2.25_덕진공원2차(최종)_내역서" xfId="1555" xr:uid="{00000000-0005-0000-0000-000054060000}"/>
    <cellStyle name="1_tree_수량산출_은파보도현수교 내역서0914_내역서(통영)2.25_덕진공원2차(최종)_내역서_내역서 3.05" xfId="1556" xr:uid="{00000000-0005-0000-0000-000055060000}"/>
    <cellStyle name="1_tree_수량산출_은파보도현수교 내역서0914_내역서(통영)3.9" xfId="1557" xr:uid="{00000000-0005-0000-0000-000056060000}"/>
    <cellStyle name="1_tree_수량산출_은파보도현수교 내역서0914_내역서(통영)3.9_내역서 3.05" xfId="1558" xr:uid="{00000000-0005-0000-0000-000057060000}"/>
    <cellStyle name="1_tree_수량산출_은파보도현수교 내역서0914_내역서_내역서 3.05" xfId="1559" xr:uid="{00000000-0005-0000-0000-000058060000}"/>
    <cellStyle name="1_tree_수량산출_은파보도현수교 내역서0914_덕진공원2차" xfId="1560" xr:uid="{00000000-0005-0000-0000-000059060000}"/>
    <cellStyle name="1_tree_수량산출_은파보도현수교 내역서0914_덕진공원2차_내역서 3.05" xfId="1561" xr:uid="{00000000-0005-0000-0000-00005A060000}"/>
    <cellStyle name="1_tree_수량산출_은파보도현수교 내역서0914_덕진공원2차_덕진공원2차(최종)" xfId="1562" xr:uid="{00000000-0005-0000-0000-00005B060000}"/>
    <cellStyle name="1_tree_수량산출_은파보도현수교 내역서0914_덕진공원2차_덕진공원2차(최종)_내역서" xfId="1563" xr:uid="{00000000-0005-0000-0000-00005C060000}"/>
    <cellStyle name="1_tree_수량산출_은파보도현수교 내역서0914_덕진공원2차_덕진공원2차(최종)_내역서_내역서 3.05" xfId="1564" xr:uid="{00000000-0005-0000-0000-00005D060000}"/>
    <cellStyle name="1_tree_수량산출_은파보도현수교 내역서0914_은파보도현수교 내역서0923" xfId="1565" xr:uid="{00000000-0005-0000-0000-00005E060000}"/>
    <cellStyle name="1_tree_수량산출_은파보도현수교 내역서0914_은파보도현수교 내역서0923_내역서 3.05" xfId="1566" xr:uid="{00000000-0005-0000-0000-00005F060000}"/>
    <cellStyle name="1_tree_수량산출_전압강하계산서" xfId="1567" xr:uid="{00000000-0005-0000-0000-000060060000}"/>
    <cellStyle name="1_tree_수량산출_전압강하계산서_내역서" xfId="1568" xr:uid="{00000000-0005-0000-0000-000061060000}"/>
    <cellStyle name="1_tree_수량산출_전압강하계산서_내역서_내역서 3.05" xfId="1569" xr:uid="{00000000-0005-0000-0000-000062060000}"/>
    <cellStyle name="1_tree_수량산출_현충묘지-예산서(조경)" xfId="1570" xr:uid="{00000000-0005-0000-0000-000063060000}"/>
    <cellStyle name="1_tree_수량산출_현충묘지-예산서(조경)_내역서 3.05" xfId="1571" xr:uid="{00000000-0005-0000-0000-000064060000}"/>
    <cellStyle name="1_tree_수량산출_현충묘지-예산서(조경)_덕진공원2차(최종)" xfId="1572" xr:uid="{00000000-0005-0000-0000-000065060000}"/>
    <cellStyle name="1_tree_수량산출_현충묘지-예산서(조경)_덕진공원2차(최종)_내역서" xfId="1573" xr:uid="{00000000-0005-0000-0000-000066060000}"/>
    <cellStyle name="1_tree_수량산출_현충묘지-예산서(조경)_덕진공원2차(최종)_내역서_내역서 3.05" xfId="1574" xr:uid="{00000000-0005-0000-0000-000067060000}"/>
    <cellStyle name="1_tree_수량산출_현충묘지-예산서(조경)_예산서-엑셀변환양식100" xfId="1575" xr:uid="{00000000-0005-0000-0000-000068060000}"/>
    <cellStyle name="1_tree_수량산출_현충묘지-예산서(조경)_예산서-엑셀변환양식100_내역서 3.05" xfId="1576" xr:uid="{00000000-0005-0000-0000-000069060000}"/>
    <cellStyle name="1_tree_수량산출_현충묘지-예산서(조경)_예산서-엑셀변환양식100_덕진공원2차(최종)" xfId="1577" xr:uid="{00000000-0005-0000-0000-00006A060000}"/>
    <cellStyle name="1_tree_수량산출_현충묘지-예산서(조경)_예산서-엑셀변환양식100_덕진공원2차(최종)_내역서" xfId="1578" xr:uid="{00000000-0005-0000-0000-00006B060000}"/>
    <cellStyle name="1_tree_수량산출_현충묘지-예산서(조경)_예산서-엑셀변환양식100_덕진공원2차(최종)_내역서_내역서 3.05" xfId="1579" xr:uid="{00000000-0005-0000-0000-00006C060000}"/>
    <cellStyle name="1_tree_수량산출_현충묘지-예산서(조경)_예산서-엑셀변환양식100_은파보도현수교 내역서0914" xfId="1580" xr:uid="{00000000-0005-0000-0000-00006D060000}"/>
    <cellStyle name="1_tree_수량산출_현충묘지-예산서(조경)_예산서-엑셀변환양식100_은파보도현수교 내역서0914_SOLAR투광등내역서(1-21)" xfId="1581" xr:uid="{00000000-0005-0000-0000-00006E060000}"/>
    <cellStyle name="1_tree_수량산출_현충묘지-예산서(조경)_예산서-엑셀변환양식100_은파보도현수교 내역서0914_SOLAR투광등내역서(1-21)_내역서 3.05" xfId="1582" xr:uid="{00000000-0005-0000-0000-00006F060000}"/>
    <cellStyle name="1_tree_수량산출_현충묘지-예산서(조경)_예산서-엑셀변환양식100_은파보도현수교 내역서0914_SOLAR투광등내역서(1-21)_덕진공원2차(최종)" xfId="1583" xr:uid="{00000000-0005-0000-0000-000070060000}"/>
    <cellStyle name="1_tree_수량산출_현충묘지-예산서(조경)_예산서-엑셀변환양식100_은파보도현수교 내역서0914_SOLAR투광등내역서(1-21)_덕진공원2차(최종)_내역서" xfId="1584" xr:uid="{00000000-0005-0000-0000-000071060000}"/>
    <cellStyle name="1_tree_수량산출_현충묘지-예산서(조경)_예산서-엑셀변환양식100_은파보도현수교 내역서0914_SOLAR투광등내역서(1-21)_덕진공원2차(최종)_내역서_내역서 3.05" xfId="1585" xr:uid="{00000000-0005-0000-0000-000072060000}"/>
    <cellStyle name="1_tree_수량산출_현충묘지-예산서(조경)_예산서-엑셀변환양식100_은파보도현수교 내역서0914_내역서" xfId="1586" xr:uid="{00000000-0005-0000-0000-000073060000}"/>
    <cellStyle name="1_tree_수량산출_현충묘지-예산서(조경)_예산서-엑셀변환양식100_은파보도현수교 내역서0914_내역서(통영)" xfId="1587" xr:uid="{00000000-0005-0000-0000-000074060000}"/>
    <cellStyle name="1_tree_수량산출_현충묘지-예산서(조경)_예산서-엑셀변환양식100_은파보도현수교 내역서0914_내역서(통영)_내역서 3.05" xfId="1588" xr:uid="{00000000-0005-0000-0000-000075060000}"/>
    <cellStyle name="1_tree_수량산출_현충묘지-예산서(조경)_예산서-엑셀변환양식100_은파보도현수교 내역서0914_내역서(통영)_덕진공원2차(최종)" xfId="1589" xr:uid="{00000000-0005-0000-0000-000076060000}"/>
    <cellStyle name="1_tree_수량산출_현충묘지-예산서(조경)_예산서-엑셀변환양식100_은파보도현수교 내역서0914_내역서(통영)_덕진공원2차(최종)_내역서" xfId="1590" xr:uid="{00000000-0005-0000-0000-000077060000}"/>
    <cellStyle name="1_tree_수량산출_현충묘지-예산서(조경)_예산서-엑셀변환양식100_은파보도현수교 내역서0914_내역서(통영)_덕진공원2차(최종)_내역서_내역서 3.05" xfId="1591" xr:uid="{00000000-0005-0000-0000-000078060000}"/>
    <cellStyle name="1_tree_수량산출_현충묘지-예산서(조경)_예산서-엑셀변환양식100_은파보도현수교 내역서0914_내역서(통영)2.22" xfId="1592" xr:uid="{00000000-0005-0000-0000-000079060000}"/>
    <cellStyle name="1_tree_수량산출_현충묘지-예산서(조경)_예산서-엑셀변환양식100_은파보도현수교 내역서0914_내역서(통영)2.22_내역서 3.05" xfId="1593" xr:uid="{00000000-0005-0000-0000-00007A060000}"/>
    <cellStyle name="1_tree_수량산출_현충묘지-예산서(조경)_예산서-엑셀변환양식100_은파보도현수교 내역서0914_내역서(통영)2.22_덕진공원2차(최종)" xfId="1594" xr:uid="{00000000-0005-0000-0000-00007B060000}"/>
    <cellStyle name="1_tree_수량산출_현충묘지-예산서(조경)_예산서-엑셀변환양식100_은파보도현수교 내역서0914_내역서(통영)2.22_덕진공원2차(최종)_내역서" xfId="1595" xr:uid="{00000000-0005-0000-0000-00007C060000}"/>
    <cellStyle name="1_tree_수량산출_현충묘지-예산서(조경)_예산서-엑셀변환양식100_은파보도현수교 내역서0914_내역서(통영)2.22_덕진공원2차(최종)_내역서_내역서 3.05" xfId="1596" xr:uid="{00000000-0005-0000-0000-00007D060000}"/>
    <cellStyle name="1_tree_수량산출_현충묘지-예산서(조경)_예산서-엑셀변환양식100_은파보도현수교 내역서0914_내역서(통영)2.25" xfId="1597" xr:uid="{00000000-0005-0000-0000-00007E060000}"/>
    <cellStyle name="1_tree_수량산출_현충묘지-예산서(조경)_예산서-엑셀변환양식100_은파보도현수교 내역서0914_내역서(통영)2.25_내역서 3.05" xfId="1598" xr:uid="{00000000-0005-0000-0000-00007F060000}"/>
    <cellStyle name="1_tree_수량산출_현충묘지-예산서(조경)_예산서-엑셀변환양식100_은파보도현수교 내역서0914_내역서(통영)2.25_덕진공원2차(최종)" xfId="1599" xr:uid="{00000000-0005-0000-0000-000080060000}"/>
    <cellStyle name="1_tree_수량산출_현충묘지-예산서(조경)_예산서-엑셀변환양식100_은파보도현수교 내역서0914_내역서(통영)2.25_덕진공원2차(최종)_내역서" xfId="1600" xr:uid="{00000000-0005-0000-0000-000081060000}"/>
    <cellStyle name="1_tree_수량산출_현충묘지-예산서(조경)_예산서-엑셀변환양식100_은파보도현수교 내역서0914_내역서(통영)2.25_덕진공원2차(최종)_내역서_내역서 3.05" xfId="1601" xr:uid="{00000000-0005-0000-0000-000082060000}"/>
    <cellStyle name="1_tree_수량산출_현충묘지-예산서(조경)_예산서-엑셀변환양식100_은파보도현수교 내역서0914_내역서(통영)3.9" xfId="1602" xr:uid="{00000000-0005-0000-0000-000083060000}"/>
    <cellStyle name="1_tree_수량산출_현충묘지-예산서(조경)_예산서-엑셀변환양식100_은파보도현수교 내역서0914_내역서(통영)3.9_내역서 3.05" xfId="1603" xr:uid="{00000000-0005-0000-0000-000084060000}"/>
    <cellStyle name="1_tree_수량산출_현충묘지-예산서(조경)_예산서-엑셀변환양식100_은파보도현수교 내역서0914_내역서_내역서 3.05" xfId="1604" xr:uid="{00000000-0005-0000-0000-000085060000}"/>
    <cellStyle name="1_tree_수량산출_현충묘지-예산서(조경)_예산서-엑셀변환양식100_은파보도현수교 내역서0914_덕진공원2차" xfId="1605" xr:uid="{00000000-0005-0000-0000-000086060000}"/>
    <cellStyle name="1_tree_수량산출_현충묘지-예산서(조경)_예산서-엑셀변환양식100_은파보도현수교 내역서0914_덕진공원2차_내역서 3.05" xfId="1606" xr:uid="{00000000-0005-0000-0000-000087060000}"/>
    <cellStyle name="1_tree_수량산출_현충묘지-예산서(조경)_예산서-엑셀변환양식100_은파보도현수교 내역서0914_덕진공원2차_덕진공원2차(최종)" xfId="1607" xr:uid="{00000000-0005-0000-0000-000088060000}"/>
    <cellStyle name="1_tree_수량산출_현충묘지-예산서(조경)_예산서-엑셀변환양식100_은파보도현수교 내역서0914_덕진공원2차_덕진공원2차(최종)_내역서" xfId="1608" xr:uid="{00000000-0005-0000-0000-000089060000}"/>
    <cellStyle name="1_tree_수량산출_현충묘지-예산서(조경)_예산서-엑셀변환양식100_은파보도현수교 내역서0914_덕진공원2차_덕진공원2차(최종)_내역서_내역서 3.05" xfId="1609" xr:uid="{00000000-0005-0000-0000-00008A060000}"/>
    <cellStyle name="1_tree_수량산출_현충묘지-예산서(조경)_예산서-엑셀변환양식100_은파보도현수교 내역서0914_은파보도현수교 내역서0923" xfId="1610" xr:uid="{00000000-0005-0000-0000-00008B060000}"/>
    <cellStyle name="1_tree_수량산출_현충묘지-예산서(조경)_예산서-엑셀변환양식100_은파보도현수교 내역서0914_은파보도현수교 내역서0923_내역서 3.05" xfId="1611" xr:uid="{00000000-0005-0000-0000-00008C060000}"/>
    <cellStyle name="1_tree_수량산출_현충묘지-예산서(조경)_예산서-엑셀변환양식100_전압강하계산서" xfId="1612" xr:uid="{00000000-0005-0000-0000-00008D060000}"/>
    <cellStyle name="1_tree_수량산출_현충묘지-예산서(조경)_예산서-엑셀변환양식100_전압강하계산서_내역서" xfId="1613" xr:uid="{00000000-0005-0000-0000-00008E060000}"/>
    <cellStyle name="1_tree_수량산출_현충묘지-예산서(조경)_예산서-엑셀변환양식100_전압강하계산서_내역서_내역서 3.05" xfId="1614" xr:uid="{00000000-0005-0000-0000-00008F060000}"/>
    <cellStyle name="1_tree_수량산출_현충묘지-예산서(조경)_은파보도현수교 내역서0914" xfId="1615" xr:uid="{00000000-0005-0000-0000-000090060000}"/>
    <cellStyle name="1_tree_수량산출_현충묘지-예산서(조경)_은파보도현수교 내역서0914_SOLAR투광등내역서(1-21)" xfId="1616" xr:uid="{00000000-0005-0000-0000-000091060000}"/>
    <cellStyle name="1_tree_수량산출_현충묘지-예산서(조경)_은파보도현수교 내역서0914_SOLAR투광등내역서(1-21)_내역서 3.05" xfId="1617" xr:uid="{00000000-0005-0000-0000-000092060000}"/>
    <cellStyle name="1_tree_수량산출_현충묘지-예산서(조경)_은파보도현수교 내역서0914_SOLAR투광등내역서(1-21)_덕진공원2차(최종)" xfId="1618" xr:uid="{00000000-0005-0000-0000-000093060000}"/>
    <cellStyle name="1_tree_수량산출_현충묘지-예산서(조경)_은파보도현수교 내역서0914_SOLAR투광등내역서(1-21)_덕진공원2차(최종)_내역서" xfId="1619" xr:uid="{00000000-0005-0000-0000-000094060000}"/>
    <cellStyle name="1_tree_수량산출_현충묘지-예산서(조경)_은파보도현수교 내역서0914_SOLAR투광등내역서(1-21)_덕진공원2차(최종)_내역서_내역서 3.05" xfId="1620" xr:uid="{00000000-0005-0000-0000-000095060000}"/>
    <cellStyle name="1_tree_수량산출_현충묘지-예산서(조경)_은파보도현수교 내역서0914_내역서" xfId="1621" xr:uid="{00000000-0005-0000-0000-000096060000}"/>
    <cellStyle name="1_tree_수량산출_현충묘지-예산서(조경)_은파보도현수교 내역서0914_내역서(통영)" xfId="1622" xr:uid="{00000000-0005-0000-0000-000097060000}"/>
    <cellStyle name="1_tree_수량산출_현충묘지-예산서(조경)_은파보도현수교 내역서0914_내역서(통영)_내역서 3.05" xfId="1623" xr:uid="{00000000-0005-0000-0000-000098060000}"/>
    <cellStyle name="1_tree_수량산출_현충묘지-예산서(조경)_은파보도현수교 내역서0914_내역서(통영)_덕진공원2차(최종)" xfId="1624" xr:uid="{00000000-0005-0000-0000-000099060000}"/>
    <cellStyle name="1_tree_수량산출_현충묘지-예산서(조경)_은파보도현수교 내역서0914_내역서(통영)_덕진공원2차(최종)_내역서" xfId="1625" xr:uid="{00000000-0005-0000-0000-00009A060000}"/>
    <cellStyle name="1_tree_수량산출_현충묘지-예산서(조경)_은파보도현수교 내역서0914_내역서(통영)_덕진공원2차(최종)_내역서_내역서 3.05" xfId="1626" xr:uid="{00000000-0005-0000-0000-00009B060000}"/>
    <cellStyle name="1_tree_수량산출_현충묘지-예산서(조경)_은파보도현수교 내역서0914_내역서(통영)2.22" xfId="1627" xr:uid="{00000000-0005-0000-0000-00009C060000}"/>
    <cellStyle name="1_tree_수량산출_현충묘지-예산서(조경)_은파보도현수교 내역서0914_내역서(통영)2.22_내역서 3.05" xfId="1628" xr:uid="{00000000-0005-0000-0000-00009D060000}"/>
    <cellStyle name="1_tree_수량산출_현충묘지-예산서(조경)_은파보도현수교 내역서0914_내역서(통영)2.22_덕진공원2차(최종)" xfId="1629" xr:uid="{00000000-0005-0000-0000-00009E060000}"/>
    <cellStyle name="1_tree_수량산출_현충묘지-예산서(조경)_은파보도현수교 내역서0914_내역서(통영)2.22_덕진공원2차(최종)_내역서" xfId="1630" xr:uid="{00000000-0005-0000-0000-00009F060000}"/>
    <cellStyle name="1_tree_수량산출_현충묘지-예산서(조경)_은파보도현수교 내역서0914_내역서(통영)2.22_덕진공원2차(최종)_내역서_내역서 3.05" xfId="1631" xr:uid="{00000000-0005-0000-0000-0000A0060000}"/>
    <cellStyle name="1_tree_수량산출_현충묘지-예산서(조경)_은파보도현수교 내역서0914_내역서(통영)2.25" xfId="1632" xr:uid="{00000000-0005-0000-0000-0000A1060000}"/>
    <cellStyle name="1_tree_수량산출_현충묘지-예산서(조경)_은파보도현수교 내역서0914_내역서(통영)2.25_내역서 3.05" xfId="1633" xr:uid="{00000000-0005-0000-0000-0000A2060000}"/>
    <cellStyle name="1_tree_수량산출_현충묘지-예산서(조경)_은파보도현수교 내역서0914_내역서(통영)2.25_덕진공원2차(최종)" xfId="1634" xr:uid="{00000000-0005-0000-0000-0000A3060000}"/>
    <cellStyle name="1_tree_수량산출_현충묘지-예산서(조경)_은파보도현수교 내역서0914_내역서(통영)2.25_덕진공원2차(최종)_내역서" xfId="1635" xr:uid="{00000000-0005-0000-0000-0000A4060000}"/>
    <cellStyle name="1_tree_수량산출_현충묘지-예산서(조경)_은파보도현수교 내역서0914_내역서(통영)2.25_덕진공원2차(최종)_내역서_내역서 3.05" xfId="1636" xr:uid="{00000000-0005-0000-0000-0000A5060000}"/>
    <cellStyle name="1_tree_수량산출_현충묘지-예산서(조경)_은파보도현수교 내역서0914_내역서(통영)3.9" xfId="1637" xr:uid="{00000000-0005-0000-0000-0000A6060000}"/>
    <cellStyle name="1_tree_수량산출_현충묘지-예산서(조경)_은파보도현수교 내역서0914_내역서(통영)3.9_내역서 3.05" xfId="1638" xr:uid="{00000000-0005-0000-0000-0000A7060000}"/>
    <cellStyle name="1_tree_수량산출_현충묘지-예산서(조경)_은파보도현수교 내역서0914_내역서_내역서 3.05" xfId="1639" xr:uid="{00000000-0005-0000-0000-0000A8060000}"/>
    <cellStyle name="1_tree_수량산출_현충묘지-예산서(조경)_은파보도현수교 내역서0914_덕진공원2차" xfId="1640" xr:uid="{00000000-0005-0000-0000-0000A9060000}"/>
    <cellStyle name="1_tree_수량산출_현충묘지-예산서(조경)_은파보도현수교 내역서0914_덕진공원2차_내역서 3.05" xfId="1641" xr:uid="{00000000-0005-0000-0000-0000AA060000}"/>
    <cellStyle name="1_tree_수량산출_현충묘지-예산서(조경)_은파보도현수교 내역서0914_덕진공원2차_덕진공원2차(최종)" xfId="1642" xr:uid="{00000000-0005-0000-0000-0000AB060000}"/>
    <cellStyle name="1_tree_수량산출_현충묘지-예산서(조경)_은파보도현수교 내역서0914_덕진공원2차_덕진공원2차(최종)_내역서" xfId="1643" xr:uid="{00000000-0005-0000-0000-0000AC060000}"/>
    <cellStyle name="1_tree_수량산출_현충묘지-예산서(조경)_은파보도현수교 내역서0914_덕진공원2차_덕진공원2차(최종)_내역서_내역서 3.05" xfId="1644" xr:uid="{00000000-0005-0000-0000-0000AD060000}"/>
    <cellStyle name="1_tree_수량산출_현충묘지-예산서(조경)_은파보도현수교 내역서0914_은파보도현수교 내역서0923" xfId="1645" xr:uid="{00000000-0005-0000-0000-0000AE060000}"/>
    <cellStyle name="1_tree_수량산출_현충묘지-예산서(조경)_은파보도현수교 내역서0914_은파보도현수교 내역서0923_내역서 3.05" xfId="1646" xr:uid="{00000000-0005-0000-0000-0000AF060000}"/>
    <cellStyle name="1_tree_수량산출_현충묘지-예산서(조경)_전압강하계산서" xfId="1647" xr:uid="{00000000-0005-0000-0000-0000B0060000}"/>
    <cellStyle name="1_tree_수량산출_현충묘지-예산서(조경)_전압강하계산서_내역서" xfId="1648" xr:uid="{00000000-0005-0000-0000-0000B1060000}"/>
    <cellStyle name="1_tree_수량산출_현충묘지-예산서(조경)_전압강하계산서_내역서_내역서 3.05" xfId="1649" xr:uid="{00000000-0005-0000-0000-0000B2060000}"/>
    <cellStyle name="1_tree_은파보도현수교 내역서0914" xfId="1650" xr:uid="{00000000-0005-0000-0000-0000B3060000}"/>
    <cellStyle name="1_tree_은파보도현수교 내역서0914_SOLAR투광등내역서(1-21)" xfId="1651" xr:uid="{00000000-0005-0000-0000-0000B4060000}"/>
    <cellStyle name="1_tree_은파보도현수교 내역서0914_SOLAR투광등내역서(1-21)_내역서 3.05" xfId="1652" xr:uid="{00000000-0005-0000-0000-0000B5060000}"/>
    <cellStyle name="1_tree_은파보도현수교 내역서0914_SOLAR투광등내역서(1-21)_덕진공원2차(최종)" xfId="1653" xr:uid="{00000000-0005-0000-0000-0000B6060000}"/>
    <cellStyle name="1_tree_은파보도현수교 내역서0914_SOLAR투광등내역서(1-21)_덕진공원2차(최종)_내역서" xfId="1654" xr:uid="{00000000-0005-0000-0000-0000B7060000}"/>
    <cellStyle name="1_tree_은파보도현수교 내역서0914_SOLAR투광등내역서(1-21)_덕진공원2차(최종)_내역서_내역서 3.05" xfId="1655" xr:uid="{00000000-0005-0000-0000-0000B8060000}"/>
    <cellStyle name="1_tree_은파보도현수교 내역서0914_내역서" xfId="1656" xr:uid="{00000000-0005-0000-0000-0000B9060000}"/>
    <cellStyle name="1_tree_은파보도현수교 내역서0914_내역서(통영)" xfId="1657" xr:uid="{00000000-0005-0000-0000-0000BA060000}"/>
    <cellStyle name="1_tree_은파보도현수교 내역서0914_내역서(통영)_내역서 3.05" xfId="1658" xr:uid="{00000000-0005-0000-0000-0000BB060000}"/>
    <cellStyle name="1_tree_은파보도현수교 내역서0914_내역서(통영)_덕진공원2차(최종)" xfId="1659" xr:uid="{00000000-0005-0000-0000-0000BC060000}"/>
    <cellStyle name="1_tree_은파보도현수교 내역서0914_내역서(통영)_덕진공원2차(최종)_내역서" xfId="1660" xr:uid="{00000000-0005-0000-0000-0000BD060000}"/>
    <cellStyle name="1_tree_은파보도현수교 내역서0914_내역서(통영)_덕진공원2차(최종)_내역서_내역서 3.05" xfId="1661" xr:uid="{00000000-0005-0000-0000-0000BE060000}"/>
    <cellStyle name="1_tree_은파보도현수교 내역서0914_내역서(통영)2.22" xfId="1662" xr:uid="{00000000-0005-0000-0000-0000BF060000}"/>
    <cellStyle name="1_tree_은파보도현수교 내역서0914_내역서(통영)2.22_내역서 3.05" xfId="1663" xr:uid="{00000000-0005-0000-0000-0000C0060000}"/>
    <cellStyle name="1_tree_은파보도현수교 내역서0914_내역서(통영)2.22_덕진공원2차(최종)" xfId="1664" xr:uid="{00000000-0005-0000-0000-0000C1060000}"/>
    <cellStyle name="1_tree_은파보도현수교 내역서0914_내역서(통영)2.22_덕진공원2차(최종)_내역서" xfId="1665" xr:uid="{00000000-0005-0000-0000-0000C2060000}"/>
    <cellStyle name="1_tree_은파보도현수교 내역서0914_내역서(통영)2.22_덕진공원2차(최종)_내역서_내역서 3.05" xfId="1666" xr:uid="{00000000-0005-0000-0000-0000C3060000}"/>
    <cellStyle name="1_tree_은파보도현수교 내역서0914_내역서(통영)2.25" xfId="1667" xr:uid="{00000000-0005-0000-0000-0000C4060000}"/>
    <cellStyle name="1_tree_은파보도현수교 내역서0914_내역서(통영)2.25_내역서 3.05" xfId="1668" xr:uid="{00000000-0005-0000-0000-0000C5060000}"/>
    <cellStyle name="1_tree_은파보도현수교 내역서0914_내역서(통영)2.25_덕진공원2차(최종)" xfId="1669" xr:uid="{00000000-0005-0000-0000-0000C6060000}"/>
    <cellStyle name="1_tree_은파보도현수교 내역서0914_내역서(통영)2.25_덕진공원2차(최종)_내역서" xfId="1670" xr:uid="{00000000-0005-0000-0000-0000C7060000}"/>
    <cellStyle name="1_tree_은파보도현수교 내역서0914_내역서(통영)2.25_덕진공원2차(최종)_내역서_내역서 3.05" xfId="1671" xr:uid="{00000000-0005-0000-0000-0000C8060000}"/>
    <cellStyle name="1_tree_은파보도현수교 내역서0914_내역서(통영)3.9" xfId="1672" xr:uid="{00000000-0005-0000-0000-0000C9060000}"/>
    <cellStyle name="1_tree_은파보도현수교 내역서0914_내역서(통영)3.9_내역서 3.05" xfId="1673" xr:uid="{00000000-0005-0000-0000-0000CA060000}"/>
    <cellStyle name="1_tree_은파보도현수교 내역서0914_내역서_내역서 3.05" xfId="1674" xr:uid="{00000000-0005-0000-0000-0000CB060000}"/>
    <cellStyle name="1_tree_은파보도현수교 내역서0914_덕진공원2차" xfId="1675" xr:uid="{00000000-0005-0000-0000-0000CC060000}"/>
    <cellStyle name="1_tree_은파보도현수교 내역서0914_덕진공원2차_내역서 3.05" xfId="1676" xr:uid="{00000000-0005-0000-0000-0000CD060000}"/>
    <cellStyle name="1_tree_은파보도현수교 내역서0914_덕진공원2차_덕진공원2차(최종)" xfId="1677" xr:uid="{00000000-0005-0000-0000-0000CE060000}"/>
    <cellStyle name="1_tree_은파보도현수교 내역서0914_덕진공원2차_덕진공원2차(최종)_내역서" xfId="1678" xr:uid="{00000000-0005-0000-0000-0000CF060000}"/>
    <cellStyle name="1_tree_은파보도현수교 내역서0914_덕진공원2차_덕진공원2차(최종)_내역서_내역서 3.05" xfId="1679" xr:uid="{00000000-0005-0000-0000-0000D0060000}"/>
    <cellStyle name="1_tree_은파보도현수교 내역서0914_은파보도현수교 내역서0923" xfId="1680" xr:uid="{00000000-0005-0000-0000-0000D1060000}"/>
    <cellStyle name="1_tree_은파보도현수교 내역서0914_은파보도현수교 내역서0923_내역서 3.05" xfId="1681" xr:uid="{00000000-0005-0000-0000-0000D2060000}"/>
    <cellStyle name="1_tree_전압강하계산서" xfId="1682" xr:uid="{00000000-0005-0000-0000-0000D3060000}"/>
    <cellStyle name="1_tree_전압강하계산서_내역서" xfId="1683" xr:uid="{00000000-0005-0000-0000-0000D4060000}"/>
    <cellStyle name="1_tree_전압강하계산서_내역서_내역서 3.05" xfId="1684" xr:uid="{00000000-0005-0000-0000-0000D5060000}"/>
    <cellStyle name="1_tree_현충묘지-예산서(조경)" xfId="1685" xr:uid="{00000000-0005-0000-0000-0000D6060000}"/>
    <cellStyle name="1_tree_현충묘지-예산서(조경)_내역서 3.05" xfId="1686" xr:uid="{00000000-0005-0000-0000-0000D7060000}"/>
    <cellStyle name="1_tree_현충묘지-예산서(조경)_덕진공원2차(최종)" xfId="1687" xr:uid="{00000000-0005-0000-0000-0000D8060000}"/>
    <cellStyle name="1_tree_현충묘지-예산서(조경)_덕진공원2차(최종)_내역서" xfId="1688" xr:uid="{00000000-0005-0000-0000-0000D9060000}"/>
    <cellStyle name="1_tree_현충묘지-예산서(조경)_덕진공원2차(최종)_내역서_내역서 3.05" xfId="1689" xr:uid="{00000000-0005-0000-0000-0000DA060000}"/>
    <cellStyle name="1_tree_현충묘지-예산서(조경)_예산서-엑셀변환양식100" xfId="1690" xr:uid="{00000000-0005-0000-0000-0000DB060000}"/>
    <cellStyle name="1_tree_현충묘지-예산서(조경)_예산서-엑셀변환양식100_내역서 3.05" xfId="1691" xr:uid="{00000000-0005-0000-0000-0000DC060000}"/>
    <cellStyle name="1_tree_현충묘지-예산서(조경)_예산서-엑셀변환양식100_덕진공원2차(최종)" xfId="1692" xr:uid="{00000000-0005-0000-0000-0000DD060000}"/>
    <cellStyle name="1_tree_현충묘지-예산서(조경)_예산서-엑셀변환양식100_덕진공원2차(최종)_내역서" xfId="1693" xr:uid="{00000000-0005-0000-0000-0000DE060000}"/>
    <cellStyle name="1_tree_현충묘지-예산서(조경)_예산서-엑셀변환양식100_덕진공원2차(최종)_내역서_내역서 3.05" xfId="1694" xr:uid="{00000000-0005-0000-0000-0000DF060000}"/>
    <cellStyle name="1_tree_현충묘지-예산서(조경)_예산서-엑셀변환양식100_은파보도현수교 내역서0914" xfId="1695" xr:uid="{00000000-0005-0000-0000-0000E0060000}"/>
    <cellStyle name="1_tree_현충묘지-예산서(조경)_예산서-엑셀변환양식100_은파보도현수교 내역서0914_SOLAR투광등내역서(1-21)" xfId="1696" xr:uid="{00000000-0005-0000-0000-0000E1060000}"/>
    <cellStyle name="1_tree_현충묘지-예산서(조경)_예산서-엑셀변환양식100_은파보도현수교 내역서0914_SOLAR투광등내역서(1-21)_내역서 3.05" xfId="1697" xr:uid="{00000000-0005-0000-0000-0000E2060000}"/>
    <cellStyle name="1_tree_현충묘지-예산서(조경)_예산서-엑셀변환양식100_은파보도현수교 내역서0914_SOLAR투광등내역서(1-21)_덕진공원2차(최종)" xfId="1698" xr:uid="{00000000-0005-0000-0000-0000E3060000}"/>
    <cellStyle name="1_tree_현충묘지-예산서(조경)_예산서-엑셀변환양식100_은파보도현수교 내역서0914_SOLAR투광등내역서(1-21)_덕진공원2차(최종)_내역서" xfId="1699" xr:uid="{00000000-0005-0000-0000-0000E4060000}"/>
    <cellStyle name="1_tree_현충묘지-예산서(조경)_예산서-엑셀변환양식100_은파보도현수교 내역서0914_SOLAR투광등내역서(1-21)_덕진공원2차(최종)_내역서_내역서 3.05" xfId="1700" xr:uid="{00000000-0005-0000-0000-0000E5060000}"/>
    <cellStyle name="1_tree_현충묘지-예산서(조경)_예산서-엑셀변환양식100_은파보도현수교 내역서0914_내역서" xfId="1701" xr:uid="{00000000-0005-0000-0000-0000E6060000}"/>
    <cellStyle name="1_tree_현충묘지-예산서(조경)_예산서-엑셀변환양식100_은파보도현수교 내역서0914_내역서(통영)" xfId="1702" xr:uid="{00000000-0005-0000-0000-0000E7060000}"/>
    <cellStyle name="1_tree_현충묘지-예산서(조경)_예산서-엑셀변환양식100_은파보도현수교 내역서0914_내역서(통영)_내역서 3.05" xfId="1703" xr:uid="{00000000-0005-0000-0000-0000E8060000}"/>
    <cellStyle name="1_tree_현충묘지-예산서(조경)_예산서-엑셀변환양식100_은파보도현수교 내역서0914_내역서(통영)_덕진공원2차(최종)" xfId="1704" xr:uid="{00000000-0005-0000-0000-0000E9060000}"/>
    <cellStyle name="1_tree_현충묘지-예산서(조경)_예산서-엑셀변환양식100_은파보도현수교 내역서0914_내역서(통영)_덕진공원2차(최종)_내역서" xfId="1705" xr:uid="{00000000-0005-0000-0000-0000EA060000}"/>
    <cellStyle name="1_tree_현충묘지-예산서(조경)_예산서-엑셀변환양식100_은파보도현수교 내역서0914_내역서(통영)_덕진공원2차(최종)_내역서_내역서 3.05" xfId="1706" xr:uid="{00000000-0005-0000-0000-0000EB060000}"/>
    <cellStyle name="1_tree_현충묘지-예산서(조경)_예산서-엑셀변환양식100_은파보도현수교 내역서0914_내역서(통영)2.22" xfId="1707" xr:uid="{00000000-0005-0000-0000-0000EC060000}"/>
    <cellStyle name="1_tree_현충묘지-예산서(조경)_예산서-엑셀변환양식100_은파보도현수교 내역서0914_내역서(통영)2.22_내역서 3.05" xfId="1708" xr:uid="{00000000-0005-0000-0000-0000ED060000}"/>
    <cellStyle name="1_tree_현충묘지-예산서(조경)_예산서-엑셀변환양식100_은파보도현수교 내역서0914_내역서(통영)2.22_덕진공원2차(최종)" xfId="1709" xr:uid="{00000000-0005-0000-0000-0000EE060000}"/>
    <cellStyle name="1_tree_현충묘지-예산서(조경)_예산서-엑셀변환양식100_은파보도현수교 내역서0914_내역서(통영)2.22_덕진공원2차(최종)_내역서" xfId="1710" xr:uid="{00000000-0005-0000-0000-0000EF060000}"/>
    <cellStyle name="1_tree_현충묘지-예산서(조경)_예산서-엑셀변환양식100_은파보도현수교 내역서0914_내역서(통영)2.22_덕진공원2차(최종)_내역서_내역서 3.05" xfId="1711" xr:uid="{00000000-0005-0000-0000-0000F0060000}"/>
    <cellStyle name="1_tree_현충묘지-예산서(조경)_예산서-엑셀변환양식100_은파보도현수교 내역서0914_내역서(통영)2.25" xfId="1712" xr:uid="{00000000-0005-0000-0000-0000F1060000}"/>
    <cellStyle name="1_tree_현충묘지-예산서(조경)_예산서-엑셀변환양식100_은파보도현수교 내역서0914_내역서(통영)2.25_내역서 3.05" xfId="1713" xr:uid="{00000000-0005-0000-0000-0000F2060000}"/>
    <cellStyle name="1_tree_현충묘지-예산서(조경)_예산서-엑셀변환양식100_은파보도현수교 내역서0914_내역서(통영)2.25_덕진공원2차(최종)" xfId="1714" xr:uid="{00000000-0005-0000-0000-0000F3060000}"/>
    <cellStyle name="1_tree_현충묘지-예산서(조경)_예산서-엑셀변환양식100_은파보도현수교 내역서0914_내역서(통영)2.25_덕진공원2차(최종)_내역서" xfId="1715" xr:uid="{00000000-0005-0000-0000-0000F4060000}"/>
    <cellStyle name="1_tree_현충묘지-예산서(조경)_예산서-엑셀변환양식100_은파보도현수교 내역서0914_내역서(통영)2.25_덕진공원2차(최종)_내역서_내역서 3.05" xfId="1716" xr:uid="{00000000-0005-0000-0000-0000F5060000}"/>
    <cellStyle name="1_tree_현충묘지-예산서(조경)_예산서-엑셀변환양식100_은파보도현수교 내역서0914_내역서(통영)3.9" xfId="1717" xr:uid="{00000000-0005-0000-0000-0000F6060000}"/>
    <cellStyle name="1_tree_현충묘지-예산서(조경)_예산서-엑셀변환양식100_은파보도현수교 내역서0914_내역서(통영)3.9_내역서 3.05" xfId="1718" xr:uid="{00000000-0005-0000-0000-0000F7060000}"/>
    <cellStyle name="1_tree_현충묘지-예산서(조경)_예산서-엑셀변환양식100_은파보도현수교 내역서0914_내역서_내역서 3.05" xfId="1719" xr:uid="{00000000-0005-0000-0000-0000F8060000}"/>
    <cellStyle name="1_tree_현충묘지-예산서(조경)_예산서-엑셀변환양식100_은파보도현수교 내역서0914_덕진공원2차" xfId="1720" xr:uid="{00000000-0005-0000-0000-0000F9060000}"/>
    <cellStyle name="1_tree_현충묘지-예산서(조경)_예산서-엑셀변환양식100_은파보도현수교 내역서0914_덕진공원2차_내역서 3.05" xfId="1721" xr:uid="{00000000-0005-0000-0000-0000FA060000}"/>
    <cellStyle name="1_tree_현충묘지-예산서(조경)_예산서-엑셀변환양식100_은파보도현수교 내역서0914_덕진공원2차_덕진공원2차(최종)" xfId="1722" xr:uid="{00000000-0005-0000-0000-0000FB060000}"/>
    <cellStyle name="1_tree_현충묘지-예산서(조경)_예산서-엑셀변환양식100_은파보도현수교 내역서0914_덕진공원2차_덕진공원2차(최종)_내역서" xfId="1723" xr:uid="{00000000-0005-0000-0000-0000FC060000}"/>
    <cellStyle name="1_tree_현충묘지-예산서(조경)_예산서-엑셀변환양식100_은파보도현수교 내역서0914_덕진공원2차_덕진공원2차(최종)_내역서_내역서 3.05" xfId="1724" xr:uid="{00000000-0005-0000-0000-0000FD060000}"/>
    <cellStyle name="1_tree_현충묘지-예산서(조경)_예산서-엑셀변환양식100_은파보도현수교 내역서0914_은파보도현수교 내역서0923" xfId="1725" xr:uid="{00000000-0005-0000-0000-0000FE060000}"/>
    <cellStyle name="1_tree_현충묘지-예산서(조경)_예산서-엑셀변환양식100_은파보도현수교 내역서0914_은파보도현수교 내역서0923_내역서 3.05" xfId="1726" xr:uid="{00000000-0005-0000-0000-0000FF060000}"/>
    <cellStyle name="1_tree_현충묘지-예산서(조경)_예산서-엑셀변환양식100_전압강하계산서" xfId="1727" xr:uid="{00000000-0005-0000-0000-000000070000}"/>
    <cellStyle name="1_tree_현충묘지-예산서(조경)_예산서-엑셀변환양식100_전압강하계산서_내역서" xfId="1728" xr:uid="{00000000-0005-0000-0000-000001070000}"/>
    <cellStyle name="1_tree_현충묘지-예산서(조경)_예산서-엑셀변환양식100_전압강하계산서_내역서_내역서 3.05" xfId="1729" xr:uid="{00000000-0005-0000-0000-000002070000}"/>
    <cellStyle name="1_tree_현충묘지-예산서(조경)_은파보도현수교 내역서0914" xfId="1730" xr:uid="{00000000-0005-0000-0000-000003070000}"/>
    <cellStyle name="1_tree_현충묘지-예산서(조경)_은파보도현수교 내역서0914_SOLAR투광등내역서(1-21)" xfId="1731" xr:uid="{00000000-0005-0000-0000-000004070000}"/>
    <cellStyle name="1_tree_현충묘지-예산서(조경)_은파보도현수교 내역서0914_SOLAR투광등내역서(1-21)_내역서 3.05" xfId="1732" xr:uid="{00000000-0005-0000-0000-000005070000}"/>
    <cellStyle name="1_tree_현충묘지-예산서(조경)_은파보도현수교 내역서0914_SOLAR투광등내역서(1-21)_덕진공원2차(최종)" xfId="1733" xr:uid="{00000000-0005-0000-0000-000006070000}"/>
    <cellStyle name="1_tree_현충묘지-예산서(조경)_은파보도현수교 내역서0914_SOLAR투광등내역서(1-21)_덕진공원2차(최종)_내역서" xfId="1734" xr:uid="{00000000-0005-0000-0000-000007070000}"/>
    <cellStyle name="1_tree_현충묘지-예산서(조경)_은파보도현수교 내역서0914_SOLAR투광등내역서(1-21)_덕진공원2차(최종)_내역서_내역서 3.05" xfId="1735" xr:uid="{00000000-0005-0000-0000-000008070000}"/>
    <cellStyle name="1_tree_현충묘지-예산서(조경)_은파보도현수교 내역서0914_내역서" xfId="1736" xr:uid="{00000000-0005-0000-0000-000009070000}"/>
    <cellStyle name="1_tree_현충묘지-예산서(조경)_은파보도현수교 내역서0914_내역서(통영)" xfId="1737" xr:uid="{00000000-0005-0000-0000-00000A070000}"/>
    <cellStyle name="1_tree_현충묘지-예산서(조경)_은파보도현수교 내역서0914_내역서(통영)_내역서 3.05" xfId="1738" xr:uid="{00000000-0005-0000-0000-00000B070000}"/>
    <cellStyle name="1_tree_현충묘지-예산서(조경)_은파보도현수교 내역서0914_내역서(통영)_덕진공원2차(최종)" xfId="1739" xr:uid="{00000000-0005-0000-0000-00000C070000}"/>
    <cellStyle name="1_tree_현충묘지-예산서(조경)_은파보도현수교 내역서0914_내역서(통영)_덕진공원2차(최종)_내역서" xfId="1740" xr:uid="{00000000-0005-0000-0000-00000D070000}"/>
    <cellStyle name="1_tree_현충묘지-예산서(조경)_은파보도현수교 내역서0914_내역서(통영)_덕진공원2차(최종)_내역서_내역서 3.05" xfId="1741" xr:uid="{00000000-0005-0000-0000-00000E070000}"/>
    <cellStyle name="1_tree_현충묘지-예산서(조경)_은파보도현수교 내역서0914_내역서(통영)2.22" xfId="1742" xr:uid="{00000000-0005-0000-0000-00000F070000}"/>
    <cellStyle name="1_tree_현충묘지-예산서(조경)_은파보도현수교 내역서0914_내역서(통영)2.22_내역서 3.05" xfId="1743" xr:uid="{00000000-0005-0000-0000-000010070000}"/>
    <cellStyle name="1_tree_현충묘지-예산서(조경)_은파보도현수교 내역서0914_내역서(통영)2.22_덕진공원2차(최종)" xfId="1744" xr:uid="{00000000-0005-0000-0000-000011070000}"/>
    <cellStyle name="1_tree_현충묘지-예산서(조경)_은파보도현수교 내역서0914_내역서(통영)2.22_덕진공원2차(최종)_내역서" xfId="1745" xr:uid="{00000000-0005-0000-0000-000012070000}"/>
    <cellStyle name="1_tree_현충묘지-예산서(조경)_은파보도현수교 내역서0914_내역서(통영)2.22_덕진공원2차(최종)_내역서_내역서 3.05" xfId="1746" xr:uid="{00000000-0005-0000-0000-000013070000}"/>
    <cellStyle name="1_tree_현충묘지-예산서(조경)_은파보도현수교 내역서0914_내역서(통영)2.25" xfId="1747" xr:uid="{00000000-0005-0000-0000-000014070000}"/>
    <cellStyle name="1_tree_현충묘지-예산서(조경)_은파보도현수교 내역서0914_내역서(통영)2.25_내역서 3.05" xfId="1748" xr:uid="{00000000-0005-0000-0000-000015070000}"/>
    <cellStyle name="1_tree_현충묘지-예산서(조경)_은파보도현수교 내역서0914_내역서(통영)2.25_덕진공원2차(최종)" xfId="1749" xr:uid="{00000000-0005-0000-0000-000016070000}"/>
    <cellStyle name="1_tree_현충묘지-예산서(조경)_은파보도현수교 내역서0914_내역서(통영)2.25_덕진공원2차(최종)_내역서" xfId="1750" xr:uid="{00000000-0005-0000-0000-000017070000}"/>
    <cellStyle name="1_tree_현충묘지-예산서(조경)_은파보도현수교 내역서0914_내역서(통영)2.25_덕진공원2차(최종)_내역서_내역서 3.05" xfId="1751" xr:uid="{00000000-0005-0000-0000-000018070000}"/>
    <cellStyle name="1_tree_현충묘지-예산서(조경)_은파보도현수교 내역서0914_내역서(통영)3.9" xfId="1752" xr:uid="{00000000-0005-0000-0000-000019070000}"/>
    <cellStyle name="1_tree_현충묘지-예산서(조경)_은파보도현수교 내역서0914_내역서(통영)3.9_내역서 3.05" xfId="1753" xr:uid="{00000000-0005-0000-0000-00001A070000}"/>
    <cellStyle name="1_tree_현충묘지-예산서(조경)_은파보도현수교 내역서0914_내역서_내역서 3.05" xfId="1754" xr:uid="{00000000-0005-0000-0000-00001B070000}"/>
    <cellStyle name="1_tree_현충묘지-예산서(조경)_은파보도현수교 내역서0914_덕진공원2차" xfId="1755" xr:uid="{00000000-0005-0000-0000-00001C070000}"/>
    <cellStyle name="1_tree_현충묘지-예산서(조경)_은파보도현수교 내역서0914_덕진공원2차_내역서 3.05" xfId="1756" xr:uid="{00000000-0005-0000-0000-00001D070000}"/>
    <cellStyle name="1_tree_현충묘지-예산서(조경)_은파보도현수교 내역서0914_덕진공원2차_덕진공원2차(최종)" xfId="1757" xr:uid="{00000000-0005-0000-0000-00001E070000}"/>
    <cellStyle name="1_tree_현충묘지-예산서(조경)_은파보도현수교 내역서0914_덕진공원2차_덕진공원2차(최종)_내역서" xfId="1758" xr:uid="{00000000-0005-0000-0000-00001F070000}"/>
    <cellStyle name="1_tree_현충묘지-예산서(조경)_은파보도현수교 내역서0914_덕진공원2차_덕진공원2차(최종)_내역서_내역서 3.05" xfId="1759" xr:uid="{00000000-0005-0000-0000-000020070000}"/>
    <cellStyle name="1_tree_현충묘지-예산서(조경)_은파보도현수교 내역서0914_은파보도현수교 내역서0923" xfId="1760" xr:uid="{00000000-0005-0000-0000-000021070000}"/>
    <cellStyle name="1_tree_현충묘지-예산서(조경)_은파보도현수교 내역서0914_은파보도현수교 내역서0923_내역서 3.05" xfId="1761" xr:uid="{00000000-0005-0000-0000-000022070000}"/>
    <cellStyle name="1_tree_현충묘지-예산서(조경)_전압강하계산서" xfId="1762" xr:uid="{00000000-0005-0000-0000-000023070000}"/>
    <cellStyle name="1_tree_현충묘지-예산서(조경)_전압강하계산서_내역서" xfId="1763" xr:uid="{00000000-0005-0000-0000-000024070000}"/>
    <cellStyle name="1_tree_현충묘지-예산서(조경)_전압강하계산서_내역서_내역서 3.05" xfId="1764" xr:uid="{00000000-0005-0000-0000-000025070000}"/>
    <cellStyle name="1_간선전압강하계산서" xfId="1765" xr:uid="{00000000-0005-0000-0000-000026070000}"/>
    <cellStyle name="1_간선전압강하계산서2.22" xfId="1766" xr:uid="{00000000-0005-0000-0000-000027070000}"/>
    <cellStyle name="1_견적서" xfId="1767" xr:uid="{00000000-0005-0000-0000-000028070000}"/>
    <cellStyle name="1_견적서-비츠로" xfId="1768" xr:uid="{00000000-0005-0000-0000-000029070000}"/>
    <cellStyle name="1_관급내역서양식" xfId="1769" xr:uid="{00000000-0005-0000-0000-00002A070000}"/>
    <cellStyle name="1_내역서 3.05" xfId="1770" xr:uid="{00000000-0005-0000-0000-00002B070000}"/>
    <cellStyle name="1_내역서 3.10" xfId="1771" xr:uid="{00000000-0005-0000-0000-00002C070000}"/>
    <cellStyle name="1_내역서 변경4.15" xfId="1772" xr:uid="{00000000-0005-0000-0000-00002D070000}"/>
    <cellStyle name="1_내역서12-23" xfId="1773" xr:uid="{00000000-0005-0000-0000-00002E070000}"/>
    <cellStyle name="1_내역서12-23_내역서 3.05" xfId="1774" xr:uid="{00000000-0005-0000-0000-00002F070000}"/>
    <cellStyle name="1_단가조사표" xfId="1775" xr:uid="{00000000-0005-0000-0000-000030070000}"/>
    <cellStyle name="1_단가조사표_1011소각" xfId="1776" xr:uid="{00000000-0005-0000-0000-000031070000}"/>
    <cellStyle name="1_단가조사표_1011소각_내역서 3.05" xfId="1777" xr:uid="{00000000-0005-0000-0000-000032070000}"/>
    <cellStyle name="1_단가조사표_1011소각_내역서 3.10" xfId="1778" xr:uid="{00000000-0005-0000-0000-000033070000}"/>
    <cellStyle name="1_단가조사표_1011소각_청주 명암저수지4.16" xfId="1779" xr:uid="{00000000-0005-0000-0000-000034070000}"/>
    <cellStyle name="1_단가조사표_1113교~1" xfId="1780" xr:uid="{00000000-0005-0000-0000-000035070000}"/>
    <cellStyle name="1_단가조사표_1113교~1_내역서 3.05" xfId="1781" xr:uid="{00000000-0005-0000-0000-000036070000}"/>
    <cellStyle name="1_단가조사표_1113교~1_내역서 3.10" xfId="1782" xr:uid="{00000000-0005-0000-0000-000037070000}"/>
    <cellStyle name="1_단가조사표_1113교~1_청주 명암저수지4.16" xfId="1783" xr:uid="{00000000-0005-0000-0000-000038070000}"/>
    <cellStyle name="1_단가조사표_121내역" xfId="1784" xr:uid="{00000000-0005-0000-0000-000039070000}"/>
    <cellStyle name="1_단가조사표_121내역_내역서 3.05" xfId="1785" xr:uid="{00000000-0005-0000-0000-00003A070000}"/>
    <cellStyle name="1_단가조사표_121내역_내역서 3.10" xfId="1786" xr:uid="{00000000-0005-0000-0000-00003B070000}"/>
    <cellStyle name="1_단가조사표_121내역_청주 명암저수지4.16" xfId="1787" xr:uid="{00000000-0005-0000-0000-00003C070000}"/>
    <cellStyle name="1_단가조사표_객토량" xfId="1788" xr:uid="{00000000-0005-0000-0000-00003D070000}"/>
    <cellStyle name="1_단가조사표_객토량_내역서 3.05" xfId="1789" xr:uid="{00000000-0005-0000-0000-00003E070000}"/>
    <cellStyle name="1_단가조사표_객토량_내역서 3.10" xfId="1790" xr:uid="{00000000-0005-0000-0000-00003F070000}"/>
    <cellStyle name="1_단가조사표_객토량_청주 명암저수지4.16" xfId="1791" xr:uid="{00000000-0005-0000-0000-000040070000}"/>
    <cellStyle name="1_단가조사표_교통센~1" xfId="1792" xr:uid="{00000000-0005-0000-0000-000041070000}"/>
    <cellStyle name="1_단가조사표_교통센~1_내역서 3.05" xfId="1793" xr:uid="{00000000-0005-0000-0000-000042070000}"/>
    <cellStyle name="1_단가조사표_교통센~1_내역서 3.10" xfId="1794" xr:uid="{00000000-0005-0000-0000-000043070000}"/>
    <cellStyle name="1_단가조사표_교통센~1_청주 명암저수지4.16" xfId="1795" xr:uid="{00000000-0005-0000-0000-000044070000}"/>
    <cellStyle name="1_단가조사표_교통센터412" xfId="1796" xr:uid="{00000000-0005-0000-0000-000045070000}"/>
    <cellStyle name="1_단가조사표_교통센터412_내역서 3.05" xfId="1797" xr:uid="{00000000-0005-0000-0000-000046070000}"/>
    <cellStyle name="1_단가조사표_교통센터412_내역서 3.10" xfId="1798" xr:uid="{00000000-0005-0000-0000-000047070000}"/>
    <cellStyle name="1_단가조사표_교통센터412_청주 명암저수지4.16" xfId="1799" xr:uid="{00000000-0005-0000-0000-000048070000}"/>
    <cellStyle name="1_단가조사표_교통수" xfId="1800" xr:uid="{00000000-0005-0000-0000-000049070000}"/>
    <cellStyle name="1_단가조사표_교통수_내역서 3.05" xfId="1801" xr:uid="{00000000-0005-0000-0000-00004A070000}"/>
    <cellStyle name="1_단가조사표_교통수_내역서 3.10" xfId="1802" xr:uid="{00000000-0005-0000-0000-00004B070000}"/>
    <cellStyle name="1_단가조사표_교통수_청주 명암저수지4.16" xfId="1803" xr:uid="{00000000-0005-0000-0000-00004C070000}"/>
    <cellStyle name="1_단가조사표_교통수량산출서" xfId="1804" xr:uid="{00000000-0005-0000-0000-00004D070000}"/>
    <cellStyle name="1_단가조사표_교통수량산출서_내역서 3.05" xfId="1805" xr:uid="{00000000-0005-0000-0000-00004E070000}"/>
    <cellStyle name="1_단가조사표_교통수량산출서_내역서 3.10" xfId="1806" xr:uid="{00000000-0005-0000-0000-00004F070000}"/>
    <cellStyle name="1_단가조사표_교통수량산출서_청주 명암저수지4.16" xfId="1807" xr:uid="{00000000-0005-0000-0000-000050070000}"/>
    <cellStyle name="1_단가조사표_구조물대가 (2)" xfId="1808" xr:uid="{00000000-0005-0000-0000-000051070000}"/>
    <cellStyle name="1_단가조사표_구조물대가 (2)_내역서 3.05" xfId="1809" xr:uid="{00000000-0005-0000-0000-000052070000}"/>
    <cellStyle name="1_단가조사표_구조물대가 (2)_내역서 3.10" xfId="1810" xr:uid="{00000000-0005-0000-0000-000053070000}"/>
    <cellStyle name="1_단가조사표_구조물대가 (2)_청주 명암저수지4.16" xfId="1811" xr:uid="{00000000-0005-0000-0000-000054070000}"/>
    <cellStyle name="1_단가조사표_내역서 (2)" xfId="1812" xr:uid="{00000000-0005-0000-0000-000055070000}"/>
    <cellStyle name="1_단가조사표_내역서 (2)_내역서 3.05" xfId="1813" xr:uid="{00000000-0005-0000-0000-000056070000}"/>
    <cellStyle name="1_단가조사표_내역서 (2)_내역서 3.10" xfId="1814" xr:uid="{00000000-0005-0000-0000-000057070000}"/>
    <cellStyle name="1_단가조사표_내역서 (2)_청주 명암저수지4.16" xfId="1815" xr:uid="{00000000-0005-0000-0000-000058070000}"/>
    <cellStyle name="1_단가조사표_내역서 3.05" xfId="1816" xr:uid="{00000000-0005-0000-0000-000059070000}"/>
    <cellStyle name="1_단가조사표_내역서 3.10" xfId="1817" xr:uid="{00000000-0005-0000-0000-00005A070000}"/>
    <cellStyle name="1_단가조사표_대전관저지구" xfId="1818" xr:uid="{00000000-0005-0000-0000-00005B070000}"/>
    <cellStyle name="1_단가조사표_대전관저지구_내역서 3.05" xfId="1819" xr:uid="{00000000-0005-0000-0000-00005C070000}"/>
    <cellStyle name="1_단가조사표_대전관저지구_내역서 3.10" xfId="1820" xr:uid="{00000000-0005-0000-0000-00005D070000}"/>
    <cellStyle name="1_단가조사표_대전관저지구_청주 명암저수지4.16" xfId="1821" xr:uid="{00000000-0005-0000-0000-00005E070000}"/>
    <cellStyle name="1_단가조사표_동측지~1" xfId="1822" xr:uid="{00000000-0005-0000-0000-00005F070000}"/>
    <cellStyle name="1_단가조사표_동측지~1_내역서 3.05" xfId="1823" xr:uid="{00000000-0005-0000-0000-000060070000}"/>
    <cellStyle name="1_단가조사표_동측지~1_내역서 3.10" xfId="1824" xr:uid="{00000000-0005-0000-0000-000061070000}"/>
    <cellStyle name="1_단가조사표_동측지~1_청주 명암저수지4.16" xfId="1825" xr:uid="{00000000-0005-0000-0000-000062070000}"/>
    <cellStyle name="1_단가조사표_동측지원422" xfId="1826" xr:uid="{00000000-0005-0000-0000-000063070000}"/>
    <cellStyle name="1_단가조사표_동측지원422_내역서 3.05" xfId="1827" xr:uid="{00000000-0005-0000-0000-000064070000}"/>
    <cellStyle name="1_단가조사표_동측지원422_내역서 3.10" xfId="1828" xr:uid="{00000000-0005-0000-0000-000065070000}"/>
    <cellStyle name="1_단가조사표_동측지원422_청주 명암저수지4.16" xfId="1829" xr:uid="{00000000-0005-0000-0000-000066070000}"/>
    <cellStyle name="1_단가조사표_동측지원512" xfId="1830" xr:uid="{00000000-0005-0000-0000-000067070000}"/>
    <cellStyle name="1_단가조사표_동측지원512_내역서 3.05" xfId="1831" xr:uid="{00000000-0005-0000-0000-000068070000}"/>
    <cellStyle name="1_단가조사표_동측지원512_내역서 3.10" xfId="1832" xr:uid="{00000000-0005-0000-0000-000069070000}"/>
    <cellStyle name="1_단가조사표_동측지원512_청주 명암저수지4.16" xfId="1833" xr:uid="{00000000-0005-0000-0000-00006A070000}"/>
    <cellStyle name="1_단가조사표_동측지원524" xfId="1834" xr:uid="{00000000-0005-0000-0000-00006B070000}"/>
    <cellStyle name="1_단가조사표_동측지원524_내역서 3.05" xfId="1835" xr:uid="{00000000-0005-0000-0000-00006C070000}"/>
    <cellStyle name="1_단가조사표_동측지원524_내역서 3.10" xfId="1836" xr:uid="{00000000-0005-0000-0000-00006D070000}"/>
    <cellStyle name="1_단가조사표_동측지원524_청주 명암저수지4.16" xfId="1837" xr:uid="{00000000-0005-0000-0000-00006E070000}"/>
    <cellStyle name="1_단가조사표_부대422" xfId="1838" xr:uid="{00000000-0005-0000-0000-00006F070000}"/>
    <cellStyle name="1_단가조사표_부대422_내역서 3.05" xfId="1839" xr:uid="{00000000-0005-0000-0000-000070070000}"/>
    <cellStyle name="1_단가조사표_부대422_내역서 3.10" xfId="1840" xr:uid="{00000000-0005-0000-0000-000071070000}"/>
    <cellStyle name="1_단가조사표_부대422_청주 명암저수지4.16" xfId="1841" xr:uid="{00000000-0005-0000-0000-000072070000}"/>
    <cellStyle name="1_단가조사표_부대시설" xfId="1842" xr:uid="{00000000-0005-0000-0000-000073070000}"/>
    <cellStyle name="1_단가조사표_부대시설_내역서 3.05" xfId="1843" xr:uid="{00000000-0005-0000-0000-000074070000}"/>
    <cellStyle name="1_단가조사표_부대시설_내역서 3.10" xfId="1844" xr:uid="{00000000-0005-0000-0000-000075070000}"/>
    <cellStyle name="1_단가조사표_부대시설_청주 명암저수지4.16" xfId="1845" xr:uid="{00000000-0005-0000-0000-000076070000}"/>
    <cellStyle name="1_단가조사표_소각수~1" xfId="1846" xr:uid="{00000000-0005-0000-0000-000077070000}"/>
    <cellStyle name="1_단가조사표_소각수~1_내역서 3.05" xfId="1847" xr:uid="{00000000-0005-0000-0000-000078070000}"/>
    <cellStyle name="1_단가조사표_소각수~1_내역서 3.10" xfId="1848" xr:uid="{00000000-0005-0000-0000-000079070000}"/>
    <cellStyle name="1_단가조사표_소각수~1_청주 명암저수지4.16" xfId="1849" xr:uid="{00000000-0005-0000-0000-00007A070000}"/>
    <cellStyle name="1_단가조사표_소각수내역서" xfId="1850" xr:uid="{00000000-0005-0000-0000-00007B070000}"/>
    <cellStyle name="1_단가조사표_소각수내역서_내역서 3.05" xfId="1851" xr:uid="{00000000-0005-0000-0000-00007C070000}"/>
    <cellStyle name="1_단가조사표_소각수내역서_내역서 3.10" xfId="1852" xr:uid="{00000000-0005-0000-0000-00007D070000}"/>
    <cellStyle name="1_단가조사표_소각수내역서_청주 명암저수지4.16" xfId="1853" xr:uid="{00000000-0005-0000-0000-00007E070000}"/>
    <cellStyle name="1_단가조사표_소각수목2" xfId="1854" xr:uid="{00000000-0005-0000-0000-00007F070000}"/>
    <cellStyle name="1_단가조사표_소각수목2_내역서 3.05" xfId="1855" xr:uid="{00000000-0005-0000-0000-000080070000}"/>
    <cellStyle name="1_단가조사표_소각수목2_내역서 3.10" xfId="1856" xr:uid="{00000000-0005-0000-0000-000081070000}"/>
    <cellStyle name="1_단가조사표_소각수목2_청주 명암저수지4.16" xfId="1857" xr:uid="{00000000-0005-0000-0000-000082070000}"/>
    <cellStyle name="1_단가조사표_수량산출서 (2)" xfId="1858" xr:uid="{00000000-0005-0000-0000-000083070000}"/>
    <cellStyle name="1_단가조사표_수량산출서 (2)_내역서 3.05" xfId="1859" xr:uid="{00000000-0005-0000-0000-000084070000}"/>
    <cellStyle name="1_단가조사표_수량산출서 (2)_내역서 3.10" xfId="1860" xr:uid="{00000000-0005-0000-0000-000085070000}"/>
    <cellStyle name="1_단가조사표_수량산출서 (2)_청주 명암저수지4.16" xfId="1861" xr:uid="{00000000-0005-0000-0000-000086070000}"/>
    <cellStyle name="1_단가조사표_엑스포~1" xfId="1862" xr:uid="{00000000-0005-0000-0000-000087070000}"/>
    <cellStyle name="1_단가조사표_엑스포~1_내역서 3.05" xfId="1863" xr:uid="{00000000-0005-0000-0000-000088070000}"/>
    <cellStyle name="1_단가조사표_엑스포~1_내역서 3.10" xfId="1864" xr:uid="{00000000-0005-0000-0000-000089070000}"/>
    <cellStyle name="1_단가조사표_엑스포~1_청주 명암저수지4.16" xfId="1865" xr:uid="{00000000-0005-0000-0000-00008A070000}"/>
    <cellStyle name="1_단가조사표_엑스포한빛1" xfId="1866" xr:uid="{00000000-0005-0000-0000-00008B070000}"/>
    <cellStyle name="1_단가조사표_엑스포한빛1_내역서 3.05" xfId="1867" xr:uid="{00000000-0005-0000-0000-00008C070000}"/>
    <cellStyle name="1_단가조사표_엑스포한빛1_내역서 3.10" xfId="1868" xr:uid="{00000000-0005-0000-0000-00008D070000}"/>
    <cellStyle name="1_단가조사표_엑스포한빛1_청주 명암저수지4.16" xfId="1869" xr:uid="{00000000-0005-0000-0000-00008E070000}"/>
    <cellStyle name="1_단가조사표_여객터미널331" xfId="1870" xr:uid="{00000000-0005-0000-0000-00008F070000}"/>
    <cellStyle name="1_단가조사표_여객터미널331_내역서 3.05" xfId="1871" xr:uid="{00000000-0005-0000-0000-000090070000}"/>
    <cellStyle name="1_단가조사표_여객터미널331_내역서 3.10" xfId="1872" xr:uid="{00000000-0005-0000-0000-000091070000}"/>
    <cellStyle name="1_단가조사표_여객터미널331_청주 명암저수지4.16" xfId="1873" xr:uid="{00000000-0005-0000-0000-000092070000}"/>
    <cellStyle name="1_단가조사표_여객터미널513" xfId="1874" xr:uid="{00000000-0005-0000-0000-000093070000}"/>
    <cellStyle name="1_단가조사표_여객터미널513_내역서 3.05" xfId="1875" xr:uid="{00000000-0005-0000-0000-000094070000}"/>
    <cellStyle name="1_단가조사표_여객터미널513_내역서 3.10" xfId="1876" xr:uid="{00000000-0005-0000-0000-000095070000}"/>
    <cellStyle name="1_단가조사표_여객터미널513_청주 명암저수지4.16" xfId="1877" xr:uid="{00000000-0005-0000-0000-000096070000}"/>
    <cellStyle name="1_단가조사표_여객터미널629" xfId="1878" xr:uid="{00000000-0005-0000-0000-000097070000}"/>
    <cellStyle name="1_단가조사표_여객터미널629_내역서 3.05" xfId="1879" xr:uid="{00000000-0005-0000-0000-000098070000}"/>
    <cellStyle name="1_단가조사표_여객터미널629_내역서 3.10" xfId="1880" xr:uid="{00000000-0005-0000-0000-000099070000}"/>
    <cellStyle name="1_단가조사표_여객터미널629_청주 명암저수지4.16" xfId="1881" xr:uid="{00000000-0005-0000-0000-00009A070000}"/>
    <cellStyle name="1_단가조사표_외곽도로616" xfId="1882" xr:uid="{00000000-0005-0000-0000-00009B070000}"/>
    <cellStyle name="1_단가조사표_외곽도로616_내역서 3.05" xfId="1883" xr:uid="{00000000-0005-0000-0000-00009C070000}"/>
    <cellStyle name="1_단가조사표_외곽도로616_내역서 3.10" xfId="1884" xr:uid="{00000000-0005-0000-0000-00009D070000}"/>
    <cellStyle name="1_단가조사표_외곽도로616_청주 명암저수지4.16" xfId="1885" xr:uid="{00000000-0005-0000-0000-00009E070000}"/>
    <cellStyle name="1_단가조사표_원가계~1" xfId="1886" xr:uid="{00000000-0005-0000-0000-00009F070000}"/>
    <cellStyle name="1_단가조사표_원가계~1_내역서 3.05" xfId="1887" xr:uid="{00000000-0005-0000-0000-0000A0070000}"/>
    <cellStyle name="1_단가조사표_원가계~1_내역서 3.10" xfId="1888" xr:uid="{00000000-0005-0000-0000-0000A1070000}"/>
    <cellStyle name="1_단가조사표_원가계~1_청주 명암저수지4.16" xfId="1889" xr:uid="{00000000-0005-0000-0000-0000A2070000}"/>
    <cellStyle name="1_단가조사표_유기질" xfId="1890" xr:uid="{00000000-0005-0000-0000-0000A3070000}"/>
    <cellStyle name="1_단가조사표_유기질_내역서 3.05" xfId="1891" xr:uid="{00000000-0005-0000-0000-0000A4070000}"/>
    <cellStyle name="1_단가조사표_유기질_내역서 3.10" xfId="1892" xr:uid="{00000000-0005-0000-0000-0000A5070000}"/>
    <cellStyle name="1_단가조사표_유기질_청주 명암저수지4.16" xfId="1893" xr:uid="{00000000-0005-0000-0000-0000A6070000}"/>
    <cellStyle name="1_단가조사표_자재조서 (2)" xfId="1894" xr:uid="{00000000-0005-0000-0000-0000A7070000}"/>
    <cellStyle name="1_단가조사표_자재조서 (2)_내역서 3.05" xfId="1895" xr:uid="{00000000-0005-0000-0000-0000A8070000}"/>
    <cellStyle name="1_단가조사표_자재조서 (2)_내역서 3.10" xfId="1896" xr:uid="{00000000-0005-0000-0000-0000A9070000}"/>
    <cellStyle name="1_단가조사표_자재조서 (2)_청주 명암저수지4.16" xfId="1897" xr:uid="{00000000-0005-0000-0000-0000AA070000}"/>
    <cellStyle name="1_단가조사표_청주 명암저수지4.16" xfId="1898" xr:uid="{00000000-0005-0000-0000-0000AB070000}"/>
    <cellStyle name="1_단가조사표_총괄내역" xfId="1899" xr:uid="{00000000-0005-0000-0000-0000AC070000}"/>
    <cellStyle name="1_단가조사표_총괄내역 (2)" xfId="1900" xr:uid="{00000000-0005-0000-0000-0000AD070000}"/>
    <cellStyle name="1_단가조사표_총괄내역 (2)_내역서 3.05" xfId="1901" xr:uid="{00000000-0005-0000-0000-0000AE070000}"/>
    <cellStyle name="1_단가조사표_총괄내역 (2)_내역서 3.10" xfId="1902" xr:uid="{00000000-0005-0000-0000-0000AF070000}"/>
    <cellStyle name="1_단가조사표_총괄내역 (2)_청주 명암저수지4.16" xfId="1903" xr:uid="{00000000-0005-0000-0000-0000B0070000}"/>
    <cellStyle name="1_단가조사표_총괄내역_내역서 3.05" xfId="1904" xr:uid="{00000000-0005-0000-0000-0000B1070000}"/>
    <cellStyle name="1_단가조사표_총괄내역_내역서 3.10" xfId="1905" xr:uid="{00000000-0005-0000-0000-0000B2070000}"/>
    <cellStyle name="1_단가조사표_총괄내역_청주 명암저수지4.16" xfId="1906" xr:uid="{00000000-0005-0000-0000-0000B3070000}"/>
    <cellStyle name="1_단가조사표_터미널도로403" xfId="1907" xr:uid="{00000000-0005-0000-0000-0000B4070000}"/>
    <cellStyle name="1_단가조사표_터미널도로403_내역서 3.05" xfId="1908" xr:uid="{00000000-0005-0000-0000-0000B5070000}"/>
    <cellStyle name="1_단가조사표_터미널도로403_내역서 3.10" xfId="1909" xr:uid="{00000000-0005-0000-0000-0000B6070000}"/>
    <cellStyle name="1_단가조사표_터미널도로403_청주 명암저수지4.16" xfId="1910" xr:uid="{00000000-0005-0000-0000-0000B7070000}"/>
    <cellStyle name="1_단가조사표_터미널도로429" xfId="1911" xr:uid="{00000000-0005-0000-0000-0000B8070000}"/>
    <cellStyle name="1_단가조사표_터미널도로429_내역서 3.05" xfId="1912" xr:uid="{00000000-0005-0000-0000-0000B9070000}"/>
    <cellStyle name="1_단가조사표_터미널도로429_내역서 3.10" xfId="1913" xr:uid="{00000000-0005-0000-0000-0000BA070000}"/>
    <cellStyle name="1_단가조사표_터미널도로429_청주 명암저수지4.16" xfId="1914" xr:uid="{00000000-0005-0000-0000-0000BB070000}"/>
    <cellStyle name="1_단가조사표_포장일위" xfId="1915" xr:uid="{00000000-0005-0000-0000-0000BC070000}"/>
    <cellStyle name="1_단가조사표_포장일위_내역서 3.05" xfId="1916" xr:uid="{00000000-0005-0000-0000-0000BD070000}"/>
    <cellStyle name="1_단가조사표_포장일위_내역서 3.10" xfId="1917" xr:uid="{00000000-0005-0000-0000-0000BE070000}"/>
    <cellStyle name="1_단가조사표_포장일위_청주 명암저수지4.16" xfId="1918" xr:uid="{00000000-0005-0000-0000-0000BF070000}"/>
    <cellStyle name="1_대비견적서 (동국하이테크)" xfId="4248" xr:uid="{00000000-0005-0000-0000-0000C0070000}"/>
    <cellStyle name="1_발산지구 보도육교내역서(수정-품셈)" xfId="1919" xr:uid="{00000000-0005-0000-0000-0000C1070000}"/>
    <cellStyle name="1_설계서(남원정수장 원격감시설비)" xfId="4249" xr:uid="{00000000-0005-0000-0000-0000C2070000}"/>
    <cellStyle name="1_설계서(오수펌프 설치관련 프로그램추가작업)" xfId="4250" xr:uid="{00000000-0005-0000-0000-0000C3070000}"/>
    <cellStyle name="1_시민계략공사" xfId="69" xr:uid="{00000000-0005-0000-0000-0000C4070000}"/>
    <cellStyle name="1_시민계략공사_2002년도각종계산서너릿제터널등7개소" xfId="4251" xr:uid="{00000000-0005-0000-0000-0000C5070000}"/>
    <cellStyle name="1_시민계략공사_2002년도각종계산서하반기원본" xfId="4252" xr:uid="{00000000-0005-0000-0000-0000C6070000}"/>
    <cellStyle name="1_시민계략공사_2002년도각종계산서하반기원본_일체형배전반" xfId="4253" xr:uid="{00000000-0005-0000-0000-0000C7070000}"/>
    <cellStyle name="1_시민계략공사_2002년도각종계산서하반기원본_임실가축MCC내역서" xfId="4254" xr:uid="{00000000-0005-0000-0000-0000C8070000}"/>
    <cellStyle name="1_시민계략공사_2003년 각종계산서(읽기전용)" xfId="4255" xr:uid="{00000000-0005-0000-0000-0000C9070000}"/>
    <cellStyle name="1_시민계략공사_2003년 각종계산서(읽기전용)_내역서(전기)" xfId="4256" xr:uid="{00000000-0005-0000-0000-0000CA070000}"/>
    <cellStyle name="1_시민계략공사_2003년 각종계산서(읽기전용)_내역서(전기)_대자중(EMS)" xfId="4257" xr:uid="{00000000-0005-0000-0000-0000CB070000}"/>
    <cellStyle name="1_시민계략공사_2003년 각종계산서(읽기전용)_내역서(전기)_일체형배전반" xfId="4258" xr:uid="{00000000-0005-0000-0000-0000CC070000}"/>
    <cellStyle name="1_시민계략공사_2003년 각종계산서(읽기전용)_내역서(전기)_임실가축MCC내역서" xfId="4259" xr:uid="{00000000-0005-0000-0000-0000CD070000}"/>
    <cellStyle name="1_시민계략공사_2003년 각종계산서(읽기전용)_내역서(전기)_하백초교교사-배전반" xfId="4260" xr:uid="{00000000-0005-0000-0000-0000CE070000}"/>
    <cellStyle name="1_시민계략공사_2003년 각종계산서(읽기전용)_대자중(EMS)" xfId="4261" xr:uid="{00000000-0005-0000-0000-0000CF070000}"/>
    <cellStyle name="1_시민계략공사_2003년 각종계산서(읽기전용)_일체형배전반" xfId="4262" xr:uid="{00000000-0005-0000-0000-0000D0070000}"/>
    <cellStyle name="1_시민계략공사_2003년 각종계산서(읽기전용)_임실가축MCC내역서" xfId="4263" xr:uid="{00000000-0005-0000-0000-0000D1070000}"/>
    <cellStyle name="1_시민계략공사_2003년 각종계산서(읽기전용)_하백초교교사-배전반" xfId="4264" xr:uid="{00000000-0005-0000-0000-0000D2070000}"/>
    <cellStyle name="1_시민계략공사_Book2" xfId="4265" xr:uid="{00000000-0005-0000-0000-0000D3070000}"/>
    <cellStyle name="1_시민계략공사_계산서" xfId="4266" xr:uid="{00000000-0005-0000-0000-0000D4070000}"/>
    <cellStyle name="1_시민계략공사_계산서_일체형배전반" xfId="4267" xr:uid="{00000000-0005-0000-0000-0000D5070000}"/>
    <cellStyle name="1_시민계략공사_계산서_임실가축MCC내역서" xfId="4268" xr:uid="{00000000-0005-0000-0000-0000D6070000}"/>
    <cellStyle name="1_시민계략공사_계산서및내역서5월15일변경" xfId="4269" xr:uid="{00000000-0005-0000-0000-0000D7070000}"/>
    <cellStyle name="1_시민계략공사_계산서및내역서5월9일변경" xfId="4270" xr:uid="{00000000-0005-0000-0000-0000D8070000}"/>
    <cellStyle name="1_시민계략공사_광양중동중학교실증축공사(전기)-4월10일한번더" xfId="4271" xr:uid="{00000000-0005-0000-0000-0000D9070000}"/>
    <cellStyle name="1_시민계략공사_무안연꽃방죽(4월9일)한번더" xfId="4272" xr:uid="{00000000-0005-0000-0000-0000DA070000}"/>
    <cellStyle name="1_시민계략공사_보일약국~순국비간 도로개설 가로등설치공사" xfId="4273" xr:uid="{00000000-0005-0000-0000-0000DB070000}"/>
    <cellStyle name="1_시민계략공사_복지관 부하계산서" xfId="4274" xr:uid="{00000000-0005-0000-0000-0000DC070000}"/>
    <cellStyle name="1_시민계략공사_복지관 부하계산서_내역서(전기)" xfId="4275" xr:uid="{00000000-0005-0000-0000-0000DD070000}"/>
    <cellStyle name="1_시민계략공사_복지관 부하계산서_내역서(전기)_대자중(EMS)" xfId="4276" xr:uid="{00000000-0005-0000-0000-0000DE070000}"/>
    <cellStyle name="1_시민계략공사_복지관 부하계산서_내역서(전기)_일체형배전반" xfId="4277" xr:uid="{00000000-0005-0000-0000-0000DF070000}"/>
    <cellStyle name="1_시민계략공사_복지관 부하계산서_내역서(전기)_임실가축MCC내역서" xfId="4278" xr:uid="{00000000-0005-0000-0000-0000E0070000}"/>
    <cellStyle name="1_시민계략공사_복지관 부하계산서_내역서(전기)_하백초교교사-배전반" xfId="4279" xr:uid="{00000000-0005-0000-0000-0000E1070000}"/>
    <cellStyle name="1_시민계략공사_복지관 부하계산서_대자중(EMS)" xfId="4280" xr:uid="{00000000-0005-0000-0000-0000E2070000}"/>
    <cellStyle name="1_시민계략공사_복지관 부하계산서_일체형배전반" xfId="4281" xr:uid="{00000000-0005-0000-0000-0000E3070000}"/>
    <cellStyle name="1_시민계략공사_복지관 부하계산서_임실가축MCC내역서" xfId="4282" xr:uid="{00000000-0005-0000-0000-0000E4070000}"/>
    <cellStyle name="1_시민계략공사_복지관 부하계산서_하백초교교사-배전반" xfId="4283" xr:uid="{00000000-0005-0000-0000-0000E5070000}"/>
    <cellStyle name="1_시민계략공사_봉산면보건지소신축공사(전기)11월30일변경" xfId="4284" xr:uid="{00000000-0005-0000-0000-0000E6070000}"/>
    <cellStyle name="1_시민계략공사_북문로(팔마로)가로등설치공사(변경)3월11일" xfId="4285" xr:uid="{00000000-0005-0000-0000-0000E7070000}"/>
    <cellStyle name="1_시민계략공사_북문팔마로확포장공사가로등" xfId="4286" xr:uid="{00000000-0005-0000-0000-0000E8070000}"/>
    <cellStyle name="1_시민계략공사_비상부하,발전기용량 계산서" xfId="4287" xr:uid="{00000000-0005-0000-0000-0000E9070000}"/>
    <cellStyle name="1_시민계략공사_비상부하,발전기용량 계산서_내역서(전기)" xfId="4288" xr:uid="{00000000-0005-0000-0000-0000EA070000}"/>
    <cellStyle name="1_시민계략공사_비상부하,발전기용량 계산서_내역서(전기)_대자중(EMS)" xfId="4289" xr:uid="{00000000-0005-0000-0000-0000EB070000}"/>
    <cellStyle name="1_시민계략공사_비상부하,발전기용량 계산서_내역서(전기)_일체형배전반" xfId="4290" xr:uid="{00000000-0005-0000-0000-0000EC070000}"/>
    <cellStyle name="1_시민계략공사_비상부하,발전기용량 계산서_내역서(전기)_임실가축MCC내역서" xfId="4291" xr:uid="{00000000-0005-0000-0000-0000ED070000}"/>
    <cellStyle name="1_시민계략공사_비상부하,발전기용량 계산서_내역서(전기)_하백초교교사-배전반" xfId="4292" xr:uid="{00000000-0005-0000-0000-0000EE070000}"/>
    <cellStyle name="1_시민계략공사_비상부하,발전기용량 계산서_대자중(EMS)" xfId="4293" xr:uid="{00000000-0005-0000-0000-0000EF070000}"/>
    <cellStyle name="1_시민계략공사_비상부하,발전기용량 계산서_일체형배전반" xfId="4294" xr:uid="{00000000-0005-0000-0000-0000F0070000}"/>
    <cellStyle name="1_시민계략공사_비상부하,발전기용량 계산서_임실가축MCC내역서" xfId="4295" xr:uid="{00000000-0005-0000-0000-0000F1070000}"/>
    <cellStyle name="1_시민계략공사_비상부하,발전기용량 계산서_하백초교교사-배전반" xfId="4296" xr:uid="{00000000-0005-0000-0000-0000F2070000}"/>
    <cellStyle name="1_시민계략공사_율촌중학교심야전기" xfId="4297" xr:uid="{00000000-0005-0000-0000-0000F3070000}"/>
    <cellStyle name="1_시민계략공사_전기-한남" xfId="70" xr:uid="{00000000-0005-0000-0000-0000F4070000}"/>
    <cellStyle name="1_시민계략공사_전기-한남_추가내역서" xfId="4298" xr:uid="{00000000-0005-0000-0000-0000F5070000}"/>
    <cellStyle name="1_시민계략공사_조도계산서" xfId="4299" xr:uid="{00000000-0005-0000-0000-0000F6070000}"/>
    <cellStyle name="1_시민계략공사_조도계산서_내역서(전기)" xfId="4300" xr:uid="{00000000-0005-0000-0000-0000F7070000}"/>
    <cellStyle name="1_시민계략공사_조도계산서_내역서(전기)_대자중(EMS)" xfId="4301" xr:uid="{00000000-0005-0000-0000-0000F8070000}"/>
    <cellStyle name="1_시민계략공사_조도계산서_내역서(전기)_일체형배전반" xfId="4302" xr:uid="{00000000-0005-0000-0000-0000F9070000}"/>
    <cellStyle name="1_시민계략공사_조도계산서_내역서(전기)_임실가축MCC내역서" xfId="4303" xr:uid="{00000000-0005-0000-0000-0000FA070000}"/>
    <cellStyle name="1_시민계략공사_조도계산서_내역서(전기)_하백초교교사-배전반" xfId="4304" xr:uid="{00000000-0005-0000-0000-0000FB070000}"/>
    <cellStyle name="1_시민계략공사_조도계산서_대자중(EMS)" xfId="4305" xr:uid="{00000000-0005-0000-0000-0000FC070000}"/>
    <cellStyle name="1_시민계략공사_조도계산서_일체형배전반" xfId="4306" xr:uid="{00000000-0005-0000-0000-0000FD070000}"/>
    <cellStyle name="1_시민계략공사_조도계산서_임실가축MCC내역서" xfId="4307" xr:uid="{00000000-0005-0000-0000-0000FE070000}"/>
    <cellStyle name="1_시민계략공사_조도계산서_하백초교교사-배전반" xfId="4308" xr:uid="{00000000-0005-0000-0000-0000FF070000}"/>
    <cellStyle name="1_시민계략공사_추가내역서" xfId="4309" xr:uid="{00000000-0005-0000-0000-000000080000}"/>
    <cellStyle name="1_예산신양공내역" xfId="4310" xr:uid="{00000000-0005-0000-0000-000001080000}"/>
    <cellStyle name="1_오목대 전기내역" xfId="1920" xr:uid="{00000000-0005-0000-0000-000002080000}"/>
    <cellStyle name="1_월락정수장 PLC,MMI 교체 및 수정작업 설계서" xfId="4311" xr:uid="{00000000-0005-0000-0000-000003080000}"/>
    <cellStyle name="1_전압강하계산" xfId="1921" xr:uid="{00000000-0005-0000-0000-000004080000}"/>
    <cellStyle name="1_정산내역서1" xfId="4312" xr:uid="{00000000-0005-0000-0000-000005080000}"/>
    <cellStyle name="1_정산변경" xfId="4313" xr:uid="{00000000-0005-0000-0000-000006080000}"/>
    <cellStyle name="1_청주 명암저수지4.16" xfId="1922" xr:uid="{00000000-0005-0000-0000-000007080000}"/>
    <cellStyle name="1_추가내역서" xfId="4314" xr:uid="{00000000-0005-0000-0000-000008080000}"/>
    <cellStyle name="1_침출수처리장 감시제어시스템 구축공사 (최종)" xfId="4315" xr:uid="{00000000-0005-0000-0000-000009080000}"/>
    <cellStyle name="1_해보시장-수정최종" xfId="4316" xr:uid="{00000000-0005-0000-0000-00000A080000}"/>
    <cellStyle name="1_현충묘지-수량산출서" xfId="1923" xr:uid="{00000000-0005-0000-0000-00000B080000}"/>
    <cellStyle name="1_현충묘지-수량산출서_내역서 3.05" xfId="1924" xr:uid="{00000000-0005-0000-0000-00000C080000}"/>
    <cellStyle name="1_현충묘지-수량산출서_내역서 3.10" xfId="1925" xr:uid="{00000000-0005-0000-0000-00000D080000}"/>
    <cellStyle name="1_현충묘지-수량산출서_청주 명암저수지4.16" xfId="1926" xr:uid="{00000000-0005-0000-0000-00000E080000}"/>
    <cellStyle name="10공/㎥" xfId="1927" xr:uid="{00000000-0005-0000-0000-00000F080000}"/>
    <cellStyle name="11" xfId="1928" xr:uid="{00000000-0005-0000-0000-000010080000}"/>
    <cellStyle name="111" xfId="1929" xr:uid="{00000000-0005-0000-0000-000011080000}"/>
    <cellStyle name="19990216" xfId="71" xr:uid="{00000000-0005-0000-0000-000012080000}"/>
    <cellStyle name="¹e" xfId="1930" xr:uid="{00000000-0005-0000-0000-000013080000}"/>
    <cellStyle name="¹e 2" xfId="1931" xr:uid="{00000000-0005-0000-0000-000014080000}"/>
    <cellStyle name="¹eº" xfId="72" xr:uid="{00000000-0005-0000-0000-000015080000}"/>
    <cellStyle name="¹éº" xfId="73" xr:uid="{00000000-0005-0000-0000-000016080000}"/>
    <cellStyle name="¹éº 2" xfId="1932" xr:uid="{00000000-0005-0000-0000-000017080000}"/>
    <cellStyle name="¹éº 3" xfId="3369" xr:uid="{00000000-0005-0000-0000-000018080000}"/>
    <cellStyle name="¹éº 4" xfId="4317" xr:uid="{00000000-0005-0000-0000-000019080000}"/>
    <cellStyle name="¹eº_100804-자동수위계_설계서(압력식20m)" xfId="1933" xr:uid="{00000000-0005-0000-0000-00001A080000}"/>
    <cellStyle name="¹éº_100804-자동수위계_설계서(압력식20m)" xfId="1934" xr:uid="{00000000-0005-0000-0000-00001B080000}"/>
    <cellStyle name="¹eº_1차+2차 단가보안(03.07.14)-기존품목+신규품목" xfId="74" xr:uid="{00000000-0005-0000-0000-00001C080000}"/>
    <cellStyle name="¹éº_1차-원본)평지지구 전기공사 내역서(수위계4개소)" xfId="1935" xr:uid="{00000000-0005-0000-0000-00001D080000}"/>
    <cellStyle name="¹eº_2차-야간경관개선" xfId="75" xr:uid="{00000000-0005-0000-0000-00001E080000}"/>
    <cellStyle name="¹éº_경천_전기공사내역서(보완최종)" xfId="76" xr:uid="{00000000-0005-0000-0000-00001F080000}"/>
    <cellStyle name="¹eº_관리사내역서(2005년노임 제출)(1)" xfId="1936" xr:uid="{00000000-0005-0000-0000-000020080000}"/>
    <cellStyle name="¹éº_기계계산" xfId="77" xr:uid="{00000000-0005-0000-0000-000021080000}"/>
    <cellStyle name="¹eº_기계내역서" xfId="78" xr:uid="{00000000-0005-0000-0000-000022080000}"/>
    <cellStyle name="¹éº_기계내역서" xfId="79" xr:uid="{00000000-0005-0000-0000-000023080000}"/>
    <cellStyle name="¹eº_기계내역서_1차-원본)평지지구 전기공사 내역서(수위계4개소)" xfId="1937" xr:uid="{00000000-0005-0000-0000-000024080000}"/>
    <cellStyle name="¹éº_기계내역서_1차-원본)평지지구 전기공사 내역서(수위계4개소)" xfId="1938" xr:uid="{00000000-0005-0000-0000-000025080000}"/>
    <cellStyle name="¹eº_기계내역서_시스템공사(하기양수장'1009)" xfId="1939" xr:uid="{00000000-0005-0000-0000-000026080000}"/>
    <cellStyle name="¹éº_기계내역서_시스템공사(하기양수장'1009)" xfId="1940" xr:uid="{00000000-0005-0000-0000-000027080000}"/>
    <cellStyle name="¹eº_기계내역서_시스템공사(한림양-'1005)" xfId="1941" xr:uid="{00000000-0005-0000-0000-000028080000}"/>
    <cellStyle name="¹éº_기계내역서_시스템공사(한림양-'1005)" xfId="1942" xr:uid="{00000000-0005-0000-0000-000029080000}"/>
    <cellStyle name="¹eº_기계내역서_정재1차-평지지구 내역서" xfId="1943" xr:uid="{00000000-0005-0000-0000-00002A080000}"/>
    <cellStyle name="¹éº_기계내역서_정재1차-평지지구 내역서" xfId="1944" xr:uid="{00000000-0005-0000-0000-00002B080000}"/>
    <cellStyle name="¹eº_기계설비내역" xfId="80" xr:uid="{00000000-0005-0000-0000-00002C080000}"/>
    <cellStyle name="¹éº_기계설비내역" xfId="81" xr:uid="{00000000-0005-0000-0000-00002D080000}"/>
    <cellStyle name="¹eº_기계설비내역_1차-원본)평지지구 전기공사 내역서(수위계4개소)" xfId="1945" xr:uid="{00000000-0005-0000-0000-00002E080000}"/>
    <cellStyle name="¹éº_기계설비내역_1차-원본)평지지구 전기공사 내역서(수위계4개소)" xfId="1946" xr:uid="{00000000-0005-0000-0000-00002F080000}"/>
    <cellStyle name="¹eº_기계설비내역_시스템공사(하기양수장'1009)" xfId="1947" xr:uid="{00000000-0005-0000-0000-000030080000}"/>
    <cellStyle name="¹éº_기계설비내역_시스템공사(하기양수장'1009)" xfId="1948" xr:uid="{00000000-0005-0000-0000-000031080000}"/>
    <cellStyle name="¹eº_기계설비내역_시스템공사(한림양-'1005)" xfId="1949" xr:uid="{00000000-0005-0000-0000-000032080000}"/>
    <cellStyle name="¹éº_기계설비내역_시스템공사(한림양-'1005)" xfId="1950" xr:uid="{00000000-0005-0000-0000-000033080000}"/>
    <cellStyle name="¹eº_기계설비내역_정재1차-평지지구 내역서" xfId="1951" xr:uid="{00000000-0005-0000-0000-000034080000}"/>
    <cellStyle name="¹éº_기계설비내역_정재1차-평지지구 내역서" xfId="1952" xr:uid="{00000000-0005-0000-0000-000035080000}"/>
    <cellStyle name="¹eº_김해지구 KT공사비(1)" xfId="1953" xr:uid="{00000000-0005-0000-0000-000036080000}"/>
    <cellStyle name="¹éº_김해지구 KT공사비(1)" xfId="1954" xr:uid="{00000000-0005-0000-0000-000037080000}"/>
    <cellStyle name="¹eº_내역서" xfId="82" xr:uid="{00000000-0005-0000-0000-000038080000}"/>
    <cellStyle name="¹éº_내역서" xfId="83" xr:uid="{00000000-0005-0000-0000-000039080000}"/>
    <cellStyle name="¹eº_내역서_1차-원본)평지지구 전기공사 내역서(수위계4개소)" xfId="1955" xr:uid="{00000000-0005-0000-0000-00003A080000}"/>
    <cellStyle name="¹éº_내역서_1차-원본)평지지구 전기공사 내역서(수위계4개소)" xfId="1956" xr:uid="{00000000-0005-0000-0000-00003B080000}"/>
    <cellStyle name="¹eº_내역서_시스템공사(하기양수장'1009)" xfId="1957" xr:uid="{00000000-0005-0000-0000-00003C080000}"/>
    <cellStyle name="¹éº_내역서_시스템공사(하기양수장'1009)" xfId="1958" xr:uid="{00000000-0005-0000-0000-00003D080000}"/>
    <cellStyle name="¹eº_내역서_시스템공사(한림양-'1005)" xfId="1959" xr:uid="{00000000-0005-0000-0000-00003E080000}"/>
    <cellStyle name="¹éº_내역서_시스템공사(한림양-'1005)" xfId="1960" xr:uid="{00000000-0005-0000-0000-00003F080000}"/>
    <cellStyle name="¹eº_내역서_정재1차-평지지구 내역서" xfId="1961" xr:uid="{00000000-0005-0000-0000-000040080000}"/>
    <cellStyle name="¹éº_내역서_정재1차-평지지구 내역서" xfId="1962" xr:uid="{00000000-0005-0000-0000-000041080000}"/>
    <cellStyle name="¹eº_마곡보완" xfId="84" xr:uid="{00000000-0005-0000-0000-000042080000}"/>
    <cellStyle name="¹éº_마곡보완" xfId="85" xr:uid="{00000000-0005-0000-0000-000043080000}"/>
    <cellStyle name="¹eº_마곡보완_100804-자동수위계_설계서(압력식20m)" xfId="1963" xr:uid="{00000000-0005-0000-0000-000044080000}"/>
    <cellStyle name="¹éº_마곡보완_100804-자동수위계_설계서(압력식20m)" xfId="1964" xr:uid="{00000000-0005-0000-0000-000045080000}"/>
    <cellStyle name="¹eº_마곡보완_1차-원본)평지지구 전기공사 내역서(수위계4개소)" xfId="1965" xr:uid="{00000000-0005-0000-0000-000046080000}"/>
    <cellStyle name="¹éº_마곡보완_1차-원본)평지지구 전기공사 내역서(수위계4개소)" xfId="1966" xr:uid="{00000000-0005-0000-0000-000047080000}"/>
    <cellStyle name="¹eº_마곡보완_김해지구 KT공사비(1)" xfId="1967" xr:uid="{00000000-0005-0000-0000-000048080000}"/>
    <cellStyle name="¹éº_마곡보완_김해지구 KT공사비(1)" xfId="1968" xr:uid="{00000000-0005-0000-0000-000049080000}"/>
    <cellStyle name="¹eº_마곡보완_시스템제조구매설치내역서(가인개보수)" xfId="86" xr:uid="{00000000-0005-0000-0000-00004A080000}"/>
    <cellStyle name="¹éº_마곡보완_시스템제조구매설치내역서(가인개보수)" xfId="87" xr:uid="{00000000-0005-0000-0000-00004B080000}"/>
    <cellStyle name="¹eº_마곡보완_시스템제조구매설치내역서(사촌-세부설계'1007)" xfId="88" xr:uid="{00000000-0005-0000-0000-00004C080000}"/>
    <cellStyle name="¹éº_마곡보완_시스템제조구매설치내역서(사촌-세부설계'1007)" xfId="89" xr:uid="{00000000-0005-0000-0000-00004D080000}"/>
    <cellStyle name="¹eº_마곡보완_자동수위계 설계서(압력식30M)" xfId="90" xr:uid="{00000000-0005-0000-0000-00004E080000}"/>
    <cellStyle name="¹éº_마곡보완_자동수위계 설계서(압력식30M)" xfId="91" xr:uid="{00000000-0005-0000-0000-00004F080000}"/>
    <cellStyle name="¹eº_마곡보완_전북도본부_무진장지사_SW사업비" xfId="92" xr:uid="{00000000-0005-0000-0000-000050080000}"/>
    <cellStyle name="¹éº_마곡보완_전북도본부_무진장지사_SW사업비" xfId="93" xr:uid="{00000000-0005-0000-0000-000051080000}"/>
    <cellStyle name="¹eº_마곡보완_정읍지구 코드사업 실시설계" xfId="1969" xr:uid="{00000000-0005-0000-0000-000052080000}"/>
    <cellStyle name="¹éº_마곡보완_정읍지구 코드사업 실시설계" xfId="1970" xr:uid="{00000000-0005-0000-0000-000053080000}"/>
    <cellStyle name="¹eº_마곡보완_정재1차-평지지구 내역서" xfId="1971" xr:uid="{00000000-0005-0000-0000-000054080000}"/>
    <cellStyle name="¹éº_마곡보완_정재1차-평지지구 내역서" xfId="1972" xr:uid="{00000000-0005-0000-0000-000055080000}"/>
    <cellStyle name="¹eº_마곡보완_취수탑레이다30m(09관급)090801" xfId="94" xr:uid="{00000000-0005-0000-0000-000056080000}"/>
    <cellStyle name="¹éº_마곡보완_취수탑레이다30m(09관급)090801" xfId="95" xr:uid="{00000000-0005-0000-0000-000057080000}"/>
    <cellStyle name="¹eº_백공기계(수정2)" xfId="96" xr:uid="{00000000-0005-0000-0000-000058080000}"/>
    <cellStyle name="¹éº_백공기계(수정2)" xfId="97" xr:uid="{00000000-0005-0000-0000-000059080000}"/>
    <cellStyle name="¹eº_백공기계(수정2)_1차-원본)평지지구 전기공사 내역서(수위계4개소)" xfId="1973" xr:uid="{00000000-0005-0000-0000-00005A080000}"/>
    <cellStyle name="¹éº_백공기계(수정2)_1차-원본)평지지구 전기공사 내역서(수위계4개소)" xfId="1974" xr:uid="{00000000-0005-0000-0000-00005B080000}"/>
    <cellStyle name="¹eº_백공기계(수정2)_김해지구 KT공사비(1)" xfId="1975" xr:uid="{00000000-0005-0000-0000-00005C080000}"/>
    <cellStyle name="¹éº_백공기계(수정2)_김해지구 KT공사비(1)" xfId="1976" xr:uid="{00000000-0005-0000-0000-00005D080000}"/>
    <cellStyle name="¹eº_백공기계(수정2)_부록3 김해지구 공사비(최종)" xfId="1977" xr:uid="{00000000-0005-0000-0000-00005E080000}"/>
    <cellStyle name="¹éº_백공기계(수정2)_부록3 김해지구 공사비(최종)" xfId="1978" xr:uid="{00000000-0005-0000-0000-00005F080000}"/>
    <cellStyle name="¹eº_백공기계(수정2)_부록5 남해지구 공사비" xfId="1979" xr:uid="{00000000-0005-0000-0000-000060080000}"/>
    <cellStyle name="¹éº_백공기계(수정2)_부록5 남해지구 공사비" xfId="1980" xr:uid="{00000000-0005-0000-0000-000061080000}"/>
    <cellStyle name="¹eº_백공기계(수정2)_부록5 남해지구 공사비 (version 1)" xfId="1981" xr:uid="{00000000-0005-0000-0000-000062080000}"/>
    <cellStyle name="¹éº_백공기계(수정2)_부록5 남해지구 공사비 (version 1)" xfId="1982" xr:uid="{00000000-0005-0000-0000-000063080000}"/>
    <cellStyle name="¹eº_백공기계(수정2)_사업수지예산서(김해TM.TC-2011.12)" xfId="1983" xr:uid="{00000000-0005-0000-0000-000064080000}"/>
    <cellStyle name="¹éº_백공기계(수정2)_사업수지예산서(김해TM.TC-2011.12)" xfId="1984" xr:uid="{00000000-0005-0000-0000-000065080000}"/>
    <cellStyle name="¹eº_백공기계(수정2)_시스템공사(하기양수장'1009)" xfId="1985" xr:uid="{00000000-0005-0000-0000-000066080000}"/>
    <cellStyle name="¹éº_백공기계(수정2)_시스템공사(하기양수장'1009)" xfId="1986" xr:uid="{00000000-0005-0000-0000-000067080000}"/>
    <cellStyle name="¹eº_백공기계(수정2)_시스템공사(한림양-'1005)" xfId="1987" xr:uid="{00000000-0005-0000-0000-000068080000}"/>
    <cellStyle name="¹éº_백공기계(수정2)_시스템공사(한림양-'1005)" xfId="1988" xr:uid="{00000000-0005-0000-0000-000069080000}"/>
    <cellStyle name="¹eº_백공기계(수정2)_정재1차-평지지구 내역서" xfId="1989" xr:uid="{00000000-0005-0000-0000-00006A080000}"/>
    <cellStyle name="¹éº_백공기계(수정2)_정재1차-평지지구 내역서" xfId="1990" xr:uid="{00000000-0005-0000-0000-00006B080000}"/>
    <cellStyle name="¹eº_부록3 김해지구 공사비(최종)" xfId="1991" xr:uid="{00000000-0005-0000-0000-00006C080000}"/>
    <cellStyle name="¹éº_시스템제조구매설치내역서(가인개보수)" xfId="98" xr:uid="{00000000-0005-0000-0000-00006D080000}"/>
    <cellStyle name="¹eº_신태인배수장제진기" xfId="99" xr:uid="{00000000-0005-0000-0000-00006E080000}"/>
    <cellStyle name="¹éº_양배수장(2004년-하반기)" xfId="100" xr:uid="{00000000-0005-0000-0000-00006F080000}"/>
    <cellStyle name="¹eº_옥포배수갑문설계11.26" xfId="101" xr:uid="{00000000-0005-0000-0000-000070080000}"/>
    <cellStyle name="¹éº_율북보완" xfId="102" xr:uid="{00000000-0005-0000-0000-000071080000}"/>
    <cellStyle name="¹eº_자동수위계 설계서(압력식30M)" xfId="103" xr:uid="{00000000-0005-0000-0000-000072080000}"/>
    <cellStyle name="¹éº_자동수위계 설계서(압력식30M)" xfId="104" xr:uid="{00000000-0005-0000-0000-000073080000}"/>
    <cellStyle name="¹eº_전북도본부_무진장지사_SW사업비" xfId="105" xr:uid="{00000000-0005-0000-0000-000074080000}"/>
    <cellStyle name="¹éº_전북도본부_무진장지사_SW사업비" xfId="106" xr:uid="{00000000-0005-0000-0000-000075080000}"/>
    <cellStyle name="¹eº_전체분" xfId="107" xr:uid="{00000000-0005-0000-0000-000076080000}"/>
    <cellStyle name="¹éº_접지양수장내역서" xfId="108" xr:uid="{00000000-0005-0000-0000-000077080000}"/>
    <cellStyle name="¹eº_정읍지구 코드사업 실시설계" xfId="1992" xr:uid="{00000000-0005-0000-0000-000078080000}"/>
    <cellStyle name="¹éº_정읍지구 코드사업 실시설계" xfId="1993" xr:uid="{00000000-0005-0000-0000-000079080000}"/>
    <cellStyle name="¹eº_정재1차-평지지구 내역서" xfId="1994" xr:uid="{00000000-0005-0000-0000-00007A080000}"/>
    <cellStyle name="¹éº_정재1차-평지지구 내역서" xfId="1995" xr:uid="{00000000-0005-0000-0000-00007B080000}"/>
    <cellStyle name="¹eº_취수탑레이다30m(09관급)090801" xfId="109" xr:uid="{00000000-0005-0000-0000-00007C080000}"/>
    <cellStyle name="¹éº_취수탑레이다30m(09관급)090801" xfId="110" xr:uid="{00000000-0005-0000-0000-00007D080000}"/>
    <cellStyle name="¹eº_풍산공동관리사단가보완(1)" xfId="1996" xr:uid="{00000000-0005-0000-0000-00007E080000}"/>
    <cellStyle name="¹éº_하갈산배수문공사비" xfId="111" xr:uid="{00000000-0005-0000-0000-00007F080000}"/>
    <cellStyle name="¹eº_하갈산배수문공사비_김해지구 KT공사비(1)" xfId="1997" xr:uid="{00000000-0005-0000-0000-000080080000}"/>
    <cellStyle name="¹éº_하갈산배수문공사비_김해지구 KT공사비(1)" xfId="1998" xr:uid="{00000000-0005-0000-0000-000081080000}"/>
    <cellStyle name="¹eº_하갈산배수문공사비_정재1차-평지지구 내역서" xfId="1999" xr:uid="{00000000-0005-0000-0000-000082080000}"/>
    <cellStyle name="¹éº_하갈산배수문공사비_정재1차-평지지구 내역서" xfId="2000" xr:uid="{00000000-0005-0000-0000-000083080000}"/>
    <cellStyle name="¹eºÐA²_AIAIC°AuCoE² " xfId="112" xr:uid="{00000000-0005-0000-0000-000084080000}"/>
    <cellStyle name="2" xfId="2001" xr:uid="{00000000-0005-0000-0000-000085080000}"/>
    <cellStyle name="2)" xfId="2002" xr:uid="{00000000-0005-0000-0000-000086080000}"/>
    <cellStyle name="2_laroux" xfId="2003" xr:uid="{00000000-0005-0000-0000-000087080000}"/>
    <cellStyle name="2_laroux_ATC-YOON1" xfId="2004" xr:uid="{00000000-0005-0000-0000-000088080000}"/>
    <cellStyle name="2_laroux_ATC-YOON1_내역서 3.05" xfId="2005" xr:uid="{00000000-0005-0000-0000-000089080000}"/>
    <cellStyle name="2_laroux_ATC-YOON1_내역서 3.10" xfId="2006" xr:uid="{00000000-0005-0000-0000-00008A080000}"/>
    <cellStyle name="2_laroux_ATC-YOON1_청주 명암저수지4.16" xfId="2007" xr:uid="{00000000-0005-0000-0000-00008B080000}"/>
    <cellStyle name="2_laroux_내역서 3.05" xfId="2008" xr:uid="{00000000-0005-0000-0000-00008C080000}"/>
    <cellStyle name="2_laroux_내역서 3.10" xfId="2009" xr:uid="{00000000-0005-0000-0000-00008D080000}"/>
    <cellStyle name="2_laroux_청주 명암저수지4.16" xfId="2010" xr:uid="{00000000-0005-0000-0000-00008E080000}"/>
    <cellStyle name="2_내역서 3.05" xfId="2011" xr:uid="{00000000-0005-0000-0000-00008F080000}"/>
    <cellStyle name="2_내역서 3.10" xfId="2012" xr:uid="{00000000-0005-0000-0000-000090080000}"/>
    <cellStyle name="2_단가조사표" xfId="2013" xr:uid="{00000000-0005-0000-0000-000091080000}"/>
    <cellStyle name="2_단가조사표_1011소각" xfId="2014" xr:uid="{00000000-0005-0000-0000-000092080000}"/>
    <cellStyle name="2_단가조사표_1011소각_내역서 3.05" xfId="2015" xr:uid="{00000000-0005-0000-0000-000093080000}"/>
    <cellStyle name="2_단가조사표_1011소각_내역서 3.10" xfId="2016" xr:uid="{00000000-0005-0000-0000-000094080000}"/>
    <cellStyle name="2_단가조사표_1011소각_청주 명암저수지4.16" xfId="2017" xr:uid="{00000000-0005-0000-0000-000095080000}"/>
    <cellStyle name="2_단가조사표_1113교~1" xfId="2018" xr:uid="{00000000-0005-0000-0000-000096080000}"/>
    <cellStyle name="2_단가조사표_1113교~1_내역서 3.05" xfId="2019" xr:uid="{00000000-0005-0000-0000-000097080000}"/>
    <cellStyle name="2_단가조사표_1113교~1_내역서 3.10" xfId="2020" xr:uid="{00000000-0005-0000-0000-000098080000}"/>
    <cellStyle name="2_단가조사표_1113교~1_청주 명암저수지4.16" xfId="2021" xr:uid="{00000000-0005-0000-0000-000099080000}"/>
    <cellStyle name="2_단가조사표_121내역" xfId="2022" xr:uid="{00000000-0005-0000-0000-00009A080000}"/>
    <cellStyle name="2_단가조사표_121내역_내역서 3.05" xfId="2023" xr:uid="{00000000-0005-0000-0000-00009B080000}"/>
    <cellStyle name="2_단가조사표_121내역_내역서 3.10" xfId="2024" xr:uid="{00000000-0005-0000-0000-00009C080000}"/>
    <cellStyle name="2_단가조사표_121내역_청주 명암저수지4.16" xfId="2025" xr:uid="{00000000-0005-0000-0000-00009D080000}"/>
    <cellStyle name="2_단가조사표_객토량" xfId="2026" xr:uid="{00000000-0005-0000-0000-00009E080000}"/>
    <cellStyle name="2_단가조사표_객토량_내역서 3.05" xfId="2027" xr:uid="{00000000-0005-0000-0000-00009F080000}"/>
    <cellStyle name="2_단가조사표_객토량_내역서 3.10" xfId="2028" xr:uid="{00000000-0005-0000-0000-0000A0080000}"/>
    <cellStyle name="2_단가조사표_객토량_청주 명암저수지4.16" xfId="2029" xr:uid="{00000000-0005-0000-0000-0000A1080000}"/>
    <cellStyle name="2_단가조사표_교통센~1" xfId="2030" xr:uid="{00000000-0005-0000-0000-0000A2080000}"/>
    <cellStyle name="2_단가조사표_교통센~1_내역서 3.05" xfId="2031" xr:uid="{00000000-0005-0000-0000-0000A3080000}"/>
    <cellStyle name="2_단가조사표_교통센~1_내역서 3.10" xfId="2032" xr:uid="{00000000-0005-0000-0000-0000A4080000}"/>
    <cellStyle name="2_단가조사표_교통센~1_청주 명암저수지4.16" xfId="2033" xr:uid="{00000000-0005-0000-0000-0000A5080000}"/>
    <cellStyle name="2_단가조사표_교통센터412" xfId="2034" xr:uid="{00000000-0005-0000-0000-0000A6080000}"/>
    <cellStyle name="2_단가조사표_교통센터412_내역서 3.05" xfId="2035" xr:uid="{00000000-0005-0000-0000-0000A7080000}"/>
    <cellStyle name="2_단가조사표_교통센터412_내역서 3.10" xfId="2036" xr:uid="{00000000-0005-0000-0000-0000A8080000}"/>
    <cellStyle name="2_단가조사표_교통센터412_청주 명암저수지4.16" xfId="2037" xr:uid="{00000000-0005-0000-0000-0000A9080000}"/>
    <cellStyle name="2_단가조사표_교통수" xfId="2038" xr:uid="{00000000-0005-0000-0000-0000AA080000}"/>
    <cellStyle name="2_단가조사표_교통수_내역서 3.05" xfId="2039" xr:uid="{00000000-0005-0000-0000-0000AB080000}"/>
    <cellStyle name="2_단가조사표_교통수_내역서 3.10" xfId="2040" xr:uid="{00000000-0005-0000-0000-0000AC080000}"/>
    <cellStyle name="2_단가조사표_교통수_청주 명암저수지4.16" xfId="2041" xr:uid="{00000000-0005-0000-0000-0000AD080000}"/>
    <cellStyle name="2_단가조사표_교통수량산출서" xfId="2042" xr:uid="{00000000-0005-0000-0000-0000AE080000}"/>
    <cellStyle name="2_단가조사표_교통수량산출서_내역서 3.05" xfId="2043" xr:uid="{00000000-0005-0000-0000-0000AF080000}"/>
    <cellStyle name="2_단가조사표_교통수량산출서_내역서 3.10" xfId="2044" xr:uid="{00000000-0005-0000-0000-0000B0080000}"/>
    <cellStyle name="2_단가조사표_교통수량산출서_청주 명암저수지4.16" xfId="2045" xr:uid="{00000000-0005-0000-0000-0000B1080000}"/>
    <cellStyle name="2_단가조사표_구조물대가 (2)" xfId="2046" xr:uid="{00000000-0005-0000-0000-0000B2080000}"/>
    <cellStyle name="2_단가조사표_구조물대가 (2)_내역서 3.05" xfId="2047" xr:uid="{00000000-0005-0000-0000-0000B3080000}"/>
    <cellStyle name="2_단가조사표_구조물대가 (2)_내역서 3.10" xfId="2048" xr:uid="{00000000-0005-0000-0000-0000B4080000}"/>
    <cellStyle name="2_단가조사표_구조물대가 (2)_청주 명암저수지4.16" xfId="2049" xr:uid="{00000000-0005-0000-0000-0000B5080000}"/>
    <cellStyle name="2_단가조사표_내역서 (2)" xfId="2050" xr:uid="{00000000-0005-0000-0000-0000B6080000}"/>
    <cellStyle name="2_단가조사표_내역서 (2)_내역서 3.05" xfId="2051" xr:uid="{00000000-0005-0000-0000-0000B7080000}"/>
    <cellStyle name="2_단가조사표_내역서 (2)_내역서 3.10" xfId="2052" xr:uid="{00000000-0005-0000-0000-0000B8080000}"/>
    <cellStyle name="2_단가조사표_내역서 (2)_청주 명암저수지4.16" xfId="2053" xr:uid="{00000000-0005-0000-0000-0000B9080000}"/>
    <cellStyle name="2_단가조사표_내역서 3.05" xfId="2054" xr:uid="{00000000-0005-0000-0000-0000BA080000}"/>
    <cellStyle name="2_단가조사표_내역서 3.10" xfId="2055" xr:uid="{00000000-0005-0000-0000-0000BB080000}"/>
    <cellStyle name="2_단가조사표_대전관저지구" xfId="2056" xr:uid="{00000000-0005-0000-0000-0000BC080000}"/>
    <cellStyle name="2_단가조사표_대전관저지구_내역서 3.05" xfId="2057" xr:uid="{00000000-0005-0000-0000-0000BD080000}"/>
    <cellStyle name="2_단가조사표_대전관저지구_내역서 3.10" xfId="2058" xr:uid="{00000000-0005-0000-0000-0000BE080000}"/>
    <cellStyle name="2_단가조사표_대전관저지구_청주 명암저수지4.16" xfId="2059" xr:uid="{00000000-0005-0000-0000-0000BF080000}"/>
    <cellStyle name="2_단가조사표_동측지~1" xfId="2060" xr:uid="{00000000-0005-0000-0000-0000C0080000}"/>
    <cellStyle name="2_단가조사표_동측지~1_내역서 3.05" xfId="2061" xr:uid="{00000000-0005-0000-0000-0000C1080000}"/>
    <cellStyle name="2_단가조사표_동측지~1_내역서 3.10" xfId="2062" xr:uid="{00000000-0005-0000-0000-0000C2080000}"/>
    <cellStyle name="2_단가조사표_동측지~1_청주 명암저수지4.16" xfId="2063" xr:uid="{00000000-0005-0000-0000-0000C3080000}"/>
    <cellStyle name="2_단가조사표_동측지원422" xfId="2064" xr:uid="{00000000-0005-0000-0000-0000C4080000}"/>
    <cellStyle name="2_단가조사표_동측지원422_내역서 3.05" xfId="2065" xr:uid="{00000000-0005-0000-0000-0000C5080000}"/>
    <cellStyle name="2_단가조사표_동측지원422_내역서 3.10" xfId="2066" xr:uid="{00000000-0005-0000-0000-0000C6080000}"/>
    <cellStyle name="2_단가조사표_동측지원422_청주 명암저수지4.16" xfId="2067" xr:uid="{00000000-0005-0000-0000-0000C7080000}"/>
    <cellStyle name="2_단가조사표_동측지원512" xfId="2068" xr:uid="{00000000-0005-0000-0000-0000C8080000}"/>
    <cellStyle name="2_단가조사표_동측지원512_내역서 3.05" xfId="2069" xr:uid="{00000000-0005-0000-0000-0000C9080000}"/>
    <cellStyle name="2_단가조사표_동측지원512_내역서 3.10" xfId="2070" xr:uid="{00000000-0005-0000-0000-0000CA080000}"/>
    <cellStyle name="2_단가조사표_동측지원512_청주 명암저수지4.16" xfId="2071" xr:uid="{00000000-0005-0000-0000-0000CB080000}"/>
    <cellStyle name="2_단가조사표_동측지원524" xfId="2072" xr:uid="{00000000-0005-0000-0000-0000CC080000}"/>
    <cellStyle name="2_단가조사표_동측지원524_내역서 3.05" xfId="2073" xr:uid="{00000000-0005-0000-0000-0000CD080000}"/>
    <cellStyle name="2_단가조사표_동측지원524_내역서 3.10" xfId="2074" xr:uid="{00000000-0005-0000-0000-0000CE080000}"/>
    <cellStyle name="2_단가조사표_동측지원524_청주 명암저수지4.16" xfId="2075" xr:uid="{00000000-0005-0000-0000-0000CF080000}"/>
    <cellStyle name="2_단가조사표_부대422" xfId="2076" xr:uid="{00000000-0005-0000-0000-0000D0080000}"/>
    <cellStyle name="2_단가조사표_부대422_내역서 3.05" xfId="2077" xr:uid="{00000000-0005-0000-0000-0000D1080000}"/>
    <cellStyle name="2_단가조사표_부대422_내역서 3.10" xfId="2078" xr:uid="{00000000-0005-0000-0000-0000D2080000}"/>
    <cellStyle name="2_단가조사표_부대422_청주 명암저수지4.16" xfId="2079" xr:uid="{00000000-0005-0000-0000-0000D3080000}"/>
    <cellStyle name="2_단가조사표_부대시설" xfId="2080" xr:uid="{00000000-0005-0000-0000-0000D4080000}"/>
    <cellStyle name="2_단가조사표_부대시설_내역서 3.05" xfId="2081" xr:uid="{00000000-0005-0000-0000-0000D5080000}"/>
    <cellStyle name="2_단가조사표_부대시설_내역서 3.10" xfId="2082" xr:uid="{00000000-0005-0000-0000-0000D6080000}"/>
    <cellStyle name="2_단가조사표_부대시설_청주 명암저수지4.16" xfId="2083" xr:uid="{00000000-0005-0000-0000-0000D7080000}"/>
    <cellStyle name="2_단가조사표_소각수~1" xfId="2084" xr:uid="{00000000-0005-0000-0000-0000D8080000}"/>
    <cellStyle name="2_단가조사표_소각수~1_내역서 3.05" xfId="2085" xr:uid="{00000000-0005-0000-0000-0000D9080000}"/>
    <cellStyle name="2_단가조사표_소각수~1_내역서 3.10" xfId="2086" xr:uid="{00000000-0005-0000-0000-0000DA080000}"/>
    <cellStyle name="2_단가조사표_소각수~1_청주 명암저수지4.16" xfId="2087" xr:uid="{00000000-0005-0000-0000-0000DB080000}"/>
    <cellStyle name="2_단가조사표_소각수내역서" xfId="2088" xr:uid="{00000000-0005-0000-0000-0000DC080000}"/>
    <cellStyle name="2_단가조사표_소각수내역서_내역서 3.05" xfId="2089" xr:uid="{00000000-0005-0000-0000-0000DD080000}"/>
    <cellStyle name="2_단가조사표_소각수내역서_내역서 3.10" xfId="2090" xr:uid="{00000000-0005-0000-0000-0000DE080000}"/>
    <cellStyle name="2_단가조사표_소각수내역서_청주 명암저수지4.16" xfId="2091" xr:uid="{00000000-0005-0000-0000-0000DF080000}"/>
    <cellStyle name="2_단가조사표_소각수목2" xfId="2092" xr:uid="{00000000-0005-0000-0000-0000E0080000}"/>
    <cellStyle name="2_단가조사표_소각수목2_내역서 3.05" xfId="2093" xr:uid="{00000000-0005-0000-0000-0000E1080000}"/>
    <cellStyle name="2_단가조사표_소각수목2_내역서 3.10" xfId="2094" xr:uid="{00000000-0005-0000-0000-0000E2080000}"/>
    <cellStyle name="2_단가조사표_소각수목2_청주 명암저수지4.16" xfId="2095" xr:uid="{00000000-0005-0000-0000-0000E3080000}"/>
    <cellStyle name="2_단가조사표_수량산출서 (2)" xfId="2096" xr:uid="{00000000-0005-0000-0000-0000E4080000}"/>
    <cellStyle name="2_단가조사표_수량산출서 (2)_내역서 3.05" xfId="2097" xr:uid="{00000000-0005-0000-0000-0000E5080000}"/>
    <cellStyle name="2_단가조사표_수량산출서 (2)_내역서 3.10" xfId="2098" xr:uid="{00000000-0005-0000-0000-0000E6080000}"/>
    <cellStyle name="2_단가조사표_수량산출서 (2)_청주 명암저수지4.16" xfId="2099" xr:uid="{00000000-0005-0000-0000-0000E7080000}"/>
    <cellStyle name="2_단가조사표_엑스포~1" xfId="2100" xr:uid="{00000000-0005-0000-0000-0000E8080000}"/>
    <cellStyle name="2_단가조사표_엑스포~1_내역서 3.05" xfId="2101" xr:uid="{00000000-0005-0000-0000-0000E9080000}"/>
    <cellStyle name="2_단가조사표_엑스포~1_내역서 3.10" xfId="2102" xr:uid="{00000000-0005-0000-0000-0000EA080000}"/>
    <cellStyle name="2_단가조사표_엑스포~1_청주 명암저수지4.16" xfId="2103" xr:uid="{00000000-0005-0000-0000-0000EB080000}"/>
    <cellStyle name="2_단가조사표_엑스포한빛1" xfId="2104" xr:uid="{00000000-0005-0000-0000-0000EC080000}"/>
    <cellStyle name="2_단가조사표_엑스포한빛1_내역서 3.05" xfId="2105" xr:uid="{00000000-0005-0000-0000-0000ED080000}"/>
    <cellStyle name="2_단가조사표_엑스포한빛1_내역서 3.10" xfId="2106" xr:uid="{00000000-0005-0000-0000-0000EE080000}"/>
    <cellStyle name="2_단가조사표_엑스포한빛1_청주 명암저수지4.16" xfId="2107" xr:uid="{00000000-0005-0000-0000-0000EF080000}"/>
    <cellStyle name="2_단가조사표_여객터미널331" xfId="2108" xr:uid="{00000000-0005-0000-0000-0000F0080000}"/>
    <cellStyle name="2_단가조사표_여객터미널331_내역서 3.05" xfId="2109" xr:uid="{00000000-0005-0000-0000-0000F1080000}"/>
    <cellStyle name="2_단가조사표_여객터미널331_내역서 3.10" xfId="2110" xr:uid="{00000000-0005-0000-0000-0000F2080000}"/>
    <cellStyle name="2_단가조사표_여객터미널331_청주 명암저수지4.16" xfId="2111" xr:uid="{00000000-0005-0000-0000-0000F3080000}"/>
    <cellStyle name="2_단가조사표_여객터미널513" xfId="2112" xr:uid="{00000000-0005-0000-0000-0000F4080000}"/>
    <cellStyle name="2_단가조사표_여객터미널513_내역서 3.05" xfId="2113" xr:uid="{00000000-0005-0000-0000-0000F5080000}"/>
    <cellStyle name="2_단가조사표_여객터미널513_내역서 3.10" xfId="2114" xr:uid="{00000000-0005-0000-0000-0000F6080000}"/>
    <cellStyle name="2_단가조사표_여객터미널513_청주 명암저수지4.16" xfId="2115" xr:uid="{00000000-0005-0000-0000-0000F7080000}"/>
    <cellStyle name="2_단가조사표_여객터미널629" xfId="2116" xr:uid="{00000000-0005-0000-0000-0000F8080000}"/>
    <cellStyle name="2_단가조사표_여객터미널629_내역서 3.05" xfId="2117" xr:uid="{00000000-0005-0000-0000-0000F9080000}"/>
    <cellStyle name="2_단가조사표_여객터미널629_내역서 3.10" xfId="2118" xr:uid="{00000000-0005-0000-0000-0000FA080000}"/>
    <cellStyle name="2_단가조사표_여객터미널629_청주 명암저수지4.16" xfId="2119" xr:uid="{00000000-0005-0000-0000-0000FB080000}"/>
    <cellStyle name="2_단가조사표_외곽도로616" xfId="2120" xr:uid="{00000000-0005-0000-0000-0000FC080000}"/>
    <cellStyle name="2_단가조사표_외곽도로616_내역서 3.05" xfId="2121" xr:uid="{00000000-0005-0000-0000-0000FD080000}"/>
    <cellStyle name="2_단가조사표_외곽도로616_내역서 3.10" xfId="2122" xr:uid="{00000000-0005-0000-0000-0000FE080000}"/>
    <cellStyle name="2_단가조사표_외곽도로616_청주 명암저수지4.16" xfId="2123" xr:uid="{00000000-0005-0000-0000-0000FF080000}"/>
    <cellStyle name="2_단가조사표_원가계~1" xfId="2124" xr:uid="{00000000-0005-0000-0000-000000090000}"/>
    <cellStyle name="2_단가조사표_원가계~1_내역서 3.05" xfId="2125" xr:uid="{00000000-0005-0000-0000-000001090000}"/>
    <cellStyle name="2_단가조사표_원가계~1_내역서 3.10" xfId="2126" xr:uid="{00000000-0005-0000-0000-000002090000}"/>
    <cellStyle name="2_단가조사표_원가계~1_청주 명암저수지4.16" xfId="2127" xr:uid="{00000000-0005-0000-0000-000003090000}"/>
    <cellStyle name="2_단가조사표_유기질" xfId="2128" xr:uid="{00000000-0005-0000-0000-000004090000}"/>
    <cellStyle name="2_단가조사표_유기질_내역서 3.05" xfId="2129" xr:uid="{00000000-0005-0000-0000-000005090000}"/>
    <cellStyle name="2_단가조사표_유기질_내역서 3.10" xfId="2130" xr:uid="{00000000-0005-0000-0000-000006090000}"/>
    <cellStyle name="2_단가조사표_유기질_청주 명암저수지4.16" xfId="2131" xr:uid="{00000000-0005-0000-0000-000007090000}"/>
    <cellStyle name="2_단가조사표_자재조서 (2)" xfId="2132" xr:uid="{00000000-0005-0000-0000-000008090000}"/>
    <cellStyle name="2_단가조사표_자재조서 (2)_내역서 3.05" xfId="2133" xr:uid="{00000000-0005-0000-0000-000009090000}"/>
    <cellStyle name="2_단가조사표_자재조서 (2)_내역서 3.10" xfId="2134" xr:uid="{00000000-0005-0000-0000-00000A090000}"/>
    <cellStyle name="2_단가조사표_자재조서 (2)_청주 명암저수지4.16" xfId="2135" xr:uid="{00000000-0005-0000-0000-00000B090000}"/>
    <cellStyle name="2_단가조사표_청주 명암저수지4.16" xfId="2136" xr:uid="{00000000-0005-0000-0000-00000C090000}"/>
    <cellStyle name="2_단가조사표_총괄내역" xfId="2137" xr:uid="{00000000-0005-0000-0000-00000D090000}"/>
    <cellStyle name="2_단가조사표_총괄내역 (2)" xfId="2138" xr:uid="{00000000-0005-0000-0000-00000E090000}"/>
    <cellStyle name="2_단가조사표_총괄내역 (2)_내역서 3.05" xfId="2139" xr:uid="{00000000-0005-0000-0000-00000F090000}"/>
    <cellStyle name="2_단가조사표_총괄내역 (2)_내역서 3.10" xfId="2140" xr:uid="{00000000-0005-0000-0000-000010090000}"/>
    <cellStyle name="2_단가조사표_총괄내역 (2)_청주 명암저수지4.16" xfId="2141" xr:uid="{00000000-0005-0000-0000-000011090000}"/>
    <cellStyle name="2_단가조사표_총괄내역_내역서 3.05" xfId="2142" xr:uid="{00000000-0005-0000-0000-000012090000}"/>
    <cellStyle name="2_단가조사표_총괄내역_내역서 3.10" xfId="2143" xr:uid="{00000000-0005-0000-0000-000013090000}"/>
    <cellStyle name="2_단가조사표_총괄내역_청주 명암저수지4.16" xfId="2144" xr:uid="{00000000-0005-0000-0000-000014090000}"/>
    <cellStyle name="2_단가조사표_터미널도로403" xfId="2145" xr:uid="{00000000-0005-0000-0000-000015090000}"/>
    <cellStyle name="2_단가조사표_터미널도로403_내역서 3.05" xfId="2146" xr:uid="{00000000-0005-0000-0000-000016090000}"/>
    <cellStyle name="2_단가조사표_터미널도로403_내역서 3.10" xfId="2147" xr:uid="{00000000-0005-0000-0000-000017090000}"/>
    <cellStyle name="2_단가조사표_터미널도로403_청주 명암저수지4.16" xfId="2148" xr:uid="{00000000-0005-0000-0000-000018090000}"/>
    <cellStyle name="2_단가조사표_터미널도로429" xfId="2149" xr:uid="{00000000-0005-0000-0000-000019090000}"/>
    <cellStyle name="2_단가조사표_터미널도로429_내역서 3.05" xfId="2150" xr:uid="{00000000-0005-0000-0000-00001A090000}"/>
    <cellStyle name="2_단가조사표_터미널도로429_내역서 3.10" xfId="2151" xr:uid="{00000000-0005-0000-0000-00001B090000}"/>
    <cellStyle name="2_단가조사표_터미널도로429_청주 명암저수지4.16" xfId="2152" xr:uid="{00000000-0005-0000-0000-00001C090000}"/>
    <cellStyle name="2_단가조사표_포장일위" xfId="2153" xr:uid="{00000000-0005-0000-0000-00001D090000}"/>
    <cellStyle name="2_단가조사표_포장일위_내역서 3.05" xfId="2154" xr:uid="{00000000-0005-0000-0000-00001E090000}"/>
    <cellStyle name="2_단가조사표_포장일위_내역서 3.10" xfId="2155" xr:uid="{00000000-0005-0000-0000-00001F090000}"/>
    <cellStyle name="2_단가조사표_포장일위_청주 명암저수지4.16" xfId="2156" xr:uid="{00000000-0005-0000-0000-000020090000}"/>
    <cellStyle name="2_청주 명암저수지4.16" xfId="2157" xr:uid="{00000000-0005-0000-0000-000021090000}"/>
    <cellStyle name="20% - 강조색1" xfId="113" builtinId="30" customBuiltin="1"/>
    <cellStyle name="20% - 강조색1 2" xfId="2158" xr:uid="{00000000-0005-0000-0000-000023090000}"/>
    <cellStyle name="20% - 강조색2" xfId="114" builtinId="34" customBuiltin="1"/>
    <cellStyle name="20% - 강조색2 2" xfId="2159" xr:uid="{00000000-0005-0000-0000-000025090000}"/>
    <cellStyle name="20% - 강조색3" xfId="115" builtinId="38" customBuiltin="1"/>
    <cellStyle name="20% - 강조색3 2" xfId="2160" xr:uid="{00000000-0005-0000-0000-000027090000}"/>
    <cellStyle name="20% - 강조색4" xfId="116" builtinId="42" customBuiltin="1"/>
    <cellStyle name="20% - 강조색4 2" xfId="2161" xr:uid="{00000000-0005-0000-0000-000029090000}"/>
    <cellStyle name="20% - 강조색5" xfId="117" builtinId="46" customBuiltin="1"/>
    <cellStyle name="20% - 강조색5 2" xfId="2162" xr:uid="{00000000-0005-0000-0000-00002B090000}"/>
    <cellStyle name="20% - 강조색6" xfId="118" builtinId="50" customBuiltin="1"/>
    <cellStyle name="20% - 강조색6 2" xfId="2163" xr:uid="{00000000-0005-0000-0000-00002D090000}"/>
    <cellStyle name="2자리" xfId="2164" xr:uid="{00000000-0005-0000-0000-00002E090000}"/>
    <cellStyle name="³¯â¥" xfId="119" xr:uid="{00000000-0005-0000-0000-00002F090000}"/>
    <cellStyle name="40% - 강조색1" xfId="120" builtinId="31" customBuiltin="1"/>
    <cellStyle name="40% - 강조색1 2" xfId="2165" xr:uid="{00000000-0005-0000-0000-000031090000}"/>
    <cellStyle name="40% - 강조색2" xfId="121" builtinId="35" customBuiltin="1"/>
    <cellStyle name="40% - 강조색2 2" xfId="2166" xr:uid="{00000000-0005-0000-0000-000033090000}"/>
    <cellStyle name="40% - 강조색3" xfId="122" builtinId="39" customBuiltin="1"/>
    <cellStyle name="40% - 강조색3 2" xfId="2167" xr:uid="{00000000-0005-0000-0000-000035090000}"/>
    <cellStyle name="40% - 강조색4" xfId="123" builtinId="43" customBuiltin="1"/>
    <cellStyle name="40% - 강조색4 2" xfId="2168" xr:uid="{00000000-0005-0000-0000-000037090000}"/>
    <cellStyle name="40% - 강조색5" xfId="124" builtinId="47" customBuiltin="1"/>
    <cellStyle name="40% - 강조색5 2" xfId="2169" xr:uid="{00000000-0005-0000-0000-000039090000}"/>
    <cellStyle name="40% - 강조색6" xfId="125" builtinId="51" customBuiltin="1"/>
    <cellStyle name="40% - 강조색6 2" xfId="2170" xr:uid="{00000000-0005-0000-0000-00003B090000}"/>
    <cellStyle name="60" xfId="126" xr:uid="{00000000-0005-0000-0000-00003C090000}"/>
    <cellStyle name="60% - 강조색1" xfId="127" builtinId="32" customBuiltin="1"/>
    <cellStyle name="60% - 강조색1 2" xfId="2171" xr:uid="{00000000-0005-0000-0000-00003E090000}"/>
    <cellStyle name="60% - 강조색2" xfId="128" builtinId="36" customBuiltin="1"/>
    <cellStyle name="60% - 강조색2 2" xfId="2172" xr:uid="{00000000-0005-0000-0000-000040090000}"/>
    <cellStyle name="60% - 강조색3" xfId="129" builtinId="40" customBuiltin="1"/>
    <cellStyle name="60% - 강조색3 2" xfId="2173" xr:uid="{00000000-0005-0000-0000-000042090000}"/>
    <cellStyle name="60% - 강조색4" xfId="130" builtinId="44" customBuiltin="1"/>
    <cellStyle name="60% - 강조색4 2" xfId="2174" xr:uid="{00000000-0005-0000-0000-000044090000}"/>
    <cellStyle name="60% - 강조색5" xfId="131" builtinId="48" customBuiltin="1"/>
    <cellStyle name="60% - 강조색5 2" xfId="2175" xr:uid="{00000000-0005-0000-0000-000046090000}"/>
    <cellStyle name="60% - 강조색6" xfId="132" builtinId="52" customBuiltin="1"/>
    <cellStyle name="60% - 강조색6 2" xfId="2176" xr:uid="{00000000-0005-0000-0000-000048090000}"/>
    <cellStyle name="82" xfId="4318" xr:uid="{00000000-0005-0000-0000-000049090000}"/>
    <cellStyle name="9.6" xfId="4319" xr:uid="{00000000-0005-0000-0000-00004A090000}"/>
    <cellStyle name="A" xfId="2177" xr:uid="{00000000-0005-0000-0000-00004B090000}"/>
    <cellStyle name="a [0]_mud plant bolted" xfId="455" xr:uid="{00000000-0005-0000-0000-00004C090000}"/>
    <cellStyle name="A 2" xfId="2178" xr:uid="{00000000-0005-0000-0000-00004D090000}"/>
    <cellStyle name="A 3" xfId="4320" xr:uid="{00000000-0005-0000-0000-00004E090000}"/>
    <cellStyle name="Ā _x0010_က랐_xdc01_땯_x0001_" xfId="4321" xr:uid="{00000000-0005-0000-0000-00004F090000}"/>
    <cellStyle name="a_고흥양수장전기내역서(외함변경)" xfId="2179" xr:uid="{00000000-0005-0000-0000-000050090000}"/>
    <cellStyle name="a_기산양수장 전기내역서" xfId="2180" xr:uid="{00000000-0005-0000-0000-000051090000}"/>
    <cellStyle name="A_내역서(통영)3.9" xfId="2181" xr:uid="{00000000-0005-0000-0000-000052090000}"/>
    <cellStyle name="A_내역서(통영)3.9_기초 산출" xfId="2182" xr:uid="{00000000-0005-0000-0000-000053090000}"/>
    <cellStyle name="A_내역서(통영)3.9_양산범어6 어린이공원 내역서" xfId="2183" xr:uid="{00000000-0005-0000-0000-000054090000}"/>
    <cellStyle name="A_내역서(통영)3.9_전압강하" xfId="2184" xr:uid="{00000000-0005-0000-0000-000055090000}"/>
    <cellStyle name="A¡" xfId="2185" xr:uid="{00000000-0005-0000-0000-000056090000}"/>
    <cellStyle name="A¡§¡ⓒ¡E¡þ¡EO [0]_¡§uc¡§oA " xfId="2186" xr:uid="{00000000-0005-0000-0000-000057090000}"/>
    <cellStyle name="A¡§¡ⓒ¡E¡þ¡EO_¡§uc¡§oA " xfId="2187" xr:uid="{00000000-0005-0000-0000-000058090000}"/>
    <cellStyle name="A¡§i" xfId="2188" xr:uid="{00000000-0005-0000-0000-000059090000}"/>
    <cellStyle name="A¡§i¢®" xfId="2189" xr:uid="{00000000-0005-0000-0000-00005A090000}"/>
    <cellStyle name="A¡ër¢®" xfId="2190" xr:uid="{00000000-0005-0000-0000-00005B090000}"/>
    <cellStyle name="A¡ërer" xfId="2191" xr:uid="{00000000-0005-0000-0000-00005C090000}"/>
    <cellStyle name="A¨" xfId="2192" xr:uid="{00000000-0005-0000-0000-00005D090000}"/>
    <cellStyle name="A¨­￠￢￠O [0]_ ¨￢n￠￢n¨￢¡Æ ￠?u¨￢¡Æ¡¾a¨uu " xfId="2193" xr:uid="{00000000-0005-0000-0000-00005E090000}"/>
    <cellStyle name="A¨­¢¬¢Ò [0]_¨úc¨öA " xfId="2194" xr:uid="{00000000-0005-0000-0000-00005F090000}"/>
    <cellStyle name="A¨­￠￢￠O [0]_¨uoAa¨oCAu " xfId="4322" xr:uid="{00000000-0005-0000-0000-000060090000}"/>
    <cellStyle name="A¨­¢¬¢Ò [0]_4PART " xfId="2195" xr:uid="{00000000-0005-0000-0000-000061090000}"/>
    <cellStyle name="A¨­￠￢￠O [0]_A|A￠O1¨￢I1¡Æu CoEⓒ÷ " xfId="2196" xr:uid="{00000000-0005-0000-0000-000062090000}"/>
    <cellStyle name="A¨­¢¬¢Ò [0]_C¡Æ¢¬n¨¬¡Æ " xfId="2197" xr:uid="{00000000-0005-0000-0000-000063090000}"/>
    <cellStyle name="A¨­￠￢￠O [0]_ⓒoⓒ¡A¨o¨￢R " xfId="2198" xr:uid="{00000000-0005-0000-0000-000064090000}"/>
    <cellStyle name="A¨­￠￢￠O_ ¨￢n￠￢n¨￢¡Æ ￠?u¨￢¡Æ¡¾a¨uu " xfId="2199" xr:uid="{00000000-0005-0000-0000-000065090000}"/>
    <cellStyle name="A¨­¢¬¢Ò_¨úc¨öA " xfId="2200" xr:uid="{00000000-0005-0000-0000-000066090000}"/>
    <cellStyle name="A¨­￠￢￠O_¨uoAa¨oCAu " xfId="4323" xr:uid="{00000000-0005-0000-0000-000067090000}"/>
    <cellStyle name="A¨­¢¬¢Ò_95©øaAN¡Æy¨ùo¡¤R " xfId="2201" xr:uid="{00000000-0005-0000-0000-000068090000}"/>
    <cellStyle name="A¨­￠￢￠O_A|A￠O1¨￢I1¡Æu CoEⓒ÷ " xfId="2202" xr:uid="{00000000-0005-0000-0000-000069090000}"/>
    <cellStyle name="A¨­¢¬¢Ò_C¡Æ¢¬n¨¬¡Æ " xfId="2203" xr:uid="{00000000-0005-0000-0000-00006A090000}"/>
    <cellStyle name="A¨­￠￢￠O_ⓒoⓒ¡A¨o¨￢R " xfId="2204" xr:uid="{00000000-0005-0000-0000-00006B090000}"/>
    <cellStyle name="A¨i¡" xfId="2205" xr:uid="{00000000-0005-0000-0000-00006C090000}"/>
    <cellStyle name="A¨ï¡©¡" xfId="2206" xr:uid="{00000000-0005-0000-0000-00006D090000}"/>
    <cellStyle name="A¢" xfId="2207" xr:uid="{00000000-0005-0000-0000-00006E090000}"/>
    <cellStyle name="A¢®¡×i" xfId="2208" xr:uid="{00000000-0005-0000-0000-00006F090000}"/>
    <cellStyle name="A¢®er¡" xfId="2209" xr:uid="{00000000-0005-0000-0000-000070090000}"/>
    <cellStyle name="A¢®ere" xfId="2210" xr:uid="{00000000-0005-0000-0000-000071090000}"/>
    <cellStyle name="A￠R¡×￠R¨I￠RE￠Rⓒ­￠REO [0]_INQUIRY ￠RE?￠RIi￠R¡×u¡ERAA¡§I￠Rⓒ­A¡§I¡§¡I " xfId="2211" xr:uid="{00000000-0005-0000-0000-000072090000}"/>
    <cellStyle name="A￠R¡×￠R¨I￠RE￠Rⓒ­￠REO_INQUIRY ￠RE?￠RIi￠R¡×u¡ERAA¡§I￠Rⓒ­A¡§I¡§¡I " xfId="2212" xr:uid="{00000000-0005-0000-0000-000073090000}"/>
    <cellStyle name="A©" xfId="2213" xr:uid="{00000000-0005-0000-0000-000074090000}"/>
    <cellStyle name="A©­¢¬¢" xfId="2214" xr:uid="{00000000-0005-0000-0000-000075090000}"/>
    <cellStyle name="AA" xfId="456" xr:uid="{00000000-0005-0000-0000-000076090000}"/>
    <cellStyle name="AA 2" xfId="4324" xr:uid="{00000000-0005-0000-0000-000077090000}"/>
    <cellStyle name="Aⓒ­" xfId="2215" xr:uid="{00000000-0005-0000-0000-000078090000}"/>
    <cellStyle name="Aⓒ­ 2" xfId="2216" xr:uid="{00000000-0005-0000-0000-000079090000}"/>
    <cellStyle name="Ae" xfId="457" xr:uid="{00000000-0005-0000-0000-00007A090000}"/>
    <cellStyle name="Åë" xfId="458" xr:uid="{00000000-0005-0000-0000-00007B090000}"/>
    <cellStyle name="Ae 10" xfId="3370" xr:uid="{00000000-0005-0000-0000-00007C090000}"/>
    <cellStyle name="Ae 2" xfId="2219" xr:uid="{00000000-0005-0000-0000-00007D090000}"/>
    <cellStyle name="Åë 2" xfId="2218" xr:uid="{00000000-0005-0000-0000-00007E090000}"/>
    <cellStyle name="Ae 3" xfId="2220" xr:uid="{00000000-0005-0000-0000-00007F090000}"/>
    <cellStyle name="Åë 3" xfId="3371" xr:uid="{00000000-0005-0000-0000-000080090000}"/>
    <cellStyle name="Ae 4" xfId="2221" xr:uid="{00000000-0005-0000-0000-000081090000}"/>
    <cellStyle name="Åë 4" xfId="3372" xr:uid="{00000000-0005-0000-0000-000082090000}"/>
    <cellStyle name="Ae 5" xfId="2222" xr:uid="{00000000-0005-0000-0000-000083090000}"/>
    <cellStyle name="Åë 5" xfId="3373" xr:uid="{00000000-0005-0000-0000-000084090000}"/>
    <cellStyle name="Ae 6" xfId="2223" xr:uid="{00000000-0005-0000-0000-000085090000}"/>
    <cellStyle name="Åë 6" xfId="4325" xr:uid="{00000000-0005-0000-0000-000086090000}"/>
    <cellStyle name="Ae 7" xfId="2217" xr:uid="{00000000-0005-0000-0000-000087090000}"/>
    <cellStyle name="Ae 8" xfId="3374" xr:uid="{00000000-0005-0000-0000-000088090000}"/>
    <cellStyle name="Ae 9" xfId="3375" xr:uid="{00000000-0005-0000-0000-000089090000}"/>
    <cellStyle name="Ae_100804-자동수위계_설계서(압력식20m)" xfId="2224" xr:uid="{00000000-0005-0000-0000-00008A090000}"/>
    <cellStyle name="Åë_100804-자동수위계_설계서(압력식20m)" xfId="2225" xr:uid="{00000000-0005-0000-0000-00008B090000}"/>
    <cellStyle name="Ae_1차+2차 단가보안(03.07.14)-기존품목+신규품목" xfId="459" xr:uid="{00000000-0005-0000-0000-00008C090000}"/>
    <cellStyle name="Åë_1차-원본)평지지구 전기공사 내역서(수위계4개소)" xfId="2226" xr:uid="{00000000-0005-0000-0000-00008D090000}"/>
    <cellStyle name="Ae_2차-야간경관개선" xfId="460" xr:uid="{00000000-0005-0000-0000-00008E090000}"/>
    <cellStyle name="Åë_경천_전기공사내역서(보완최종)" xfId="461" xr:uid="{00000000-0005-0000-0000-00008F090000}"/>
    <cellStyle name="Ae_관리사내역서(2005년노임 제출)(1)" xfId="2227" xr:uid="{00000000-0005-0000-0000-000090090000}"/>
    <cellStyle name="Åë_기계계산" xfId="462" xr:uid="{00000000-0005-0000-0000-000091090000}"/>
    <cellStyle name="Ae_기계내역서" xfId="463" xr:uid="{00000000-0005-0000-0000-000092090000}"/>
    <cellStyle name="Åë_기계내역서" xfId="464" xr:uid="{00000000-0005-0000-0000-000093090000}"/>
    <cellStyle name="Ae_기계내역서_1차-원본)평지지구 전기공사 내역서(수위계4개소)" xfId="2228" xr:uid="{00000000-0005-0000-0000-000094090000}"/>
    <cellStyle name="Åë_기계내역서_1차-원본)평지지구 전기공사 내역서(수위계4개소)" xfId="2229" xr:uid="{00000000-0005-0000-0000-000095090000}"/>
    <cellStyle name="Ae_기계내역서_시스템공사(하기양수장'1009)" xfId="2230" xr:uid="{00000000-0005-0000-0000-000096090000}"/>
    <cellStyle name="Åë_기계내역서_시스템공사(하기양수장'1009)" xfId="2231" xr:uid="{00000000-0005-0000-0000-000097090000}"/>
    <cellStyle name="Ae_기계내역서_시스템공사(한림양-'1005)" xfId="2232" xr:uid="{00000000-0005-0000-0000-000098090000}"/>
    <cellStyle name="Åë_기계내역서_시스템공사(한림양-'1005)" xfId="2233" xr:uid="{00000000-0005-0000-0000-000099090000}"/>
    <cellStyle name="Ae_기계내역서_정재1차-평지지구 내역서" xfId="2234" xr:uid="{00000000-0005-0000-0000-00009A090000}"/>
    <cellStyle name="Åë_기계내역서_정재1차-평지지구 내역서" xfId="2235" xr:uid="{00000000-0005-0000-0000-00009B090000}"/>
    <cellStyle name="Ae_기계설비내역" xfId="465" xr:uid="{00000000-0005-0000-0000-00009C090000}"/>
    <cellStyle name="Åë_기계설비내역" xfId="466" xr:uid="{00000000-0005-0000-0000-00009D090000}"/>
    <cellStyle name="Ae_기계설비내역_1차-원본)평지지구 전기공사 내역서(수위계4개소)" xfId="2236" xr:uid="{00000000-0005-0000-0000-00009E090000}"/>
    <cellStyle name="Åë_기계설비내역_1차-원본)평지지구 전기공사 내역서(수위계4개소)" xfId="2237" xr:uid="{00000000-0005-0000-0000-00009F090000}"/>
    <cellStyle name="Ae_기계설비내역_시스템공사(하기양수장'1009)" xfId="2238" xr:uid="{00000000-0005-0000-0000-0000A0090000}"/>
    <cellStyle name="Åë_기계설비내역_시스템공사(하기양수장'1009)" xfId="2239" xr:uid="{00000000-0005-0000-0000-0000A1090000}"/>
    <cellStyle name="Ae_기계설비내역_시스템공사(한림양-'1005)" xfId="2240" xr:uid="{00000000-0005-0000-0000-0000A2090000}"/>
    <cellStyle name="Åë_기계설비내역_시스템공사(한림양-'1005)" xfId="2241" xr:uid="{00000000-0005-0000-0000-0000A3090000}"/>
    <cellStyle name="Ae_기계설비내역_정재1차-평지지구 내역서" xfId="2242" xr:uid="{00000000-0005-0000-0000-0000A4090000}"/>
    <cellStyle name="Åë_기계설비내역_정재1차-평지지구 내역서" xfId="2243" xr:uid="{00000000-0005-0000-0000-0000A5090000}"/>
    <cellStyle name="Ae_김해지구 KT공사비(1)" xfId="2244" xr:uid="{00000000-0005-0000-0000-0000A6090000}"/>
    <cellStyle name="Åë_김해지구 KT공사비(1)" xfId="2245" xr:uid="{00000000-0005-0000-0000-0000A7090000}"/>
    <cellStyle name="Ae_내역서" xfId="467" xr:uid="{00000000-0005-0000-0000-0000A8090000}"/>
    <cellStyle name="Åë_내역서" xfId="468" xr:uid="{00000000-0005-0000-0000-0000A9090000}"/>
    <cellStyle name="Ae_내역서_1차-원본)평지지구 전기공사 내역서(수위계4개소)" xfId="2246" xr:uid="{00000000-0005-0000-0000-0000AA090000}"/>
    <cellStyle name="Åë_내역서_1차-원본)평지지구 전기공사 내역서(수위계4개소)" xfId="2247" xr:uid="{00000000-0005-0000-0000-0000AB090000}"/>
    <cellStyle name="Ae_내역서_시스템공사(하기양수장'1009)" xfId="2248" xr:uid="{00000000-0005-0000-0000-0000AC090000}"/>
    <cellStyle name="Åë_내역서_시스템공사(하기양수장'1009)" xfId="2249" xr:uid="{00000000-0005-0000-0000-0000AD090000}"/>
    <cellStyle name="Ae_내역서_시스템공사(한림양-'1005)" xfId="2250" xr:uid="{00000000-0005-0000-0000-0000AE090000}"/>
    <cellStyle name="Åë_내역서_시스템공사(한림양-'1005)" xfId="2251" xr:uid="{00000000-0005-0000-0000-0000AF090000}"/>
    <cellStyle name="Ae_내역서_정재1차-평지지구 내역서" xfId="2252" xr:uid="{00000000-0005-0000-0000-0000B0090000}"/>
    <cellStyle name="Åë_내역서_정재1차-평지지구 내역서" xfId="2253" xr:uid="{00000000-0005-0000-0000-0000B1090000}"/>
    <cellStyle name="Ae_마곡보완" xfId="469" xr:uid="{00000000-0005-0000-0000-0000B2090000}"/>
    <cellStyle name="Åë_마곡보완" xfId="470" xr:uid="{00000000-0005-0000-0000-0000B3090000}"/>
    <cellStyle name="Ae_마곡보완_100804-자동수위계_설계서(압력식20m)" xfId="2254" xr:uid="{00000000-0005-0000-0000-0000B4090000}"/>
    <cellStyle name="Åë_마곡보완_100804-자동수위계_설계서(압력식20m)" xfId="2255" xr:uid="{00000000-0005-0000-0000-0000B5090000}"/>
    <cellStyle name="Ae_마곡보완_1차-원본)평지지구 전기공사 내역서(수위계4개소)" xfId="2256" xr:uid="{00000000-0005-0000-0000-0000B6090000}"/>
    <cellStyle name="Åë_마곡보완_1차-원본)평지지구 전기공사 내역서(수위계4개소)" xfId="2257" xr:uid="{00000000-0005-0000-0000-0000B7090000}"/>
    <cellStyle name="Ae_마곡보완_김해지구 KT공사비(1)" xfId="2258" xr:uid="{00000000-0005-0000-0000-0000B8090000}"/>
    <cellStyle name="Åë_마곡보완_김해지구 KT공사비(1)" xfId="2259" xr:uid="{00000000-0005-0000-0000-0000B9090000}"/>
    <cellStyle name="Ae_마곡보완_시스템제조구매설치내역서(가인개보수)" xfId="471" xr:uid="{00000000-0005-0000-0000-0000BA090000}"/>
    <cellStyle name="Åë_마곡보완_시스템제조구매설치내역서(가인개보수)" xfId="472" xr:uid="{00000000-0005-0000-0000-0000BB090000}"/>
    <cellStyle name="Ae_마곡보완_시스템제조구매설치내역서(사촌-세부설계'1007)" xfId="473" xr:uid="{00000000-0005-0000-0000-0000BC090000}"/>
    <cellStyle name="Åë_마곡보완_시스템제조구매설치내역서(사촌-세부설계'1007)" xfId="474" xr:uid="{00000000-0005-0000-0000-0000BD090000}"/>
    <cellStyle name="Ae_마곡보완_자동수위계 설계서(압력식30M)" xfId="475" xr:uid="{00000000-0005-0000-0000-0000BE090000}"/>
    <cellStyle name="Åë_마곡보완_자동수위계 설계서(압력식30M)" xfId="476" xr:uid="{00000000-0005-0000-0000-0000BF090000}"/>
    <cellStyle name="Ae_마곡보완_전북도본부_무진장지사_SW사업비" xfId="477" xr:uid="{00000000-0005-0000-0000-0000C0090000}"/>
    <cellStyle name="Åë_마곡보완_전북도본부_무진장지사_SW사업비" xfId="478" xr:uid="{00000000-0005-0000-0000-0000C1090000}"/>
    <cellStyle name="Ae_마곡보완_정읍지구 코드사업 실시설계" xfId="2260" xr:uid="{00000000-0005-0000-0000-0000C2090000}"/>
    <cellStyle name="Åë_마곡보완_정읍지구 코드사업 실시설계" xfId="2261" xr:uid="{00000000-0005-0000-0000-0000C3090000}"/>
    <cellStyle name="Ae_마곡보완_정재1차-평지지구 내역서" xfId="2262" xr:uid="{00000000-0005-0000-0000-0000C4090000}"/>
    <cellStyle name="Åë_마곡보완_정재1차-평지지구 내역서" xfId="2263" xr:uid="{00000000-0005-0000-0000-0000C5090000}"/>
    <cellStyle name="Ae_마곡보완_취수탑레이다30m(09관급)090801" xfId="479" xr:uid="{00000000-0005-0000-0000-0000C6090000}"/>
    <cellStyle name="Åë_마곡보완_취수탑레이다30m(09관급)090801" xfId="480" xr:uid="{00000000-0005-0000-0000-0000C7090000}"/>
    <cellStyle name="Ae_부록3 김해지구 공사비(최종)" xfId="2264" xr:uid="{00000000-0005-0000-0000-0000C8090000}"/>
    <cellStyle name="Åë_선우엔지니어링(장지천)견적(070410)" xfId="2265" xr:uid="{00000000-0005-0000-0000-0000C9090000}"/>
    <cellStyle name="Ae_신태인배수장제진기" xfId="481" xr:uid="{00000000-0005-0000-0000-0000CA090000}"/>
    <cellStyle name="Åë_연동양수장" xfId="482" xr:uid="{00000000-0005-0000-0000-0000CB090000}"/>
    <cellStyle name="Ae_옥포배수갑문설계11.26" xfId="483" xr:uid="{00000000-0005-0000-0000-0000CC090000}"/>
    <cellStyle name="Åë_율북보완" xfId="484" xr:uid="{00000000-0005-0000-0000-0000CD090000}"/>
    <cellStyle name="Ae_자동수위계 설계서(압력식30M)" xfId="485" xr:uid="{00000000-0005-0000-0000-0000CE090000}"/>
    <cellStyle name="Åë_자동수위계 설계서(압력식30M)" xfId="486" xr:uid="{00000000-0005-0000-0000-0000CF090000}"/>
    <cellStyle name="Ae_전북도본부_무진장지사_SW사업비" xfId="487" xr:uid="{00000000-0005-0000-0000-0000D0090000}"/>
    <cellStyle name="Åë_전북도본부_무진장지사_SW사업비" xfId="488" xr:uid="{00000000-0005-0000-0000-0000D1090000}"/>
    <cellStyle name="Ae_전체분" xfId="489" xr:uid="{00000000-0005-0000-0000-0000D2090000}"/>
    <cellStyle name="Åë_접지양수장내역서" xfId="490" xr:uid="{00000000-0005-0000-0000-0000D3090000}"/>
    <cellStyle name="Ae_정읍지구 코드사업 실시설계" xfId="2266" xr:uid="{00000000-0005-0000-0000-0000D4090000}"/>
    <cellStyle name="Åë_정읍지구 코드사업 실시설계" xfId="2267" xr:uid="{00000000-0005-0000-0000-0000D5090000}"/>
    <cellStyle name="Ae_정재1차-평지지구 내역서" xfId="2268" xr:uid="{00000000-0005-0000-0000-0000D6090000}"/>
    <cellStyle name="Åë_정재1차-평지지구 내역서" xfId="2269" xr:uid="{00000000-0005-0000-0000-0000D7090000}"/>
    <cellStyle name="Ae_취수탑레이다30m(09관급)090801" xfId="491" xr:uid="{00000000-0005-0000-0000-0000D8090000}"/>
    <cellStyle name="Åë_취수탑레이다30m(09관급)090801" xfId="492" xr:uid="{00000000-0005-0000-0000-0000D9090000}"/>
    <cellStyle name="Ae_풍산공동관리사단가보완(1)" xfId="2270" xr:uid="{00000000-0005-0000-0000-0000DA090000}"/>
    <cellStyle name="Aee" xfId="2271" xr:uid="{00000000-0005-0000-0000-0000DB090000}"/>
    <cellStyle name="Aee­ " xfId="2272" xr:uid="{00000000-0005-0000-0000-0000DC090000}"/>
    <cellStyle name="Aee­  2" xfId="2273" xr:uid="{00000000-0005-0000-0000-0000DD090000}"/>
    <cellStyle name="Aee­  3" xfId="4326" xr:uid="{00000000-0005-0000-0000-0000DE090000}"/>
    <cellStyle name="Aee­ [" xfId="493" xr:uid="{00000000-0005-0000-0000-0000DF090000}"/>
    <cellStyle name="Åëè­ [" xfId="494" xr:uid="{00000000-0005-0000-0000-0000E0090000}"/>
    <cellStyle name="Åëè­ [ 2" xfId="2274" xr:uid="{00000000-0005-0000-0000-0000E1090000}"/>
    <cellStyle name="Åëè­ [ 3" xfId="3376" xr:uid="{00000000-0005-0000-0000-0000E2090000}"/>
    <cellStyle name="Åëè­ [ 4" xfId="4327" xr:uid="{00000000-0005-0000-0000-0000E3090000}"/>
    <cellStyle name="Aee­ [_100804-자동수위계_설계서(압력식20m)" xfId="2275" xr:uid="{00000000-0005-0000-0000-0000E4090000}"/>
    <cellStyle name="Åëè­ [_100804-자동수위계_설계서(압력식20m)" xfId="2276" xr:uid="{00000000-0005-0000-0000-0000E5090000}"/>
    <cellStyle name="Aee­ [_1차+2차 단가보안(03.07.14)-기존품목+신규품목" xfId="495" xr:uid="{00000000-0005-0000-0000-0000E6090000}"/>
    <cellStyle name="Åëè­ [_1차-원본)평지지구 전기공사 내역서(수위계4개소)" xfId="2277" xr:uid="{00000000-0005-0000-0000-0000E7090000}"/>
    <cellStyle name="Aee­ [_2차-야간경관개선" xfId="496" xr:uid="{00000000-0005-0000-0000-0000E8090000}"/>
    <cellStyle name="Åëè­ [_경천_전기공사내역서(보완최종)" xfId="497" xr:uid="{00000000-0005-0000-0000-0000E9090000}"/>
    <cellStyle name="Aee­ [_관리사내역서(2005년노임 제출)(1)" xfId="2278" xr:uid="{00000000-0005-0000-0000-0000EA090000}"/>
    <cellStyle name="Åëè­ [_기계계산" xfId="498" xr:uid="{00000000-0005-0000-0000-0000EB090000}"/>
    <cellStyle name="Aee­ [_기계내역서" xfId="499" xr:uid="{00000000-0005-0000-0000-0000EC090000}"/>
    <cellStyle name="Åëè­ [_기계내역서" xfId="500" xr:uid="{00000000-0005-0000-0000-0000ED090000}"/>
    <cellStyle name="Aee­ [_기계내역서_1차-원본)평지지구 전기공사 내역서(수위계4개소)" xfId="2279" xr:uid="{00000000-0005-0000-0000-0000EE090000}"/>
    <cellStyle name="Åëè­ [_기계내역서_1차-원본)평지지구 전기공사 내역서(수위계4개소)" xfId="2280" xr:uid="{00000000-0005-0000-0000-0000EF090000}"/>
    <cellStyle name="Aee­ [_기계내역서_시스템공사(하기양수장'1009)" xfId="2281" xr:uid="{00000000-0005-0000-0000-0000F0090000}"/>
    <cellStyle name="Åëè­ [_기계내역서_시스템공사(하기양수장'1009)" xfId="2282" xr:uid="{00000000-0005-0000-0000-0000F1090000}"/>
    <cellStyle name="Aee­ [_기계내역서_시스템공사(한림양-'1005)" xfId="2283" xr:uid="{00000000-0005-0000-0000-0000F2090000}"/>
    <cellStyle name="Åëè­ [_기계내역서_시스템공사(한림양-'1005)" xfId="2284" xr:uid="{00000000-0005-0000-0000-0000F3090000}"/>
    <cellStyle name="Aee­ [_기계내역서_정재1차-평지지구 내역서" xfId="2285" xr:uid="{00000000-0005-0000-0000-0000F4090000}"/>
    <cellStyle name="Åëè­ [_기계내역서_정재1차-평지지구 내역서" xfId="2286" xr:uid="{00000000-0005-0000-0000-0000F5090000}"/>
    <cellStyle name="Aee­ [_기계설비내역" xfId="501" xr:uid="{00000000-0005-0000-0000-0000F6090000}"/>
    <cellStyle name="Åëè­ [_기계설비내역" xfId="502" xr:uid="{00000000-0005-0000-0000-0000F7090000}"/>
    <cellStyle name="Aee­ [_기계설비내역_1차-원본)평지지구 전기공사 내역서(수위계4개소)" xfId="2287" xr:uid="{00000000-0005-0000-0000-0000F8090000}"/>
    <cellStyle name="Åëè­ [_기계설비내역_1차-원본)평지지구 전기공사 내역서(수위계4개소)" xfId="2288" xr:uid="{00000000-0005-0000-0000-0000F9090000}"/>
    <cellStyle name="Aee­ [_기계설비내역_시스템공사(하기양수장'1009)" xfId="2289" xr:uid="{00000000-0005-0000-0000-0000FA090000}"/>
    <cellStyle name="Åëè­ [_기계설비내역_시스템공사(하기양수장'1009)" xfId="2290" xr:uid="{00000000-0005-0000-0000-0000FB090000}"/>
    <cellStyle name="Aee­ [_기계설비내역_시스템공사(한림양-'1005)" xfId="2291" xr:uid="{00000000-0005-0000-0000-0000FC090000}"/>
    <cellStyle name="Åëè­ [_기계설비내역_시스템공사(한림양-'1005)" xfId="2292" xr:uid="{00000000-0005-0000-0000-0000FD090000}"/>
    <cellStyle name="Aee­ [_기계설비내역_정재1차-평지지구 내역서" xfId="2293" xr:uid="{00000000-0005-0000-0000-0000FE090000}"/>
    <cellStyle name="Åëè­ [_기계설비내역_정재1차-평지지구 내역서" xfId="2294" xr:uid="{00000000-0005-0000-0000-0000FF090000}"/>
    <cellStyle name="Aee­ [_김해지구 KT공사비(1)" xfId="2295" xr:uid="{00000000-0005-0000-0000-0000000A0000}"/>
    <cellStyle name="Åëè­ [_김해지구 KT공사비(1)" xfId="2296" xr:uid="{00000000-0005-0000-0000-0000010A0000}"/>
    <cellStyle name="Aee­ [_내역서" xfId="503" xr:uid="{00000000-0005-0000-0000-0000020A0000}"/>
    <cellStyle name="Åëè­ [_내역서" xfId="504" xr:uid="{00000000-0005-0000-0000-0000030A0000}"/>
    <cellStyle name="Aee­ [_내역서_1차-원본)평지지구 전기공사 내역서(수위계4개소)" xfId="2297" xr:uid="{00000000-0005-0000-0000-0000040A0000}"/>
    <cellStyle name="Åëè­ [_내역서_1차-원본)평지지구 전기공사 내역서(수위계4개소)" xfId="2298" xr:uid="{00000000-0005-0000-0000-0000050A0000}"/>
    <cellStyle name="Aee­ [_내역서_시스템공사(하기양수장'1009)" xfId="2299" xr:uid="{00000000-0005-0000-0000-0000060A0000}"/>
    <cellStyle name="Åëè­ [_내역서_시스템공사(하기양수장'1009)" xfId="2300" xr:uid="{00000000-0005-0000-0000-0000070A0000}"/>
    <cellStyle name="Aee­ [_내역서_시스템공사(한림양-'1005)" xfId="2301" xr:uid="{00000000-0005-0000-0000-0000080A0000}"/>
    <cellStyle name="Åëè­ [_내역서_시스템공사(한림양-'1005)" xfId="2302" xr:uid="{00000000-0005-0000-0000-0000090A0000}"/>
    <cellStyle name="Aee­ [_내역서_정재1차-평지지구 내역서" xfId="2303" xr:uid="{00000000-0005-0000-0000-00000A0A0000}"/>
    <cellStyle name="Åëè­ [_내역서_정재1차-평지지구 내역서" xfId="2304" xr:uid="{00000000-0005-0000-0000-00000B0A0000}"/>
    <cellStyle name="Aee­ [_마곡보완" xfId="505" xr:uid="{00000000-0005-0000-0000-00000C0A0000}"/>
    <cellStyle name="Åëè­ [_마곡보완" xfId="506" xr:uid="{00000000-0005-0000-0000-00000D0A0000}"/>
    <cellStyle name="Aee­ [_마곡보완_100804-자동수위계_설계서(압력식20m)" xfId="2305" xr:uid="{00000000-0005-0000-0000-00000E0A0000}"/>
    <cellStyle name="Åëè­ [_마곡보완_100804-자동수위계_설계서(압력식20m)" xfId="2306" xr:uid="{00000000-0005-0000-0000-00000F0A0000}"/>
    <cellStyle name="Aee­ [_마곡보완_1차-원본)평지지구 전기공사 내역서(수위계4개소)" xfId="2307" xr:uid="{00000000-0005-0000-0000-0000100A0000}"/>
    <cellStyle name="Åëè­ [_마곡보완_1차-원본)평지지구 전기공사 내역서(수위계4개소)" xfId="2308" xr:uid="{00000000-0005-0000-0000-0000110A0000}"/>
    <cellStyle name="Aee­ [_마곡보완_김해지구 KT공사비(1)" xfId="2309" xr:uid="{00000000-0005-0000-0000-0000120A0000}"/>
    <cellStyle name="Åëè­ [_마곡보완_김해지구 KT공사비(1)" xfId="2310" xr:uid="{00000000-0005-0000-0000-0000130A0000}"/>
    <cellStyle name="Aee­ [_마곡보완_시스템제조구매설치내역서(가인개보수)" xfId="507" xr:uid="{00000000-0005-0000-0000-0000140A0000}"/>
    <cellStyle name="Åëè­ [_마곡보완_시스템제조구매설치내역서(가인개보수)" xfId="508" xr:uid="{00000000-0005-0000-0000-0000150A0000}"/>
    <cellStyle name="Aee­ [_마곡보완_시스템제조구매설치내역서(사촌-세부설계'1007)" xfId="509" xr:uid="{00000000-0005-0000-0000-0000160A0000}"/>
    <cellStyle name="Åëè­ [_마곡보완_시스템제조구매설치내역서(사촌-세부설계'1007)" xfId="510" xr:uid="{00000000-0005-0000-0000-0000170A0000}"/>
    <cellStyle name="Aee­ [_마곡보완_자동수위계 설계서(압력식30M)" xfId="511" xr:uid="{00000000-0005-0000-0000-0000180A0000}"/>
    <cellStyle name="Åëè­ [_마곡보완_자동수위계 설계서(압력식30M)" xfId="512" xr:uid="{00000000-0005-0000-0000-0000190A0000}"/>
    <cellStyle name="Aee­ [_마곡보완_전북도본부_무진장지사_SW사업비" xfId="513" xr:uid="{00000000-0005-0000-0000-00001A0A0000}"/>
    <cellStyle name="Åëè­ [_마곡보완_전북도본부_무진장지사_SW사업비" xfId="514" xr:uid="{00000000-0005-0000-0000-00001B0A0000}"/>
    <cellStyle name="Aee­ [_마곡보완_정읍지구 코드사업 실시설계" xfId="2311" xr:uid="{00000000-0005-0000-0000-00001C0A0000}"/>
    <cellStyle name="Åëè­ [_마곡보완_정읍지구 코드사업 실시설계" xfId="2312" xr:uid="{00000000-0005-0000-0000-00001D0A0000}"/>
    <cellStyle name="Aee­ [_마곡보완_정재1차-평지지구 내역서" xfId="2313" xr:uid="{00000000-0005-0000-0000-00001E0A0000}"/>
    <cellStyle name="Åëè­ [_마곡보완_정재1차-평지지구 내역서" xfId="2314" xr:uid="{00000000-0005-0000-0000-00001F0A0000}"/>
    <cellStyle name="Aee­ [_마곡보완_취수탑레이다30m(09관급)090801" xfId="515" xr:uid="{00000000-0005-0000-0000-0000200A0000}"/>
    <cellStyle name="Åëè­ [_마곡보완_취수탑레이다30m(09관급)090801" xfId="516" xr:uid="{00000000-0005-0000-0000-0000210A0000}"/>
    <cellStyle name="Aee­ [_부록3 김해지구 공사비(최종)" xfId="2315" xr:uid="{00000000-0005-0000-0000-0000220A0000}"/>
    <cellStyle name="Åëè­ [_시스템제조구매설치내역서(가인개보수)" xfId="517" xr:uid="{00000000-0005-0000-0000-0000230A0000}"/>
    <cellStyle name="Aee­ [_신태인배수장제진기" xfId="518" xr:uid="{00000000-0005-0000-0000-0000240A0000}"/>
    <cellStyle name="Åëè­ [_연동양수장" xfId="519" xr:uid="{00000000-0005-0000-0000-0000250A0000}"/>
    <cellStyle name="Aee­ [_옥포배수갑문설계11.26" xfId="520" xr:uid="{00000000-0005-0000-0000-0000260A0000}"/>
    <cellStyle name="Åëè­ [_율북보완" xfId="521" xr:uid="{00000000-0005-0000-0000-0000270A0000}"/>
    <cellStyle name="Aee­ [_자동수위계 설계서(압력식30M)" xfId="522" xr:uid="{00000000-0005-0000-0000-0000280A0000}"/>
    <cellStyle name="Åëè­ [_자동수위계 설계서(압력식30M)" xfId="523" xr:uid="{00000000-0005-0000-0000-0000290A0000}"/>
    <cellStyle name="Aee­ [_전북도본부_무진장지사_SW사업비" xfId="524" xr:uid="{00000000-0005-0000-0000-00002A0A0000}"/>
    <cellStyle name="Åëè­ [_전북도본부_무진장지사_SW사업비" xfId="525" xr:uid="{00000000-0005-0000-0000-00002B0A0000}"/>
    <cellStyle name="Aee­ [_전체분" xfId="526" xr:uid="{00000000-0005-0000-0000-00002C0A0000}"/>
    <cellStyle name="Åëè­ [_접지양수장내역서" xfId="527" xr:uid="{00000000-0005-0000-0000-00002D0A0000}"/>
    <cellStyle name="Aee­ [_정읍지구 코드사업 실시설계" xfId="2316" xr:uid="{00000000-0005-0000-0000-00002E0A0000}"/>
    <cellStyle name="Åëè­ [_정읍지구 코드사업 실시설계" xfId="2317" xr:uid="{00000000-0005-0000-0000-00002F0A0000}"/>
    <cellStyle name="Aee­ [_정재1차-평지지구 내역서" xfId="2318" xr:uid="{00000000-0005-0000-0000-0000300A0000}"/>
    <cellStyle name="Åëè­ [_정재1차-평지지구 내역서" xfId="2319" xr:uid="{00000000-0005-0000-0000-0000310A0000}"/>
    <cellStyle name="Aee­ [_취수탑레이다30m(09관급)090801" xfId="528" xr:uid="{00000000-0005-0000-0000-0000320A0000}"/>
    <cellStyle name="Åëè­ [_취수탑레이다30m(09관급)090801" xfId="529" xr:uid="{00000000-0005-0000-0000-0000330A0000}"/>
    <cellStyle name="Aee­ [_풍산공동관리사단가보완(1)" xfId="2320" xr:uid="{00000000-0005-0000-0000-0000340A0000}"/>
    <cellStyle name="AeE­ [0]_  A¾  CO  " xfId="530" xr:uid="{00000000-0005-0000-0000-0000350A0000}"/>
    <cellStyle name="ÅëÈ­ [0]_´ë°¡ (2)" xfId="4328" xr:uid="{00000000-0005-0000-0000-0000360A0000}"/>
    <cellStyle name="AeE­ [0]_´eAN°yC￥ " xfId="4329" xr:uid="{00000000-0005-0000-0000-0000370A0000}"/>
    <cellStyle name="ÅëÈ­ [0]_¸ðÇü¸·" xfId="531" xr:uid="{00000000-0005-0000-0000-0000380A0000}"/>
    <cellStyle name="AeE­ [0]_¼oAa½CAu " xfId="4330" xr:uid="{00000000-0005-0000-0000-0000390A0000}"/>
    <cellStyle name="ÅëÈ­ [0]_¹æÀ½º® " xfId="2321" xr:uid="{00000000-0005-0000-0000-00003A0A0000}"/>
    <cellStyle name="AeE­ [0]_³≫ºI°eE¹´e AßA¤A÷AI " xfId="4331" xr:uid="{00000000-0005-0000-0000-00003B0A0000}"/>
    <cellStyle name="ÅëÈ­ [0]_INQUIRY ¿µ¾÷ÃßÁø " xfId="532" xr:uid="{00000000-0005-0000-0000-00003C0A0000}"/>
    <cellStyle name="AeE­ [0]_INQUIRY ¿μ¾÷AßAø " xfId="533" xr:uid="{00000000-0005-0000-0000-00003D0A0000}"/>
    <cellStyle name="ÅëÈ­ [0]_laroux" xfId="534" xr:uid="{00000000-0005-0000-0000-00003E0A0000}"/>
    <cellStyle name="AeE­ [0]_laroux_1" xfId="2322" xr:uid="{00000000-0005-0000-0000-00003F0A0000}"/>
    <cellStyle name="ÅëÈ­ [0]_laroux_1" xfId="2323" xr:uid="{00000000-0005-0000-0000-0000400A0000}"/>
    <cellStyle name="AeE­ [0]_laroux_1_국학진흥원(정산6-13)" xfId="2324" xr:uid="{00000000-0005-0000-0000-0000410A0000}"/>
    <cellStyle name="ÅëÈ­ [0]_laroux_1_국학진흥원(정산6-13)" xfId="2325" xr:uid="{00000000-0005-0000-0000-0000420A0000}"/>
    <cellStyle name="AeE­ [0]_laroux_1_대구종합전시관" xfId="2326" xr:uid="{00000000-0005-0000-0000-0000430A0000}"/>
    <cellStyle name="ÅëÈ­ [0]_laroux_1_대구종합전시관" xfId="2327" xr:uid="{00000000-0005-0000-0000-0000440A0000}"/>
    <cellStyle name="AeE­ [0]_laroux_2" xfId="2328" xr:uid="{00000000-0005-0000-0000-0000450A0000}"/>
    <cellStyle name="ÅëÈ­ [0]_laroux_2" xfId="2329" xr:uid="{00000000-0005-0000-0000-0000460A0000}"/>
    <cellStyle name="AeE­ [0]_laroux_2_국학진흥원(정산6-13)" xfId="2330" xr:uid="{00000000-0005-0000-0000-0000470A0000}"/>
    <cellStyle name="ÅëÈ­ [0]_laroux_2_국학진흥원(정산6-13)" xfId="2331" xr:uid="{00000000-0005-0000-0000-0000480A0000}"/>
    <cellStyle name="AeE­ [0]_laroux_2_대구종합전시관" xfId="2332" xr:uid="{00000000-0005-0000-0000-0000490A0000}"/>
    <cellStyle name="ÅëÈ­ [0]_laroux_2_대구종합전시관" xfId="2333" xr:uid="{00000000-0005-0000-0000-00004A0A0000}"/>
    <cellStyle name="AeE­ [0]_laroux_국학진흥원(정산6-13)" xfId="2334" xr:uid="{00000000-0005-0000-0000-00004B0A0000}"/>
    <cellStyle name="ÅëÈ­ [0]_laroux_국학진흥원(정산6-13)" xfId="2335" xr:uid="{00000000-0005-0000-0000-00004C0A0000}"/>
    <cellStyle name="AeE­ [0]_laroux_국학진흥원(정산6-13) 2" xfId="2336" xr:uid="{00000000-0005-0000-0000-00004D0A0000}"/>
    <cellStyle name="ÅëÈ­ [0]_laroux_대구종합전시관" xfId="2337" xr:uid="{00000000-0005-0000-0000-00004E0A0000}"/>
    <cellStyle name="AeE­ [0]_laroux_대구종합전시관 2" xfId="2338" xr:uid="{00000000-0005-0000-0000-00004F0A0000}"/>
    <cellStyle name="Aee­ _가로등수량" xfId="4332" xr:uid="{00000000-0005-0000-0000-0000500A0000}"/>
    <cellStyle name="AeE­_  A¾  CO  " xfId="535" xr:uid="{00000000-0005-0000-0000-0000510A0000}"/>
    <cellStyle name="ÅëÈ­_´ë°¡ (2)" xfId="4333" xr:uid="{00000000-0005-0000-0000-0000520A0000}"/>
    <cellStyle name="AeE­_´eAN°yC￥ " xfId="4334" xr:uid="{00000000-0005-0000-0000-0000530A0000}"/>
    <cellStyle name="ÅëÈ­_¸ðÇü¸·" xfId="536" xr:uid="{00000000-0005-0000-0000-0000540A0000}"/>
    <cellStyle name="AeE­_¼oAa½CAu " xfId="4335" xr:uid="{00000000-0005-0000-0000-0000550A0000}"/>
    <cellStyle name="ÅëÈ­_¹æÀ½º® " xfId="2339" xr:uid="{00000000-0005-0000-0000-0000560A0000}"/>
    <cellStyle name="AeE­_³≫ºI°eE¹´e AßA¤A÷AI " xfId="4336" xr:uid="{00000000-0005-0000-0000-0000570A0000}"/>
    <cellStyle name="ÅëÈ­_INQUIRY ¿µ¾÷ÃßÁø " xfId="537" xr:uid="{00000000-0005-0000-0000-0000580A0000}"/>
    <cellStyle name="AeE­_INQUIRY ¿μ¾÷AßAø " xfId="538" xr:uid="{00000000-0005-0000-0000-0000590A0000}"/>
    <cellStyle name="ÅëÈ­_laroux" xfId="539" xr:uid="{00000000-0005-0000-0000-00005A0A0000}"/>
    <cellStyle name="AeE­_laroux_1" xfId="2340" xr:uid="{00000000-0005-0000-0000-00005B0A0000}"/>
    <cellStyle name="ÅëÈ­_laroux_1" xfId="2341" xr:uid="{00000000-0005-0000-0000-00005C0A0000}"/>
    <cellStyle name="AeE­_laroux_1_국학진흥원(정산6-13)" xfId="2342" xr:uid="{00000000-0005-0000-0000-00005D0A0000}"/>
    <cellStyle name="ÅëÈ­_laroux_1_국학진흥원(정산6-13)" xfId="2343" xr:uid="{00000000-0005-0000-0000-00005E0A0000}"/>
    <cellStyle name="AeE­_laroux_1_대구종합전시관" xfId="2344" xr:uid="{00000000-0005-0000-0000-00005F0A0000}"/>
    <cellStyle name="ÅëÈ­_laroux_1_대구종합전시관" xfId="2345" xr:uid="{00000000-0005-0000-0000-0000600A0000}"/>
    <cellStyle name="AeE­_laroux_2" xfId="2346" xr:uid="{00000000-0005-0000-0000-0000610A0000}"/>
    <cellStyle name="ÅëÈ­_laroux_2" xfId="2347" xr:uid="{00000000-0005-0000-0000-0000620A0000}"/>
    <cellStyle name="AeE­_laroux_2_국학진흥원(정산6-13)" xfId="2348" xr:uid="{00000000-0005-0000-0000-0000630A0000}"/>
    <cellStyle name="ÅëÈ­_laroux_2_국학진흥원(정산6-13)" xfId="2349" xr:uid="{00000000-0005-0000-0000-0000640A0000}"/>
    <cellStyle name="AeE­_laroux_2_대구종합전시관" xfId="2350" xr:uid="{00000000-0005-0000-0000-0000650A0000}"/>
    <cellStyle name="ÅëÈ­_laroux_2_대구종합전시관" xfId="2351" xr:uid="{00000000-0005-0000-0000-0000660A0000}"/>
    <cellStyle name="AeE­_laroux_국학진흥원(정산6-13)" xfId="2352" xr:uid="{00000000-0005-0000-0000-0000670A0000}"/>
    <cellStyle name="ÅëÈ­_laroux_국학진흥원(정산6-13)" xfId="2353" xr:uid="{00000000-0005-0000-0000-0000680A0000}"/>
    <cellStyle name="AeE­_laroux_국학진흥원(정산6-13) 2" xfId="2354" xr:uid="{00000000-0005-0000-0000-0000690A0000}"/>
    <cellStyle name="ÅëÈ­_laroux_대구종합전시관" xfId="2355" xr:uid="{00000000-0005-0000-0000-00006A0A0000}"/>
    <cellStyle name="AeE­_laroux_대구종합전시관 2" xfId="2356" xr:uid="{00000000-0005-0000-0000-00006B0A0000}"/>
    <cellStyle name="Aee¡" xfId="2357" xr:uid="{00000000-0005-0000-0000-00006C0A0000}"/>
    <cellStyle name="Aee¡ 2" xfId="2358" xr:uid="{00000000-0005-0000-0000-00006D0A0000}"/>
    <cellStyle name="Aee¡© " xfId="2359" xr:uid="{00000000-0005-0000-0000-00006E0A0000}"/>
    <cellStyle name="AeE¡© [0]_¨úc¨öA " xfId="2360" xr:uid="{00000000-0005-0000-0000-00006F0A0000}"/>
    <cellStyle name="AeE¡©_¨úc¨öA " xfId="2361" xr:uid="{00000000-0005-0000-0000-0000700A0000}"/>
    <cellStyle name="AeE¡ⓒ [0]_ ¨￢n￠￢n¨￢¡Æ ￠?u¨￢¡Æ¡¾a¨uu " xfId="2362" xr:uid="{00000000-0005-0000-0000-0000710A0000}"/>
    <cellStyle name="AeE¡ⓒ_ ¨￢n￠￢n¨￢¡Æ ￠?u¨￢¡Æ¡¾a¨uu " xfId="2363" xr:uid="{00000000-0005-0000-0000-0000720A0000}"/>
    <cellStyle name="Aee¡e" xfId="2364" xr:uid="{00000000-0005-0000-0000-0000730A0000}"/>
    <cellStyle name="Aee¡ër" xfId="2365" xr:uid="{00000000-0005-0000-0000-0000740A0000}"/>
    <cellStyle name="AeE¡ER¡§I [0]_INQUIRY ￠RE?￠RIi￠R¡×u¡ERAA¡§I￠Rⓒ­A¡§I¡§¡I " xfId="2366" xr:uid="{00000000-0005-0000-0000-0000750A0000}"/>
    <cellStyle name="AeE¡ER¡§I_INQUIRY ￠RE?￠RIi￠R¡×u¡ERAA¡§I￠Rⓒ­A¡§I¡§¡I " xfId="2367" xr:uid="{00000000-0005-0000-0000-0000760A0000}"/>
    <cellStyle name="Aee¢®¨" xfId="2368" xr:uid="{00000000-0005-0000-0000-0000770A0000}"/>
    <cellStyle name="Aee¢®e" xfId="2369" xr:uid="{00000000-0005-0000-0000-0000780A0000}"/>
    <cellStyle name="Aee￠r" xfId="2370" xr:uid="{00000000-0005-0000-0000-0000790A0000}"/>
    <cellStyle name="AeE￠R¨I [0]_¡§uc¡§oA " xfId="2371" xr:uid="{00000000-0005-0000-0000-00007A0A0000}"/>
    <cellStyle name="AeE￠R¨I_¡§uc¡§oA " xfId="2372" xr:uid="{00000000-0005-0000-0000-00007B0A0000}"/>
    <cellStyle name="Æû¼¾æ®" xfId="540" xr:uid="{00000000-0005-0000-0000-00007C0A0000}"/>
    <cellStyle name="ALIGNMENT" xfId="541" xr:uid="{00000000-0005-0000-0000-00007D0A0000}"/>
    <cellStyle name="Aþ" xfId="542" xr:uid="{00000000-0005-0000-0000-00007E0A0000}"/>
    <cellStyle name="Äþ" xfId="543" xr:uid="{00000000-0005-0000-0000-00007F0A0000}"/>
    <cellStyle name="Äþ 2" xfId="2373" xr:uid="{00000000-0005-0000-0000-0000800A0000}"/>
    <cellStyle name="Äþ 3" xfId="3377" xr:uid="{00000000-0005-0000-0000-0000810A0000}"/>
    <cellStyle name="Äþ 4" xfId="4337" xr:uid="{00000000-0005-0000-0000-0000820A0000}"/>
    <cellStyle name="Aþ_100804-자동수위계_설계서(압력식20m)" xfId="2374" xr:uid="{00000000-0005-0000-0000-0000830A0000}"/>
    <cellStyle name="Äþ_100804-자동수위계_설계서(압력식20m)" xfId="2375" xr:uid="{00000000-0005-0000-0000-0000840A0000}"/>
    <cellStyle name="Aþ_1차+2차 단가보안(03.07.14)-기존품목+신규품목" xfId="544" xr:uid="{00000000-0005-0000-0000-0000850A0000}"/>
    <cellStyle name="Äþ_1차-원본)평지지구 전기공사 내역서(수위계4개소)" xfId="2376" xr:uid="{00000000-0005-0000-0000-0000860A0000}"/>
    <cellStyle name="Aþ_2차-야간경관개선" xfId="545" xr:uid="{00000000-0005-0000-0000-0000870A0000}"/>
    <cellStyle name="Äþ_경천_전기공사내역서(보완최종)" xfId="546" xr:uid="{00000000-0005-0000-0000-0000880A0000}"/>
    <cellStyle name="Aþ_관리사내역서(2005년노임 제출)(1)" xfId="2377" xr:uid="{00000000-0005-0000-0000-0000890A0000}"/>
    <cellStyle name="Äþ_광활3개보수기계공사비(표지)" xfId="547" xr:uid="{00000000-0005-0000-0000-00008A0A0000}"/>
    <cellStyle name="Aþ_광활3개보수기계공사비(표지)_정재1차-평지지구 내역서" xfId="2378" xr:uid="{00000000-0005-0000-0000-00008B0A0000}"/>
    <cellStyle name="Äþ_광활3개보수기계공사비(표지)_정재1차-평지지구 내역서" xfId="2379" xr:uid="{00000000-0005-0000-0000-00008C0A0000}"/>
    <cellStyle name="Aþ_기계계산" xfId="548" xr:uid="{00000000-0005-0000-0000-00008D0A0000}"/>
    <cellStyle name="Äþ_기계계산" xfId="549" xr:uid="{00000000-0005-0000-0000-00008E0A0000}"/>
    <cellStyle name="Aþ_기계계산_1차-원본)평지지구 전기공사 내역서(수위계4개소)" xfId="2380" xr:uid="{00000000-0005-0000-0000-00008F0A0000}"/>
    <cellStyle name="Äþ_기계계산_1차-원본)평지지구 전기공사 내역서(수위계4개소)" xfId="2381" xr:uid="{00000000-0005-0000-0000-0000900A0000}"/>
    <cellStyle name="Aþ_기계계산_시스템공사(하기양수장'1009)" xfId="2382" xr:uid="{00000000-0005-0000-0000-0000910A0000}"/>
    <cellStyle name="Äþ_기계계산_시스템공사(하기양수장'1009)" xfId="2383" xr:uid="{00000000-0005-0000-0000-0000920A0000}"/>
    <cellStyle name="Aþ_기계계산_시스템공사(한림양-'1005)" xfId="2384" xr:uid="{00000000-0005-0000-0000-0000930A0000}"/>
    <cellStyle name="Äþ_기계계산_시스템공사(한림양-'1005)" xfId="2385" xr:uid="{00000000-0005-0000-0000-0000940A0000}"/>
    <cellStyle name="Aþ_기계계산_정재1차-평지지구 내역서" xfId="2386" xr:uid="{00000000-0005-0000-0000-0000950A0000}"/>
    <cellStyle name="Äþ_기계계산_정재1차-평지지구 내역서" xfId="2387" xr:uid="{00000000-0005-0000-0000-0000960A0000}"/>
    <cellStyle name="Aþ_기계내역서" xfId="550" xr:uid="{00000000-0005-0000-0000-0000970A0000}"/>
    <cellStyle name="Äþ_기계내역서" xfId="551" xr:uid="{00000000-0005-0000-0000-0000980A0000}"/>
    <cellStyle name="Aþ_기계내역서_1차-원본)평지지구 전기공사 내역서(수위계4개소)" xfId="2388" xr:uid="{00000000-0005-0000-0000-0000990A0000}"/>
    <cellStyle name="Äþ_기계내역서_1차-원본)평지지구 전기공사 내역서(수위계4개소)" xfId="2389" xr:uid="{00000000-0005-0000-0000-00009A0A0000}"/>
    <cellStyle name="Aþ_기계내역서_시스템공사(하기양수장'1009)" xfId="2390" xr:uid="{00000000-0005-0000-0000-00009B0A0000}"/>
    <cellStyle name="Äþ_기계내역서_시스템공사(하기양수장'1009)" xfId="2391" xr:uid="{00000000-0005-0000-0000-00009C0A0000}"/>
    <cellStyle name="Aþ_기계내역서_시스템공사(한림양-'1005)" xfId="2392" xr:uid="{00000000-0005-0000-0000-00009D0A0000}"/>
    <cellStyle name="Äþ_기계내역서_시스템공사(한림양-'1005)" xfId="2393" xr:uid="{00000000-0005-0000-0000-00009E0A0000}"/>
    <cellStyle name="Aþ_기계내역서_정재1차-평지지구 내역서" xfId="2394" xr:uid="{00000000-0005-0000-0000-00009F0A0000}"/>
    <cellStyle name="Äþ_기계내역서_정재1차-평지지구 내역서" xfId="2395" xr:uid="{00000000-0005-0000-0000-0000A00A0000}"/>
    <cellStyle name="Aþ_기계설비내역" xfId="552" xr:uid="{00000000-0005-0000-0000-0000A10A0000}"/>
    <cellStyle name="Äþ_기계설비내역" xfId="553" xr:uid="{00000000-0005-0000-0000-0000A20A0000}"/>
    <cellStyle name="Aþ_기계설비내역_1차-원본)평지지구 전기공사 내역서(수위계4개소)" xfId="2396" xr:uid="{00000000-0005-0000-0000-0000A30A0000}"/>
    <cellStyle name="Äþ_기계설비내역_1차-원본)평지지구 전기공사 내역서(수위계4개소)" xfId="2397" xr:uid="{00000000-0005-0000-0000-0000A40A0000}"/>
    <cellStyle name="Aþ_기계설비내역_시스템공사(하기양수장'1009)" xfId="2398" xr:uid="{00000000-0005-0000-0000-0000A50A0000}"/>
    <cellStyle name="Äþ_기계설비내역_시스템공사(하기양수장'1009)" xfId="2399" xr:uid="{00000000-0005-0000-0000-0000A60A0000}"/>
    <cellStyle name="Aþ_기계설비내역_시스템공사(한림양-'1005)" xfId="2400" xr:uid="{00000000-0005-0000-0000-0000A70A0000}"/>
    <cellStyle name="Äþ_기계설비내역_시스템공사(한림양-'1005)" xfId="2401" xr:uid="{00000000-0005-0000-0000-0000A80A0000}"/>
    <cellStyle name="Aþ_기계설비내역_정재1차-평지지구 내역서" xfId="2402" xr:uid="{00000000-0005-0000-0000-0000A90A0000}"/>
    <cellStyle name="Äþ_기계설비내역_정재1차-평지지구 내역서" xfId="2403" xr:uid="{00000000-0005-0000-0000-0000AA0A0000}"/>
    <cellStyle name="Aþ_김해지구 KT공사비(1)" xfId="2404" xr:uid="{00000000-0005-0000-0000-0000AB0A0000}"/>
    <cellStyle name="Äþ_김해지구 KT공사비(1)" xfId="2405" xr:uid="{00000000-0005-0000-0000-0000AC0A0000}"/>
    <cellStyle name="Aþ_내역서" xfId="554" xr:uid="{00000000-0005-0000-0000-0000AD0A0000}"/>
    <cellStyle name="Äþ_내역서" xfId="555" xr:uid="{00000000-0005-0000-0000-0000AE0A0000}"/>
    <cellStyle name="Aþ_내역서_1차-원본)평지지구 전기공사 내역서(수위계4개소)" xfId="2406" xr:uid="{00000000-0005-0000-0000-0000AF0A0000}"/>
    <cellStyle name="Äþ_내역서_1차-원본)평지지구 전기공사 내역서(수위계4개소)" xfId="2407" xr:uid="{00000000-0005-0000-0000-0000B00A0000}"/>
    <cellStyle name="Aþ_내역서_시스템공사(하기양수장'1009)" xfId="2408" xr:uid="{00000000-0005-0000-0000-0000B10A0000}"/>
    <cellStyle name="Äþ_내역서_시스템공사(하기양수장'1009)" xfId="2409" xr:uid="{00000000-0005-0000-0000-0000B20A0000}"/>
    <cellStyle name="Aþ_내역서_시스템공사(한림양-'1005)" xfId="2410" xr:uid="{00000000-0005-0000-0000-0000B30A0000}"/>
    <cellStyle name="Äþ_내역서_시스템공사(한림양-'1005)" xfId="2411" xr:uid="{00000000-0005-0000-0000-0000B40A0000}"/>
    <cellStyle name="Aþ_내역서_정재1차-평지지구 내역서" xfId="2412" xr:uid="{00000000-0005-0000-0000-0000B50A0000}"/>
    <cellStyle name="Äþ_내역서_정재1차-평지지구 내역서" xfId="2413" xr:uid="{00000000-0005-0000-0000-0000B60A0000}"/>
    <cellStyle name="Aþ_대동농공단지공사비(상수도)(단가보완04년9월)" xfId="556" xr:uid="{00000000-0005-0000-0000-0000B70A0000}"/>
    <cellStyle name="Äþ_대동농공단지공사비(상수도)(단가보완04년9월)" xfId="557" xr:uid="{00000000-0005-0000-0000-0000B80A0000}"/>
    <cellStyle name="Aþ_대동농공단지공사비(상수도)(단가보완04년9월)_1차-원본)평지지구 전기공사 내역서(수위계4개소)" xfId="2414" xr:uid="{00000000-0005-0000-0000-0000B90A0000}"/>
    <cellStyle name="Äþ_대동농공단지공사비(상수도)(단가보완04년9월)_1차-원본)평지지구 전기공사 내역서(수위계4개소)" xfId="2415" xr:uid="{00000000-0005-0000-0000-0000BA0A0000}"/>
    <cellStyle name="Aþ_대동농공단지공사비(상수도)(단가보완04년9월)_김해지구 KT공사비(1)" xfId="2416" xr:uid="{00000000-0005-0000-0000-0000BB0A0000}"/>
    <cellStyle name="Äþ_대동농공단지공사비(상수도)(단가보완04년9월)_김해지구 KT공사비(1)" xfId="2417" xr:uid="{00000000-0005-0000-0000-0000BC0A0000}"/>
    <cellStyle name="Aþ_대동농공단지공사비(상수도)(단가보완04년9월)_부록3 김해지구 공사비(최종)" xfId="2418" xr:uid="{00000000-0005-0000-0000-0000BD0A0000}"/>
    <cellStyle name="Äþ_대동농공단지공사비(상수도)(단가보완04년9월)_부록3 김해지구 공사비(최종)" xfId="2419" xr:uid="{00000000-0005-0000-0000-0000BE0A0000}"/>
    <cellStyle name="Aþ_대동농공단지공사비(상수도)(단가보완04년9월)_부록5 남해지구 공사비" xfId="2420" xr:uid="{00000000-0005-0000-0000-0000BF0A0000}"/>
    <cellStyle name="Äþ_대동농공단지공사비(상수도)(단가보완04년9월)_부록5 남해지구 공사비" xfId="2421" xr:uid="{00000000-0005-0000-0000-0000C00A0000}"/>
    <cellStyle name="Aþ_대동농공단지공사비(상수도)(단가보완04년9월)_부록5 남해지구 공사비 (version 1)" xfId="2422" xr:uid="{00000000-0005-0000-0000-0000C10A0000}"/>
    <cellStyle name="Äþ_대동농공단지공사비(상수도)(단가보완04년9월)_부록5 남해지구 공사비 (version 1)" xfId="2423" xr:uid="{00000000-0005-0000-0000-0000C20A0000}"/>
    <cellStyle name="Aþ_대동농공단지공사비(상수도)(단가보완04년9월)_사업수지예산서(김해TM.TC-2011.12)" xfId="2424" xr:uid="{00000000-0005-0000-0000-0000C30A0000}"/>
    <cellStyle name="Äþ_대동농공단지공사비(상수도)(단가보완04년9월)_사업수지예산서(김해TM.TC-2011.12)" xfId="2425" xr:uid="{00000000-0005-0000-0000-0000C40A0000}"/>
    <cellStyle name="Aþ_대동농공단지공사비(상수도)(단가보완04년9월)_시스템공사(하기양수장'1009)" xfId="2426" xr:uid="{00000000-0005-0000-0000-0000C50A0000}"/>
    <cellStyle name="Äþ_대동농공단지공사비(상수도)(단가보완04년9월)_시스템공사(하기양수장'1009)" xfId="2427" xr:uid="{00000000-0005-0000-0000-0000C60A0000}"/>
    <cellStyle name="Aþ_대동농공단지공사비(상수도)(단가보완04년9월)_시스템공사(한림양-'1005)" xfId="2428" xr:uid="{00000000-0005-0000-0000-0000C70A0000}"/>
    <cellStyle name="Äþ_대동농공단지공사비(상수도)(단가보완04년9월)_시스템공사(한림양-'1005)" xfId="2429" xr:uid="{00000000-0005-0000-0000-0000C80A0000}"/>
    <cellStyle name="Aþ_대동농공단지공사비(상수도)(단가보완04년9월)_정재1차-평지지구 내역서" xfId="2430" xr:uid="{00000000-0005-0000-0000-0000C90A0000}"/>
    <cellStyle name="Äþ_대동농공단지공사비(상수도)(단가보완04년9월)_정재1차-평지지구 내역서" xfId="2431" xr:uid="{00000000-0005-0000-0000-0000CA0A0000}"/>
    <cellStyle name="Aþ_마곡보완" xfId="558" xr:uid="{00000000-0005-0000-0000-0000CB0A0000}"/>
    <cellStyle name="Äþ_마곡보완" xfId="559" xr:uid="{00000000-0005-0000-0000-0000CC0A0000}"/>
    <cellStyle name="Aþ_마곡보완_100804-자동수위계_설계서(압력식20m)" xfId="2432" xr:uid="{00000000-0005-0000-0000-0000CD0A0000}"/>
    <cellStyle name="Äþ_마곡보완_100804-자동수위계_설계서(압력식20m)" xfId="2433" xr:uid="{00000000-0005-0000-0000-0000CE0A0000}"/>
    <cellStyle name="Aþ_마곡보완_1차-원본)평지지구 전기공사 내역서(수위계4개소)" xfId="2434" xr:uid="{00000000-0005-0000-0000-0000CF0A0000}"/>
    <cellStyle name="Äþ_마곡보완_1차-원본)평지지구 전기공사 내역서(수위계4개소)" xfId="2435" xr:uid="{00000000-0005-0000-0000-0000D00A0000}"/>
    <cellStyle name="Aþ_마곡보완_김해지구 KT공사비(1)" xfId="2436" xr:uid="{00000000-0005-0000-0000-0000D10A0000}"/>
    <cellStyle name="Äþ_마곡보완_김해지구 KT공사비(1)" xfId="2437" xr:uid="{00000000-0005-0000-0000-0000D20A0000}"/>
    <cellStyle name="Aþ_마곡보완_시스템제조구매설치내역서(가인개보수)" xfId="560" xr:uid="{00000000-0005-0000-0000-0000D30A0000}"/>
    <cellStyle name="Äþ_마곡보완_시스템제조구매설치내역서(가인개보수)" xfId="561" xr:uid="{00000000-0005-0000-0000-0000D40A0000}"/>
    <cellStyle name="Aþ_마곡보완_시스템제조구매설치내역서(사촌-세부설계'1007)" xfId="562" xr:uid="{00000000-0005-0000-0000-0000D50A0000}"/>
    <cellStyle name="Äþ_마곡보완_시스템제조구매설치내역서(사촌-세부설계'1007)" xfId="563" xr:uid="{00000000-0005-0000-0000-0000D60A0000}"/>
    <cellStyle name="Aþ_마곡보완_자동수위계 설계서(압력식30M)" xfId="564" xr:uid="{00000000-0005-0000-0000-0000D70A0000}"/>
    <cellStyle name="Äþ_마곡보완_자동수위계 설계서(압력식30M)" xfId="565" xr:uid="{00000000-0005-0000-0000-0000D80A0000}"/>
    <cellStyle name="Aþ_마곡보완_전북도본부_무진장지사_SW사업비" xfId="566" xr:uid="{00000000-0005-0000-0000-0000D90A0000}"/>
    <cellStyle name="Äþ_마곡보완_전북도본부_무진장지사_SW사업비" xfId="567" xr:uid="{00000000-0005-0000-0000-0000DA0A0000}"/>
    <cellStyle name="Aþ_마곡보완_정읍지구 코드사업 실시설계" xfId="2438" xr:uid="{00000000-0005-0000-0000-0000DB0A0000}"/>
    <cellStyle name="Äþ_마곡보완_정읍지구 코드사업 실시설계" xfId="2439" xr:uid="{00000000-0005-0000-0000-0000DC0A0000}"/>
    <cellStyle name="Aþ_마곡보완_정재1차-평지지구 내역서" xfId="2440" xr:uid="{00000000-0005-0000-0000-0000DD0A0000}"/>
    <cellStyle name="Äþ_마곡보완_정재1차-평지지구 내역서" xfId="2441" xr:uid="{00000000-0005-0000-0000-0000DE0A0000}"/>
    <cellStyle name="Aþ_마곡보완_취수탑레이다30m(09관급)090801" xfId="568" xr:uid="{00000000-0005-0000-0000-0000DF0A0000}"/>
    <cellStyle name="Äþ_마곡보완_취수탑레이다30m(09관급)090801" xfId="569" xr:uid="{00000000-0005-0000-0000-0000E00A0000}"/>
    <cellStyle name="Aþ_백공기계(수정2)" xfId="570" xr:uid="{00000000-0005-0000-0000-0000E10A0000}"/>
    <cellStyle name="Äþ_석우기계공사비(최종)" xfId="571" xr:uid="{00000000-0005-0000-0000-0000E20A0000}"/>
    <cellStyle name="Aþ_시스템제조구매설치내역서(가인개보수)" xfId="572" xr:uid="{00000000-0005-0000-0000-0000E30A0000}"/>
    <cellStyle name="Äþ_시스템제조구매설치내역서(가인개보수)" xfId="573" xr:uid="{00000000-0005-0000-0000-0000E40A0000}"/>
    <cellStyle name="Aþ_시스템제조구매설치내역서(사촌-세부설계'1007)" xfId="574" xr:uid="{00000000-0005-0000-0000-0000E50A0000}"/>
    <cellStyle name="Äþ_시스템제조구매설치내역서(사촌-세부설계'1007)" xfId="575" xr:uid="{00000000-0005-0000-0000-0000E60A0000}"/>
    <cellStyle name="Aþ_신태인배수장제진기" xfId="576" xr:uid="{00000000-0005-0000-0000-0000E70A0000}"/>
    <cellStyle name="Äþ_양배수장(2004년-하반기)" xfId="577" xr:uid="{00000000-0005-0000-0000-0000E80A0000}"/>
    <cellStyle name="Aþ_옥포배수갑문설계11.26" xfId="578" xr:uid="{00000000-0005-0000-0000-0000E90A0000}"/>
    <cellStyle name="Äþ_율북보완" xfId="579" xr:uid="{00000000-0005-0000-0000-0000EA0A0000}"/>
    <cellStyle name="Aþ_자동수위계 설계서(압력식30M)" xfId="580" xr:uid="{00000000-0005-0000-0000-0000EB0A0000}"/>
    <cellStyle name="Äþ_자동수위계 설계서(압력식30M)" xfId="581" xr:uid="{00000000-0005-0000-0000-0000EC0A0000}"/>
    <cellStyle name="Aþ_전북도본부_무진장지사_SW사업비" xfId="582" xr:uid="{00000000-0005-0000-0000-0000ED0A0000}"/>
    <cellStyle name="Äþ_전북도본부_무진장지사_SW사업비" xfId="583" xr:uid="{00000000-0005-0000-0000-0000EE0A0000}"/>
    <cellStyle name="Aþ_전체분" xfId="584" xr:uid="{00000000-0005-0000-0000-0000EF0A0000}"/>
    <cellStyle name="Äþ_접지양수장내역서" xfId="585" xr:uid="{00000000-0005-0000-0000-0000F00A0000}"/>
    <cellStyle name="Aþ_정읍지구 코드사업 실시설계" xfId="2442" xr:uid="{00000000-0005-0000-0000-0000F10A0000}"/>
    <cellStyle name="Äþ_정읍지구 코드사업 실시설계" xfId="2443" xr:uid="{00000000-0005-0000-0000-0000F20A0000}"/>
    <cellStyle name="Aþ_정재1차-평지지구 내역서" xfId="2444" xr:uid="{00000000-0005-0000-0000-0000F30A0000}"/>
    <cellStyle name="Äþ_정재1차-평지지구 내역서" xfId="2445" xr:uid="{00000000-0005-0000-0000-0000F40A0000}"/>
    <cellStyle name="Aþ_취수탑레이다30m(09관급)090801" xfId="586" xr:uid="{00000000-0005-0000-0000-0000F50A0000}"/>
    <cellStyle name="Äþ_취수탑레이다30m(09관급)090801" xfId="587" xr:uid="{00000000-0005-0000-0000-0000F60A0000}"/>
    <cellStyle name="Aþ_풍산공동관리사단가보완(1)" xfId="2446" xr:uid="{00000000-0005-0000-0000-0000F70A0000}"/>
    <cellStyle name="Äþ_하갈산배수문공사비" xfId="588" xr:uid="{00000000-0005-0000-0000-0000F80A0000}"/>
    <cellStyle name="Aþ_하갈산배수문공사비_김해지구 KT공사비(1)" xfId="2447" xr:uid="{00000000-0005-0000-0000-0000F90A0000}"/>
    <cellStyle name="Äþ_하갈산배수문공사비_김해지구 KT공사비(1)" xfId="2448" xr:uid="{00000000-0005-0000-0000-0000FA0A0000}"/>
    <cellStyle name="Aþ_하갈산배수문공사비_정재1차-평지지구 내역서" xfId="2449" xr:uid="{00000000-0005-0000-0000-0000FB0A0000}"/>
    <cellStyle name="Äþ_하갈산배수문공사비_정재1차-평지지구 내역서" xfId="2450" xr:uid="{00000000-0005-0000-0000-0000FC0A0000}"/>
    <cellStyle name="Aþ¸" xfId="2451" xr:uid="{00000000-0005-0000-0000-0000FD0A0000}"/>
    <cellStyle name="Aþ¸ 2" xfId="2452" xr:uid="{00000000-0005-0000-0000-0000FE0A0000}"/>
    <cellStyle name="Aþ¸¶ [" xfId="589" xr:uid="{00000000-0005-0000-0000-0000FF0A0000}"/>
    <cellStyle name="Äþ¸¶ [" xfId="590" xr:uid="{00000000-0005-0000-0000-0000000B0000}"/>
    <cellStyle name="Äþ¸¶ [ 2" xfId="2453" xr:uid="{00000000-0005-0000-0000-0000010B0000}"/>
    <cellStyle name="Äþ¸¶ [ 3" xfId="3378" xr:uid="{00000000-0005-0000-0000-0000020B0000}"/>
    <cellStyle name="Äþ¸¶ [ 4" xfId="4338" xr:uid="{00000000-0005-0000-0000-0000030B0000}"/>
    <cellStyle name="Aþ¸¶ [_100804-자동수위계_설계서(압력식20m)" xfId="2454" xr:uid="{00000000-0005-0000-0000-0000040B0000}"/>
    <cellStyle name="Äþ¸¶ [_100804-자동수위계_설계서(압력식20m)" xfId="2455" xr:uid="{00000000-0005-0000-0000-0000050B0000}"/>
    <cellStyle name="Aþ¸¶ [_1차+2차 단가보안(03.07.14)-기존품목+신규품목" xfId="591" xr:uid="{00000000-0005-0000-0000-0000060B0000}"/>
    <cellStyle name="Äþ¸¶ [_1차-원본)평지지구 전기공사 내역서(수위계4개소)" xfId="2456" xr:uid="{00000000-0005-0000-0000-0000070B0000}"/>
    <cellStyle name="Aþ¸¶ [_2차-야간경관개선" xfId="592" xr:uid="{00000000-0005-0000-0000-0000080B0000}"/>
    <cellStyle name="Äþ¸¶ [_경천_전기공사내역서(보완최종)" xfId="593" xr:uid="{00000000-0005-0000-0000-0000090B0000}"/>
    <cellStyle name="Aþ¸¶ [_관리사내역서(2005년노임 제출)(1)" xfId="2457" xr:uid="{00000000-0005-0000-0000-00000A0B0000}"/>
    <cellStyle name="Äþ¸¶ [_금구문화상수도공사비(설계보완)(최종)" xfId="594" xr:uid="{00000000-0005-0000-0000-00000B0B0000}"/>
    <cellStyle name="Aþ¸¶ [_금구문화상수도공사비(설계보완)(최종)_김해지구 KT공사비(1)" xfId="2458" xr:uid="{00000000-0005-0000-0000-00000C0B0000}"/>
    <cellStyle name="Äþ¸¶ [_금구문화상수도공사비(설계보완)(최종)_김해지구 KT공사비(1)" xfId="2459" xr:uid="{00000000-0005-0000-0000-00000D0B0000}"/>
    <cellStyle name="Aþ¸¶ [_금구문화상수도공사비(설계보완)(최종)_정재1차-평지지구 내역서" xfId="2460" xr:uid="{00000000-0005-0000-0000-00000E0B0000}"/>
    <cellStyle name="Äþ¸¶ [_금구문화상수도공사비(설계보완)(최종)_정재1차-평지지구 내역서" xfId="2461" xr:uid="{00000000-0005-0000-0000-00000F0B0000}"/>
    <cellStyle name="Aþ¸¶ [_기계계산" xfId="595" xr:uid="{00000000-0005-0000-0000-0000100B0000}"/>
    <cellStyle name="Äþ¸¶ [_기계계산" xfId="596" xr:uid="{00000000-0005-0000-0000-0000110B0000}"/>
    <cellStyle name="Aþ¸¶ [_기계계산_1차-원본)평지지구 전기공사 내역서(수위계4개소)" xfId="2462" xr:uid="{00000000-0005-0000-0000-0000120B0000}"/>
    <cellStyle name="Äþ¸¶ [_기계계산_1차-원본)평지지구 전기공사 내역서(수위계4개소)" xfId="2463" xr:uid="{00000000-0005-0000-0000-0000130B0000}"/>
    <cellStyle name="Aþ¸¶ [_기계계산_시스템공사(하기양수장'1009)" xfId="2464" xr:uid="{00000000-0005-0000-0000-0000140B0000}"/>
    <cellStyle name="Äþ¸¶ [_기계계산_시스템공사(하기양수장'1009)" xfId="2465" xr:uid="{00000000-0005-0000-0000-0000150B0000}"/>
    <cellStyle name="Aþ¸¶ [_기계계산_시스템공사(한림양-'1005)" xfId="2466" xr:uid="{00000000-0005-0000-0000-0000160B0000}"/>
    <cellStyle name="Äþ¸¶ [_기계계산_시스템공사(한림양-'1005)" xfId="2467" xr:uid="{00000000-0005-0000-0000-0000170B0000}"/>
    <cellStyle name="Aþ¸¶ [_기계계산_정재1차-평지지구 내역서" xfId="2468" xr:uid="{00000000-0005-0000-0000-0000180B0000}"/>
    <cellStyle name="Äþ¸¶ [_기계계산_정재1차-평지지구 내역서" xfId="2469" xr:uid="{00000000-0005-0000-0000-0000190B0000}"/>
    <cellStyle name="Aþ¸¶ [_기계내역" xfId="597" xr:uid="{00000000-0005-0000-0000-00001A0B0000}"/>
    <cellStyle name="Äþ¸¶ [_기계내역" xfId="598" xr:uid="{00000000-0005-0000-0000-00001B0B0000}"/>
    <cellStyle name="Aþ¸¶ [_기계내역_1차-원본)평지지구 전기공사 내역서(수위계4개소)" xfId="2470" xr:uid="{00000000-0005-0000-0000-00001C0B0000}"/>
    <cellStyle name="Äþ¸¶ [_기계내역_1차-원본)평지지구 전기공사 내역서(수위계4개소)" xfId="2471" xr:uid="{00000000-0005-0000-0000-00001D0B0000}"/>
    <cellStyle name="Aþ¸¶ [_기계내역_김해지구 KT공사비(1)" xfId="2472" xr:uid="{00000000-0005-0000-0000-00001E0B0000}"/>
    <cellStyle name="Äþ¸¶ [_기계내역_김해지구 KT공사비(1)" xfId="2473" xr:uid="{00000000-0005-0000-0000-00001F0B0000}"/>
    <cellStyle name="Aþ¸¶ [_기계내역_부록3 김해지구 공사비(최종)" xfId="2474" xr:uid="{00000000-0005-0000-0000-0000200B0000}"/>
    <cellStyle name="Äþ¸¶ [_기계내역_부록3 김해지구 공사비(최종)" xfId="2475" xr:uid="{00000000-0005-0000-0000-0000210B0000}"/>
    <cellStyle name="Aþ¸¶ [_기계내역_부록5 남해지구 공사비" xfId="2476" xr:uid="{00000000-0005-0000-0000-0000220B0000}"/>
    <cellStyle name="Äþ¸¶ [_기계내역_부록5 남해지구 공사비" xfId="2477" xr:uid="{00000000-0005-0000-0000-0000230B0000}"/>
    <cellStyle name="Aþ¸¶ [_기계내역_부록5 남해지구 공사비 (version 1)" xfId="2478" xr:uid="{00000000-0005-0000-0000-0000240B0000}"/>
    <cellStyle name="Äþ¸¶ [_기계내역_부록5 남해지구 공사비 (version 1)" xfId="2479" xr:uid="{00000000-0005-0000-0000-0000250B0000}"/>
    <cellStyle name="Aþ¸¶ [_기계내역_사업수지예산서(김해TM.TC-2011.12)" xfId="2480" xr:uid="{00000000-0005-0000-0000-0000260B0000}"/>
    <cellStyle name="Äþ¸¶ [_기계내역_사업수지예산서(김해TM.TC-2011.12)" xfId="2481" xr:uid="{00000000-0005-0000-0000-0000270B0000}"/>
    <cellStyle name="Aþ¸¶ [_기계내역_시스템공사(하기양수장'1009)" xfId="2482" xr:uid="{00000000-0005-0000-0000-0000280B0000}"/>
    <cellStyle name="Äþ¸¶ [_기계내역_시스템공사(하기양수장'1009)" xfId="2483" xr:uid="{00000000-0005-0000-0000-0000290B0000}"/>
    <cellStyle name="Aþ¸¶ [_기계내역서" xfId="599" xr:uid="{00000000-0005-0000-0000-00002A0B0000}"/>
    <cellStyle name="Äþ¸¶ [_기계내역서" xfId="600" xr:uid="{00000000-0005-0000-0000-00002B0B0000}"/>
    <cellStyle name="Aþ¸¶ [_기계내역서_1차-원본)평지지구 전기공사 내역서(수위계4개소)" xfId="2484" xr:uid="{00000000-0005-0000-0000-00002C0B0000}"/>
    <cellStyle name="Äþ¸¶ [_기계내역서_1차-원본)평지지구 전기공사 내역서(수위계4개소)" xfId="2485" xr:uid="{00000000-0005-0000-0000-00002D0B0000}"/>
    <cellStyle name="Aþ¸¶ [_기계내역서_시스템공사(하기양수장'1009)" xfId="2486" xr:uid="{00000000-0005-0000-0000-00002E0B0000}"/>
    <cellStyle name="Äþ¸¶ [_기계내역서_시스템공사(하기양수장'1009)" xfId="2487" xr:uid="{00000000-0005-0000-0000-00002F0B0000}"/>
    <cellStyle name="Aþ¸¶ [_기계내역서_시스템공사(한림양-'1005)" xfId="2488" xr:uid="{00000000-0005-0000-0000-0000300B0000}"/>
    <cellStyle name="Äþ¸¶ [_기계내역서_시스템공사(한림양-'1005)" xfId="2489" xr:uid="{00000000-0005-0000-0000-0000310B0000}"/>
    <cellStyle name="Aþ¸¶ [_기계내역서_정재1차-평지지구 내역서" xfId="2490" xr:uid="{00000000-0005-0000-0000-0000320B0000}"/>
    <cellStyle name="Äþ¸¶ [_기계내역서_정재1차-평지지구 내역서" xfId="2491" xr:uid="{00000000-0005-0000-0000-0000330B0000}"/>
    <cellStyle name="Aþ¸¶ [_기계설비내역" xfId="601" xr:uid="{00000000-0005-0000-0000-0000340B0000}"/>
    <cellStyle name="Äþ¸¶ [_기계설비내역" xfId="602" xr:uid="{00000000-0005-0000-0000-0000350B0000}"/>
    <cellStyle name="Aþ¸¶ [_기계설비내역_1차-원본)평지지구 전기공사 내역서(수위계4개소)" xfId="2492" xr:uid="{00000000-0005-0000-0000-0000360B0000}"/>
    <cellStyle name="Äþ¸¶ [_기계설비내역_1차-원본)평지지구 전기공사 내역서(수위계4개소)" xfId="2493" xr:uid="{00000000-0005-0000-0000-0000370B0000}"/>
    <cellStyle name="Aþ¸¶ [_기계설비내역_시스템공사(하기양수장'1009)" xfId="2494" xr:uid="{00000000-0005-0000-0000-0000380B0000}"/>
    <cellStyle name="Äþ¸¶ [_기계설비내역_시스템공사(하기양수장'1009)" xfId="2495" xr:uid="{00000000-0005-0000-0000-0000390B0000}"/>
    <cellStyle name="Aþ¸¶ [_기계설비내역_시스템공사(한림양-'1005)" xfId="2496" xr:uid="{00000000-0005-0000-0000-00003A0B0000}"/>
    <cellStyle name="Äþ¸¶ [_기계설비내역_시스템공사(한림양-'1005)" xfId="2497" xr:uid="{00000000-0005-0000-0000-00003B0B0000}"/>
    <cellStyle name="Aþ¸¶ [_기계설비내역_정재1차-평지지구 내역서" xfId="2498" xr:uid="{00000000-0005-0000-0000-00003C0B0000}"/>
    <cellStyle name="Äþ¸¶ [_기계설비내역_정재1차-평지지구 내역서" xfId="2499" xr:uid="{00000000-0005-0000-0000-00003D0B0000}"/>
    <cellStyle name="Aþ¸¶ [_김해지구 KT공사비(1)" xfId="2500" xr:uid="{00000000-0005-0000-0000-00003E0B0000}"/>
    <cellStyle name="Äþ¸¶ [_김해지구 KT공사비(1)" xfId="2501" xr:uid="{00000000-0005-0000-0000-00003F0B0000}"/>
    <cellStyle name="Aþ¸¶ [_내역서" xfId="603" xr:uid="{00000000-0005-0000-0000-0000400B0000}"/>
    <cellStyle name="Äþ¸¶ [_내역서" xfId="604" xr:uid="{00000000-0005-0000-0000-0000410B0000}"/>
    <cellStyle name="Aþ¸¶ [_내역서_1차-원본)평지지구 전기공사 내역서(수위계4개소)" xfId="2502" xr:uid="{00000000-0005-0000-0000-0000420B0000}"/>
    <cellStyle name="Äþ¸¶ [_내역서_1차-원본)평지지구 전기공사 내역서(수위계4개소)" xfId="2503" xr:uid="{00000000-0005-0000-0000-0000430B0000}"/>
    <cellStyle name="Aþ¸¶ [_내역서_시스템공사(하기양수장'1009)" xfId="2504" xr:uid="{00000000-0005-0000-0000-0000440B0000}"/>
    <cellStyle name="Äþ¸¶ [_내역서_시스템공사(하기양수장'1009)" xfId="2505" xr:uid="{00000000-0005-0000-0000-0000450B0000}"/>
    <cellStyle name="Aþ¸¶ [_내역서_시스템공사(한림양-'1005)" xfId="2506" xr:uid="{00000000-0005-0000-0000-0000460B0000}"/>
    <cellStyle name="Äþ¸¶ [_내역서_시스템공사(한림양-'1005)" xfId="2507" xr:uid="{00000000-0005-0000-0000-0000470B0000}"/>
    <cellStyle name="Aþ¸¶ [_내역서_정재1차-평지지구 내역서" xfId="2508" xr:uid="{00000000-0005-0000-0000-0000480B0000}"/>
    <cellStyle name="Äþ¸¶ [_내역서_정재1차-평지지구 내역서" xfId="2509" xr:uid="{00000000-0005-0000-0000-0000490B0000}"/>
    <cellStyle name="Aþ¸¶ [_대동농공단지공사비(상수도)(단가보완04년9월)" xfId="605" xr:uid="{00000000-0005-0000-0000-00004A0B0000}"/>
    <cellStyle name="Äþ¸¶ [_대동농공단지공사비(상수도)(단가보완04년9월)" xfId="606" xr:uid="{00000000-0005-0000-0000-00004B0B0000}"/>
    <cellStyle name="Aþ¸¶ [_대동농공단지공사비(상수도)(단가보완04년9월)_1차-원본)평지지구 전기공사 내역서(수위계4개소)" xfId="2510" xr:uid="{00000000-0005-0000-0000-00004C0B0000}"/>
    <cellStyle name="Äþ¸¶ [_대동농공단지공사비(상수도)(단가보완04년9월)_1차-원본)평지지구 전기공사 내역서(수위계4개소)" xfId="2511" xr:uid="{00000000-0005-0000-0000-00004D0B0000}"/>
    <cellStyle name="Aþ¸¶ [_대동농공단지공사비(상수도)(단가보완04년9월)_김해지구 KT공사비(1)" xfId="2512" xr:uid="{00000000-0005-0000-0000-00004E0B0000}"/>
    <cellStyle name="Äþ¸¶ [_대동농공단지공사비(상수도)(단가보완04년9월)_김해지구 KT공사비(1)" xfId="2513" xr:uid="{00000000-0005-0000-0000-00004F0B0000}"/>
    <cellStyle name="Aþ¸¶ [_대동농공단지공사비(상수도)(단가보완04년9월)_부록3 김해지구 공사비(최종)" xfId="2514" xr:uid="{00000000-0005-0000-0000-0000500B0000}"/>
    <cellStyle name="Äþ¸¶ [_대동농공단지공사비(상수도)(단가보완04년9월)_부록3 김해지구 공사비(최종)" xfId="2515" xr:uid="{00000000-0005-0000-0000-0000510B0000}"/>
    <cellStyle name="Aþ¸¶ [_대동농공단지공사비(상수도)(단가보완04년9월)_부록5 남해지구 공사비" xfId="2516" xr:uid="{00000000-0005-0000-0000-0000520B0000}"/>
    <cellStyle name="Äþ¸¶ [_대동농공단지공사비(상수도)(단가보완04년9월)_부록5 남해지구 공사비" xfId="2517" xr:uid="{00000000-0005-0000-0000-0000530B0000}"/>
    <cellStyle name="Aþ¸¶ [_대동농공단지공사비(상수도)(단가보완04년9월)_부록5 남해지구 공사비 (version 1)" xfId="2518" xr:uid="{00000000-0005-0000-0000-0000540B0000}"/>
    <cellStyle name="Äþ¸¶ [_대동농공단지공사비(상수도)(단가보완04년9월)_부록5 남해지구 공사비 (version 1)" xfId="2519" xr:uid="{00000000-0005-0000-0000-0000550B0000}"/>
    <cellStyle name="Aþ¸¶ [_대동농공단지공사비(상수도)(단가보완04년9월)_사업수지예산서(김해TM.TC-2011.12)" xfId="2520" xr:uid="{00000000-0005-0000-0000-0000560B0000}"/>
    <cellStyle name="Äþ¸¶ [_대동농공단지공사비(상수도)(단가보완04년9월)_사업수지예산서(김해TM.TC-2011.12)" xfId="2521" xr:uid="{00000000-0005-0000-0000-0000570B0000}"/>
    <cellStyle name="Aþ¸¶ [_대동농공단지공사비(상수도)(단가보완04년9월)_시스템공사(하기양수장'1009)" xfId="2522" xr:uid="{00000000-0005-0000-0000-0000580B0000}"/>
    <cellStyle name="Äþ¸¶ [_대동농공단지공사비(상수도)(단가보완04년9월)_시스템공사(하기양수장'1009)" xfId="2523" xr:uid="{00000000-0005-0000-0000-0000590B0000}"/>
    <cellStyle name="Aþ¸¶ [_대동농공단지공사비(상수도)(단가보완04년9월)_시스템공사(한림양-'1005)" xfId="2524" xr:uid="{00000000-0005-0000-0000-00005A0B0000}"/>
    <cellStyle name="Äþ¸¶ [_대동농공단지공사비(상수도)(단가보완04년9월)_시스템공사(한림양-'1005)" xfId="2525" xr:uid="{00000000-0005-0000-0000-00005B0B0000}"/>
    <cellStyle name="Aþ¸¶ [_대동농공단지공사비(상수도)(단가보완04년9월)_정재1차-평지지구 내역서" xfId="2526" xr:uid="{00000000-0005-0000-0000-00005C0B0000}"/>
    <cellStyle name="Äþ¸¶ [_대동농공단지공사비(상수도)(단가보완04년9월)_정재1차-평지지구 내역서" xfId="2527" xr:uid="{00000000-0005-0000-0000-00005D0B0000}"/>
    <cellStyle name="Aþ¸¶ [_마곡보완" xfId="607" xr:uid="{00000000-0005-0000-0000-00005E0B0000}"/>
    <cellStyle name="Äþ¸¶ [_마곡보완" xfId="608" xr:uid="{00000000-0005-0000-0000-00005F0B0000}"/>
    <cellStyle name="Aþ¸¶ [_마곡보완_100804-자동수위계_설계서(압력식20m)" xfId="2528" xr:uid="{00000000-0005-0000-0000-0000600B0000}"/>
    <cellStyle name="Äþ¸¶ [_마곡보완_100804-자동수위계_설계서(압력식20m)" xfId="2529" xr:uid="{00000000-0005-0000-0000-0000610B0000}"/>
    <cellStyle name="Aþ¸¶ [_마곡보완_1차-원본)평지지구 전기공사 내역서(수위계4개소)" xfId="2530" xr:uid="{00000000-0005-0000-0000-0000620B0000}"/>
    <cellStyle name="Äþ¸¶ [_마곡보완_1차-원본)평지지구 전기공사 내역서(수위계4개소)" xfId="2531" xr:uid="{00000000-0005-0000-0000-0000630B0000}"/>
    <cellStyle name="Aþ¸¶ [_마곡보완_김해지구 KT공사비(1)" xfId="2532" xr:uid="{00000000-0005-0000-0000-0000640B0000}"/>
    <cellStyle name="Äþ¸¶ [_마곡보완_김해지구 KT공사비(1)" xfId="2533" xr:uid="{00000000-0005-0000-0000-0000650B0000}"/>
    <cellStyle name="Aþ¸¶ [_마곡보완_시스템제조구매설치내역서(가인개보수)" xfId="609" xr:uid="{00000000-0005-0000-0000-0000660B0000}"/>
    <cellStyle name="Äþ¸¶ [_마곡보완_시스템제조구매설치내역서(가인개보수)" xfId="610" xr:uid="{00000000-0005-0000-0000-0000670B0000}"/>
    <cellStyle name="Aþ¸¶ [_마곡보완_시스템제조구매설치내역서(사촌-세부설계'1007)" xfId="611" xr:uid="{00000000-0005-0000-0000-0000680B0000}"/>
    <cellStyle name="Äþ¸¶ [_마곡보완_시스템제조구매설치내역서(사촌-세부설계'1007)" xfId="612" xr:uid="{00000000-0005-0000-0000-0000690B0000}"/>
    <cellStyle name="Aþ¸¶ [_마곡보완_자동수위계 설계서(압력식30M)" xfId="613" xr:uid="{00000000-0005-0000-0000-00006A0B0000}"/>
    <cellStyle name="Äþ¸¶ [_마곡보완_자동수위계 설계서(압력식30M)" xfId="614" xr:uid="{00000000-0005-0000-0000-00006B0B0000}"/>
    <cellStyle name="Aþ¸¶ [_마곡보완_전북도본부_무진장지사_SW사업비" xfId="615" xr:uid="{00000000-0005-0000-0000-00006C0B0000}"/>
    <cellStyle name="Äþ¸¶ [_마곡보완_전북도본부_무진장지사_SW사업비" xfId="616" xr:uid="{00000000-0005-0000-0000-00006D0B0000}"/>
    <cellStyle name="Aþ¸¶ [_마곡보완_정읍지구 코드사업 실시설계" xfId="2534" xr:uid="{00000000-0005-0000-0000-00006E0B0000}"/>
    <cellStyle name="Äþ¸¶ [_마곡보완_정읍지구 코드사업 실시설계" xfId="2535" xr:uid="{00000000-0005-0000-0000-00006F0B0000}"/>
    <cellStyle name="Aþ¸¶ [_마곡보완_정재1차-평지지구 내역서" xfId="2536" xr:uid="{00000000-0005-0000-0000-0000700B0000}"/>
    <cellStyle name="Äþ¸¶ [_마곡보완_정재1차-평지지구 내역서" xfId="2537" xr:uid="{00000000-0005-0000-0000-0000710B0000}"/>
    <cellStyle name="Aþ¸¶ [_마곡보완_취수탑레이다30m(09관급)090801" xfId="617" xr:uid="{00000000-0005-0000-0000-0000720B0000}"/>
    <cellStyle name="Äþ¸¶ [_마곡보완_취수탑레이다30m(09관급)090801" xfId="618" xr:uid="{00000000-0005-0000-0000-0000730B0000}"/>
    <cellStyle name="Aþ¸¶ [_방조제 기전시설" xfId="619" xr:uid="{00000000-0005-0000-0000-0000740B0000}"/>
    <cellStyle name="Äþ¸¶ [_방조제 기전시설" xfId="620" xr:uid="{00000000-0005-0000-0000-0000750B0000}"/>
    <cellStyle name="Aþ¸¶ [_방조제 기전시설_1차-원본)평지지구 전기공사 내역서(수위계4개소)" xfId="2538" xr:uid="{00000000-0005-0000-0000-0000760B0000}"/>
    <cellStyle name="Äþ¸¶ [_방조제 기전시설_1차-원본)평지지구 전기공사 내역서(수위계4개소)" xfId="2539" xr:uid="{00000000-0005-0000-0000-0000770B0000}"/>
    <cellStyle name="Aþ¸¶ [_방조제 기전시설_시스템공사(하기양수장'1009)" xfId="2540" xr:uid="{00000000-0005-0000-0000-0000780B0000}"/>
    <cellStyle name="Äþ¸¶ [_방조제 기전시설_시스템공사(하기양수장'1009)" xfId="2541" xr:uid="{00000000-0005-0000-0000-0000790B0000}"/>
    <cellStyle name="Aþ¸¶ [_방조제 기전시설_시스템공사(한림양-'1005)" xfId="2542" xr:uid="{00000000-0005-0000-0000-00007A0B0000}"/>
    <cellStyle name="Äþ¸¶ [_방조제 기전시설_시스템공사(한림양-'1005)" xfId="2543" xr:uid="{00000000-0005-0000-0000-00007B0B0000}"/>
    <cellStyle name="Aþ¸¶ [_방조제 기전시설_정재1차-평지지구 내역서" xfId="2544" xr:uid="{00000000-0005-0000-0000-00007C0B0000}"/>
    <cellStyle name="Äþ¸¶ [_방조제 기전시설_정재1차-평지지구 내역서" xfId="2545" xr:uid="{00000000-0005-0000-0000-00007D0B0000}"/>
    <cellStyle name="Aþ¸¶ [_배수장내역(기계)" xfId="621" xr:uid="{00000000-0005-0000-0000-00007E0B0000}"/>
    <cellStyle name="Äþ¸¶ [_배수장내역(기계)" xfId="622" xr:uid="{00000000-0005-0000-0000-00007F0B0000}"/>
    <cellStyle name="Aþ¸¶ [_배수장내역(기계)_1차-원본)평지지구 전기공사 내역서(수위계4개소)" xfId="2546" xr:uid="{00000000-0005-0000-0000-0000800B0000}"/>
    <cellStyle name="Äþ¸¶ [_배수장내역(기계)_1차-원본)평지지구 전기공사 내역서(수위계4개소)" xfId="2547" xr:uid="{00000000-0005-0000-0000-0000810B0000}"/>
    <cellStyle name="Aþ¸¶ [_배수장내역(기계)_시스템공사(하기양수장'1009)" xfId="2548" xr:uid="{00000000-0005-0000-0000-0000820B0000}"/>
    <cellStyle name="Äþ¸¶ [_배수장내역(기계)_시스템공사(하기양수장'1009)" xfId="2549" xr:uid="{00000000-0005-0000-0000-0000830B0000}"/>
    <cellStyle name="Aþ¸¶ [_배수장내역(기계)_시스템공사(한림양-'1005)" xfId="2550" xr:uid="{00000000-0005-0000-0000-0000840B0000}"/>
    <cellStyle name="Äþ¸¶ [_배수장내역(기계)_시스템공사(한림양-'1005)" xfId="2551" xr:uid="{00000000-0005-0000-0000-0000850B0000}"/>
    <cellStyle name="Aþ¸¶ [_배수장내역(기계)_정재1차-평지지구 내역서" xfId="2552" xr:uid="{00000000-0005-0000-0000-0000860B0000}"/>
    <cellStyle name="Äþ¸¶ [_배수장내역(기계)_정재1차-평지지구 내역서" xfId="2553" xr:uid="{00000000-0005-0000-0000-0000870B0000}"/>
    <cellStyle name="Aþ¸¶ [_백공공구배수장기계단가보완(2004년9월)2" xfId="623" xr:uid="{00000000-0005-0000-0000-0000880B0000}"/>
    <cellStyle name="Äþ¸¶ [_백공공구배수장기계단가보완(2004년9월)2" xfId="624" xr:uid="{00000000-0005-0000-0000-0000890B0000}"/>
    <cellStyle name="Aþ¸¶ [_백공공구배수장기계단가보완(2004년9월)2_1차-원본)평지지구 전기공사 내역서(수위계4개소)" xfId="2554" xr:uid="{00000000-0005-0000-0000-00008A0B0000}"/>
    <cellStyle name="Äþ¸¶ [_백공공구배수장기계단가보완(2004년9월)2_1차-원본)평지지구 전기공사 내역서(수위계4개소)" xfId="2555" xr:uid="{00000000-0005-0000-0000-00008B0B0000}"/>
    <cellStyle name="Aþ¸¶ [_백공공구배수장기계단가보완(2004년9월)2_김해지구 KT공사비(1)" xfId="2556" xr:uid="{00000000-0005-0000-0000-00008C0B0000}"/>
    <cellStyle name="Äþ¸¶ [_백공공구배수장기계단가보완(2004년9월)2_김해지구 KT공사비(1)" xfId="2557" xr:uid="{00000000-0005-0000-0000-00008D0B0000}"/>
    <cellStyle name="Aþ¸¶ [_백공공구배수장기계단가보완(2004년9월)2_부록3 김해지구 공사비(최종)" xfId="2558" xr:uid="{00000000-0005-0000-0000-00008E0B0000}"/>
    <cellStyle name="Äþ¸¶ [_백공공구배수장기계단가보완(2004년9월)2_부록3 김해지구 공사비(최종)" xfId="2559" xr:uid="{00000000-0005-0000-0000-00008F0B0000}"/>
    <cellStyle name="Aþ¸¶ [_백공공구배수장기계단가보완(2004년9월)2_부록5 남해지구 공사비" xfId="2560" xr:uid="{00000000-0005-0000-0000-0000900B0000}"/>
    <cellStyle name="Äþ¸¶ [_백공공구배수장기계단가보완(2004년9월)2_부록5 남해지구 공사비" xfId="2561" xr:uid="{00000000-0005-0000-0000-0000910B0000}"/>
    <cellStyle name="Aþ¸¶ [_백공공구배수장기계단가보완(2004년9월)2_부록5 남해지구 공사비 (version 1)" xfId="2562" xr:uid="{00000000-0005-0000-0000-0000920B0000}"/>
    <cellStyle name="Äþ¸¶ [_백공공구배수장기계단가보완(2004년9월)2_부록5 남해지구 공사비 (version 1)" xfId="2563" xr:uid="{00000000-0005-0000-0000-0000930B0000}"/>
    <cellStyle name="Aþ¸¶ [_백공공구배수장기계단가보완(2004년9월)2_사업수지예산서(김해TM.TC-2011.12)" xfId="2564" xr:uid="{00000000-0005-0000-0000-0000940B0000}"/>
    <cellStyle name="Äþ¸¶ [_백공공구배수장기계단가보완(2004년9월)2_사업수지예산서(김해TM.TC-2011.12)" xfId="2565" xr:uid="{00000000-0005-0000-0000-0000950B0000}"/>
    <cellStyle name="Aþ¸¶ [_백공공구배수장기계단가보완(2004년9월)2_시스템공사(하기양수장'1009)" xfId="2566" xr:uid="{00000000-0005-0000-0000-0000960B0000}"/>
    <cellStyle name="Äþ¸¶ [_백공공구배수장기계단가보완(2004년9월)2_시스템공사(하기양수장'1009)" xfId="2567" xr:uid="{00000000-0005-0000-0000-0000970B0000}"/>
    <cellStyle name="Aþ¸¶ [_백공공구배수장기계단가보완(2004년9월)2_시스템공사(한림양-'1005)" xfId="2568" xr:uid="{00000000-0005-0000-0000-0000980B0000}"/>
    <cellStyle name="Äþ¸¶ [_백공공구배수장기계단가보완(2004년9월)2_시스템공사(한림양-'1005)" xfId="2569" xr:uid="{00000000-0005-0000-0000-0000990B0000}"/>
    <cellStyle name="Aþ¸¶ [_백공공구배수장기계단가보완(2004년9월)2_정재1차-평지지구 내역서" xfId="2570" xr:uid="{00000000-0005-0000-0000-00009A0B0000}"/>
    <cellStyle name="Äþ¸¶ [_백공공구배수장기계단가보완(2004년9월)2_정재1차-평지지구 내역서" xfId="2571" xr:uid="{00000000-0005-0000-0000-00009B0B0000}"/>
    <cellStyle name="Aþ¸¶ [_백공공구배수장기계단가보완(발주전)2004(최종)" xfId="625" xr:uid="{00000000-0005-0000-0000-00009C0B0000}"/>
    <cellStyle name="Äþ¸¶ [_백공공구배수장기계단가보완(발주전)2004(최종)" xfId="626" xr:uid="{00000000-0005-0000-0000-00009D0B0000}"/>
    <cellStyle name="Aþ¸¶ [_백공공구배수장기계단가보완(발주전)2004(최종)_1차-원본)평지지구 전기공사 내역서(수위계4개소)" xfId="2572" xr:uid="{00000000-0005-0000-0000-00009E0B0000}"/>
    <cellStyle name="Äþ¸¶ [_백공공구배수장기계단가보완(발주전)2004(최종)_1차-원본)평지지구 전기공사 내역서(수위계4개소)" xfId="2573" xr:uid="{00000000-0005-0000-0000-00009F0B0000}"/>
    <cellStyle name="Aþ¸¶ [_백공공구배수장기계단가보완(발주전)2004(최종)_김해지구 KT공사비(1)" xfId="2574" xr:uid="{00000000-0005-0000-0000-0000A00B0000}"/>
    <cellStyle name="Äþ¸¶ [_백공공구배수장기계단가보완(발주전)2004(최종)_김해지구 KT공사비(1)" xfId="2575" xr:uid="{00000000-0005-0000-0000-0000A10B0000}"/>
    <cellStyle name="Aþ¸¶ [_백공공구배수장기계단가보완(발주전)2004(최종)_부록3 김해지구 공사비(최종)" xfId="2576" xr:uid="{00000000-0005-0000-0000-0000A20B0000}"/>
    <cellStyle name="Äþ¸¶ [_백공공구배수장기계단가보완(발주전)2004(최종)_부록3 김해지구 공사비(최종)" xfId="2577" xr:uid="{00000000-0005-0000-0000-0000A30B0000}"/>
    <cellStyle name="Aþ¸¶ [_백공공구배수장기계단가보완(발주전)2004(최종)_부록5 남해지구 공사비" xfId="2578" xr:uid="{00000000-0005-0000-0000-0000A40B0000}"/>
    <cellStyle name="Äþ¸¶ [_백공공구배수장기계단가보완(발주전)2004(최종)_부록5 남해지구 공사비" xfId="2579" xr:uid="{00000000-0005-0000-0000-0000A50B0000}"/>
    <cellStyle name="Aþ¸¶ [_백공공구배수장기계단가보완(발주전)2004(최종)_부록5 남해지구 공사비 (version 1)" xfId="2580" xr:uid="{00000000-0005-0000-0000-0000A60B0000}"/>
    <cellStyle name="Äþ¸¶ [_백공공구배수장기계단가보완(발주전)2004(최종)_부록5 남해지구 공사비 (version 1)" xfId="2581" xr:uid="{00000000-0005-0000-0000-0000A70B0000}"/>
    <cellStyle name="Aþ¸¶ [_백공공구배수장기계단가보완(발주전)2004(최종)_사업수지예산서(김해TM.TC-2011.12)" xfId="2582" xr:uid="{00000000-0005-0000-0000-0000A80B0000}"/>
    <cellStyle name="Äþ¸¶ [_백공공구배수장기계단가보완(발주전)2004(최종)_사업수지예산서(김해TM.TC-2011.12)" xfId="2583" xr:uid="{00000000-0005-0000-0000-0000A90B0000}"/>
    <cellStyle name="Aþ¸¶ [_백공공구배수장기계단가보완(발주전)2004(최종)_시스템공사(하기양수장'1009)" xfId="2584" xr:uid="{00000000-0005-0000-0000-0000AA0B0000}"/>
    <cellStyle name="Äþ¸¶ [_백공공구배수장기계단가보완(발주전)2004(최종)_시스템공사(하기양수장'1009)" xfId="2585" xr:uid="{00000000-0005-0000-0000-0000AB0B0000}"/>
    <cellStyle name="Aþ¸¶ [_백공공구배수장기계단가보완(발주전)2004(최종)_시스템공사(한림양-'1005)" xfId="2586" xr:uid="{00000000-0005-0000-0000-0000AC0B0000}"/>
    <cellStyle name="Äþ¸¶ [_백공공구배수장기계단가보완(발주전)2004(최종)_시스템공사(한림양-'1005)" xfId="2587" xr:uid="{00000000-0005-0000-0000-0000AD0B0000}"/>
    <cellStyle name="Aþ¸¶ [_백공공구배수장기계단가보완(발주전)2004(최종)_정재1차-평지지구 내역서" xfId="2588" xr:uid="{00000000-0005-0000-0000-0000AE0B0000}"/>
    <cellStyle name="Äþ¸¶ [_백공공구배수장기계단가보완(발주전)2004(최종)_정재1차-평지지구 내역서" xfId="2589" xr:uid="{00000000-0005-0000-0000-0000AF0B0000}"/>
    <cellStyle name="Aþ¸¶ [_백공기계(수정2)" xfId="627" xr:uid="{00000000-0005-0000-0000-0000B00B0000}"/>
    <cellStyle name="Äþ¸¶ [_백공기계(수정2)" xfId="628" xr:uid="{00000000-0005-0000-0000-0000B10B0000}"/>
    <cellStyle name="Aþ¸¶ [_백공기계(수정2)_1차-원본)평지지구 전기공사 내역서(수위계4개소)" xfId="2590" xr:uid="{00000000-0005-0000-0000-0000B20B0000}"/>
    <cellStyle name="Äþ¸¶ [_백공기계(수정2)_1차-원본)평지지구 전기공사 내역서(수위계4개소)" xfId="2591" xr:uid="{00000000-0005-0000-0000-0000B30B0000}"/>
    <cellStyle name="Aþ¸¶ [_백공기계(수정2)_김해지구 KT공사비(1)" xfId="2592" xr:uid="{00000000-0005-0000-0000-0000B40B0000}"/>
    <cellStyle name="Äþ¸¶ [_백공기계(수정2)_김해지구 KT공사비(1)" xfId="2593" xr:uid="{00000000-0005-0000-0000-0000B50B0000}"/>
    <cellStyle name="Aþ¸¶ [_백공기계(수정2)_부록3 김해지구 공사비(최종)" xfId="2594" xr:uid="{00000000-0005-0000-0000-0000B60B0000}"/>
    <cellStyle name="Äþ¸¶ [_백공기계(수정2)_부록3 김해지구 공사비(최종)" xfId="2595" xr:uid="{00000000-0005-0000-0000-0000B70B0000}"/>
    <cellStyle name="Aþ¸¶ [_백공기계(수정2)_부록5 남해지구 공사비" xfId="2596" xr:uid="{00000000-0005-0000-0000-0000B80B0000}"/>
    <cellStyle name="Äþ¸¶ [_백공기계(수정2)_부록5 남해지구 공사비" xfId="2597" xr:uid="{00000000-0005-0000-0000-0000B90B0000}"/>
    <cellStyle name="Aþ¸¶ [_백공기계(수정2)_부록5 남해지구 공사비 (version 1)" xfId="2598" xr:uid="{00000000-0005-0000-0000-0000BA0B0000}"/>
    <cellStyle name="Äþ¸¶ [_백공기계(수정2)_부록5 남해지구 공사비 (version 1)" xfId="2599" xr:uid="{00000000-0005-0000-0000-0000BB0B0000}"/>
    <cellStyle name="Aþ¸¶ [_백공기계(수정2)_사업수지예산서(김해TM.TC-2011.12)" xfId="2600" xr:uid="{00000000-0005-0000-0000-0000BC0B0000}"/>
    <cellStyle name="Äþ¸¶ [_백공기계(수정2)_사업수지예산서(김해TM.TC-2011.12)" xfId="2601" xr:uid="{00000000-0005-0000-0000-0000BD0B0000}"/>
    <cellStyle name="Aþ¸¶ [_백공기계(수정2)_시스템공사(하기양수장'1009)" xfId="2602" xr:uid="{00000000-0005-0000-0000-0000BE0B0000}"/>
    <cellStyle name="Äþ¸¶ [_백공기계(수정2)_시스템공사(하기양수장'1009)" xfId="2603" xr:uid="{00000000-0005-0000-0000-0000BF0B0000}"/>
    <cellStyle name="Aþ¸¶ [_백공기계(수정2)_시스템공사(한림양-'1005)" xfId="2604" xr:uid="{00000000-0005-0000-0000-0000C00B0000}"/>
    <cellStyle name="Äþ¸¶ [_백공기계(수정2)_시스템공사(한림양-'1005)" xfId="2605" xr:uid="{00000000-0005-0000-0000-0000C10B0000}"/>
    <cellStyle name="Aþ¸¶ [_백공기계(수정2)_정재1차-평지지구 내역서" xfId="2606" xr:uid="{00000000-0005-0000-0000-0000C20B0000}"/>
    <cellStyle name="Äþ¸¶ [_백공기계(수정2)_정재1차-평지지구 내역서" xfId="2607" xr:uid="{00000000-0005-0000-0000-0000C30B0000}"/>
    <cellStyle name="Aþ¸¶ [_부록3 김해지구 공사비(최종)" xfId="2608" xr:uid="{00000000-0005-0000-0000-0000C40B0000}"/>
    <cellStyle name="Äþ¸¶ [_석우기계공사비(최종)" xfId="629" xr:uid="{00000000-0005-0000-0000-0000C50B0000}"/>
    <cellStyle name="Aþ¸¶ [_석우기계공사비(최종)_김해지구 KT공사비(1)" xfId="2609" xr:uid="{00000000-0005-0000-0000-0000C60B0000}"/>
    <cellStyle name="Äþ¸¶ [_석우기계공사비(최종)_김해지구 KT공사비(1)" xfId="2610" xr:uid="{00000000-0005-0000-0000-0000C70B0000}"/>
    <cellStyle name="Aþ¸¶ [_수문(5x5이하) 일위" xfId="630" xr:uid="{00000000-0005-0000-0000-0000C80B0000}"/>
    <cellStyle name="Äþ¸¶ [_수문(5x5이하) 일위" xfId="631" xr:uid="{00000000-0005-0000-0000-0000C90B0000}"/>
    <cellStyle name="Aþ¸¶ [_수문(5x5이하) 일위_1차-원본)평지지구 전기공사 내역서(수위계4개소)" xfId="2611" xr:uid="{00000000-0005-0000-0000-0000CA0B0000}"/>
    <cellStyle name="Äþ¸¶ [_수문(5x5이하) 일위_1차-원본)평지지구 전기공사 내역서(수위계4개소)" xfId="2612" xr:uid="{00000000-0005-0000-0000-0000CB0B0000}"/>
    <cellStyle name="Aþ¸¶ [_수문(5x5이하) 일위_시스템공사(하기양수장'1009)" xfId="2613" xr:uid="{00000000-0005-0000-0000-0000CC0B0000}"/>
    <cellStyle name="Äþ¸¶ [_수문(5x5이하) 일위_시스템공사(하기양수장'1009)" xfId="2614" xr:uid="{00000000-0005-0000-0000-0000CD0B0000}"/>
    <cellStyle name="Aþ¸¶ [_수문(5x5이하) 일위_시스템공사(한림양-'1005)" xfId="2615" xr:uid="{00000000-0005-0000-0000-0000CE0B0000}"/>
    <cellStyle name="Äþ¸¶ [_수문(5x5이하) 일위_시스템공사(한림양-'1005)" xfId="2616" xr:uid="{00000000-0005-0000-0000-0000CF0B0000}"/>
    <cellStyle name="Aþ¸¶ [_수문(5x5이하) 일위_정재1차-평지지구 내역서" xfId="2617" xr:uid="{00000000-0005-0000-0000-0000D00B0000}"/>
    <cellStyle name="Äþ¸¶ [_수문(5x5이하) 일위_정재1차-평지지구 내역서" xfId="2618" xr:uid="{00000000-0005-0000-0000-0000D10B0000}"/>
    <cellStyle name="Aþ¸¶ [_수문일위대가(상반기)-4(STS316 1D)" xfId="632" xr:uid="{00000000-0005-0000-0000-0000D20B0000}"/>
    <cellStyle name="Äþ¸¶ [_시스템제조구매설치내역서(가인개보수)" xfId="633" xr:uid="{00000000-0005-0000-0000-0000D30B0000}"/>
    <cellStyle name="Aþ¸¶ [_신태인배수장제진기" xfId="634" xr:uid="{00000000-0005-0000-0000-0000D40B0000}"/>
    <cellStyle name="Äþ¸¶ [_연동양수장" xfId="635" xr:uid="{00000000-0005-0000-0000-0000D50B0000}"/>
    <cellStyle name="Aþ¸¶ [_옥포배수갑문설계11.26" xfId="636" xr:uid="{00000000-0005-0000-0000-0000D60B0000}"/>
    <cellStyle name="Äþ¸¶ [_율북보완" xfId="637" xr:uid="{00000000-0005-0000-0000-0000D70B0000}"/>
    <cellStyle name="Aþ¸¶ [_자동수위계 설계서(압력식30M)" xfId="638" xr:uid="{00000000-0005-0000-0000-0000D80B0000}"/>
    <cellStyle name="Äþ¸¶ [_자동수위계 설계서(압력식30M)" xfId="639" xr:uid="{00000000-0005-0000-0000-0000D90B0000}"/>
    <cellStyle name="Aþ¸¶ [_전북도본부_무진장지사_SW사업비" xfId="640" xr:uid="{00000000-0005-0000-0000-0000DA0B0000}"/>
    <cellStyle name="Äþ¸¶ [_전북도본부_무진장지사_SW사업비" xfId="641" xr:uid="{00000000-0005-0000-0000-0000DB0B0000}"/>
    <cellStyle name="Aþ¸¶ [_전체분" xfId="642" xr:uid="{00000000-0005-0000-0000-0000DC0B0000}"/>
    <cellStyle name="Äþ¸¶ [_접지양수장내역서" xfId="643" xr:uid="{00000000-0005-0000-0000-0000DD0B0000}"/>
    <cellStyle name="Aþ¸¶ [_정읍지구 코드사업 실시설계" xfId="2619" xr:uid="{00000000-0005-0000-0000-0000DE0B0000}"/>
    <cellStyle name="Äþ¸¶ [_정읍지구 코드사업 실시설계" xfId="2620" xr:uid="{00000000-0005-0000-0000-0000DF0B0000}"/>
    <cellStyle name="Aþ¸¶ [_정재1차-평지지구 내역서" xfId="2621" xr:uid="{00000000-0005-0000-0000-0000E00B0000}"/>
    <cellStyle name="Äþ¸¶ [_정재1차-평지지구 내역서" xfId="2622" xr:uid="{00000000-0005-0000-0000-0000E10B0000}"/>
    <cellStyle name="Aþ¸¶ [_제1,2호제수문기계공사비(광활3_개보수)" xfId="644" xr:uid="{00000000-0005-0000-0000-0000E20B0000}"/>
    <cellStyle name="Äþ¸¶ [_제1,2호제수문기계공사비(광활3_개보수)" xfId="645" xr:uid="{00000000-0005-0000-0000-0000E30B0000}"/>
    <cellStyle name="Aþ¸¶ [_제1,2호제수문기계공사비(광활3_개보수)_1차-원본)평지지구 전기공사 내역서(수위계4개소)" xfId="2623" xr:uid="{00000000-0005-0000-0000-0000E40B0000}"/>
    <cellStyle name="Äþ¸¶ [_제1,2호제수문기계공사비(광활3_개보수)_1차-원본)평지지구 전기공사 내역서(수위계4개소)" xfId="2624" xr:uid="{00000000-0005-0000-0000-0000E50B0000}"/>
    <cellStyle name="Aþ¸¶ [_제1,2호제수문기계공사비(광활3_개보수)_시스템공사(하기양수장'1009)" xfId="2625" xr:uid="{00000000-0005-0000-0000-0000E60B0000}"/>
    <cellStyle name="Äþ¸¶ [_제1,2호제수문기계공사비(광활3_개보수)_시스템공사(하기양수장'1009)" xfId="2626" xr:uid="{00000000-0005-0000-0000-0000E70B0000}"/>
    <cellStyle name="Aþ¸¶ [_제1,2호제수문기계공사비(광활3_개보수)_시스템공사(한림양-'1005)" xfId="2627" xr:uid="{00000000-0005-0000-0000-0000E80B0000}"/>
    <cellStyle name="Äþ¸¶ [_제1,2호제수문기계공사비(광활3_개보수)_시스템공사(한림양-'1005)" xfId="2628" xr:uid="{00000000-0005-0000-0000-0000E90B0000}"/>
    <cellStyle name="Aþ¸¶ [_제1,2호제수문기계공사비(광활3_개보수)_정재1차-평지지구 내역서" xfId="2629" xr:uid="{00000000-0005-0000-0000-0000EA0B0000}"/>
    <cellStyle name="Äþ¸¶ [_제1,2호제수문기계공사비(광활3_개보수)_정재1차-평지지구 내역서" xfId="2630" xr:uid="{00000000-0005-0000-0000-0000EB0B0000}"/>
    <cellStyle name="Aþ¸¶ [_취수탑레이다30m(09관급)090801" xfId="646" xr:uid="{00000000-0005-0000-0000-0000EC0B0000}"/>
    <cellStyle name="Äþ¸¶ [_취수탑레이다30m(09관급)090801" xfId="647" xr:uid="{00000000-0005-0000-0000-0000ED0B0000}"/>
    <cellStyle name="Aþ¸¶ [_풍산공동관리사단가보완(1)" xfId="2631" xr:uid="{00000000-0005-0000-0000-0000EE0B0000}"/>
    <cellStyle name="Äþ¸¶ [_하갈산배수문공사비" xfId="648" xr:uid="{00000000-0005-0000-0000-0000EF0B0000}"/>
    <cellStyle name="Aþ¸¶ [_하갈산배수문공사비_김해지구 KT공사비(1)" xfId="2632" xr:uid="{00000000-0005-0000-0000-0000F00B0000}"/>
    <cellStyle name="Äþ¸¶ [_하갈산배수문공사비_김해지구 KT공사비(1)" xfId="2633" xr:uid="{00000000-0005-0000-0000-0000F10B0000}"/>
    <cellStyle name="Aþ¸¶ [_하갈산배수문공사비_정재1차-평지지구 내역서" xfId="2634" xr:uid="{00000000-0005-0000-0000-0000F20B0000}"/>
    <cellStyle name="Äþ¸¶ [_하갈산배수문공사비_정재1차-평지지구 내역서" xfId="2635" xr:uid="{00000000-0005-0000-0000-0000F30B0000}"/>
    <cellStyle name="AÞ¸¶ [0]_  A¾  CO  " xfId="649" xr:uid="{00000000-0005-0000-0000-0000F40B0000}"/>
    <cellStyle name="ÄÞ¸¶ [0]_´ë°¡ (2)" xfId="4339" xr:uid="{00000000-0005-0000-0000-0000F50B0000}"/>
    <cellStyle name="AÞ¸¶ [0]_´eAN°yC￥ " xfId="4340" xr:uid="{00000000-0005-0000-0000-0000F60B0000}"/>
    <cellStyle name="ÄÞ¸¶ [0]_¸ðÇü¸·" xfId="650" xr:uid="{00000000-0005-0000-0000-0000F70B0000}"/>
    <cellStyle name="AÞ¸¶ [0]_¼oAa½CAu " xfId="4341" xr:uid="{00000000-0005-0000-0000-0000F80B0000}"/>
    <cellStyle name="ÄÞ¸¶ [0]_¹æÀ½º® " xfId="2636" xr:uid="{00000000-0005-0000-0000-0000F90B0000}"/>
    <cellStyle name="AÞ¸¶ [0]_³≫ºI°eE¹´e AßA¤A÷AI " xfId="4342" xr:uid="{00000000-0005-0000-0000-0000FA0B0000}"/>
    <cellStyle name="ÄÞ¸¶ [0]_INQUIRY ¿µ¾÷ÃßÁø " xfId="651" xr:uid="{00000000-0005-0000-0000-0000FB0B0000}"/>
    <cellStyle name="AÞ¸¶ [0]_INQUIRY ¿μ¾÷AßAø " xfId="652" xr:uid="{00000000-0005-0000-0000-0000FC0B0000}"/>
    <cellStyle name="ÄÞ¸¶ [0]_laroux" xfId="653" xr:uid="{00000000-0005-0000-0000-0000FD0B0000}"/>
    <cellStyle name="AÞ¸¶ [0]_laroux_1" xfId="2637" xr:uid="{00000000-0005-0000-0000-0000FE0B0000}"/>
    <cellStyle name="ÄÞ¸¶ [0]_laroux_1" xfId="2638" xr:uid="{00000000-0005-0000-0000-0000FF0B0000}"/>
    <cellStyle name="AÞ¸¶ [0]_laroux_1_국학진흥원(정산6-13)" xfId="2639" xr:uid="{00000000-0005-0000-0000-0000000C0000}"/>
    <cellStyle name="ÄÞ¸¶ [0]_laroux_1_국학진흥원(정산6-13)" xfId="2640" xr:uid="{00000000-0005-0000-0000-0000010C0000}"/>
    <cellStyle name="AÞ¸¶ [0]_laroux_1_대구종합전시관" xfId="2641" xr:uid="{00000000-0005-0000-0000-0000020C0000}"/>
    <cellStyle name="ÄÞ¸¶ [0]_laroux_1_대구종합전시관" xfId="2642" xr:uid="{00000000-0005-0000-0000-0000030C0000}"/>
    <cellStyle name="AÞ¸¶ [0]_laroux_2" xfId="2643" xr:uid="{00000000-0005-0000-0000-0000040C0000}"/>
    <cellStyle name="ÄÞ¸¶ [0]_laroux_2" xfId="2644" xr:uid="{00000000-0005-0000-0000-0000050C0000}"/>
    <cellStyle name="AÞ¸¶ [0]_laroux_국학진흥원(정산6-13)" xfId="2645" xr:uid="{00000000-0005-0000-0000-0000060C0000}"/>
    <cellStyle name="ÄÞ¸¶ [0]_laroux_국학진흥원(정산6-13)" xfId="2646" xr:uid="{00000000-0005-0000-0000-0000070C0000}"/>
    <cellStyle name="AÞ¸¶ [0]_laroux_국학진흥원(정산6-13) 2" xfId="2647" xr:uid="{00000000-0005-0000-0000-0000080C0000}"/>
    <cellStyle name="ÄÞ¸¶ [0]_laroux_대구종합전시관" xfId="2648" xr:uid="{00000000-0005-0000-0000-0000090C0000}"/>
    <cellStyle name="AÞ¸¶ [0]_laroux_대구종합전시관 2" xfId="2649" xr:uid="{00000000-0005-0000-0000-00000A0C0000}"/>
    <cellStyle name="ÄÞ¸¶ [0]_laroux_도담차량공작실설계서" xfId="2650" xr:uid="{00000000-0005-0000-0000-00000B0C0000}"/>
    <cellStyle name="AÞ¸¶ [0]_laroux_도담차량공작실신설공사" xfId="2651" xr:uid="{00000000-0005-0000-0000-00000C0C0000}"/>
    <cellStyle name="ÄÞ¸¶ [0]_laroux_도담차량공작실신설공사" xfId="2652" xr:uid="{00000000-0005-0000-0000-00000D0C0000}"/>
    <cellStyle name="AÞ¸¶ [0]_laroux_상장가도교설계서" xfId="2653" xr:uid="{00000000-0005-0000-0000-00000E0C0000}"/>
    <cellStyle name="ÄÞ¸¶ [0]_laroux_상장가도교수량산출" xfId="2654" xr:uid="{00000000-0005-0000-0000-00000F0C0000}"/>
    <cellStyle name="AÞ¸¶ [0]_º≫¼± ±æ¾i±uºI ¼o·R Ay°eC￥ " xfId="4343" xr:uid="{00000000-0005-0000-0000-0000100C0000}"/>
    <cellStyle name="AÞ¸¶_  A¾  CO  " xfId="654" xr:uid="{00000000-0005-0000-0000-0000110C0000}"/>
    <cellStyle name="ÄÞ¸¶_´ë°¡ (2)" xfId="4344" xr:uid="{00000000-0005-0000-0000-0000120C0000}"/>
    <cellStyle name="AÞ¸¶_´eAN°yC￥ " xfId="4345" xr:uid="{00000000-0005-0000-0000-0000130C0000}"/>
    <cellStyle name="ÄÞ¸¶_¸ðÇü¸·" xfId="655" xr:uid="{00000000-0005-0000-0000-0000140C0000}"/>
    <cellStyle name="AÞ¸¶_°ßAu¿ø°¡C￥" xfId="2655" xr:uid="{00000000-0005-0000-0000-0000150C0000}"/>
    <cellStyle name="ÄÞ¸¶_¹æÀ½º® " xfId="2656" xr:uid="{00000000-0005-0000-0000-0000160C0000}"/>
    <cellStyle name="AÞ¸¶_³≫ºI°eE¹´e AßA¤A÷AI " xfId="4346" xr:uid="{00000000-0005-0000-0000-0000170C0000}"/>
    <cellStyle name="ÄÞ¸¶_INQUIRY ¿µ¾÷ÃßÁø " xfId="656" xr:uid="{00000000-0005-0000-0000-0000180C0000}"/>
    <cellStyle name="AÞ¸¶_INQUIRY ¿μ¾÷AßAø " xfId="657" xr:uid="{00000000-0005-0000-0000-0000190C0000}"/>
    <cellStyle name="ÄÞ¸¶_laroux" xfId="658" xr:uid="{00000000-0005-0000-0000-00001A0C0000}"/>
    <cellStyle name="AÞ¸¶_laroux_1" xfId="2657" xr:uid="{00000000-0005-0000-0000-00001B0C0000}"/>
    <cellStyle name="ÄÞ¸¶_laroux_1" xfId="2658" xr:uid="{00000000-0005-0000-0000-00001C0C0000}"/>
    <cellStyle name="AÞ¸¶_laroux_1_국학진흥원(정산6-13)" xfId="2659" xr:uid="{00000000-0005-0000-0000-00001D0C0000}"/>
    <cellStyle name="ÄÞ¸¶_laroux_1_국학진흥원(정산6-13)" xfId="2660" xr:uid="{00000000-0005-0000-0000-00001E0C0000}"/>
    <cellStyle name="AÞ¸¶_laroux_1_대구종합전시관" xfId="2661" xr:uid="{00000000-0005-0000-0000-00001F0C0000}"/>
    <cellStyle name="ÄÞ¸¶_laroux_1_대구종합전시관" xfId="2662" xr:uid="{00000000-0005-0000-0000-0000200C0000}"/>
    <cellStyle name="AÞ¸¶_laroux_2" xfId="2663" xr:uid="{00000000-0005-0000-0000-0000210C0000}"/>
    <cellStyle name="ÄÞ¸¶_laroux_2" xfId="2664" xr:uid="{00000000-0005-0000-0000-0000220C0000}"/>
    <cellStyle name="AÞ¸¶_laroux_국학진흥원(정산6-13)" xfId="2665" xr:uid="{00000000-0005-0000-0000-0000230C0000}"/>
    <cellStyle name="ÄÞ¸¶_laroux_국학진흥원(정산6-13)" xfId="2666" xr:uid="{00000000-0005-0000-0000-0000240C0000}"/>
    <cellStyle name="AÞ¸¶_laroux_국학진흥원(정산6-13) 2" xfId="2667" xr:uid="{00000000-0005-0000-0000-0000250C0000}"/>
    <cellStyle name="ÄÞ¸¶_laroux_대구종합전시관" xfId="2668" xr:uid="{00000000-0005-0000-0000-0000260C0000}"/>
    <cellStyle name="AÞ¸¶_laroux_대구종합전시관 2" xfId="2669" xr:uid="{00000000-0005-0000-0000-0000270C0000}"/>
    <cellStyle name="Àú¸®¼ö" xfId="659" xr:uid="{00000000-0005-0000-0000-0000280C0000}"/>
    <cellStyle name="Àú¸®¼ö0" xfId="660" xr:uid="{00000000-0005-0000-0000-0000290C0000}"/>
    <cellStyle name="_x0001_b" xfId="2670" xr:uid="{00000000-0005-0000-0000-00002A0C0000}"/>
    <cellStyle name="BA" xfId="4347" xr:uid="{00000000-0005-0000-0000-00002B0C0000}"/>
    <cellStyle name="body" xfId="2671" xr:uid="{00000000-0005-0000-0000-00002C0C0000}"/>
    <cellStyle name="C" xfId="2672" xr:uid="{00000000-0005-0000-0000-00002D0C0000}"/>
    <cellStyle name="C 2" xfId="2673" xr:uid="{00000000-0005-0000-0000-00002E0C0000}"/>
    <cellStyle name="C_내역서(통영)3.9" xfId="2674" xr:uid="{00000000-0005-0000-0000-00002F0C0000}"/>
    <cellStyle name="C_내역서(통영)3.9_기초 산출" xfId="2675" xr:uid="{00000000-0005-0000-0000-0000300C0000}"/>
    <cellStyle name="C_내역서(통영)3.9_양산범어6 어린이공원 내역서" xfId="2676" xr:uid="{00000000-0005-0000-0000-0000310C0000}"/>
    <cellStyle name="C_내역서(통영)3.9_전압강하" xfId="2677" xr:uid="{00000000-0005-0000-0000-0000320C0000}"/>
    <cellStyle name="C¡" xfId="2678" xr:uid="{00000000-0005-0000-0000-0000330C0000}"/>
    <cellStyle name="C¡ERIA￠R¡×¡§¡I_¡ERic￠R¡×u¡ERA￠R¡×￠Rⓒ­I￠R¡×￠Rⓒ­¡ER¡§￠R AN¡ER¡§￠Re " xfId="2679" xr:uid="{00000000-0005-0000-0000-0000340C0000}"/>
    <cellStyle name="C¡ÍA¨ª_  FAB AIA¢´  " xfId="2680" xr:uid="{00000000-0005-0000-0000-0000350C0000}"/>
    <cellStyle name="C¡IA¨ª_ 1-3 " xfId="2681" xr:uid="{00000000-0005-0000-0000-0000360C0000}"/>
    <cellStyle name="C¡ÍA¨ª_¡Æ©øAI OXIDE " xfId="2682" xr:uid="{00000000-0005-0000-0000-0000370C0000}"/>
    <cellStyle name="C¡IA¨ª_¡Æu￠￢RBS('98) " xfId="2683" xr:uid="{00000000-0005-0000-0000-0000380C0000}"/>
    <cellStyle name="C¡ÍA¨ª_¡íoE©÷¡¾a¡¤IAo " xfId="2684" xr:uid="{00000000-0005-0000-0000-0000390C0000}"/>
    <cellStyle name="C¡IA¨ª_¡ioEⓒ÷¡¾a¡¤IAo " xfId="2685" xr:uid="{00000000-0005-0000-0000-00003A0C0000}"/>
    <cellStyle name="C¡ÍA¨ª_03 " xfId="2686" xr:uid="{00000000-0005-0000-0000-00003B0C0000}"/>
    <cellStyle name="C¡IA¨ª_12￠?u " xfId="2687" xr:uid="{00000000-0005-0000-0000-00003C0C0000}"/>
    <cellStyle name="C¡ÍA¨ª_12AO " xfId="2688" xr:uid="{00000000-0005-0000-0000-00003D0C0000}"/>
    <cellStyle name="C¡IA¨ª_Ac¡Æi¡Æu￠￢R " xfId="2689" xr:uid="{00000000-0005-0000-0000-00003E0C0000}"/>
    <cellStyle name="C¡ÍA¨ª_C¡ÍAo " xfId="2690" xr:uid="{00000000-0005-0000-0000-00003F0C0000}"/>
    <cellStyle name="C¡IA¨ª_CD-ROM " xfId="2691" xr:uid="{00000000-0005-0000-0000-0000400C0000}"/>
    <cellStyle name="C¡ÍA¨ª_Sheet1_4PART " xfId="2692" xr:uid="{00000000-0005-0000-0000-0000410C0000}"/>
    <cellStyle name="C¢" xfId="2693" xr:uid="{00000000-0005-0000-0000-0000420C0000}"/>
    <cellStyle name="C￠RIA¡§¨￡_  FAB AIA¡E￠￥  " xfId="2694" xr:uid="{00000000-0005-0000-0000-0000430C0000}"/>
    <cellStyle name="C￥" xfId="661" xr:uid="{00000000-0005-0000-0000-0000440C0000}"/>
    <cellStyle name="Ç¥" xfId="662" xr:uid="{00000000-0005-0000-0000-0000450C0000}"/>
    <cellStyle name="Ç¥ 2" xfId="2695" xr:uid="{00000000-0005-0000-0000-0000460C0000}"/>
    <cellStyle name="Ç¥ 3" xfId="3379" xr:uid="{00000000-0005-0000-0000-0000470C0000}"/>
    <cellStyle name="Ç¥ 4" xfId="4348" xr:uid="{00000000-0005-0000-0000-0000480C0000}"/>
    <cellStyle name="C￥_100804-자동수위계_설계서(압력식20m)" xfId="2696" xr:uid="{00000000-0005-0000-0000-0000490C0000}"/>
    <cellStyle name="Ç¥_100804-자동수위계_설계서(압력식20m)" xfId="2697" xr:uid="{00000000-0005-0000-0000-00004A0C0000}"/>
    <cellStyle name="C￥_1차+2차 단가보안(03.07.14)-기존품목+신규품목" xfId="663" xr:uid="{00000000-0005-0000-0000-00004B0C0000}"/>
    <cellStyle name="Ç¥_1차-원본)평지지구 전기공사 내역서(수위계4개소)" xfId="2698" xr:uid="{00000000-0005-0000-0000-00004C0C0000}"/>
    <cellStyle name="C￥_2차-야간경관개선" xfId="664" xr:uid="{00000000-0005-0000-0000-00004D0C0000}"/>
    <cellStyle name="Ç¥_경천_전기공사내역서(보완최종)" xfId="665" xr:uid="{00000000-0005-0000-0000-00004E0C0000}"/>
    <cellStyle name="C￥_관리사내역서(2005년노임 제출)(1)" xfId="2699" xr:uid="{00000000-0005-0000-0000-00004F0C0000}"/>
    <cellStyle name="Ç¥_금구문화상수도공사비(설계보완)(최종)" xfId="666" xr:uid="{00000000-0005-0000-0000-0000500C0000}"/>
    <cellStyle name="C￥_금구문화상수도공사비(설계보완)(최종)_김해지구 KT공사비(1)" xfId="2700" xr:uid="{00000000-0005-0000-0000-0000510C0000}"/>
    <cellStyle name="Ç¥_금구문화상수도공사비(설계보완)(최종)_김해지구 KT공사비(1)" xfId="2701" xr:uid="{00000000-0005-0000-0000-0000520C0000}"/>
    <cellStyle name="C￥_금구문화상수도공사비(설계보완)(최종)_정재1차-평지지구 내역서" xfId="2702" xr:uid="{00000000-0005-0000-0000-0000530C0000}"/>
    <cellStyle name="Ç¥_금구문화상수도공사비(설계보완)(최종)_정재1차-평지지구 내역서" xfId="2703" xr:uid="{00000000-0005-0000-0000-0000540C0000}"/>
    <cellStyle name="C￥_기계계산" xfId="667" xr:uid="{00000000-0005-0000-0000-0000550C0000}"/>
    <cellStyle name="Ç¥_기계계산" xfId="668" xr:uid="{00000000-0005-0000-0000-0000560C0000}"/>
    <cellStyle name="C￥_기계계산_1차-원본)평지지구 전기공사 내역서(수위계4개소)" xfId="2704" xr:uid="{00000000-0005-0000-0000-0000570C0000}"/>
    <cellStyle name="Ç¥_기계계산_1차-원본)평지지구 전기공사 내역서(수위계4개소)" xfId="2705" xr:uid="{00000000-0005-0000-0000-0000580C0000}"/>
    <cellStyle name="C￥_기계계산_시스템공사(하기양수장'1009)" xfId="2706" xr:uid="{00000000-0005-0000-0000-0000590C0000}"/>
    <cellStyle name="Ç¥_기계계산_시스템공사(하기양수장'1009)" xfId="2707" xr:uid="{00000000-0005-0000-0000-00005A0C0000}"/>
    <cellStyle name="C￥_기계계산_시스템공사(한림양-'1005)" xfId="2708" xr:uid="{00000000-0005-0000-0000-00005B0C0000}"/>
    <cellStyle name="Ç¥_기계계산_시스템공사(한림양-'1005)" xfId="2709" xr:uid="{00000000-0005-0000-0000-00005C0C0000}"/>
    <cellStyle name="C￥_기계계산_정재1차-평지지구 내역서" xfId="2710" xr:uid="{00000000-0005-0000-0000-00005D0C0000}"/>
    <cellStyle name="Ç¥_기계계산_정재1차-평지지구 내역서" xfId="2711" xr:uid="{00000000-0005-0000-0000-00005E0C0000}"/>
    <cellStyle name="C￥_기계내역" xfId="669" xr:uid="{00000000-0005-0000-0000-00005F0C0000}"/>
    <cellStyle name="Ç¥_기계내역" xfId="670" xr:uid="{00000000-0005-0000-0000-0000600C0000}"/>
    <cellStyle name="C￥_기계내역_1차-원본)평지지구 전기공사 내역서(수위계4개소)" xfId="2712" xr:uid="{00000000-0005-0000-0000-0000610C0000}"/>
    <cellStyle name="Ç¥_기계내역_1차-원본)평지지구 전기공사 내역서(수위계4개소)" xfId="2713" xr:uid="{00000000-0005-0000-0000-0000620C0000}"/>
    <cellStyle name="C￥_기계내역_김해지구 KT공사비(1)" xfId="2714" xr:uid="{00000000-0005-0000-0000-0000630C0000}"/>
    <cellStyle name="Ç¥_기계내역_김해지구 KT공사비(1)" xfId="2715" xr:uid="{00000000-0005-0000-0000-0000640C0000}"/>
    <cellStyle name="C￥_기계내역_부록3 김해지구 공사비(최종)" xfId="2716" xr:uid="{00000000-0005-0000-0000-0000650C0000}"/>
    <cellStyle name="Ç¥_기계내역_부록3 김해지구 공사비(최종)" xfId="2717" xr:uid="{00000000-0005-0000-0000-0000660C0000}"/>
    <cellStyle name="C￥_기계내역_부록5 남해지구 공사비" xfId="2718" xr:uid="{00000000-0005-0000-0000-0000670C0000}"/>
    <cellStyle name="Ç¥_기계내역_부록5 남해지구 공사비" xfId="2719" xr:uid="{00000000-0005-0000-0000-0000680C0000}"/>
    <cellStyle name="C￥_기계내역_부록5 남해지구 공사비 (version 1)" xfId="2720" xr:uid="{00000000-0005-0000-0000-0000690C0000}"/>
    <cellStyle name="Ç¥_기계내역_부록5 남해지구 공사비 (version 1)" xfId="2721" xr:uid="{00000000-0005-0000-0000-00006A0C0000}"/>
    <cellStyle name="C￥_기계내역_사업수지예산서(김해TM.TC-2011.12)" xfId="2722" xr:uid="{00000000-0005-0000-0000-00006B0C0000}"/>
    <cellStyle name="Ç¥_기계내역_사업수지예산서(김해TM.TC-2011.12)" xfId="2723" xr:uid="{00000000-0005-0000-0000-00006C0C0000}"/>
    <cellStyle name="C￥_기계내역_시스템공사(하기양수장'1009)" xfId="2724" xr:uid="{00000000-0005-0000-0000-00006D0C0000}"/>
    <cellStyle name="Ç¥_기계내역_시스템공사(하기양수장'1009)" xfId="2725" xr:uid="{00000000-0005-0000-0000-00006E0C0000}"/>
    <cellStyle name="C￥_기계내역서" xfId="671" xr:uid="{00000000-0005-0000-0000-00006F0C0000}"/>
    <cellStyle name="Ç¥_기계내역서" xfId="672" xr:uid="{00000000-0005-0000-0000-0000700C0000}"/>
    <cellStyle name="C￥_기계내역서_1차-원본)평지지구 전기공사 내역서(수위계4개소)" xfId="2726" xr:uid="{00000000-0005-0000-0000-0000710C0000}"/>
    <cellStyle name="Ç¥_기계내역서_1차-원본)평지지구 전기공사 내역서(수위계4개소)" xfId="2727" xr:uid="{00000000-0005-0000-0000-0000720C0000}"/>
    <cellStyle name="C￥_기계내역서_시스템공사(하기양수장'1009)" xfId="2728" xr:uid="{00000000-0005-0000-0000-0000730C0000}"/>
    <cellStyle name="Ç¥_기계내역서_시스템공사(하기양수장'1009)" xfId="2729" xr:uid="{00000000-0005-0000-0000-0000740C0000}"/>
    <cellStyle name="C￥_기계내역서_시스템공사(한림양-'1005)" xfId="2730" xr:uid="{00000000-0005-0000-0000-0000750C0000}"/>
    <cellStyle name="Ç¥_기계내역서_시스템공사(한림양-'1005)" xfId="2731" xr:uid="{00000000-0005-0000-0000-0000760C0000}"/>
    <cellStyle name="C￥_기계내역서_정재1차-평지지구 내역서" xfId="2732" xr:uid="{00000000-0005-0000-0000-0000770C0000}"/>
    <cellStyle name="Ç¥_기계내역서_정재1차-평지지구 내역서" xfId="2733" xr:uid="{00000000-0005-0000-0000-0000780C0000}"/>
    <cellStyle name="C￥_기계설비내역" xfId="673" xr:uid="{00000000-0005-0000-0000-0000790C0000}"/>
    <cellStyle name="Ç¥_기계설비내역" xfId="674" xr:uid="{00000000-0005-0000-0000-00007A0C0000}"/>
    <cellStyle name="C￥_기계설비내역_1차-원본)평지지구 전기공사 내역서(수위계4개소)" xfId="2734" xr:uid="{00000000-0005-0000-0000-00007B0C0000}"/>
    <cellStyle name="Ç¥_기계설비내역_1차-원본)평지지구 전기공사 내역서(수위계4개소)" xfId="2735" xr:uid="{00000000-0005-0000-0000-00007C0C0000}"/>
    <cellStyle name="C￥_기계설비내역_시스템공사(하기양수장'1009)" xfId="2736" xr:uid="{00000000-0005-0000-0000-00007D0C0000}"/>
    <cellStyle name="Ç¥_기계설비내역_시스템공사(하기양수장'1009)" xfId="2737" xr:uid="{00000000-0005-0000-0000-00007E0C0000}"/>
    <cellStyle name="C￥_기계설비내역_시스템공사(한림양-'1005)" xfId="2738" xr:uid="{00000000-0005-0000-0000-00007F0C0000}"/>
    <cellStyle name="Ç¥_기계설비내역_시스템공사(한림양-'1005)" xfId="2739" xr:uid="{00000000-0005-0000-0000-0000800C0000}"/>
    <cellStyle name="C￥_기계설비내역_정재1차-평지지구 내역서" xfId="2740" xr:uid="{00000000-0005-0000-0000-0000810C0000}"/>
    <cellStyle name="Ç¥_기계설비내역_정재1차-평지지구 내역서" xfId="2741" xr:uid="{00000000-0005-0000-0000-0000820C0000}"/>
    <cellStyle name="C￥_김해지구 KT공사비(1)" xfId="2742" xr:uid="{00000000-0005-0000-0000-0000830C0000}"/>
    <cellStyle name="Ç¥_김해지구 KT공사비(1)" xfId="2743" xr:uid="{00000000-0005-0000-0000-0000840C0000}"/>
    <cellStyle name="C￥_내역서" xfId="675" xr:uid="{00000000-0005-0000-0000-0000850C0000}"/>
    <cellStyle name="Ç¥_내역서" xfId="676" xr:uid="{00000000-0005-0000-0000-0000860C0000}"/>
    <cellStyle name="C￥_내역서_1차-원본)평지지구 전기공사 내역서(수위계4개소)" xfId="2744" xr:uid="{00000000-0005-0000-0000-0000870C0000}"/>
    <cellStyle name="Ç¥_내역서_1차-원본)평지지구 전기공사 내역서(수위계4개소)" xfId="2745" xr:uid="{00000000-0005-0000-0000-0000880C0000}"/>
    <cellStyle name="C￥_내역서_시스템공사(하기양수장'1009)" xfId="2746" xr:uid="{00000000-0005-0000-0000-0000890C0000}"/>
    <cellStyle name="Ç¥_내역서_시스템공사(하기양수장'1009)" xfId="2747" xr:uid="{00000000-0005-0000-0000-00008A0C0000}"/>
    <cellStyle name="C￥_내역서_시스템공사(한림양-'1005)" xfId="2748" xr:uid="{00000000-0005-0000-0000-00008B0C0000}"/>
    <cellStyle name="Ç¥_내역서_시스템공사(한림양-'1005)" xfId="2749" xr:uid="{00000000-0005-0000-0000-00008C0C0000}"/>
    <cellStyle name="C￥_내역서_정재1차-평지지구 내역서" xfId="2750" xr:uid="{00000000-0005-0000-0000-00008D0C0000}"/>
    <cellStyle name="Ç¥_내역서_정재1차-평지지구 내역서" xfId="2751" xr:uid="{00000000-0005-0000-0000-00008E0C0000}"/>
    <cellStyle name="C￥_대동농공단지공사비(상수도)(단가보완04년9월)" xfId="677" xr:uid="{00000000-0005-0000-0000-00008F0C0000}"/>
    <cellStyle name="Ç¥_대동농공단지공사비(상수도)(단가보완04년9월)" xfId="678" xr:uid="{00000000-0005-0000-0000-0000900C0000}"/>
    <cellStyle name="C￥_대동농공단지공사비(상수도)(단가보완04년9월)_1차-원본)평지지구 전기공사 내역서(수위계4개소)" xfId="2752" xr:uid="{00000000-0005-0000-0000-0000910C0000}"/>
    <cellStyle name="Ç¥_대동농공단지공사비(상수도)(단가보완04년9월)_1차-원본)평지지구 전기공사 내역서(수위계4개소)" xfId="2753" xr:uid="{00000000-0005-0000-0000-0000920C0000}"/>
    <cellStyle name="C￥_대동농공단지공사비(상수도)(단가보완04년9월)_김해지구 KT공사비(1)" xfId="2754" xr:uid="{00000000-0005-0000-0000-0000930C0000}"/>
    <cellStyle name="Ç¥_대동농공단지공사비(상수도)(단가보완04년9월)_김해지구 KT공사비(1)" xfId="2755" xr:uid="{00000000-0005-0000-0000-0000940C0000}"/>
    <cellStyle name="C￥_대동농공단지공사비(상수도)(단가보완04년9월)_부록3 김해지구 공사비(최종)" xfId="2756" xr:uid="{00000000-0005-0000-0000-0000950C0000}"/>
    <cellStyle name="Ç¥_대동농공단지공사비(상수도)(단가보완04년9월)_부록3 김해지구 공사비(최종)" xfId="2757" xr:uid="{00000000-0005-0000-0000-0000960C0000}"/>
    <cellStyle name="C￥_대동농공단지공사비(상수도)(단가보완04년9월)_부록5 남해지구 공사비" xfId="2758" xr:uid="{00000000-0005-0000-0000-0000970C0000}"/>
    <cellStyle name="Ç¥_대동농공단지공사비(상수도)(단가보완04년9월)_부록5 남해지구 공사비" xfId="2759" xr:uid="{00000000-0005-0000-0000-0000980C0000}"/>
    <cellStyle name="C￥_대동농공단지공사비(상수도)(단가보완04년9월)_부록5 남해지구 공사비 (version 1)" xfId="2760" xr:uid="{00000000-0005-0000-0000-0000990C0000}"/>
    <cellStyle name="Ç¥_대동농공단지공사비(상수도)(단가보완04년9월)_부록5 남해지구 공사비 (version 1)" xfId="2761" xr:uid="{00000000-0005-0000-0000-00009A0C0000}"/>
    <cellStyle name="C￥_대동농공단지공사비(상수도)(단가보완04년9월)_사업수지예산서(김해TM.TC-2011.12)" xfId="2762" xr:uid="{00000000-0005-0000-0000-00009B0C0000}"/>
    <cellStyle name="Ç¥_대동농공단지공사비(상수도)(단가보완04년9월)_사업수지예산서(김해TM.TC-2011.12)" xfId="2763" xr:uid="{00000000-0005-0000-0000-00009C0C0000}"/>
    <cellStyle name="C￥_대동농공단지공사비(상수도)(단가보완04년9월)_시스템공사(하기양수장'1009)" xfId="2764" xr:uid="{00000000-0005-0000-0000-00009D0C0000}"/>
    <cellStyle name="Ç¥_대동농공단지공사비(상수도)(단가보완04년9월)_시스템공사(하기양수장'1009)" xfId="2765" xr:uid="{00000000-0005-0000-0000-00009E0C0000}"/>
    <cellStyle name="C￥_대동농공단지공사비(상수도)(단가보완04년9월)_시스템공사(한림양-'1005)" xfId="2766" xr:uid="{00000000-0005-0000-0000-00009F0C0000}"/>
    <cellStyle name="Ç¥_대동농공단지공사비(상수도)(단가보완04년9월)_시스템공사(한림양-'1005)" xfId="2767" xr:uid="{00000000-0005-0000-0000-0000A00C0000}"/>
    <cellStyle name="C￥_대동농공단지공사비(상수도)(단가보완04년9월)_정재1차-평지지구 내역서" xfId="2768" xr:uid="{00000000-0005-0000-0000-0000A10C0000}"/>
    <cellStyle name="Ç¥_대동농공단지공사비(상수도)(단가보완04년9월)_정재1차-평지지구 내역서" xfId="2769" xr:uid="{00000000-0005-0000-0000-0000A20C0000}"/>
    <cellStyle name="C￥_마곡보완" xfId="679" xr:uid="{00000000-0005-0000-0000-0000A30C0000}"/>
    <cellStyle name="Ç¥_마곡보완" xfId="680" xr:uid="{00000000-0005-0000-0000-0000A40C0000}"/>
    <cellStyle name="C￥_마곡보완_100804-자동수위계_설계서(압력식20m)" xfId="2770" xr:uid="{00000000-0005-0000-0000-0000A50C0000}"/>
    <cellStyle name="Ç¥_마곡보완_100804-자동수위계_설계서(압력식20m)" xfId="2771" xr:uid="{00000000-0005-0000-0000-0000A60C0000}"/>
    <cellStyle name="C￥_마곡보완_1차-원본)평지지구 전기공사 내역서(수위계4개소)" xfId="2772" xr:uid="{00000000-0005-0000-0000-0000A70C0000}"/>
    <cellStyle name="Ç¥_마곡보완_1차-원본)평지지구 전기공사 내역서(수위계4개소)" xfId="2773" xr:uid="{00000000-0005-0000-0000-0000A80C0000}"/>
    <cellStyle name="C￥_마곡보완_김해지구 KT공사비(1)" xfId="2774" xr:uid="{00000000-0005-0000-0000-0000A90C0000}"/>
    <cellStyle name="Ç¥_마곡보완_김해지구 KT공사비(1)" xfId="2775" xr:uid="{00000000-0005-0000-0000-0000AA0C0000}"/>
    <cellStyle name="C￥_마곡보완_시스템제조구매설치내역서(가인개보수)" xfId="681" xr:uid="{00000000-0005-0000-0000-0000AB0C0000}"/>
    <cellStyle name="Ç¥_마곡보완_시스템제조구매설치내역서(가인개보수)" xfId="682" xr:uid="{00000000-0005-0000-0000-0000AC0C0000}"/>
    <cellStyle name="C￥_마곡보완_시스템제조구매설치내역서(사촌-세부설계'1007)" xfId="683" xr:uid="{00000000-0005-0000-0000-0000AD0C0000}"/>
    <cellStyle name="Ç¥_마곡보완_시스템제조구매설치내역서(사촌-세부설계'1007)" xfId="684" xr:uid="{00000000-0005-0000-0000-0000AE0C0000}"/>
    <cellStyle name="C￥_마곡보완_자동수위계 설계서(압력식30M)" xfId="685" xr:uid="{00000000-0005-0000-0000-0000AF0C0000}"/>
    <cellStyle name="Ç¥_마곡보완_자동수위계 설계서(압력식30M)" xfId="686" xr:uid="{00000000-0005-0000-0000-0000B00C0000}"/>
    <cellStyle name="C￥_마곡보완_전북도본부_무진장지사_SW사업비" xfId="687" xr:uid="{00000000-0005-0000-0000-0000B10C0000}"/>
    <cellStyle name="Ç¥_마곡보완_전북도본부_무진장지사_SW사업비" xfId="688" xr:uid="{00000000-0005-0000-0000-0000B20C0000}"/>
    <cellStyle name="C￥_마곡보완_정읍지구 코드사업 실시설계" xfId="2776" xr:uid="{00000000-0005-0000-0000-0000B30C0000}"/>
    <cellStyle name="Ç¥_마곡보완_정읍지구 코드사업 실시설계" xfId="2777" xr:uid="{00000000-0005-0000-0000-0000B40C0000}"/>
    <cellStyle name="C￥_마곡보완_정재1차-평지지구 내역서" xfId="2778" xr:uid="{00000000-0005-0000-0000-0000B50C0000}"/>
    <cellStyle name="Ç¥_마곡보완_정재1차-평지지구 내역서" xfId="2779" xr:uid="{00000000-0005-0000-0000-0000B60C0000}"/>
    <cellStyle name="C￥_마곡보완_취수탑레이다30m(09관급)090801" xfId="689" xr:uid="{00000000-0005-0000-0000-0000B70C0000}"/>
    <cellStyle name="Ç¥_마곡보완_취수탑레이다30m(09관급)090801" xfId="690" xr:uid="{00000000-0005-0000-0000-0000B80C0000}"/>
    <cellStyle name="C￥_방조제 기전시설" xfId="691" xr:uid="{00000000-0005-0000-0000-0000B90C0000}"/>
    <cellStyle name="Ç¥_방조제 기전시설" xfId="692" xr:uid="{00000000-0005-0000-0000-0000BA0C0000}"/>
    <cellStyle name="C￥_방조제 기전시설_1차-원본)평지지구 전기공사 내역서(수위계4개소)" xfId="2780" xr:uid="{00000000-0005-0000-0000-0000BB0C0000}"/>
    <cellStyle name="Ç¥_방조제 기전시설_1차-원본)평지지구 전기공사 내역서(수위계4개소)" xfId="2781" xr:uid="{00000000-0005-0000-0000-0000BC0C0000}"/>
    <cellStyle name="C￥_방조제 기전시설_시스템공사(하기양수장'1009)" xfId="2782" xr:uid="{00000000-0005-0000-0000-0000BD0C0000}"/>
    <cellStyle name="Ç¥_방조제 기전시설_시스템공사(하기양수장'1009)" xfId="2783" xr:uid="{00000000-0005-0000-0000-0000BE0C0000}"/>
    <cellStyle name="C￥_방조제 기전시설_시스템공사(한림양-'1005)" xfId="2784" xr:uid="{00000000-0005-0000-0000-0000BF0C0000}"/>
    <cellStyle name="Ç¥_방조제 기전시설_시스템공사(한림양-'1005)" xfId="2785" xr:uid="{00000000-0005-0000-0000-0000C00C0000}"/>
    <cellStyle name="C￥_방조제 기전시설_정재1차-평지지구 내역서" xfId="2786" xr:uid="{00000000-0005-0000-0000-0000C10C0000}"/>
    <cellStyle name="Ç¥_방조제 기전시설_정재1차-평지지구 내역서" xfId="2787" xr:uid="{00000000-0005-0000-0000-0000C20C0000}"/>
    <cellStyle name="C￥_배수장내역(기계)" xfId="693" xr:uid="{00000000-0005-0000-0000-0000C30C0000}"/>
    <cellStyle name="Ç¥_배수장내역(기계)" xfId="694" xr:uid="{00000000-0005-0000-0000-0000C40C0000}"/>
    <cellStyle name="C￥_배수장내역(기계)_1차-원본)평지지구 전기공사 내역서(수위계4개소)" xfId="2788" xr:uid="{00000000-0005-0000-0000-0000C50C0000}"/>
    <cellStyle name="Ç¥_배수장내역(기계)_1차-원본)평지지구 전기공사 내역서(수위계4개소)" xfId="2789" xr:uid="{00000000-0005-0000-0000-0000C60C0000}"/>
    <cellStyle name="C￥_배수장내역(기계)_시스템공사(하기양수장'1009)" xfId="2790" xr:uid="{00000000-0005-0000-0000-0000C70C0000}"/>
    <cellStyle name="Ç¥_배수장내역(기계)_시스템공사(하기양수장'1009)" xfId="2791" xr:uid="{00000000-0005-0000-0000-0000C80C0000}"/>
    <cellStyle name="C￥_배수장내역(기계)_시스템공사(한림양-'1005)" xfId="2792" xr:uid="{00000000-0005-0000-0000-0000C90C0000}"/>
    <cellStyle name="Ç¥_배수장내역(기계)_시스템공사(한림양-'1005)" xfId="2793" xr:uid="{00000000-0005-0000-0000-0000CA0C0000}"/>
    <cellStyle name="C￥_배수장내역(기계)_정재1차-평지지구 내역서" xfId="2794" xr:uid="{00000000-0005-0000-0000-0000CB0C0000}"/>
    <cellStyle name="Ç¥_배수장내역(기계)_정재1차-평지지구 내역서" xfId="2795" xr:uid="{00000000-0005-0000-0000-0000CC0C0000}"/>
    <cellStyle name="C￥_백공공구배수장기계단가보완(2004년9월)2" xfId="695" xr:uid="{00000000-0005-0000-0000-0000CD0C0000}"/>
    <cellStyle name="Ç¥_백공공구배수장기계단가보완(2004년9월)2" xfId="696" xr:uid="{00000000-0005-0000-0000-0000CE0C0000}"/>
    <cellStyle name="C￥_백공공구배수장기계단가보완(2004년9월)2_1차-원본)평지지구 전기공사 내역서(수위계4개소)" xfId="2796" xr:uid="{00000000-0005-0000-0000-0000CF0C0000}"/>
    <cellStyle name="Ç¥_백공공구배수장기계단가보완(2004년9월)2_1차-원본)평지지구 전기공사 내역서(수위계4개소)" xfId="2797" xr:uid="{00000000-0005-0000-0000-0000D00C0000}"/>
    <cellStyle name="C￥_백공공구배수장기계단가보완(2004년9월)2_김해지구 KT공사비(1)" xfId="2798" xr:uid="{00000000-0005-0000-0000-0000D10C0000}"/>
    <cellStyle name="Ç¥_백공공구배수장기계단가보완(2004년9월)2_김해지구 KT공사비(1)" xfId="2799" xr:uid="{00000000-0005-0000-0000-0000D20C0000}"/>
    <cellStyle name="C￥_백공공구배수장기계단가보완(2004년9월)2_부록3 김해지구 공사비(최종)" xfId="2800" xr:uid="{00000000-0005-0000-0000-0000D30C0000}"/>
    <cellStyle name="Ç¥_백공공구배수장기계단가보완(2004년9월)2_부록3 김해지구 공사비(최종)" xfId="2801" xr:uid="{00000000-0005-0000-0000-0000D40C0000}"/>
    <cellStyle name="C￥_백공공구배수장기계단가보완(2004년9월)2_부록5 남해지구 공사비" xfId="2802" xr:uid="{00000000-0005-0000-0000-0000D50C0000}"/>
    <cellStyle name="Ç¥_백공공구배수장기계단가보완(2004년9월)2_부록5 남해지구 공사비" xfId="2803" xr:uid="{00000000-0005-0000-0000-0000D60C0000}"/>
    <cellStyle name="C￥_백공공구배수장기계단가보완(2004년9월)2_부록5 남해지구 공사비 (version 1)" xfId="2804" xr:uid="{00000000-0005-0000-0000-0000D70C0000}"/>
    <cellStyle name="Ç¥_백공공구배수장기계단가보완(2004년9월)2_부록5 남해지구 공사비 (version 1)" xfId="2805" xr:uid="{00000000-0005-0000-0000-0000D80C0000}"/>
    <cellStyle name="C￥_백공공구배수장기계단가보완(2004년9월)2_사업수지예산서(김해TM.TC-2011.12)" xfId="2806" xr:uid="{00000000-0005-0000-0000-0000D90C0000}"/>
    <cellStyle name="Ç¥_백공공구배수장기계단가보완(2004년9월)2_사업수지예산서(김해TM.TC-2011.12)" xfId="2807" xr:uid="{00000000-0005-0000-0000-0000DA0C0000}"/>
    <cellStyle name="C￥_백공공구배수장기계단가보완(2004년9월)2_시스템공사(하기양수장'1009)" xfId="2808" xr:uid="{00000000-0005-0000-0000-0000DB0C0000}"/>
    <cellStyle name="Ç¥_백공공구배수장기계단가보완(2004년9월)2_시스템공사(하기양수장'1009)" xfId="2809" xr:uid="{00000000-0005-0000-0000-0000DC0C0000}"/>
    <cellStyle name="C￥_백공공구배수장기계단가보완(2004년9월)2_시스템공사(한림양-'1005)" xfId="2810" xr:uid="{00000000-0005-0000-0000-0000DD0C0000}"/>
    <cellStyle name="Ç¥_백공공구배수장기계단가보완(2004년9월)2_시스템공사(한림양-'1005)" xfId="2811" xr:uid="{00000000-0005-0000-0000-0000DE0C0000}"/>
    <cellStyle name="C￥_백공공구배수장기계단가보완(2004년9월)2_정재1차-평지지구 내역서" xfId="2812" xr:uid="{00000000-0005-0000-0000-0000DF0C0000}"/>
    <cellStyle name="Ç¥_백공공구배수장기계단가보완(2004년9월)2_정재1차-평지지구 내역서" xfId="2813" xr:uid="{00000000-0005-0000-0000-0000E00C0000}"/>
    <cellStyle name="C￥_백공공구배수장기계단가보완(발주전)2004(최종)" xfId="697" xr:uid="{00000000-0005-0000-0000-0000E10C0000}"/>
    <cellStyle name="Ç¥_백공공구배수장기계단가보완(발주전)2004(최종)" xfId="698" xr:uid="{00000000-0005-0000-0000-0000E20C0000}"/>
    <cellStyle name="C￥_백공공구배수장기계단가보완(발주전)2004(최종)_1차-원본)평지지구 전기공사 내역서(수위계4개소)" xfId="2814" xr:uid="{00000000-0005-0000-0000-0000E30C0000}"/>
    <cellStyle name="Ç¥_백공공구배수장기계단가보완(발주전)2004(최종)_1차-원본)평지지구 전기공사 내역서(수위계4개소)" xfId="2815" xr:uid="{00000000-0005-0000-0000-0000E40C0000}"/>
    <cellStyle name="C￥_백공공구배수장기계단가보완(발주전)2004(최종)_김해지구 KT공사비(1)" xfId="2816" xr:uid="{00000000-0005-0000-0000-0000E50C0000}"/>
    <cellStyle name="Ç¥_백공공구배수장기계단가보완(발주전)2004(최종)_김해지구 KT공사비(1)" xfId="2817" xr:uid="{00000000-0005-0000-0000-0000E60C0000}"/>
    <cellStyle name="C￥_백공공구배수장기계단가보완(발주전)2004(최종)_부록3 김해지구 공사비(최종)" xfId="2818" xr:uid="{00000000-0005-0000-0000-0000E70C0000}"/>
    <cellStyle name="Ç¥_백공공구배수장기계단가보완(발주전)2004(최종)_부록3 김해지구 공사비(최종)" xfId="2819" xr:uid="{00000000-0005-0000-0000-0000E80C0000}"/>
    <cellStyle name="C￥_백공공구배수장기계단가보완(발주전)2004(최종)_부록5 남해지구 공사비" xfId="2820" xr:uid="{00000000-0005-0000-0000-0000E90C0000}"/>
    <cellStyle name="Ç¥_백공공구배수장기계단가보완(발주전)2004(최종)_부록5 남해지구 공사비" xfId="2821" xr:uid="{00000000-0005-0000-0000-0000EA0C0000}"/>
    <cellStyle name="C￥_백공공구배수장기계단가보완(발주전)2004(최종)_부록5 남해지구 공사비 (version 1)" xfId="2822" xr:uid="{00000000-0005-0000-0000-0000EB0C0000}"/>
    <cellStyle name="Ç¥_백공공구배수장기계단가보완(발주전)2004(최종)_부록5 남해지구 공사비 (version 1)" xfId="2823" xr:uid="{00000000-0005-0000-0000-0000EC0C0000}"/>
    <cellStyle name="C￥_백공공구배수장기계단가보완(발주전)2004(최종)_사업수지예산서(김해TM.TC-2011.12)" xfId="2824" xr:uid="{00000000-0005-0000-0000-0000ED0C0000}"/>
    <cellStyle name="Ç¥_백공공구배수장기계단가보완(발주전)2004(최종)_사업수지예산서(김해TM.TC-2011.12)" xfId="2825" xr:uid="{00000000-0005-0000-0000-0000EE0C0000}"/>
    <cellStyle name="C￥_백공공구배수장기계단가보완(발주전)2004(최종)_시스템공사(하기양수장'1009)" xfId="2826" xr:uid="{00000000-0005-0000-0000-0000EF0C0000}"/>
    <cellStyle name="Ç¥_백공공구배수장기계단가보완(발주전)2004(최종)_시스템공사(하기양수장'1009)" xfId="2827" xr:uid="{00000000-0005-0000-0000-0000F00C0000}"/>
    <cellStyle name="C￥_백공공구배수장기계단가보완(발주전)2004(최종)_시스템공사(한림양-'1005)" xfId="2828" xr:uid="{00000000-0005-0000-0000-0000F10C0000}"/>
    <cellStyle name="Ç¥_백공공구배수장기계단가보완(발주전)2004(최종)_시스템공사(한림양-'1005)" xfId="2829" xr:uid="{00000000-0005-0000-0000-0000F20C0000}"/>
    <cellStyle name="C￥_백공공구배수장기계단가보완(발주전)2004(최종)_정재1차-평지지구 내역서" xfId="2830" xr:uid="{00000000-0005-0000-0000-0000F30C0000}"/>
    <cellStyle name="Ç¥_백공공구배수장기계단가보완(발주전)2004(최종)_정재1차-평지지구 내역서" xfId="2831" xr:uid="{00000000-0005-0000-0000-0000F40C0000}"/>
    <cellStyle name="C￥_백공기계(수정2)" xfId="699" xr:uid="{00000000-0005-0000-0000-0000F50C0000}"/>
    <cellStyle name="Ç¥_백공기계(수정2)" xfId="700" xr:uid="{00000000-0005-0000-0000-0000F60C0000}"/>
    <cellStyle name="C￥_백공기계(수정2)_1차-원본)평지지구 전기공사 내역서(수위계4개소)" xfId="2832" xr:uid="{00000000-0005-0000-0000-0000F70C0000}"/>
    <cellStyle name="Ç¥_백공기계(수정2)_1차-원본)평지지구 전기공사 내역서(수위계4개소)" xfId="2833" xr:uid="{00000000-0005-0000-0000-0000F80C0000}"/>
    <cellStyle name="C￥_백공기계(수정2)_김해지구 KT공사비(1)" xfId="2834" xr:uid="{00000000-0005-0000-0000-0000F90C0000}"/>
    <cellStyle name="Ç¥_백공기계(수정2)_김해지구 KT공사비(1)" xfId="2835" xr:uid="{00000000-0005-0000-0000-0000FA0C0000}"/>
    <cellStyle name="C￥_백공기계(수정2)_부록3 김해지구 공사비(최종)" xfId="2836" xr:uid="{00000000-0005-0000-0000-0000FB0C0000}"/>
    <cellStyle name="Ç¥_백공기계(수정2)_부록3 김해지구 공사비(최종)" xfId="2837" xr:uid="{00000000-0005-0000-0000-0000FC0C0000}"/>
    <cellStyle name="C￥_백공기계(수정2)_부록5 남해지구 공사비" xfId="2838" xr:uid="{00000000-0005-0000-0000-0000FD0C0000}"/>
    <cellStyle name="Ç¥_백공기계(수정2)_부록5 남해지구 공사비" xfId="2839" xr:uid="{00000000-0005-0000-0000-0000FE0C0000}"/>
    <cellStyle name="C￥_백공기계(수정2)_부록5 남해지구 공사비 (version 1)" xfId="2840" xr:uid="{00000000-0005-0000-0000-0000FF0C0000}"/>
    <cellStyle name="Ç¥_백공기계(수정2)_부록5 남해지구 공사비 (version 1)" xfId="2841" xr:uid="{00000000-0005-0000-0000-0000000D0000}"/>
    <cellStyle name="C￥_백공기계(수정2)_사업수지예산서(김해TM.TC-2011.12)" xfId="2842" xr:uid="{00000000-0005-0000-0000-0000010D0000}"/>
    <cellStyle name="Ç¥_백공기계(수정2)_사업수지예산서(김해TM.TC-2011.12)" xfId="2843" xr:uid="{00000000-0005-0000-0000-0000020D0000}"/>
    <cellStyle name="C￥_백공기계(수정2)_시스템공사(하기양수장'1009)" xfId="2844" xr:uid="{00000000-0005-0000-0000-0000030D0000}"/>
    <cellStyle name="Ç¥_백공기계(수정2)_시스템공사(하기양수장'1009)" xfId="2845" xr:uid="{00000000-0005-0000-0000-0000040D0000}"/>
    <cellStyle name="C￥_백공기계(수정2)_시스템공사(한림양-'1005)" xfId="2846" xr:uid="{00000000-0005-0000-0000-0000050D0000}"/>
    <cellStyle name="Ç¥_백공기계(수정2)_시스템공사(한림양-'1005)" xfId="2847" xr:uid="{00000000-0005-0000-0000-0000060D0000}"/>
    <cellStyle name="C￥_백공기계(수정2)_정재1차-평지지구 내역서" xfId="2848" xr:uid="{00000000-0005-0000-0000-0000070D0000}"/>
    <cellStyle name="Ç¥_백공기계(수정2)_정재1차-평지지구 내역서" xfId="2849" xr:uid="{00000000-0005-0000-0000-0000080D0000}"/>
    <cellStyle name="C￥_부록3 김해지구 공사비(최종)" xfId="2850" xr:uid="{00000000-0005-0000-0000-0000090D0000}"/>
    <cellStyle name="Ç¥_석우기계공사비(최종)" xfId="701" xr:uid="{00000000-0005-0000-0000-00000A0D0000}"/>
    <cellStyle name="C￥_석우기계공사비(최종)_김해지구 KT공사비(1)" xfId="2851" xr:uid="{00000000-0005-0000-0000-00000B0D0000}"/>
    <cellStyle name="Ç¥_석우기계공사비(최종)_김해지구 KT공사비(1)" xfId="2852" xr:uid="{00000000-0005-0000-0000-00000C0D0000}"/>
    <cellStyle name="C￥_수문(5x5이하) 일위" xfId="702" xr:uid="{00000000-0005-0000-0000-00000D0D0000}"/>
    <cellStyle name="Ç¥_수문(5x5이하) 일위" xfId="703" xr:uid="{00000000-0005-0000-0000-00000E0D0000}"/>
    <cellStyle name="C￥_수문(5x5이하) 일위_1차-원본)평지지구 전기공사 내역서(수위계4개소)" xfId="2853" xr:uid="{00000000-0005-0000-0000-00000F0D0000}"/>
    <cellStyle name="Ç¥_수문(5x5이하) 일위_1차-원본)평지지구 전기공사 내역서(수위계4개소)" xfId="2854" xr:uid="{00000000-0005-0000-0000-0000100D0000}"/>
    <cellStyle name="C￥_수문(5x5이하) 일위_시스템공사(하기양수장'1009)" xfId="2855" xr:uid="{00000000-0005-0000-0000-0000110D0000}"/>
    <cellStyle name="Ç¥_수문(5x5이하) 일위_시스템공사(하기양수장'1009)" xfId="2856" xr:uid="{00000000-0005-0000-0000-0000120D0000}"/>
    <cellStyle name="C￥_수문(5x5이하) 일위_시스템공사(한림양-'1005)" xfId="2857" xr:uid="{00000000-0005-0000-0000-0000130D0000}"/>
    <cellStyle name="Ç¥_수문(5x5이하) 일위_시스템공사(한림양-'1005)" xfId="2858" xr:uid="{00000000-0005-0000-0000-0000140D0000}"/>
    <cellStyle name="C￥_수문(5x5이하) 일위_정재1차-평지지구 내역서" xfId="2859" xr:uid="{00000000-0005-0000-0000-0000150D0000}"/>
    <cellStyle name="Ç¥_수문(5x5이하) 일위_정재1차-평지지구 내역서" xfId="2860" xr:uid="{00000000-0005-0000-0000-0000160D0000}"/>
    <cellStyle name="C￥_수문일위대가(상반기)-4(STS316 1D)" xfId="704" xr:uid="{00000000-0005-0000-0000-0000170D0000}"/>
    <cellStyle name="Ç¥_시스템제조구매설치내역서(가인개보수)" xfId="705" xr:uid="{00000000-0005-0000-0000-0000180D0000}"/>
    <cellStyle name="C￥_신태인배수장제진기" xfId="706" xr:uid="{00000000-0005-0000-0000-0000190D0000}"/>
    <cellStyle name="Ç¥_양배수장(2004년-하반기)" xfId="707" xr:uid="{00000000-0005-0000-0000-00001A0D0000}"/>
    <cellStyle name="C￥_옥포배수갑문설계11.26" xfId="708" xr:uid="{00000000-0005-0000-0000-00001B0D0000}"/>
    <cellStyle name="Ç¥_율북보완" xfId="709" xr:uid="{00000000-0005-0000-0000-00001C0D0000}"/>
    <cellStyle name="C￥_자동수위계 설계서(압력식30M)" xfId="710" xr:uid="{00000000-0005-0000-0000-00001D0D0000}"/>
    <cellStyle name="Ç¥_자동수위계 설계서(압력식30M)" xfId="711" xr:uid="{00000000-0005-0000-0000-00001E0D0000}"/>
    <cellStyle name="C￥_전북도본부_무진장지사_SW사업비" xfId="712" xr:uid="{00000000-0005-0000-0000-00001F0D0000}"/>
    <cellStyle name="Ç¥_전북도본부_무진장지사_SW사업비" xfId="713" xr:uid="{00000000-0005-0000-0000-0000200D0000}"/>
    <cellStyle name="C￥_전체분" xfId="714" xr:uid="{00000000-0005-0000-0000-0000210D0000}"/>
    <cellStyle name="Ç¥_접지양수장내역서" xfId="715" xr:uid="{00000000-0005-0000-0000-0000220D0000}"/>
    <cellStyle name="C￥_정읍지구 코드사업 실시설계" xfId="2861" xr:uid="{00000000-0005-0000-0000-0000230D0000}"/>
    <cellStyle name="Ç¥_정읍지구 코드사업 실시설계" xfId="2862" xr:uid="{00000000-0005-0000-0000-0000240D0000}"/>
    <cellStyle name="C￥_정재1차-평지지구 내역서" xfId="2863" xr:uid="{00000000-0005-0000-0000-0000250D0000}"/>
    <cellStyle name="Ç¥_정재1차-평지지구 내역서" xfId="2864" xr:uid="{00000000-0005-0000-0000-0000260D0000}"/>
    <cellStyle name="C￥_제1,2호제수문기계공사비(광활3_개보수)" xfId="716" xr:uid="{00000000-0005-0000-0000-0000270D0000}"/>
    <cellStyle name="Ç¥_제1,2호제수문기계공사비(광활3_개보수)" xfId="717" xr:uid="{00000000-0005-0000-0000-0000280D0000}"/>
    <cellStyle name="C￥_제1,2호제수문기계공사비(광활3_개보수)_1차-원본)평지지구 전기공사 내역서(수위계4개소)" xfId="2865" xr:uid="{00000000-0005-0000-0000-0000290D0000}"/>
    <cellStyle name="Ç¥_제1,2호제수문기계공사비(광활3_개보수)_1차-원본)평지지구 전기공사 내역서(수위계4개소)" xfId="2866" xr:uid="{00000000-0005-0000-0000-00002A0D0000}"/>
    <cellStyle name="C￥_제1,2호제수문기계공사비(광활3_개보수)_시스템공사(하기양수장'1009)" xfId="2867" xr:uid="{00000000-0005-0000-0000-00002B0D0000}"/>
    <cellStyle name="Ç¥_제1,2호제수문기계공사비(광활3_개보수)_시스템공사(하기양수장'1009)" xfId="2868" xr:uid="{00000000-0005-0000-0000-00002C0D0000}"/>
    <cellStyle name="C￥_제1,2호제수문기계공사비(광활3_개보수)_시스템공사(한림양-'1005)" xfId="2869" xr:uid="{00000000-0005-0000-0000-00002D0D0000}"/>
    <cellStyle name="Ç¥_제1,2호제수문기계공사비(광활3_개보수)_시스템공사(한림양-'1005)" xfId="2870" xr:uid="{00000000-0005-0000-0000-00002E0D0000}"/>
    <cellStyle name="C￥_제1,2호제수문기계공사비(광활3_개보수)_정재1차-평지지구 내역서" xfId="2871" xr:uid="{00000000-0005-0000-0000-00002F0D0000}"/>
    <cellStyle name="Ç¥_제1,2호제수문기계공사비(광활3_개보수)_정재1차-평지지구 내역서" xfId="2872" xr:uid="{00000000-0005-0000-0000-0000300D0000}"/>
    <cellStyle name="C￥_취수탑레이다30m(09관급)090801" xfId="718" xr:uid="{00000000-0005-0000-0000-0000310D0000}"/>
    <cellStyle name="Ç¥_취수탑레이다30m(09관급)090801" xfId="719" xr:uid="{00000000-0005-0000-0000-0000320D0000}"/>
    <cellStyle name="C￥_풍산공동관리사단가보완(1)" xfId="2873" xr:uid="{00000000-0005-0000-0000-0000330D0000}"/>
    <cellStyle name="C￥AØ_  A¾  CO  " xfId="720" xr:uid="{00000000-0005-0000-0000-0000340D0000}"/>
    <cellStyle name="Ç¥ÁØ_´ë°¡ (2)" xfId="4349" xr:uid="{00000000-0005-0000-0000-0000350D0000}"/>
    <cellStyle name="C￥AØ_´eºnC￥ (2)_ºI´eAa°ø " xfId="4350" xr:uid="{00000000-0005-0000-0000-0000360D0000}"/>
    <cellStyle name="Ç¥ÁØ_´ëºñÇ¥ (2)_ºÎ´ëÅä°ø " xfId="4351" xr:uid="{00000000-0005-0000-0000-0000370D0000}"/>
    <cellStyle name="C￥AØ_´eºnC￥ (2)_ºI´eAa°ø  10" xfId="4352" xr:uid="{00000000-0005-0000-0000-0000380D0000}"/>
    <cellStyle name="Ç¥ÁØ_¸ðÇü¸·" xfId="721" xr:uid="{00000000-0005-0000-0000-0000390D0000}"/>
    <cellStyle name="C￥AØ_¿ø°¡ºÐ¼R" xfId="2874" xr:uid="{00000000-0005-0000-0000-00003A0D0000}"/>
    <cellStyle name="Ç¥ÁØ_±â¼ú°ËÅä" xfId="722" xr:uid="{00000000-0005-0000-0000-00003B0D0000}"/>
    <cellStyle name="C￥AØ_≫c¾÷ºIº° AN°e " xfId="723" xr:uid="{00000000-0005-0000-0000-00003C0D0000}"/>
    <cellStyle name="Ç¥ÁØ_°­´ç (2)" xfId="724" xr:uid="{00000000-0005-0000-0000-00003D0D0000}"/>
    <cellStyle name="C￥AØ_°­´c (2)_광명견적대비1010" xfId="725" xr:uid="{00000000-0005-0000-0000-00003E0D0000}"/>
    <cellStyle name="Ç¥ÁØ_°­´ç (2)_광명견적대비1010" xfId="726" xr:uid="{00000000-0005-0000-0000-00003F0D0000}"/>
    <cellStyle name="C￥AØ_°­´c (2)_광명견적대비1010 2" xfId="2875" xr:uid="{00000000-0005-0000-0000-0000400D0000}"/>
    <cellStyle name="Ç¥ÁØ_°­´ç (2)_광명관급" xfId="727" xr:uid="{00000000-0005-0000-0000-0000410D0000}"/>
    <cellStyle name="C￥AØ_°­´c (2)_광명관급 2" xfId="2876" xr:uid="{00000000-0005-0000-0000-0000420D0000}"/>
    <cellStyle name="Ç¥ÁØ_°­´ç (2)_금광" xfId="728" xr:uid="{00000000-0005-0000-0000-0000430D0000}"/>
    <cellStyle name="C￥AØ_°­´c (2)_삼사" xfId="729" xr:uid="{00000000-0005-0000-0000-0000440D0000}"/>
    <cellStyle name="Ç¥ÁØ_°­´ç (2)_삼사" xfId="730" xr:uid="{00000000-0005-0000-0000-0000450D0000}"/>
    <cellStyle name="C￥AØ_°­´c (2)_삼사 2" xfId="2877" xr:uid="{00000000-0005-0000-0000-0000460D0000}"/>
    <cellStyle name="Ç¥ÁØ_°ü¸®BS('98) " xfId="2878" xr:uid="{00000000-0005-0000-0000-0000470D0000}"/>
    <cellStyle name="C￥AØ_03 " xfId="2879" xr:uid="{00000000-0005-0000-0000-0000480D0000}"/>
    <cellStyle name="Ç¥ÁØ_0N-HANDLING " xfId="2880" xr:uid="{00000000-0005-0000-0000-0000490D0000}"/>
    <cellStyle name="C￥AØ_¼±AoAc°i_1_³≫ºI°eE¹´e AßA¤A÷AI " xfId="4353" xr:uid="{00000000-0005-0000-0000-00004A0D0000}"/>
    <cellStyle name="Ç¥ÁØ_¼±ÅõÀç°í_³»ºÎ°èÈ¹´ë ÃßÁ¤Â÷ÀÌ " xfId="4354" xr:uid="{00000000-0005-0000-0000-00004B0D0000}"/>
    <cellStyle name="C￥AØ_¼±AoAc°i_³≫ºI°eE¹´e AßA¤A÷AI " xfId="4355" xr:uid="{00000000-0005-0000-0000-00004C0D0000}"/>
    <cellStyle name="Ç¥ÁØ_¼ÕÀÍÂ÷ (2)_1_³»ºÎ°èÈ¹´ë ÃßÁ¤Â÷ÀÌ " xfId="4356" xr:uid="{00000000-0005-0000-0000-00004D0D0000}"/>
    <cellStyle name="C￥AØ_¼OAIA÷ (2)_1_³≫ºI°eE¹´e AßA¤A÷AI " xfId="4357" xr:uid="{00000000-0005-0000-0000-00004E0D0000}"/>
    <cellStyle name="Ç¥ÁØ_¼ÕÀÍÂ÷ (2)_³»ºÎ°èÈ¹´ë ÃßÁ¤Â÷ÀÌ " xfId="4358" xr:uid="{00000000-0005-0000-0000-00004F0D0000}"/>
    <cellStyle name="C￥AØ_¼OAIA÷ (2)_³≫ºI°eE¹´e AßA¤A÷AI " xfId="4359" xr:uid="{00000000-0005-0000-0000-0000500D0000}"/>
    <cellStyle name="Ç¥ÁØ_³»ºÎ°èÈ¹´ë ÃßÁ¤Â÷ÀÌ " xfId="4360" xr:uid="{00000000-0005-0000-0000-0000510D0000}"/>
    <cellStyle name="C￥AØ_³≫ºI°eE¹´e AßA¤A÷AI " xfId="4361" xr:uid="{00000000-0005-0000-0000-0000520D0000}"/>
    <cellStyle name="Ç¥ÁØ_5-1±¤°í " xfId="731" xr:uid="{00000000-0005-0000-0000-0000530D0000}"/>
    <cellStyle name="C￥AØ_5-1±¤°i _6RCB1 " xfId="4362" xr:uid="{00000000-0005-0000-0000-0000540D0000}"/>
    <cellStyle name="Ç¥ÁØ_Å¸»çºÐ_³»ºÎ°èÈ¹´ë ÃßÁ¤Â÷ÀÌ " xfId="4363" xr:uid="{00000000-0005-0000-0000-0000550D0000}"/>
    <cellStyle name="C￥AØ_A¸≫cºÐ_³≫ºI°eE¹´e AßA¤A÷AI " xfId="4364" xr:uid="{00000000-0005-0000-0000-0000560D0000}"/>
    <cellStyle name="Ç¥ÁØ_Àü·Â¼ÕÀÍºÐ¼®" xfId="2881" xr:uid="{00000000-0005-0000-0000-0000570D0000}"/>
    <cellStyle name="C￥AØ_C￥Ao " xfId="2882" xr:uid="{00000000-0005-0000-0000-0000580D0000}"/>
    <cellStyle name="Ç¥ÁØ_CD-ROM " xfId="2883" xr:uid="{00000000-0005-0000-0000-0000590D0000}"/>
    <cellStyle name="C￥AØ_CoAo¹yAI °A¾×¿ⓒ½A " xfId="4365" xr:uid="{00000000-0005-0000-0000-00005A0D0000}"/>
    <cellStyle name="Ç¥ÁØ_laroux" xfId="2884" xr:uid="{00000000-0005-0000-0000-00005B0D0000}"/>
    <cellStyle name="C￥AØ_laroux_04 대구매천지구(1회)" xfId="2885" xr:uid="{00000000-0005-0000-0000-00005C0D0000}"/>
    <cellStyle name="Ç¥ÁØ_laroux_1" xfId="2886" xr:uid="{00000000-0005-0000-0000-00005D0D0000}"/>
    <cellStyle name="C￥AØ_laroux_골드파크24회기성(5월분)" xfId="2887" xr:uid="{00000000-0005-0000-0000-00005E0D0000}"/>
    <cellStyle name="Ç¥ÁØ_Sheet1_¿µ¾÷ÇöÈ² " xfId="4366" xr:uid="{00000000-0005-0000-0000-00005F0D0000}"/>
    <cellStyle name="C￥AØ_Sheet1_¿μ¾÷CoE² " xfId="4367" xr:uid="{00000000-0005-0000-0000-0000600D0000}"/>
    <cellStyle name="Ç¥ÁØ_Sheet1_0N-HANDLING " xfId="4368" xr:uid="{00000000-0005-0000-0000-0000610D0000}"/>
    <cellStyle name="C￥AØ_Sheet1_Ay°eC￥(2¿u) " xfId="4369" xr:uid="{00000000-0005-0000-0000-0000620D0000}"/>
    <cellStyle name="Ç¥ÁØ_Sheet1_Áý°èÇ¥(2¿ù) " xfId="4370" xr:uid="{00000000-0005-0000-0000-0000630D0000}"/>
    <cellStyle name="C￥AØ_SOON1 " xfId="4371" xr:uid="{00000000-0005-0000-0000-0000640D0000}"/>
    <cellStyle name="Calc Currency (0)" xfId="732" xr:uid="{00000000-0005-0000-0000-0000650D0000}"/>
    <cellStyle name="Calc Currency (0) 2" xfId="2888" xr:uid="{00000000-0005-0000-0000-0000660D0000}"/>
    <cellStyle name="Calc Currency (0) 3" xfId="800" xr:uid="{00000000-0005-0000-0000-0000670D0000}"/>
    <cellStyle name="Calc Currency (0) 4" xfId="3380" xr:uid="{00000000-0005-0000-0000-0000680D0000}"/>
    <cellStyle name="Calc Currency (2)" xfId="2889" xr:uid="{00000000-0005-0000-0000-0000690D0000}"/>
    <cellStyle name="Calc Percent (0)" xfId="2890" xr:uid="{00000000-0005-0000-0000-00006A0D0000}"/>
    <cellStyle name="Calc Percent (1)" xfId="2891" xr:uid="{00000000-0005-0000-0000-00006B0D0000}"/>
    <cellStyle name="Calc Percent (2)" xfId="2892" xr:uid="{00000000-0005-0000-0000-00006C0D0000}"/>
    <cellStyle name="Calc Units (0)" xfId="2893" xr:uid="{00000000-0005-0000-0000-00006D0D0000}"/>
    <cellStyle name="Calc Units (1)" xfId="2894" xr:uid="{00000000-0005-0000-0000-00006E0D0000}"/>
    <cellStyle name="Calc Units (2)" xfId="2895" xr:uid="{00000000-0005-0000-0000-00006F0D0000}"/>
    <cellStyle name="category" xfId="733" xr:uid="{00000000-0005-0000-0000-0000700D0000}"/>
    <cellStyle name="CIAIÆU¸μAⓒ" xfId="2896" xr:uid="{00000000-0005-0000-0000-0000710D0000}"/>
    <cellStyle name="Cmma_을지 (2)_갑지 (2)_집계표 (2)_집계표 (3)_견적서 (2)" xfId="2897" xr:uid="{00000000-0005-0000-0000-0000720D0000}"/>
    <cellStyle name="ⓒo" xfId="2898" xr:uid="{00000000-0005-0000-0000-0000730D0000}"/>
    <cellStyle name="Ⓒo 2" xfId="2899" xr:uid="{00000000-0005-0000-0000-0000740D0000}"/>
    <cellStyle name="Çõ»ê" xfId="734" xr:uid="{00000000-0005-0000-0000-0000750D0000}"/>
    <cellStyle name="Comma" xfId="735" xr:uid="{00000000-0005-0000-0000-0000760D0000}"/>
    <cellStyle name="Comma [0]" xfId="736" xr:uid="{00000000-0005-0000-0000-0000770D0000}"/>
    <cellStyle name="Comma [0] 2" xfId="2901" xr:uid="{00000000-0005-0000-0000-0000780D0000}"/>
    <cellStyle name="Comma [0] 3" xfId="801" xr:uid="{00000000-0005-0000-0000-0000790D0000}"/>
    <cellStyle name="Comma [0]_ SG&amp;A Bridge " xfId="3362" xr:uid="{00000000-0005-0000-0000-00007A0D0000}"/>
    <cellStyle name="Comma [00]" xfId="2902" xr:uid="{00000000-0005-0000-0000-00007B0D0000}"/>
    <cellStyle name="Comma 10" xfId="3381" xr:uid="{00000000-0005-0000-0000-00007C0D0000}"/>
    <cellStyle name="Comma 11" xfId="4372" xr:uid="{00000000-0005-0000-0000-00007D0D0000}"/>
    <cellStyle name="Comma 2" xfId="2903" xr:uid="{00000000-0005-0000-0000-00007E0D0000}"/>
    <cellStyle name="Comma 3" xfId="2904" xr:uid="{00000000-0005-0000-0000-00007F0D0000}"/>
    <cellStyle name="Comma 4" xfId="2905" xr:uid="{00000000-0005-0000-0000-0000800D0000}"/>
    <cellStyle name="Comma 5" xfId="2906" xr:uid="{00000000-0005-0000-0000-0000810D0000}"/>
    <cellStyle name="Comma 6" xfId="2907" xr:uid="{00000000-0005-0000-0000-0000820D0000}"/>
    <cellStyle name="Comma 7" xfId="2900" xr:uid="{00000000-0005-0000-0000-0000830D0000}"/>
    <cellStyle name="Comma 8" xfId="3382" xr:uid="{00000000-0005-0000-0000-0000840D0000}"/>
    <cellStyle name="Comma 9" xfId="3383" xr:uid="{00000000-0005-0000-0000-0000850D0000}"/>
    <cellStyle name="comma zerodec" xfId="737" xr:uid="{00000000-0005-0000-0000-0000860D0000}"/>
    <cellStyle name="comma zerodec 2" xfId="2908" xr:uid="{00000000-0005-0000-0000-0000870D0000}"/>
    <cellStyle name="comma zerodec 3" xfId="802" xr:uid="{00000000-0005-0000-0000-0000880D0000}"/>
    <cellStyle name="comma zerodec 4" xfId="3384" xr:uid="{00000000-0005-0000-0000-0000890D0000}"/>
    <cellStyle name="Comma_ SG&amp;A Bridge" xfId="2909" xr:uid="{00000000-0005-0000-0000-00008A0D0000}"/>
    <cellStyle name="Comma0" xfId="738" xr:uid="{00000000-0005-0000-0000-00008B0D0000}"/>
    <cellStyle name="Comma0 2" xfId="2911" xr:uid="{00000000-0005-0000-0000-00008C0D0000}"/>
    <cellStyle name="Comma0 3" xfId="2910" xr:uid="{00000000-0005-0000-0000-00008D0D0000}"/>
    <cellStyle name="Comm뼬_E&amp;ONW2" xfId="2912" xr:uid="{00000000-0005-0000-0000-00008E0D0000}"/>
    <cellStyle name="Copied" xfId="739" xr:uid="{00000000-0005-0000-0000-00008F0D0000}"/>
    <cellStyle name="Curren?_x0012_퐀_x0017_?" xfId="740" xr:uid="{00000000-0005-0000-0000-0000900D0000}"/>
    <cellStyle name="Currenby_Cash&amp;DSO Chart" xfId="2913" xr:uid="{00000000-0005-0000-0000-0000910D0000}"/>
    <cellStyle name="Currency" xfId="741" xr:uid="{00000000-0005-0000-0000-0000920D0000}"/>
    <cellStyle name="Currency [0]" xfId="742" xr:uid="{00000000-0005-0000-0000-0000930D0000}"/>
    <cellStyle name="Currency [0] 2" xfId="2915" xr:uid="{00000000-0005-0000-0000-0000940D0000}"/>
    <cellStyle name="Currency [0] 3" xfId="803" xr:uid="{00000000-0005-0000-0000-0000950D0000}"/>
    <cellStyle name="Currency [0]_ SG&amp;A Bridge " xfId="3361" xr:uid="{00000000-0005-0000-0000-0000960D0000}"/>
    <cellStyle name="Currency [00]" xfId="2916" xr:uid="{00000000-0005-0000-0000-0000970D0000}"/>
    <cellStyle name="Currency 10" xfId="3385" xr:uid="{00000000-0005-0000-0000-0000980D0000}"/>
    <cellStyle name="Currency 11" xfId="4373" xr:uid="{00000000-0005-0000-0000-0000990D0000}"/>
    <cellStyle name="Currency 2" xfId="2917" xr:uid="{00000000-0005-0000-0000-00009A0D0000}"/>
    <cellStyle name="Currency 3" xfId="2918" xr:uid="{00000000-0005-0000-0000-00009B0D0000}"/>
    <cellStyle name="Currency 4" xfId="2919" xr:uid="{00000000-0005-0000-0000-00009C0D0000}"/>
    <cellStyle name="Currency 5" xfId="2920" xr:uid="{00000000-0005-0000-0000-00009D0D0000}"/>
    <cellStyle name="Currency 6" xfId="2921" xr:uid="{00000000-0005-0000-0000-00009E0D0000}"/>
    <cellStyle name="Currency 7" xfId="2914" xr:uid="{00000000-0005-0000-0000-00009F0D0000}"/>
    <cellStyle name="Currency 8" xfId="3386" xr:uid="{00000000-0005-0000-0000-0000A00D0000}"/>
    <cellStyle name="Currency 9" xfId="3387" xr:uid="{00000000-0005-0000-0000-0000A10D0000}"/>
    <cellStyle name="currency-$" xfId="4374" xr:uid="{00000000-0005-0000-0000-0000A20D0000}"/>
    <cellStyle name="Currency_ SG&amp;A Bridge " xfId="743" xr:uid="{00000000-0005-0000-0000-0000A30D0000}"/>
    <cellStyle name="Currency0" xfId="744" xr:uid="{00000000-0005-0000-0000-0000A40D0000}"/>
    <cellStyle name="Currency0 2" xfId="2923" xr:uid="{00000000-0005-0000-0000-0000A50D0000}"/>
    <cellStyle name="Currency0 3" xfId="2922" xr:uid="{00000000-0005-0000-0000-0000A60D0000}"/>
    <cellStyle name="Currency0 4" xfId="4375" xr:uid="{00000000-0005-0000-0000-0000A70D0000}"/>
    <cellStyle name="Currency1" xfId="745" xr:uid="{00000000-0005-0000-0000-0000A80D0000}"/>
    <cellStyle name="Currency1 2" xfId="2924" xr:uid="{00000000-0005-0000-0000-0000A90D0000}"/>
    <cellStyle name="Currency1 2 2" xfId="4376" xr:uid="{00000000-0005-0000-0000-0000AA0D0000}"/>
    <cellStyle name="Currency1 3" xfId="804" xr:uid="{00000000-0005-0000-0000-0000AB0D0000}"/>
    <cellStyle name="Currency1 4" xfId="3388" xr:uid="{00000000-0005-0000-0000-0000AC0D0000}"/>
    <cellStyle name="Date" xfId="746" xr:uid="{00000000-0005-0000-0000-0000AD0D0000}"/>
    <cellStyle name="Date 2" xfId="2926" xr:uid="{00000000-0005-0000-0000-0000AE0D0000}"/>
    <cellStyle name="Date 3" xfId="2927" xr:uid="{00000000-0005-0000-0000-0000AF0D0000}"/>
    <cellStyle name="Date 4" xfId="2925" xr:uid="{00000000-0005-0000-0000-0000B00D0000}"/>
    <cellStyle name="Date 5" xfId="4377" xr:uid="{00000000-0005-0000-0000-0000B10D0000}"/>
    <cellStyle name="Date Short" xfId="2928" xr:uid="{00000000-0005-0000-0000-0000B20D0000}"/>
    <cellStyle name="Date_04 대구매천지구(1회)" xfId="2929" xr:uid="{00000000-0005-0000-0000-0000B30D0000}"/>
    <cellStyle name="DELTA" xfId="2930" xr:uid="{00000000-0005-0000-0000-0000B40D0000}"/>
    <cellStyle name="Dezimal [0]_CCP02_1" xfId="2931" xr:uid="{00000000-0005-0000-0000-0000B50D0000}"/>
    <cellStyle name="Dezimal_CCP02_1" xfId="2932" xr:uid="{00000000-0005-0000-0000-0000B60D0000}"/>
    <cellStyle name="Dollar (zero dec)" xfId="747" xr:uid="{00000000-0005-0000-0000-0000B70D0000}"/>
    <cellStyle name="Dollar (zero dec) 2" xfId="2933" xr:uid="{00000000-0005-0000-0000-0000B80D0000}"/>
    <cellStyle name="Dollar (zero dec) 3" xfId="805" xr:uid="{00000000-0005-0000-0000-0000B90D0000}"/>
    <cellStyle name="Dollar (zero dec) 4" xfId="3389" xr:uid="{00000000-0005-0000-0000-0000BA0D0000}"/>
    <cellStyle name="Dollar (zero dec) 5" xfId="4378" xr:uid="{00000000-0005-0000-0000-0000BB0D0000}"/>
    <cellStyle name="EA" xfId="2934" xr:uid="{00000000-0005-0000-0000-0000BC0D0000}"/>
    <cellStyle name="È­æó±âè£" xfId="748" xr:uid="{00000000-0005-0000-0000-0000BD0D0000}"/>
    <cellStyle name="È­æó±âè£0" xfId="749" xr:uid="{00000000-0005-0000-0000-0000BE0D0000}"/>
    <cellStyle name="Enter Currency (0)" xfId="2935" xr:uid="{00000000-0005-0000-0000-0000BF0D0000}"/>
    <cellStyle name="Enter Currency (2)" xfId="2936" xr:uid="{00000000-0005-0000-0000-0000C00D0000}"/>
    <cellStyle name="Enter Units (0)" xfId="2937" xr:uid="{00000000-0005-0000-0000-0000C10D0000}"/>
    <cellStyle name="Enter Units (1)" xfId="2938" xr:uid="{00000000-0005-0000-0000-0000C20D0000}"/>
    <cellStyle name="Enter Units (2)" xfId="2939" xr:uid="{00000000-0005-0000-0000-0000C30D0000}"/>
    <cellStyle name="Entered" xfId="750" xr:uid="{00000000-0005-0000-0000-0000C40D0000}"/>
    <cellStyle name="Euro" xfId="751" xr:uid="{00000000-0005-0000-0000-0000C50D0000}"/>
    <cellStyle name="Euro 2" xfId="2940" xr:uid="{00000000-0005-0000-0000-0000C60D0000}"/>
    <cellStyle name="Euro 3" xfId="3390" xr:uid="{00000000-0005-0000-0000-0000C70D0000}"/>
    <cellStyle name="Euro 4" xfId="4379" xr:uid="{00000000-0005-0000-0000-0000C80D0000}"/>
    <cellStyle name="F2" xfId="752" xr:uid="{00000000-0005-0000-0000-0000C90D0000}"/>
    <cellStyle name="F2 2" xfId="2942" xr:uid="{00000000-0005-0000-0000-0000CA0D0000}"/>
    <cellStyle name="F2 3" xfId="2943" xr:uid="{00000000-0005-0000-0000-0000CB0D0000}"/>
    <cellStyle name="F2 4" xfId="2941" xr:uid="{00000000-0005-0000-0000-0000CC0D0000}"/>
    <cellStyle name="F3" xfId="753" xr:uid="{00000000-0005-0000-0000-0000CD0D0000}"/>
    <cellStyle name="F3 2" xfId="2945" xr:uid="{00000000-0005-0000-0000-0000CE0D0000}"/>
    <cellStyle name="F3 3" xfId="2946" xr:uid="{00000000-0005-0000-0000-0000CF0D0000}"/>
    <cellStyle name="F3 4" xfId="2944" xr:uid="{00000000-0005-0000-0000-0000D00D0000}"/>
    <cellStyle name="F4" xfId="754" xr:uid="{00000000-0005-0000-0000-0000D10D0000}"/>
    <cellStyle name="F4 2" xfId="2948" xr:uid="{00000000-0005-0000-0000-0000D20D0000}"/>
    <cellStyle name="F4 3" xfId="2947" xr:uid="{00000000-0005-0000-0000-0000D30D0000}"/>
    <cellStyle name="F5" xfId="755" xr:uid="{00000000-0005-0000-0000-0000D40D0000}"/>
    <cellStyle name="F5 2" xfId="2950" xr:uid="{00000000-0005-0000-0000-0000D50D0000}"/>
    <cellStyle name="F5 3" xfId="2951" xr:uid="{00000000-0005-0000-0000-0000D60D0000}"/>
    <cellStyle name="F5 4" xfId="2949" xr:uid="{00000000-0005-0000-0000-0000D70D0000}"/>
    <cellStyle name="F6" xfId="756" xr:uid="{00000000-0005-0000-0000-0000D80D0000}"/>
    <cellStyle name="F6 2" xfId="2953" xr:uid="{00000000-0005-0000-0000-0000D90D0000}"/>
    <cellStyle name="F6 3" xfId="2954" xr:uid="{00000000-0005-0000-0000-0000DA0D0000}"/>
    <cellStyle name="F6 4" xfId="2952" xr:uid="{00000000-0005-0000-0000-0000DB0D0000}"/>
    <cellStyle name="F7" xfId="757" xr:uid="{00000000-0005-0000-0000-0000DC0D0000}"/>
    <cellStyle name="F7 2" xfId="2956" xr:uid="{00000000-0005-0000-0000-0000DD0D0000}"/>
    <cellStyle name="F7 3" xfId="2957" xr:uid="{00000000-0005-0000-0000-0000DE0D0000}"/>
    <cellStyle name="F7 4" xfId="2955" xr:uid="{00000000-0005-0000-0000-0000DF0D0000}"/>
    <cellStyle name="F8" xfId="758" xr:uid="{00000000-0005-0000-0000-0000E00D0000}"/>
    <cellStyle name="F8 2" xfId="2959" xr:uid="{00000000-0005-0000-0000-0000E10D0000}"/>
    <cellStyle name="F8 3" xfId="2958" xr:uid="{00000000-0005-0000-0000-0000E20D0000}"/>
    <cellStyle name="Fixed" xfId="759" xr:uid="{00000000-0005-0000-0000-0000E30D0000}"/>
    <cellStyle name="Fixed 2" xfId="2961" xr:uid="{00000000-0005-0000-0000-0000E40D0000}"/>
    <cellStyle name="Fixed 3" xfId="2960" xr:uid="{00000000-0005-0000-0000-0000E50D0000}"/>
    <cellStyle name="Fixed 4" xfId="4380" xr:uid="{00000000-0005-0000-0000-0000E60D0000}"/>
    <cellStyle name="Followed Hyperlink" xfId="2962" xr:uid="{00000000-0005-0000-0000-0000E70D0000}"/>
    <cellStyle name="Followed Hyperlink 2" xfId="4381" xr:uid="{00000000-0005-0000-0000-0000E80D0000}"/>
    <cellStyle name="ǦǦ_x0003_" xfId="2963" xr:uid="{00000000-0005-0000-0000-0000E90D0000}"/>
    <cellStyle name="Grey" xfId="760" xr:uid="{00000000-0005-0000-0000-0000EA0D0000}"/>
    <cellStyle name="Grey 2" xfId="2964" xr:uid="{00000000-0005-0000-0000-0000EB0D0000}"/>
    <cellStyle name="H1" xfId="2965" xr:uid="{00000000-0005-0000-0000-0000EC0D0000}"/>
    <cellStyle name="H2" xfId="2966" xr:uid="{00000000-0005-0000-0000-0000ED0D0000}"/>
    <cellStyle name="head" xfId="2967" xr:uid="{00000000-0005-0000-0000-0000EE0D0000}"/>
    <cellStyle name="HEADER" xfId="761" xr:uid="{00000000-0005-0000-0000-0000EF0D0000}"/>
    <cellStyle name="Header1" xfId="762" xr:uid="{00000000-0005-0000-0000-0000F00D0000}"/>
    <cellStyle name="Header2" xfId="763" xr:uid="{00000000-0005-0000-0000-0000F10D0000}"/>
    <cellStyle name="Header2 2" xfId="4382" xr:uid="{00000000-0005-0000-0000-0000F20D0000}"/>
    <cellStyle name="Heading 1" xfId="764" xr:uid="{00000000-0005-0000-0000-0000F30D0000}"/>
    <cellStyle name="Heading 1 2" xfId="2969" xr:uid="{00000000-0005-0000-0000-0000F40D0000}"/>
    <cellStyle name="Heading 1 3" xfId="2970" xr:uid="{00000000-0005-0000-0000-0000F50D0000}"/>
    <cellStyle name="Heading 1 4" xfId="2968" xr:uid="{00000000-0005-0000-0000-0000F60D0000}"/>
    <cellStyle name="Heading 2" xfId="765" xr:uid="{00000000-0005-0000-0000-0000F70D0000}"/>
    <cellStyle name="Heading 2 2" xfId="2972" xr:uid="{00000000-0005-0000-0000-0000F80D0000}"/>
    <cellStyle name="Heading 2 3" xfId="2973" xr:uid="{00000000-0005-0000-0000-0000F90D0000}"/>
    <cellStyle name="Heading 2 4" xfId="2971" xr:uid="{00000000-0005-0000-0000-0000FA0D0000}"/>
    <cellStyle name="Heading1" xfId="766" xr:uid="{00000000-0005-0000-0000-0000FB0D0000}"/>
    <cellStyle name="Heading1 2" xfId="2975" xr:uid="{00000000-0005-0000-0000-0000FC0D0000}"/>
    <cellStyle name="Heading1 3" xfId="2976" xr:uid="{00000000-0005-0000-0000-0000FD0D0000}"/>
    <cellStyle name="Heading1 4" xfId="2974" xr:uid="{00000000-0005-0000-0000-0000FE0D0000}"/>
    <cellStyle name="Heading1 5" xfId="4383" xr:uid="{00000000-0005-0000-0000-0000FF0D0000}"/>
    <cellStyle name="Heading2" xfId="767" xr:uid="{00000000-0005-0000-0000-0000000E0000}"/>
    <cellStyle name="Heading2 2" xfId="2978" xr:uid="{00000000-0005-0000-0000-0000010E0000}"/>
    <cellStyle name="Heading2 3" xfId="2979" xr:uid="{00000000-0005-0000-0000-0000020E0000}"/>
    <cellStyle name="Heading2 4" xfId="2977" xr:uid="{00000000-0005-0000-0000-0000030E0000}"/>
    <cellStyle name="Heading2 5" xfId="4384" xr:uid="{00000000-0005-0000-0000-0000040E0000}"/>
    <cellStyle name="Helv8_PFD4.XLS" xfId="768" xr:uid="{00000000-0005-0000-0000-0000050E0000}"/>
    <cellStyle name="Hyperlink" xfId="2980" xr:uid="{00000000-0005-0000-0000-0000060E0000}"/>
    <cellStyle name="Hyperlink 2" xfId="4385" xr:uid="{00000000-0005-0000-0000-0000070E0000}"/>
    <cellStyle name="INPUT" xfId="2981" xr:uid="{00000000-0005-0000-0000-0000080E0000}"/>
    <cellStyle name="Input [yellow]" xfId="769" xr:uid="{00000000-0005-0000-0000-0000090E0000}"/>
    <cellStyle name="Input [yellow] 2" xfId="2982" xr:uid="{00000000-0005-0000-0000-00000A0E0000}"/>
    <cellStyle name="Input [yellow] 3" xfId="4386" xr:uid="{00000000-0005-0000-0000-00000B0E0000}"/>
    <cellStyle name="_x0001__x0002_ĵĵ_x0007_ ĵĵ_x000d__x000d_ƨƬ_x0001__x0002_ƨƬ_x0007__x000d_ǒǓ _x000d_ǜǜ_x000d__x000d_ǪǪ_x0007__x0007__x0005__x0005__x0010__x0001_ဠ" xfId="2983" xr:uid="{00000000-0005-0000-0000-00000C0E0000}"/>
    <cellStyle name="kg" xfId="2984" xr:uid="{00000000-0005-0000-0000-00000D0E0000}"/>
    <cellStyle name="ℓ" xfId="2985" xr:uid="{00000000-0005-0000-0000-00000E0E0000}"/>
    <cellStyle name="L`" xfId="4387" xr:uid="{00000000-0005-0000-0000-00000F0E0000}"/>
    <cellStyle name="left" xfId="4388" xr:uid="{00000000-0005-0000-0000-0000100E0000}"/>
    <cellStyle name="Link Currency (0)" xfId="2986" xr:uid="{00000000-0005-0000-0000-0000110E0000}"/>
    <cellStyle name="Link Currency (2)" xfId="2987" xr:uid="{00000000-0005-0000-0000-0000120E0000}"/>
    <cellStyle name="Link Units (0)" xfId="2988" xr:uid="{00000000-0005-0000-0000-0000130E0000}"/>
    <cellStyle name="Link Units (1)" xfId="2989" xr:uid="{00000000-0005-0000-0000-0000140E0000}"/>
    <cellStyle name="Link Units (2)" xfId="2990" xr:uid="{00000000-0005-0000-0000-0000150E0000}"/>
    <cellStyle name="M" xfId="2991" xr:uid="{00000000-0005-0000-0000-0000160E0000}"/>
    <cellStyle name="M_내역서 3.05" xfId="2992" xr:uid="{00000000-0005-0000-0000-0000170E0000}"/>
    <cellStyle name="M_내역서 3.10" xfId="2993" xr:uid="{00000000-0005-0000-0000-0000180E0000}"/>
    <cellStyle name="M_청주 명암저수지4.16" xfId="2994" xr:uid="{00000000-0005-0000-0000-0000190E0000}"/>
    <cellStyle name="M2" xfId="2995" xr:uid="{00000000-0005-0000-0000-00001A0E0000}"/>
    <cellStyle name="M3" xfId="2996" xr:uid="{00000000-0005-0000-0000-00001B0E0000}"/>
    <cellStyle name="Midtitle" xfId="2997" xr:uid="{00000000-0005-0000-0000-00001C0E0000}"/>
    <cellStyle name="Miglia - Stile1" xfId="4389" xr:uid="{00000000-0005-0000-0000-00001D0E0000}"/>
    <cellStyle name="Miglia - Stile2" xfId="4390" xr:uid="{00000000-0005-0000-0000-00001E0E0000}"/>
    <cellStyle name="Miglia - Stile3" xfId="4391" xr:uid="{00000000-0005-0000-0000-00001F0E0000}"/>
    <cellStyle name="Miglia - Stile4" xfId="4392" xr:uid="{00000000-0005-0000-0000-0000200E0000}"/>
    <cellStyle name="Miglia - Stile5" xfId="4393" xr:uid="{00000000-0005-0000-0000-0000210E0000}"/>
    <cellStyle name="Milliers [0]_Arabian Spec" xfId="770" xr:uid="{00000000-0005-0000-0000-0000220E0000}"/>
    <cellStyle name="Milliers_Arabian Spec" xfId="771" xr:uid="{00000000-0005-0000-0000-0000230E0000}"/>
    <cellStyle name="Model" xfId="772" xr:uid="{00000000-0005-0000-0000-0000240E0000}"/>
    <cellStyle name="Mon?aire [0]_Arabian Spec" xfId="773" xr:uid="{00000000-0005-0000-0000-0000250E0000}"/>
    <cellStyle name="Mon?aire_Arabian Spec" xfId="774" xr:uid="{00000000-0005-0000-0000-0000260E0000}"/>
    <cellStyle name="no dec" xfId="775" xr:uid="{00000000-0005-0000-0000-0000270E0000}"/>
    <cellStyle name="nohs" xfId="2998" xr:uid="{00000000-0005-0000-0000-0000280E0000}"/>
    <cellStyle name="Normal - Stile6" xfId="4394" xr:uid="{00000000-0005-0000-0000-0000290E0000}"/>
    <cellStyle name="Normal - Stile7" xfId="4395" xr:uid="{00000000-0005-0000-0000-00002A0E0000}"/>
    <cellStyle name="Normal - Stile8" xfId="4396" xr:uid="{00000000-0005-0000-0000-00002B0E0000}"/>
    <cellStyle name="Normal - Style1" xfId="777" xr:uid="{00000000-0005-0000-0000-00002C0E0000}"/>
    <cellStyle name="Normal - Style1 2" xfId="2999" xr:uid="{00000000-0005-0000-0000-00002D0E0000}"/>
    <cellStyle name="Normal - Style1 3" xfId="806" xr:uid="{00000000-0005-0000-0000-00002E0E0000}"/>
    <cellStyle name="Normal - Style1 4" xfId="3391" xr:uid="{00000000-0005-0000-0000-00002F0E0000}"/>
    <cellStyle name="Normal - Style1 5" xfId="4397" xr:uid="{00000000-0005-0000-0000-0000300E0000}"/>
    <cellStyle name="Normal - Style2" xfId="778" xr:uid="{00000000-0005-0000-0000-0000310E0000}"/>
    <cellStyle name="Normal - Style3" xfId="779" xr:uid="{00000000-0005-0000-0000-0000320E0000}"/>
    <cellStyle name="Normal - Style4" xfId="780" xr:uid="{00000000-0005-0000-0000-0000330E0000}"/>
    <cellStyle name="Normal - Style5" xfId="781" xr:uid="{00000000-0005-0000-0000-0000340E0000}"/>
    <cellStyle name="Normal - Style6" xfId="782" xr:uid="{00000000-0005-0000-0000-0000350E0000}"/>
    <cellStyle name="Normal - Style7" xfId="783" xr:uid="{00000000-0005-0000-0000-0000360E0000}"/>
    <cellStyle name="Normal - Style8" xfId="784" xr:uid="{00000000-0005-0000-0000-0000370E0000}"/>
    <cellStyle name="Normal - 유형1" xfId="776" xr:uid="{00000000-0005-0000-0000-0000380E0000}"/>
    <cellStyle name="Normal_ SG&amp;A Bridge " xfId="785" xr:uid="{00000000-0005-0000-0000-0000390E0000}"/>
    <cellStyle name="Œ…?æ맖?e [0.00]_laroux" xfId="3000" xr:uid="{00000000-0005-0000-0000-00003A0E0000}"/>
    <cellStyle name="Œ…?æ맖?e_laroux" xfId="3001" xr:uid="{00000000-0005-0000-0000-00003B0E0000}"/>
    <cellStyle name="oft Excel]_x000d__x000a_Comment=The open=/f lines load custom functions into the Paste Function list._x000d__x000a_Maximized=3_x000d__x000a_AutoFormat=" xfId="3002" xr:uid="{00000000-0005-0000-0000-00003C0E0000}"/>
    <cellStyle name="oh" xfId="3003" xr:uid="{00000000-0005-0000-0000-00003D0E0000}"/>
    <cellStyle name="OUTPUT" xfId="3004" xr:uid="{00000000-0005-0000-0000-00003E0E0000}"/>
    <cellStyle name="Percent" xfId="786" xr:uid="{00000000-0005-0000-0000-00003F0E0000}"/>
    <cellStyle name="Percent [0]" xfId="3006" xr:uid="{00000000-0005-0000-0000-0000400E0000}"/>
    <cellStyle name="Percent [00]" xfId="3007" xr:uid="{00000000-0005-0000-0000-0000410E0000}"/>
    <cellStyle name="Percent [2]" xfId="787" xr:uid="{00000000-0005-0000-0000-0000420E0000}"/>
    <cellStyle name="Percent 10" xfId="3392" xr:uid="{00000000-0005-0000-0000-0000430E0000}"/>
    <cellStyle name="Percent 11" xfId="4398" xr:uid="{00000000-0005-0000-0000-0000440E0000}"/>
    <cellStyle name="Percent 2" xfId="3008" xr:uid="{00000000-0005-0000-0000-0000450E0000}"/>
    <cellStyle name="Percent 3" xfId="3009" xr:uid="{00000000-0005-0000-0000-0000460E0000}"/>
    <cellStyle name="Percent 4" xfId="3010" xr:uid="{00000000-0005-0000-0000-0000470E0000}"/>
    <cellStyle name="Percent 5" xfId="3011" xr:uid="{00000000-0005-0000-0000-0000480E0000}"/>
    <cellStyle name="Percent 6" xfId="3012" xr:uid="{00000000-0005-0000-0000-0000490E0000}"/>
    <cellStyle name="Percent 7" xfId="3005" xr:uid="{00000000-0005-0000-0000-00004A0E0000}"/>
    <cellStyle name="Percent 8" xfId="3393" xr:uid="{00000000-0005-0000-0000-00004B0E0000}"/>
    <cellStyle name="Percent 9" xfId="3394" xr:uid="{00000000-0005-0000-0000-00004C0E0000}"/>
    <cellStyle name="Percent_!간지" xfId="4399" xr:uid="{00000000-0005-0000-0000-00004D0E0000}"/>
    <cellStyle name="PrePop Currency (0)" xfId="3013" xr:uid="{00000000-0005-0000-0000-00004E0E0000}"/>
    <cellStyle name="PrePop Currency (2)" xfId="3014" xr:uid="{00000000-0005-0000-0000-00004F0E0000}"/>
    <cellStyle name="PrePop Units (0)" xfId="3015" xr:uid="{00000000-0005-0000-0000-0000500E0000}"/>
    <cellStyle name="PrePop Units (1)" xfId="3016" xr:uid="{00000000-0005-0000-0000-0000510E0000}"/>
    <cellStyle name="PrePop Units (2)" xfId="3017" xr:uid="{00000000-0005-0000-0000-0000520E0000}"/>
    <cellStyle name="PRICE2" xfId="3018" xr:uid="{00000000-0005-0000-0000-0000530E0000}"/>
    <cellStyle name="RevList" xfId="788" xr:uid="{00000000-0005-0000-0000-0000540E0000}"/>
    <cellStyle name="RevList 2" xfId="4400" xr:uid="{00000000-0005-0000-0000-0000550E0000}"/>
    <cellStyle name="s]_x000d__x000a_run=c:\Hedgehog\app31.exe_x000d__x000a_spooler=yes_x000d__x000a_load=_x000d__x000a_run=_x000d__x000a_Beep=yes_x000d__x000a_NullPort=None_x000d__x000a_BorderWidth=3_x000d__x000a_CursorBlinkRate=530_x000d__x000a_D" xfId="3019" xr:uid="{00000000-0005-0000-0000-0000560E0000}"/>
    <cellStyle name="setup" xfId="3020" xr:uid="{00000000-0005-0000-0000-0000570E0000}"/>
    <cellStyle name="sh" xfId="3021" xr:uid="{00000000-0005-0000-0000-0000580E0000}"/>
    <cellStyle name="SS" xfId="4401" xr:uid="{00000000-0005-0000-0000-0000590E0000}"/>
    <cellStyle name="ssh" xfId="3022" xr:uid="{00000000-0005-0000-0000-00005A0E0000}"/>
    <cellStyle name="_x0001__x0002_ƨƬ_x0007__x000d_ǒǓ _x000d_ǜǜ_x000d__x000d_ǪǪ_x0007__x0007__x0005__x0005__x0010__x0001_ဠ" xfId="3023" xr:uid="{00000000-0005-0000-0000-00005B0E0000}"/>
    <cellStyle name="STANDARD" xfId="3024" xr:uid="{00000000-0005-0000-0000-00005C0E0000}"/>
    <cellStyle name="STD" xfId="3025" xr:uid="{00000000-0005-0000-0000-00005D0E0000}"/>
    <cellStyle name="Sub" xfId="3026" xr:uid="{00000000-0005-0000-0000-00005E0E0000}"/>
    <cellStyle name="subhead" xfId="789" xr:uid="{00000000-0005-0000-0000-00005F0E0000}"/>
    <cellStyle name="Subtotal" xfId="790" xr:uid="{00000000-0005-0000-0000-0000600E0000}"/>
    <cellStyle name="testtitle" xfId="3027" xr:uid="{00000000-0005-0000-0000-0000610E0000}"/>
    <cellStyle name="Text Indent A" xfId="3028" xr:uid="{00000000-0005-0000-0000-0000620E0000}"/>
    <cellStyle name="Text Indent B" xfId="3029" xr:uid="{00000000-0005-0000-0000-0000630E0000}"/>
    <cellStyle name="Text Indent C" xfId="3030" xr:uid="{00000000-0005-0000-0000-0000640E0000}"/>
    <cellStyle name="þ_x001d_ð'&amp;Oý&amp;Hý9_x0008__x000f__x0007_æ_x0007__x0007__x0001__x0001_" xfId="4402" xr:uid="{00000000-0005-0000-0000-0000650E0000}"/>
    <cellStyle name="Title" xfId="791" xr:uid="{00000000-0005-0000-0000-0000660E0000}"/>
    <cellStyle name="title [1]" xfId="792" xr:uid="{00000000-0005-0000-0000-0000670E0000}"/>
    <cellStyle name="title [2]" xfId="793" xr:uid="{00000000-0005-0000-0000-0000680E0000}"/>
    <cellStyle name="Title 2" xfId="3031" xr:uid="{00000000-0005-0000-0000-0000690E0000}"/>
    <cellStyle name="Title 3" xfId="3032" xr:uid="{00000000-0005-0000-0000-00006A0E0000}"/>
    <cellStyle name="Title 4" xfId="3033" xr:uid="{00000000-0005-0000-0000-00006B0E0000}"/>
    <cellStyle name="Title 5" xfId="3034" xr:uid="{00000000-0005-0000-0000-00006C0E0000}"/>
    <cellStyle name="Title 6" xfId="3035" xr:uid="{00000000-0005-0000-0000-00006D0E0000}"/>
    <cellStyle name="TITLE_고흥양수장전기내역서(외함변경)" xfId="3036" xr:uid="{00000000-0005-0000-0000-00006E0E0000}"/>
    <cellStyle name="Title2" xfId="3037" xr:uid="{00000000-0005-0000-0000-00006F0E0000}"/>
    <cellStyle name="TON" xfId="3038" xr:uid="{00000000-0005-0000-0000-0000700E0000}"/>
    <cellStyle name="Total" xfId="794" xr:uid="{00000000-0005-0000-0000-0000710E0000}"/>
    <cellStyle name="Total 2" xfId="3040" xr:uid="{00000000-0005-0000-0000-0000720E0000}"/>
    <cellStyle name="Total 3" xfId="3041" xr:uid="{00000000-0005-0000-0000-0000730E0000}"/>
    <cellStyle name="Total 4" xfId="3039" xr:uid="{00000000-0005-0000-0000-0000740E0000}"/>
    <cellStyle name="Total 5" xfId="4403" xr:uid="{00000000-0005-0000-0000-0000750E0000}"/>
    <cellStyle name="UM" xfId="795" xr:uid="{00000000-0005-0000-0000-0000760E0000}"/>
    <cellStyle name="W?rung [0]_CCP02_1" xfId="3042" xr:uid="{00000000-0005-0000-0000-0000770E0000}"/>
    <cellStyle name="W?rung_CCP02_1" xfId="3043" xr:uid="{00000000-0005-0000-0000-0000780E0000}"/>
    <cellStyle name="wrap" xfId="4404" xr:uid="{00000000-0005-0000-0000-0000790E0000}"/>
    <cellStyle name="μU¿¡ ¿A´A CIAIÆU¸μAⓒ" xfId="3044" xr:uid="{00000000-0005-0000-0000-00007A0E0000}"/>
    <cellStyle name="ハイパーリンク" xfId="3045" xr:uid="{00000000-0005-0000-0000-00007B0E0000}"/>
    <cellStyle name="_x0010__x0001_ဠ" xfId="3046" xr:uid="{00000000-0005-0000-0000-00007C0E0000}"/>
    <cellStyle name="|?ドE" xfId="4405" xr:uid="{00000000-0005-0000-0000-00007D0E0000}"/>
    <cellStyle name="" xfId="4406" xr:uid="{00000000-0005-0000-0000-00007E0E0000}"/>
    <cellStyle name="가운데" xfId="3047" xr:uid="{00000000-0005-0000-0000-00007F0E0000}"/>
    <cellStyle name="강조색1" xfId="133" builtinId="29" customBuiltin="1"/>
    <cellStyle name="강조색1 2" xfId="3048" xr:uid="{00000000-0005-0000-0000-0000810E0000}"/>
    <cellStyle name="강조색2" xfId="134" builtinId="33" customBuiltin="1"/>
    <cellStyle name="강조색2 2" xfId="3049" xr:uid="{00000000-0005-0000-0000-0000830E0000}"/>
    <cellStyle name="강조색3" xfId="135" builtinId="37" customBuiltin="1"/>
    <cellStyle name="강조색3 2" xfId="3050" xr:uid="{00000000-0005-0000-0000-0000850E0000}"/>
    <cellStyle name="강조색4" xfId="136" builtinId="41" customBuiltin="1"/>
    <cellStyle name="강조색4 2" xfId="3051" xr:uid="{00000000-0005-0000-0000-0000870E0000}"/>
    <cellStyle name="강조색5" xfId="137" builtinId="45" customBuiltin="1"/>
    <cellStyle name="강조색5 2" xfId="3052" xr:uid="{00000000-0005-0000-0000-0000890E0000}"/>
    <cellStyle name="강조색6" xfId="138" builtinId="49" customBuiltin="1"/>
    <cellStyle name="강조색6 2" xfId="3053" xr:uid="{00000000-0005-0000-0000-00008B0E0000}"/>
    <cellStyle name="개" xfId="3054" xr:uid="{00000000-0005-0000-0000-00008C0E0000}"/>
    <cellStyle name="개_02-포장-1" xfId="3055" xr:uid="{00000000-0005-0000-0000-00008D0E0000}"/>
    <cellStyle name="개소" xfId="3056" xr:uid="{00000000-0005-0000-0000-00008E0E0000}"/>
    <cellStyle name="경고문" xfId="139" builtinId="11" customBuiltin="1"/>
    <cellStyle name="경고문 2" xfId="3057" xr:uid="{00000000-0005-0000-0000-0000900E0000}"/>
    <cellStyle name="계" xfId="140" xr:uid="{00000000-0005-0000-0000-0000910E0000}"/>
    <cellStyle name="계_99상일위대가" xfId="141" xr:uid="{00000000-0005-0000-0000-0000920E0000}"/>
    <cellStyle name="계_선우엔지니어링(장지천)견적(070410)" xfId="3058" xr:uid="{00000000-0005-0000-0000-0000930E0000}"/>
    <cellStyle name="계_설계예산98.하" xfId="142" xr:uid="{00000000-0005-0000-0000-0000940E0000}"/>
    <cellStyle name="계_일위대가증" xfId="143" xr:uid="{00000000-0005-0000-0000-0000950E0000}"/>
    <cellStyle name="계산" xfId="144" builtinId="22" customBuiltin="1"/>
    <cellStyle name="계산 2" xfId="3059" xr:uid="{00000000-0005-0000-0000-0000970E0000}"/>
    <cellStyle name="고정소숫점" xfId="145" xr:uid="{00000000-0005-0000-0000-0000980E0000}"/>
    <cellStyle name="고정소숫점 2" xfId="3060" xr:uid="{00000000-0005-0000-0000-0000990E0000}"/>
    <cellStyle name="고정소숫점 3" xfId="807" xr:uid="{00000000-0005-0000-0000-00009A0E0000}"/>
    <cellStyle name="고정소숫점 4" xfId="4407" xr:uid="{00000000-0005-0000-0000-00009B0E0000}"/>
    <cellStyle name="고정출력1" xfId="146" xr:uid="{00000000-0005-0000-0000-00009C0E0000}"/>
    <cellStyle name="고정출력1 2" xfId="3061" xr:uid="{00000000-0005-0000-0000-00009D0E0000}"/>
    <cellStyle name="고정출력1 3" xfId="808" xr:uid="{00000000-0005-0000-0000-00009E0E0000}"/>
    <cellStyle name="고정출력2" xfId="147" xr:uid="{00000000-0005-0000-0000-00009F0E0000}"/>
    <cellStyle name="고정출력2 2" xfId="3062" xr:uid="{00000000-0005-0000-0000-0000A00E0000}"/>
    <cellStyle name="고정출력2 3" xfId="809" xr:uid="{00000000-0005-0000-0000-0000A10E0000}"/>
    <cellStyle name="공사원가계산서(조경)" xfId="3063" xr:uid="{00000000-0005-0000-0000-0000A20E0000}"/>
    <cellStyle name="공정제목" xfId="3064" xr:uid="{00000000-0005-0000-0000-0000A30E0000}"/>
    <cellStyle name="공종" xfId="3065" xr:uid="{00000000-0005-0000-0000-0000A40E0000}"/>
    <cellStyle name="괘선" xfId="3066" xr:uid="{00000000-0005-0000-0000-0000A50E0000}"/>
    <cellStyle name="괘선1" xfId="3067" xr:uid="{00000000-0005-0000-0000-0000A60E0000}"/>
    <cellStyle name="咬訌裝?INCOM1" xfId="148" xr:uid="{00000000-0005-0000-0000-0000A70E0000}"/>
    <cellStyle name="咬訌裝?INCOM1 2" xfId="3068" xr:uid="{00000000-0005-0000-0000-0000A80E0000}"/>
    <cellStyle name="咬訌裝?INCOM1 3" xfId="3395" xr:uid="{00000000-0005-0000-0000-0000A90E0000}"/>
    <cellStyle name="咬訌裝?INCOM1 4" xfId="4408" xr:uid="{00000000-0005-0000-0000-0000AA0E0000}"/>
    <cellStyle name="咬訌裝?INCOM10" xfId="149" xr:uid="{00000000-0005-0000-0000-0000AB0E0000}"/>
    <cellStyle name="咬訌裝?INCOM10 2" xfId="3069" xr:uid="{00000000-0005-0000-0000-0000AC0E0000}"/>
    <cellStyle name="咬訌裝?INCOM10 3" xfId="3396" xr:uid="{00000000-0005-0000-0000-0000AD0E0000}"/>
    <cellStyle name="咬訌裝?INCOM10 4" xfId="4409" xr:uid="{00000000-0005-0000-0000-0000AE0E0000}"/>
    <cellStyle name="咬訌裝?INCOM2" xfId="150" xr:uid="{00000000-0005-0000-0000-0000AF0E0000}"/>
    <cellStyle name="咬訌裝?INCOM2 2" xfId="3070" xr:uid="{00000000-0005-0000-0000-0000B00E0000}"/>
    <cellStyle name="咬訌裝?INCOM2 3" xfId="3397" xr:uid="{00000000-0005-0000-0000-0000B10E0000}"/>
    <cellStyle name="咬訌裝?INCOM2 4" xfId="4410" xr:uid="{00000000-0005-0000-0000-0000B20E0000}"/>
    <cellStyle name="咬訌裝?INCOM3" xfId="151" xr:uid="{00000000-0005-0000-0000-0000B30E0000}"/>
    <cellStyle name="咬訌裝?INCOM3 2" xfId="3071" xr:uid="{00000000-0005-0000-0000-0000B40E0000}"/>
    <cellStyle name="咬訌裝?INCOM3 3" xfId="3398" xr:uid="{00000000-0005-0000-0000-0000B50E0000}"/>
    <cellStyle name="咬訌裝?INCOM3 4" xfId="4411" xr:uid="{00000000-0005-0000-0000-0000B60E0000}"/>
    <cellStyle name="咬訌裝?INCOM4" xfId="152" xr:uid="{00000000-0005-0000-0000-0000B70E0000}"/>
    <cellStyle name="咬訌裝?INCOM4 2" xfId="3072" xr:uid="{00000000-0005-0000-0000-0000B80E0000}"/>
    <cellStyle name="咬訌裝?INCOM4 3" xfId="3399" xr:uid="{00000000-0005-0000-0000-0000B90E0000}"/>
    <cellStyle name="咬訌裝?INCOM4 4" xfId="4412" xr:uid="{00000000-0005-0000-0000-0000BA0E0000}"/>
    <cellStyle name="咬訌裝?INCOM5" xfId="153" xr:uid="{00000000-0005-0000-0000-0000BB0E0000}"/>
    <cellStyle name="咬訌裝?INCOM5 2" xfId="3073" xr:uid="{00000000-0005-0000-0000-0000BC0E0000}"/>
    <cellStyle name="咬訌裝?INCOM5 3" xfId="3400" xr:uid="{00000000-0005-0000-0000-0000BD0E0000}"/>
    <cellStyle name="咬訌裝?INCOM5 4" xfId="4413" xr:uid="{00000000-0005-0000-0000-0000BE0E0000}"/>
    <cellStyle name="咬訌裝?INCOM6" xfId="154" xr:uid="{00000000-0005-0000-0000-0000BF0E0000}"/>
    <cellStyle name="咬訌裝?INCOM6 2" xfId="3074" xr:uid="{00000000-0005-0000-0000-0000C00E0000}"/>
    <cellStyle name="咬訌裝?INCOM6 3" xfId="3401" xr:uid="{00000000-0005-0000-0000-0000C10E0000}"/>
    <cellStyle name="咬訌裝?INCOM6 4" xfId="4414" xr:uid="{00000000-0005-0000-0000-0000C20E0000}"/>
    <cellStyle name="咬訌裝?INCOM7" xfId="155" xr:uid="{00000000-0005-0000-0000-0000C30E0000}"/>
    <cellStyle name="咬訌裝?INCOM7 2" xfId="3075" xr:uid="{00000000-0005-0000-0000-0000C40E0000}"/>
    <cellStyle name="咬訌裝?INCOM7 3" xfId="3402" xr:uid="{00000000-0005-0000-0000-0000C50E0000}"/>
    <cellStyle name="咬訌裝?INCOM7 4" xfId="4415" xr:uid="{00000000-0005-0000-0000-0000C60E0000}"/>
    <cellStyle name="咬訌裝?INCOM8" xfId="156" xr:uid="{00000000-0005-0000-0000-0000C70E0000}"/>
    <cellStyle name="咬訌裝?INCOM8 2" xfId="3076" xr:uid="{00000000-0005-0000-0000-0000C80E0000}"/>
    <cellStyle name="咬訌裝?INCOM8 3" xfId="3403" xr:uid="{00000000-0005-0000-0000-0000C90E0000}"/>
    <cellStyle name="咬訌裝?INCOM8 4" xfId="4416" xr:uid="{00000000-0005-0000-0000-0000CA0E0000}"/>
    <cellStyle name="咬訌裝?INCOM9" xfId="157" xr:uid="{00000000-0005-0000-0000-0000CB0E0000}"/>
    <cellStyle name="咬訌裝?INCOM9 2" xfId="3077" xr:uid="{00000000-0005-0000-0000-0000CC0E0000}"/>
    <cellStyle name="咬訌裝?INCOM9 3" xfId="3404" xr:uid="{00000000-0005-0000-0000-0000CD0E0000}"/>
    <cellStyle name="咬訌裝?INCOM9 4" xfId="4417" xr:uid="{00000000-0005-0000-0000-0000CE0E0000}"/>
    <cellStyle name="咬訌裝?PRIB11" xfId="158" xr:uid="{00000000-0005-0000-0000-0000CF0E0000}"/>
    <cellStyle name="咬訌裝?PRIB11 2" xfId="3078" xr:uid="{00000000-0005-0000-0000-0000D00E0000}"/>
    <cellStyle name="咬訌裝?PRIB11 3" xfId="3405" xr:uid="{00000000-0005-0000-0000-0000D10E0000}"/>
    <cellStyle name="咬訌裝?PRIB11 4" xfId="4418" xr:uid="{00000000-0005-0000-0000-0000D20E0000}"/>
    <cellStyle name="구        분" xfId="4419" xr:uid="{00000000-0005-0000-0000-0000D30E0000}"/>
    <cellStyle name="국종합건설" xfId="159" xr:uid="{00000000-0005-0000-0000-0000D40E0000}"/>
    <cellStyle name="금액" xfId="160" xr:uid="{00000000-0005-0000-0000-0000D50E0000}"/>
    <cellStyle name="금액 2" xfId="3079" xr:uid="{00000000-0005-0000-0000-0000D60E0000}"/>
    <cellStyle name="금액 3" xfId="3406" xr:uid="{00000000-0005-0000-0000-0000D70E0000}"/>
    <cellStyle name="끼_x0001_?" xfId="4420" xr:uid="{00000000-0005-0000-0000-0000D80E0000}"/>
    <cellStyle name="나쁨" xfId="161" builtinId="27" customBuiltin="1"/>
    <cellStyle name="나쁨 2" xfId="3080" xr:uid="{00000000-0005-0000-0000-0000DA0E0000}"/>
    <cellStyle name="날짜" xfId="162" xr:uid="{00000000-0005-0000-0000-0000DB0E0000}"/>
    <cellStyle name="날짜 2" xfId="3081" xr:uid="{00000000-0005-0000-0000-0000DC0E0000}"/>
    <cellStyle name="날짜 3" xfId="810" xr:uid="{00000000-0005-0000-0000-0000DD0E0000}"/>
    <cellStyle name="남기옥" xfId="3082" xr:uid="{00000000-0005-0000-0000-0000DE0E0000}"/>
    <cellStyle name="내역" xfId="163" xr:uid="{00000000-0005-0000-0000-0000DF0E0000}"/>
    <cellStyle name="내역서" xfId="3083" xr:uid="{00000000-0005-0000-0000-0000E00E0000}"/>
    <cellStyle name="내역서 2" xfId="3084" xr:uid="{00000000-0005-0000-0000-0000E10E0000}"/>
    <cellStyle name="네모제목" xfId="3085" xr:uid="{00000000-0005-0000-0000-0000E20E0000}"/>
    <cellStyle name="단가" xfId="3086" xr:uid="{00000000-0005-0000-0000-0000E30E0000}"/>
    <cellStyle name="단위" xfId="164" xr:uid="{00000000-0005-0000-0000-0000E40E0000}"/>
    <cellStyle name="달러" xfId="165" xr:uid="{00000000-0005-0000-0000-0000E50E0000}"/>
    <cellStyle name="달러 2" xfId="3087" xr:uid="{00000000-0005-0000-0000-0000E60E0000}"/>
    <cellStyle name="달러 3" xfId="811" xr:uid="{00000000-0005-0000-0000-0000E70E0000}"/>
    <cellStyle name="대기" xfId="3088" xr:uid="{00000000-0005-0000-0000-0000E80E0000}"/>
    <cellStyle name="뒤에 오는 하이퍼링크" xfId="166" xr:uid="{00000000-0005-0000-0000-0000E90E0000}"/>
    <cellStyle name="뒤에 오는 하이퍼링크 2" xfId="3089" xr:uid="{00000000-0005-0000-0000-0000EA0E0000}"/>
    <cellStyle name="뒤에 오는 하이퍼링크 3" xfId="812" xr:uid="{00000000-0005-0000-0000-0000EB0E0000}"/>
    <cellStyle name="뒤에 오는 하이퍼링크 4" xfId="3407" xr:uid="{00000000-0005-0000-0000-0000EC0E0000}"/>
    <cellStyle name="뒤에 오는 하이퍼링크 5" xfId="4421" xr:uid="{00000000-0005-0000-0000-0000ED0E0000}"/>
    <cellStyle name="똿떓죶Ø괻 [0.00]_PRODUCT DETAIL Q1" xfId="4422" xr:uid="{00000000-0005-0000-0000-0000EE0E0000}"/>
    <cellStyle name="똿떓죶Ø괻_PRODUCT DETAIL Q1" xfId="4423" xr:uid="{00000000-0005-0000-0000-0000EF0E0000}"/>
    <cellStyle name="똿뗦먛귟 [0.00]_laroux" xfId="167" xr:uid="{00000000-0005-0000-0000-0000F00E0000}"/>
    <cellStyle name="똿뗦먛귟_laroux" xfId="168" xr:uid="{00000000-0005-0000-0000-0000F10E0000}"/>
    <cellStyle name="마이너스키" xfId="3090" xr:uid="{00000000-0005-0000-0000-0000F20E0000}"/>
    <cellStyle name="마ㅊ춤" xfId="4424" xr:uid="{00000000-0005-0000-0000-0000F30E0000}"/>
    <cellStyle name="매" xfId="3091" xr:uid="{00000000-0005-0000-0000-0000F40E0000}"/>
    <cellStyle name="매_02-포장-1" xfId="3092" xr:uid="{00000000-0005-0000-0000-0000F50E0000}"/>
    <cellStyle name="메모" xfId="169" builtinId="10" customBuiltin="1"/>
    <cellStyle name="메모 2" xfId="3093" xr:uid="{00000000-0005-0000-0000-0000F70E0000}"/>
    <cellStyle name="메모 3" xfId="3408" xr:uid="{00000000-0005-0000-0000-0000F80E0000}"/>
    <cellStyle name="묮뎋 [0.00]_PRODUCT DETAIL Q1" xfId="4425" xr:uid="{00000000-0005-0000-0000-0000F90E0000}"/>
    <cellStyle name="묮뎋_PRODUCT DETAIL Q1" xfId="4426" xr:uid="{00000000-0005-0000-0000-0000FA0E0000}"/>
    <cellStyle name="믅됞 [0.00]_1 To" xfId="4427" xr:uid="{00000000-0005-0000-0000-0000FB0E0000}"/>
    <cellStyle name="믅됞_1 To" xfId="4428" xr:uid="{00000000-0005-0000-0000-0000FC0E0000}"/>
    <cellStyle name="박상윤" xfId="3094" xr:uid="{00000000-0005-0000-0000-0000FD0E0000}"/>
    <cellStyle name="배분" xfId="170" xr:uid="{00000000-0005-0000-0000-0000FE0E0000}"/>
    <cellStyle name="백" xfId="3095" xr:uid="{00000000-0005-0000-0000-0000FF0E0000}"/>
    <cellStyle name="백_Book2" xfId="3096" xr:uid="{00000000-0005-0000-0000-0000000F0000}"/>
    <cellStyle name="백_SOLAR투광등내역서(1-21)" xfId="3097" xr:uid="{00000000-0005-0000-0000-0000010F0000}"/>
    <cellStyle name="백_SOLAR투광등내역서(1-21)_내역서(통영)3.9" xfId="3098" xr:uid="{00000000-0005-0000-0000-0000020F0000}"/>
    <cellStyle name="백_SOLAR투광등내역서(1-21)_내역서(통영)3.9_기초 산출" xfId="3099" xr:uid="{00000000-0005-0000-0000-0000030F0000}"/>
    <cellStyle name="백_SOLAR투광등내역서(1-21)_내역서(통영)3.9_양산범어6 어린이공원 내역서" xfId="3100" xr:uid="{00000000-0005-0000-0000-0000040F0000}"/>
    <cellStyle name="백_SOLAR투광등내역서(1-21)_내역서(통영)3.9_전압강하" xfId="3101" xr:uid="{00000000-0005-0000-0000-0000050F0000}"/>
    <cellStyle name="백_내역서 3.10" xfId="3102" xr:uid="{00000000-0005-0000-0000-0000060F0000}"/>
    <cellStyle name="백_내역서 참고" xfId="3103" xr:uid="{00000000-0005-0000-0000-0000070F0000}"/>
    <cellStyle name="백_내역서(통영)3.9" xfId="3104" xr:uid="{00000000-0005-0000-0000-0000080F0000}"/>
    <cellStyle name="백_내역서(통영)3.9_기초 산출" xfId="3105" xr:uid="{00000000-0005-0000-0000-0000090F0000}"/>
    <cellStyle name="백_내역서(통영)3.9_양산범어6 어린이공원 내역서" xfId="3106" xr:uid="{00000000-0005-0000-0000-00000A0F0000}"/>
    <cellStyle name="백_내역서(통영)3.9_전압강하" xfId="3107" xr:uid="{00000000-0005-0000-0000-00000B0F0000}"/>
    <cellStyle name="백_내역서_수정_11.01" xfId="3108" xr:uid="{00000000-0005-0000-0000-00000C0F0000}"/>
    <cellStyle name="백_내역서12-23" xfId="3109" xr:uid="{00000000-0005-0000-0000-00000D0F0000}"/>
    <cellStyle name="백_내역서12-23_내역서(통영)3.9" xfId="3110" xr:uid="{00000000-0005-0000-0000-00000E0F0000}"/>
    <cellStyle name="백_내역서12-23_내역서(통영)3.9_기초 산출" xfId="3111" xr:uid="{00000000-0005-0000-0000-00000F0F0000}"/>
    <cellStyle name="백_내역서12-23_내역서(통영)3.9_양산범어6 어린이공원 내역서" xfId="3112" xr:uid="{00000000-0005-0000-0000-0000100F0000}"/>
    <cellStyle name="백_내역서12-23_내역서(통영)3.9_전압강하" xfId="3113" xr:uid="{00000000-0005-0000-0000-0000110F0000}"/>
    <cellStyle name="백_양산 가로공원 내역서1.3" xfId="3114" xr:uid="{00000000-0005-0000-0000-0000120F0000}"/>
    <cellStyle name="백_청주 명암저수지4.16" xfId="3115" xr:uid="{00000000-0005-0000-0000-0000130F0000}"/>
    <cellStyle name="백분율" xfId="171" builtinId="5"/>
    <cellStyle name="백분율 [0]" xfId="172" xr:uid="{00000000-0005-0000-0000-0000150F0000}"/>
    <cellStyle name="백분율 [2]" xfId="173" xr:uid="{00000000-0005-0000-0000-0000160F0000}"/>
    <cellStyle name="백분율 2" xfId="174" xr:uid="{00000000-0005-0000-0000-0000170F0000}"/>
    <cellStyle name="백분율 2 2" xfId="3359" xr:uid="{00000000-0005-0000-0000-0000180F0000}"/>
    <cellStyle name="백분율 2 3" xfId="4429" xr:uid="{00000000-0005-0000-0000-0000190F0000}"/>
    <cellStyle name="백분율［△1］" xfId="175" xr:uid="{00000000-0005-0000-0000-00001A0F0000}"/>
    <cellStyle name="백분율［△2］" xfId="176" xr:uid="{00000000-0005-0000-0000-00001B0F0000}"/>
    <cellStyle name="병합 후 가운데 맞춤" xfId="4430" xr:uid="{00000000-0005-0000-0000-00001C0F0000}"/>
    <cellStyle name="병합 후 가운데 정열" xfId="4431" xr:uid="{00000000-0005-0000-0000-00001D0F0000}"/>
    <cellStyle name="보통" xfId="177" builtinId="28" customBuiltin="1"/>
    <cellStyle name="보통 2" xfId="3116" xr:uid="{00000000-0005-0000-0000-00001F0F0000}"/>
    <cellStyle name="본문" xfId="3117" xr:uid="{00000000-0005-0000-0000-0000200F0000}"/>
    <cellStyle name="분수" xfId="3118" xr:uid="{00000000-0005-0000-0000-0000210F0000}"/>
    <cellStyle name="뷭?" xfId="3119" xr:uid="{00000000-0005-0000-0000-0000220F0000}"/>
    <cellStyle name="빨간색" xfId="3120" xr:uid="{00000000-0005-0000-0000-0000230F0000}"/>
    <cellStyle name="빨강" xfId="178" xr:uid="{00000000-0005-0000-0000-0000240F0000}"/>
    <cellStyle name="빨강 2" xfId="3121" xr:uid="{00000000-0005-0000-0000-0000250F0000}"/>
    <cellStyle name="빨강 3" xfId="3409" xr:uid="{00000000-0005-0000-0000-0000260F0000}"/>
    <cellStyle name="선택영역의 가운데로" xfId="179" xr:uid="{00000000-0005-0000-0000-0000270F0000}"/>
    <cellStyle name="설계서" xfId="180" xr:uid="{00000000-0005-0000-0000-0000280F0000}"/>
    <cellStyle name="설계서-내용" xfId="181" xr:uid="{00000000-0005-0000-0000-0000290F0000}"/>
    <cellStyle name="설계서-내용 2" xfId="4432" xr:uid="{00000000-0005-0000-0000-00002A0F0000}"/>
    <cellStyle name="설계서-내용-소수점" xfId="182" xr:uid="{00000000-0005-0000-0000-00002B0F0000}"/>
    <cellStyle name="설계서-내용-소수점 2" xfId="4433" xr:uid="{00000000-0005-0000-0000-00002C0F0000}"/>
    <cellStyle name="설계서-내용-우" xfId="183" xr:uid="{00000000-0005-0000-0000-00002D0F0000}"/>
    <cellStyle name="설계서-내용-좌" xfId="184" xr:uid="{00000000-0005-0000-0000-00002E0F0000}"/>
    <cellStyle name="설계서-소제목" xfId="185" xr:uid="{00000000-0005-0000-0000-00002F0F0000}"/>
    <cellStyle name="설계서-소제목 2" xfId="4434" xr:uid="{00000000-0005-0000-0000-0000300F0000}"/>
    <cellStyle name="설계서-타이틀" xfId="186" xr:uid="{00000000-0005-0000-0000-0000310F0000}"/>
    <cellStyle name="설계서-항목" xfId="187" xr:uid="{00000000-0005-0000-0000-0000320F0000}"/>
    <cellStyle name="설명 텍스트" xfId="188" builtinId="53" customBuiltin="1"/>
    <cellStyle name="설명 텍스트 2" xfId="3122" xr:uid="{00000000-0005-0000-0000-0000340F0000}"/>
    <cellStyle name="세로줄" xfId="3123" xr:uid="{00000000-0005-0000-0000-0000350F0000}"/>
    <cellStyle name="셀 확인" xfId="189" builtinId="23" customBuiltin="1"/>
    <cellStyle name="셀 확인 2" xfId="3124" xr:uid="{00000000-0005-0000-0000-0000370F0000}"/>
    <cellStyle name="소수" xfId="190" xr:uid="{00000000-0005-0000-0000-0000380F0000}"/>
    <cellStyle name="소수0" xfId="3125" xr:uid="{00000000-0005-0000-0000-0000390F0000}"/>
    <cellStyle name="소수1" xfId="3126" xr:uid="{00000000-0005-0000-0000-00003A0F0000}"/>
    <cellStyle name="소수2" xfId="3127" xr:uid="{00000000-0005-0000-0000-00003B0F0000}"/>
    <cellStyle name="소수3" xfId="191" xr:uid="{00000000-0005-0000-0000-00003C0F0000}"/>
    <cellStyle name="소수3 2" xfId="3128" xr:uid="{00000000-0005-0000-0000-00003D0F0000}"/>
    <cellStyle name="소수3 3" xfId="3410" xr:uid="{00000000-0005-0000-0000-00003E0F0000}"/>
    <cellStyle name="소수4" xfId="192" xr:uid="{00000000-0005-0000-0000-00003F0F0000}"/>
    <cellStyle name="소수점" xfId="193" xr:uid="{00000000-0005-0000-0000-0000400F0000}"/>
    <cellStyle name="수량" xfId="194" xr:uid="{00000000-0005-0000-0000-0000410F0000}"/>
    <cellStyle name="수량1" xfId="3129" xr:uid="{00000000-0005-0000-0000-0000420F0000}"/>
    <cellStyle name="수목명" xfId="3130" xr:uid="{00000000-0005-0000-0000-0000430F0000}"/>
    <cellStyle name="숫자" xfId="195" xr:uid="{00000000-0005-0000-0000-0000440F0000}"/>
    <cellStyle name="숫자(R)" xfId="196" xr:uid="{00000000-0005-0000-0000-0000450F0000}"/>
    <cellStyle name="숫자(R) 2" xfId="3131" xr:uid="{00000000-0005-0000-0000-0000460F0000}"/>
    <cellStyle name="숫자(R) 3" xfId="813" xr:uid="{00000000-0005-0000-0000-0000470F0000}"/>
    <cellStyle name="숫자(R) 4" xfId="3411" xr:uid="{00000000-0005-0000-0000-0000480F0000}"/>
    <cellStyle name="쉼표 [0]" xfId="197" builtinId="6"/>
    <cellStyle name="쉼표 [0] 12" xfId="3132" xr:uid="{00000000-0005-0000-0000-00004A0F0000}"/>
    <cellStyle name="쉼표 [0] 2" xfId="198" xr:uid="{00000000-0005-0000-0000-00004B0F0000}"/>
    <cellStyle name="쉼표 [0] 2 2" xfId="3133" xr:uid="{00000000-0005-0000-0000-00004C0F0000}"/>
    <cellStyle name="쉼표 [0] 2 2 2" xfId="4437" xr:uid="{00000000-0005-0000-0000-00004D0F0000}"/>
    <cellStyle name="쉼표 [0] 2 2 3" xfId="4436" xr:uid="{00000000-0005-0000-0000-00004E0F0000}"/>
    <cellStyle name="쉼표 [0] 2 3" xfId="3134" xr:uid="{00000000-0005-0000-0000-00004F0F0000}"/>
    <cellStyle name="쉼표 [0] 2 3 2" xfId="4438" xr:uid="{00000000-0005-0000-0000-0000500F0000}"/>
    <cellStyle name="쉼표 [0] 2 4" xfId="3360" xr:uid="{00000000-0005-0000-0000-0000510F0000}"/>
    <cellStyle name="쉼표 [0] 2 5" xfId="825" xr:uid="{00000000-0005-0000-0000-0000520F0000}"/>
    <cellStyle name="쉼표 [0] 2 6" xfId="3412" xr:uid="{00000000-0005-0000-0000-0000530F0000}"/>
    <cellStyle name="쉼표 [0] 2 7" xfId="3432" xr:uid="{00000000-0005-0000-0000-0000540F0000}"/>
    <cellStyle name="쉼표 [0] 2 8" xfId="4435" xr:uid="{00000000-0005-0000-0000-0000550F0000}"/>
    <cellStyle name="쉼표 [0] 2_정읍지구 코드사업 실시설계" xfId="3135" xr:uid="{00000000-0005-0000-0000-0000560F0000}"/>
    <cellStyle name="쉼표 [0] 3" xfId="3136" xr:uid="{00000000-0005-0000-0000-0000570F0000}"/>
    <cellStyle name="쉼표 [0] 3 2" xfId="4440" xr:uid="{00000000-0005-0000-0000-0000580F0000}"/>
    <cellStyle name="쉼표 [0] 3 3" xfId="4439" xr:uid="{00000000-0005-0000-0000-0000590F0000}"/>
    <cellStyle name="쉼표 [0] 4" xfId="3137" xr:uid="{00000000-0005-0000-0000-00005A0F0000}"/>
    <cellStyle name="쉼표 [0] 4 2" xfId="4441" xr:uid="{00000000-0005-0000-0000-00005B0F0000}"/>
    <cellStyle name="쉼표 [0] 5" xfId="814" xr:uid="{00000000-0005-0000-0000-00005C0F0000}"/>
    <cellStyle name="쉼표 [0] 5 2" xfId="4442" xr:uid="{00000000-0005-0000-0000-00005D0F0000}"/>
    <cellStyle name="쉼표 [0] 6" xfId="3413" xr:uid="{00000000-0005-0000-0000-00005E0F0000}"/>
    <cellStyle name="쉼표 [0] 7" xfId="3414" xr:uid="{00000000-0005-0000-0000-00005F0F0000}"/>
    <cellStyle name="쉼표 [0] 8" xfId="3415" xr:uid="{00000000-0005-0000-0000-0000600F0000}"/>
    <cellStyle name="쉼표 [0] 9" xfId="4779" xr:uid="{45C03C5A-9450-4237-B115-11F156B5B555}"/>
    <cellStyle name="쉼표 [0]_강흥-전기내역" xfId="199" xr:uid="{00000000-0005-0000-0000-0000610F0000}"/>
    <cellStyle name="쉼표 [0]_고천전기" xfId="200" xr:uid="{00000000-0005-0000-0000-0000620F0000}"/>
    <cellStyle name="쉼표 [0]_노포수량산출서" xfId="4780" xr:uid="{D4225B05-6568-4D27-800F-C046BB5EDB6B}"/>
    <cellStyle name="쉼표 [0]_시스템제조구매설치내역서(가북-세부설계)" xfId="201" xr:uid="{00000000-0005-0000-0000-0000630F0000}"/>
    <cellStyle name="쉼표 [0]_전기내역서" xfId="3431" xr:uid="{00000000-0005-0000-0000-0000640F0000}"/>
    <cellStyle name="쉼표 [0]_창원자동화시스템주요자재(최종)사업비" xfId="202" xr:uid="{00000000-0005-0000-0000-0000650F0000}"/>
    <cellStyle name="쉼표 [0]_초계지구 시스템자재(단가보완-'0905)" xfId="203" xr:uid="{00000000-0005-0000-0000-0000660F0000}"/>
    <cellStyle name="쉼표 [0]_파주공사비-외서" xfId="204" xr:uid="{00000000-0005-0000-0000-0000670F0000}"/>
    <cellStyle name="쉼표[0]" xfId="205" xr:uid="{00000000-0005-0000-0000-0000680F0000}"/>
    <cellStyle name="'쉼표[0]'" xfId="206" xr:uid="{00000000-0005-0000-0000-0000690F0000}"/>
    <cellStyle name="스타일 1" xfId="207" xr:uid="{00000000-0005-0000-0000-00006A0F0000}"/>
    <cellStyle name="스타일 1 2" xfId="3138" xr:uid="{00000000-0005-0000-0000-00006B0F0000}"/>
    <cellStyle name="스타일 1 2 2" xfId="3139" xr:uid="{00000000-0005-0000-0000-00006C0F0000}"/>
    <cellStyle name="스타일 1 3" xfId="815" xr:uid="{00000000-0005-0000-0000-00006D0F0000}"/>
    <cellStyle name="스타일 1 4" xfId="3416" xr:uid="{00000000-0005-0000-0000-00006E0F0000}"/>
    <cellStyle name="스타일 10" xfId="3140" xr:uid="{00000000-0005-0000-0000-00006F0F0000}"/>
    <cellStyle name="스타일 10 2" xfId="4443" xr:uid="{00000000-0005-0000-0000-0000700F0000}"/>
    <cellStyle name="스타일 100" xfId="4444" xr:uid="{00000000-0005-0000-0000-0000710F0000}"/>
    <cellStyle name="스타일 101" xfId="4445" xr:uid="{00000000-0005-0000-0000-0000720F0000}"/>
    <cellStyle name="스타일 102" xfId="4446" xr:uid="{00000000-0005-0000-0000-0000730F0000}"/>
    <cellStyle name="스타일 103" xfId="4447" xr:uid="{00000000-0005-0000-0000-0000740F0000}"/>
    <cellStyle name="스타일 104" xfId="4448" xr:uid="{00000000-0005-0000-0000-0000750F0000}"/>
    <cellStyle name="스타일 105" xfId="4449" xr:uid="{00000000-0005-0000-0000-0000760F0000}"/>
    <cellStyle name="스타일 106" xfId="4450" xr:uid="{00000000-0005-0000-0000-0000770F0000}"/>
    <cellStyle name="스타일 107" xfId="4451" xr:uid="{00000000-0005-0000-0000-0000780F0000}"/>
    <cellStyle name="스타일 108" xfId="4452" xr:uid="{00000000-0005-0000-0000-0000790F0000}"/>
    <cellStyle name="스타일 109" xfId="4453" xr:uid="{00000000-0005-0000-0000-00007A0F0000}"/>
    <cellStyle name="스타일 11" xfId="3141" xr:uid="{00000000-0005-0000-0000-00007B0F0000}"/>
    <cellStyle name="스타일 11 2" xfId="4454" xr:uid="{00000000-0005-0000-0000-00007C0F0000}"/>
    <cellStyle name="스타일 110" xfId="4455" xr:uid="{00000000-0005-0000-0000-00007D0F0000}"/>
    <cellStyle name="스타일 111" xfId="4456" xr:uid="{00000000-0005-0000-0000-00007E0F0000}"/>
    <cellStyle name="스타일 112" xfId="4457" xr:uid="{00000000-0005-0000-0000-00007F0F0000}"/>
    <cellStyle name="스타일 113" xfId="4458" xr:uid="{00000000-0005-0000-0000-0000800F0000}"/>
    <cellStyle name="스타일 114" xfId="4459" xr:uid="{00000000-0005-0000-0000-0000810F0000}"/>
    <cellStyle name="스타일 115" xfId="4460" xr:uid="{00000000-0005-0000-0000-0000820F0000}"/>
    <cellStyle name="스타일 116" xfId="4461" xr:uid="{00000000-0005-0000-0000-0000830F0000}"/>
    <cellStyle name="스타일 117" xfId="4462" xr:uid="{00000000-0005-0000-0000-0000840F0000}"/>
    <cellStyle name="스타일 118" xfId="4463" xr:uid="{00000000-0005-0000-0000-0000850F0000}"/>
    <cellStyle name="스타일 119" xfId="4464" xr:uid="{00000000-0005-0000-0000-0000860F0000}"/>
    <cellStyle name="스타일 12" xfId="3142" xr:uid="{00000000-0005-0000-0000-0000870F0000}"/>
    <cellStyle name="스타일 12 2" xfId="4465" xr:uid="{00000000-0005-0000-0000-0000880F0000}"/>
    <cellStyle name="스타일 120" xfId="4466" xr:uid="{00000000-0005-0000-0000-0000890F0000}"/>
    <cellStyle name="스타일 121" xfId="4467" xr:uid="{00000000-0005-0000-0000-00008A0F0000}"/>
    <cellStyle name="스타일 122" xfId="4468" xr:uid="{00000000-0005-0000-0000-00008B0F0000}"/>
    <cellStyle name="스타일 123" xfId="4469" xr:uid="{00000000-0005-0000-0000-00008C0F0000}"/>
    <cellStyle name="스타일 124" xfId="4470" xr:uid="{00000000-0005-0000-0000-00008D0F0000}"/>
    <cellStyle name="스타일 125" xfId="4471" xr:uid="{00000000-0005-0000-0000-00008E0F0000}"/>
    <cellStyle name="스타일 126" xfId="4472" xr:uid="{00000000-0005-0000-0000-00008F0F0000}"/>
    <cellStyle name="스타일 127" xfId="4473" xr:uid="{00000000-0005-0000-0000-0000900F0000}"/>
    <cellStyle name="스타일 128" xfId="4474" xr:uid="{00000000-0005-0000-0000-0000910F0000}"/>
    <cellStyle name="스타일 129" xfId="4475" xr:uid="{00000000-0005-0000-0000-0000920F0000}"/>
    <cellStyle name="스타일 13" xfId="3143" xr:uid="{00000000-0005-0000-0000-0000930F0000}"/>
    <cellStyle name="스타일 13 2" xfId="4476" xr:uid="{00000000-0005-0000-0000-0000940F0000}"/>
    <cellStyle name="스타일 130" xfId="4477" xr:uid="{00000000-0005-0000-0000-0000950F0000}"/>
    <cellStyle name="스타일 131" xfId="4478" xr:uid="{00000000-0005-0000-0000-0000960F0000}"/>
    <cellStyle name="스타일 132" xfId="4479" xr:uid="{00000000-0005-0000-0000-0000970F0000}"/>
    <cellStyle name="스타일 133" xfId="4480" xr:uid="{00000000-0005-0000-0000-0000980F0000}"/>
    <cellStyle name="스타일 134" xfId="4481" xr:uid="{00000000-0005-0000-0000-0000990F0000}"/>
    <cellStyle name="스타일 135" xfId="4482" xr:uid="{00000000-0005-0000-0000-00009A0F0000}"/>
    <cellStyle name="스타일 136" xfId="4483" xr:uid="{00000000-0005-0000-0000-00009B0F0000}"/>
    <cellStyle name="스타일 137" xfId="4484" xr:uid="{00000000-0005-0000-0000-00009C0F0000}"/>
    <cellStyle name="스타일 138" xfId="4485" xr:uid="{00000000-0005-0000-0000-00009D0F0000}"/>
    <cellStyle name="스타일 139" xfId="4486" xr:uid="{00000000-0005-0000-0000-00009E0F0000}"/>
    <cellStyle name="스타일 14" xfId="4487" xr:uid="{00000000-0005-0000-0000-00009F0F0000}"/>
    <cellStyle name="스타일 140" xfId="4488" xr:uid="{00000000-0005-0000-0000-0000A00F0000}"/>
    <cellStyle name="스타일 141" xfId="4489" xr:uid="{00000000-0005-0000-0000-0000A10F0000}"/>
    <cellStyle name="스타일 142" xfId="4490" xr:uid="{00000000-0005-0000-0000-0000A20F0000}"/>
    <cellStyle name="스타일 143" xfId="4491" xr:uid="{00000000-0005-0000-0000-0000A30F0000}"/>
    <cellStyle name="스타일 144" xfId="4492" xr:uid="{00000000-0005-0000-0000-0000A40F0000}"/>
    <cellStyle name="스타일 145" xfId="4493" xr:uid="{00000000-0005-0000-0000-0000A50F0000}"/>
    <cellStyle name="스타일 146" xfId="4494" xr:uid="{00000000-0005-0000-0000-0000A60F0000}"/>
    <cellStyle name="스타일 147" xfId="4495" xr:uid="{00000000-0005-0000-0000-0000A70F0000}"/>
    <cellStyle name="스타일 148" xfId="4496" xr:uid="{00000000-0005-0000-0000-0000A80F0000}"/>
    <cellStyle name="스타일 149" xfId="4497" xr:uid="{00000000-0005-0000-0000-0000A90F0000}"/>
    <cellStyle name="스타일 15" xfId="4498" xr:uid="{00000000-0005-0000-0000-0000AA0F0000}"/>
    <cellStyle name="스타일 150" xfId="4499" xr:uid="{00000000-0005-0000-0000-0000AB0F0000}"/>
    <cellStyle name="스타일 151" xfId="4500" xr:uid="{00000000-0005-0000-0000-0000AC0F0000}"/>
    <cellStyle name="스타일 152" xfId="4501" xr:uid="{00000000-0005-0000-0000-0000AD0F0000}"/>
    <cellStyle name="스타일 153" xfId="4502" xr:uid="{00000000-0005-0000-0000-0000AE0F0000}"/>
    <cellStyle name="스타일 154" xfId="4503" xr:uid="{00000000-0005-0000-0000-0000AF0F0000}"/>
    <cellStyle name="스타일 155" xfId="4504" xr:uid="{00000000-0005-0000-0000-0000B00F0000}"/>
    <cellStyle name="스타일 156" xfId="4505" xr:uid="{00000000-0005-0000-0000-0000B10F0000}"/>
    <cellStyle name="스타일 157" xfId="4506" xr:uid="{00000000-0005-0000-0000-0000B20F0000}"/>
    <cellStyle name="스타일 158" xfId="4507" xr:uid="{00000000-0005-0000-0000-0000B30F0000}"/>
    <cellStyle name="스타일 159" xfId="4508" xr:uid="{00000000-0005-0000-0000-0000B40F0000}"/>
    <cellStyle name="스타일 16" xfId="4509" xr:uid="{00000000-0005-0000-0000-0000B50F0000}"/>
    <cellStyle name="스타일 160" xfId="4510" xr:uid="{00000000-0005-0000-0000-0000B60F0000}"/>
    <cellStyle name="스타일 161" xfId="4511" xr:uid="{00000000-0005-0000-0000-0000B70F0000}"/>
    <cellStyle name="스타일 162" xfId="4512" xr:uid="{00000000-0005-0000-0000-0000B80F0000}"/>
    <cellStyle name="스타일 163" xfId="4513" xr:uid="{00000000-0005-0000-0000-0000B90F0000}"/>
    <cellStyle name="스타일 164" xfId="4514" xr:uid="{00000000-0005-0000-0000-0000BA0F0000}"/>
    <cellStyle name="스타일 165" xfId="4515" xr:uid="{00000000-0005-0000-0000-0000BB0F0000}"/>
    <cellStyle name="스타일 166" xfId="4516" xr:uid="{00000000-0005-0000-0000-0000BC0F0000}"/>
    <cellStyle name="스타일 167" xfId="4517" xr:uid="{00000000-0005-0000-0000-0000BD0F0000}"/>
    <cellStyle name="스타일 168" xfId="4518" xr:uid="{00000000-0005-0000-0000-0000BE0F0000}"/>
    <cellStyle name="스타일 169" xfId="4519" xr:uid="{00000000-0005-0000-0000-0000BF0F0000}"/>
    <cellStyle name="스타일 17" xfId="4520" xr:uid="{00000000-0005-0000-0000-0000C00F0000}"/>
    <cellStyle name="스타일 170" xfId="4521" xr:uid="{00000000-0005-0000-0000-0000C10F0000}"/>
    <cellStyle name="스타일 171" xfId="4522" xr:uid="{00000000-0005-0000-0000-0000C20F0000}"/>
    <cellStyle name="스타일 172" xfId="4523" xr:uid="{00000000-0005-0000-0000-0000C30F0000}"/>
    <cellStyle name="스타일 173" xfId="4524" xr:uid="{00000000-0005-0000-0000-0000C40F0000}"/>
    <cellStyle name="스타일 174" xfId="4525" xr:uid="{00000000-0005-0000-0000-0000C50F0000}"/>
    <cellStyle name="스타일 175" xfId="4526" xr:uid="{00000000-0005-0000-0000-0000C60F0000}"/>
    <cellStyle name="스타일 176" xfId="4527" xr:uid="{00000000-0005-0000-0000-0000C70F0000}"/>
    <cellStyle name="스타일 177" xfId="4528" xr:uid="{00000000-0005-0000-0000-0000C80F0000}"/>
    <cellStyle name="스타일 178" xfId="4529" xr:uid="{00000000-0005-0000-0000-0000C90F0000}"/>
    <cellStyle name="스타일 179" xfId="4530" xr:uid="{00000000-0005-0000-0000-0000CA0F0000}"/>
    <cellStyle name="스타일 18" xfId="4531" xr:uid="{00000000-0005-0000-0000-0000CB0F0000}"/>
    <cellStyle name="스타일 180" xfId="4532" xr:uid="{00000000-0005-0000-0000-0000CC0F0000}"/>
    <cellStyle name="스타일 181" xfId="4533" xr:uid="{00000000-0005-0000-0000-0000CD0F0000}"/>
    <cellStyle name="스타일 182" xfId="4534" xr:uid="{00000000-0005-0000-0000-0000CE0F0000}"/>
    <cellStyle name="스타일 183" xfId="4535" xr:uid="{00000000-0005-0000-0000-0000CF0F0000}"/>
    <cellStyle name="스타일 184" xfId="4536" xr:uid="{00000000-0005-0000-0000-0000D00F0000}"/>
    <cellStyle name="스타일 185" xfId="4537" xr:uid="{00000000-0005-0000-0000-0000D10F0000}"/>
    <cellStyle name="스타일 186" xfId="4538" xr:uid="{00000000-0005-0000-0000-0000D20F0000}"/>
    <cellStyle name="스타일 187" xfId="4539" xr:uid="{00000000-0005-0000-0000-0000D30F0000}"/>
    <cellStyle name="스타일 188" xfId="4540" xr:uid="{00000000-0005-0000-0000-0000D40F0000}"/>
    <cellStyle name="스타일 189" xfId="4541" xr:uid="{00000000-0005-0000-0000-0000D50F0000}"/>
    <cellStyle name="스타일 19" xfId="4542" xr:uid="{00000000-0005-0000-0000-0000D60F0000}"/>
    <cellStyle name="스타일 190" xfId="4543" xr:uid="{00000000-0005-0000-0000-0000D70F0000}"/>
    <cellStyle name="스타일 191" xfId="4544" xr:uid="{00000000-0005-0000-0000-0000D80F0000}"/>
    <cellStyle name="스타일 192" xfId="4545" xr:uid="{00000000-0005-0000-0000-0000D90F0000}"/>
    <cellStyle name="스타일 193" xfId="4546" xr:uid="{00000000-0005-0000-0000-0000DA0F0000}"/>
    <cellStyle name="스타일 194" xfId="4547" xr:uid="{00000000-0005-0000-0000-0000DB0F0000}"/>
    <cellStyle name="스타일 195" xfId="4548" xr:uid="{00000000-0005-0000-0000-0000DC0F0000}"/>
    <cellStyle name="스타일 196" xfId="4549" xr:uid="{00000000-0005-0000-0000-0000DD0F0000}"/>
    <cellStyle name="스타일 197" xfId="4550" xr:uid="{00000000-0005-0000-0000-0000DE0F0000}"/>
    <cellStyle name="스타일 198" xfId="4551" xr:uid="{00000000-0005-0000-0000-0000DF0F0000}"/>
    <cellStyle name="스타일 199" xfId="4552" xr:uid="{00000000-0005-0000-0000-0000E00F0000}"/>
    <cellStyle name="스타일 2" xfId="208" xr:uid="{00000000-0005-0000-0000-0000E10F0000}"/>
    <cellStyle name="스타일 2 2" xfId="3145" xr:uid="{00000000-0005-0000-0000-0000E20F0000}"/>
    <cellStyle name="스타일 2 3" xfId="3144" xr:uid="{00000000-0005-0000-0000-0000E30F0000}"/>
    <cellStyle name="스타일 2 4" xfId="3417" xr:uid="{00000000-0005-0000-0000-0000E40F0000}"/>
    <cellStyle name="스타일 2 5" xfId="4553" xr:uid="{00000000-0005-0000-0000-0000E50F0000}"/>
    <cellStyle name="스타일 20" xfId="4554" xr:uid="{00000000-0005-0000-0000-0000E60F0000}"/>
    <cellStyle name="스타일 200" xfId="4555" xr:uid="{00000000-0005-0000-0000-0000E70F0000}"/>
    <cellStyle name="스타일 201" xfId="4556" xr:uid="{00000000-0005-0000-0000-0000E80F0000}"/>
    <cellStyle name="스타일 202" xfId="4557" xr:uid="{00000000-0005-0000-0000-0000E90F0000}"/>
    <cellStyle name="스타일 203" xfId="4558" xr:uid="{00000000-0005-0000-0000-0000EA0F0000}"/>
    <cellStyle name="스타일 204" xfId="4559" xr:uid="{00000000-0005-0000-0000-0000EB0F0000}"/>
    <cellStyle name="스타일 205" xfId="4560" xr:uid="{00000000-0005-0000-0000-0000EC0F0000}"/>
    <cellStyle name="스타일 206" xfId="4561" xr:uid="{00000000-0005-0000-0000-0000ED0F0000}"/>
    <cellStyle name="스타일 207" xfId="4562" xr:uid="{00000000-0005-0000-0000-0000EE0F0000}"/>
    <cellStyle name="스타일 208" xfId="4563" xr:uid="{00000000-0005-0000-0000-0000EF0F0000}"/>
    <cellStyle name="스타일 209" xfId="4564" xr:uid="{00000000-0005-0000-0000-0000F00F0000}"/>
    <cellStyle name="스타일 21" xfId="4565" xr:uid="{00000000-0005-0000-0000-0000F10F0000}"/>
    <cellStyle name="스타일 210" xfId="4566" xr:uid="{00000000-0005-0000-0000-0000F20F0000}"/>
    <cellStyle name="스타일 211" xfId="4567" xr:uid="{00000000-0005-0000-0000-0000F30F0000}"/>
    <cellStyle name="스타일 212" xfId="4568" xr:uid="{00000000-0005-0000-0000-0000F40F0000}"/>
    <cellStyle name="스타일 213" xfId="4569" xr:uid="{00000000-0005-0000-0000-0000F50F0000}"/>
    <cellStyle name="스타일 214" xfId="4570" xr:uid="{00000000-0005-0000-0000-0000F60F0000}"/>
    <cellStyle name="스타일 215" xfId="4571" xr:uid="{00000000-0005-0000-0000-0000F70F0000}"/>
    <cellStyle name="스타일 216" xfId="4572" xr:uid="{00000000-0005-0000-0000-0000F80F0000}"/>
    <cellStyle name="스타일 217" xfId="4573" xr:uid="{00000000-0005-0000-0000-0000F90F0000}"/>
    <cellStyle name="스타일 218" xfId="4574" xr:uid="{00000000-0005-0000-0000-0000FA0F0000}"/>
    <cellStyle name="스타일 219" xfId="4575" xr:uid="{00000000-0005-0000-0000-0000FB0F0000}"/>
    <cellStyle name="스타일 22" xfId="4576" xr:uid="{00000000-0005-0000-0000-0000FC0F0000}"/>
    <cellStyle name="스타일 220" xfId="4577" xr:uid="{00000000-0005-0000-0000-0000FD0F0000}"/>
    <cellStyle name="스타일 221" xfId="4578" xr:uid="{00000000-0005-0000-0000-0000FE0F0000}"/>
    <cellStyle name="스타일 222" xfId="4579" xr:uid="{00000000-0005-0000-0000-0000FF0F0000}"/>
    <cellStyle name="스타일 223" xfId="4580" xr:uid="{00000000-0005-0000-0000-000000100000}"/>
    <cellStyle name="스타일 224" xfId="4581" xr:uid="{00000000-0005-0000-0000-000001100000}"/>
    <cellStyle name="스타일 225" xfId="4582" xr:uid="{00000000-0005-0000-0000-000002100000}"/>
    <cellStyle name="스타일 226" xfId="4583" xr:uid="{00000000-0005-0000-0000-000003100000}"/>
    <cellStyle name="스타일 227" xfId="4584" xr:uid="{00000000-0005-0000-0000-000004100000}"/>
    <cellStyle name="스타일 228" xfId="4585" xr:uid="{00000000-0005-0000-0000-000005100000}"/>
    <cellStyle name="스타일 229" xfId="4586" xr:uid="{00000000-0005-0000-0000-000006100000}"/>
    <cellStyle name="스타일 23" xfId="4587" xr:uid="{00000000-0005-0000-0000-000007100000}"/>
    <cellStyle name="스타일 230" xfId="4588" xr:uid="{00000000-0005-0000-0000-000008100000}"/>
    <cellStyle name="스타일 231" xfId="4589" xr:uid="{00000000-0005-0000-0000-000009100000}"/>
    <cellStyle name="스타일 232" xfId="4590" xr:uid="{00000000-0005-0000-0000-00000A100000}"/>
    <cellStyle name="스타일 233" xfId="4591" xr:uid="{00000000-0005-0000-0000-00000B100000}"/>
    <cellStyle name="스타일 234" xfId="4592" xr:uid="{00000000-0005-0000-0000-00000C100000}"/>
    <cellStyle name="스타일 235" xfId="4593" xr:uid="{00000000-0005-0000-0000-00000D100000}"/>
    <cellStyle name="스타일 236" xfId="4594" xr:uid="{00000000-0005-0000-0000-00000E100000}"/>
    <cellStyle name="스타일 237" xfId="4595" xr:uid="{00000000-0005-0000-0000-00000F100000}"/>
    <cellStyle name="스타일 238" xfId="4596" xr:uid="{00000000-0005-0000-0000-000010100000}"/>
    <cellStyle name="스타일 239" xfId="4597" xr:uid="{00000000-0005-0000-0000-000011100000}"/>
    <cellStyle name="스타일 24" xfId="4598" xr:uid="{00000000-0005-0000-0000-000012100000}"/>
    <cellStyle name="스타일 240" xfId="4599" xr:uid="{00000000-0005-0000-0000-000013100000}"/>
    <cellStyle name="스타일 241" xfId="4600" xr:uid="{00000000-0005-0000-0000-000014100000}"/>
    <cellStyle name="스타일 242" xfId="4601" xr:uid="{00000000-0005-0000-0000-000015100000}"/>
    <cellStyle name="스타일 243" xfId="4602" xr:uid="{00000000-0005-0000-0000-000016100000}"/>
    <cellStyle name="스타일 244" xfId="4603" xr:uid="{00000000-0005-0000-0000-000017100000}"/>
    <cellStyle name="스타일 245" xfId="4604" xr:uid="{00000000-0005-0000-0000-000018100000}"/>
    <cellStyle name="스타일 246" xfId="4605" xr:uid="{00000000-0005-0000-0000-000019100000}"/>
    <cellStyle name="스타일 247" xfId="4606" xr:uid="{00000000-0005-0000-0000-00001A100000}"/>
    <cellStyle name="스타일 248" xfId="4607" xr:uid="{00000000-0005-0000-0000-00001B100000}"/>
    <cellStyle name="스타일 249" xfId="4608" xr:uid="{00000000-0005-0000-0000-00001C100000}"/>
    <cellStyle name="스타일 25" xfId="4609" xr:uid="{00000000-0005-0000-0000-00001D100000}"/>
    <cellStyle name="스타일 250" xfId="4610" xr:uid="{00000000-0005-0000-0000-00001E100000}"/>
    <cellStyle name="스타일 251" xfId="4611" xr:uid="{00000000-0005-0000-0000-00001F100000}"/>
    <cellStyle name="스타일 252" xfId="4612" xr:uid="{00000000-0005-0000-0000-000020100000}"/>
    <cellStyle name="스타일 253" xfId="4613" xr:uid="{00000000-0005-0000-0000-000021100000}"/>
    <cellStyle name="스타일 254" xfId="4614" xr:uid="{00000000-0005-0000-0000-000022100000}"/>
    <cellStyle name="스타일 255" xfId="4615" xr:uid="{00000000-0005-0000-0000-000023100000}"/>
    <cellStyle name="스타일 26" xfId="4616" xr:uid="{00000000-0005-0000-0000-000024100000}"/>
    <cellStyle name="스타일 27" xfId="4617" xr:uid="{00000000-0005-0000-0000-000025100000}"/>
    <cellStyle name="스타일 28" xfId="4618" xr:uid="{00000000-0005-0000-0000-000026100000}"/>
    <cellStyle name="스타일 29" xfId="4619" xr:uid="{00000000-0005-0000-0000-000027100000}"/>
    <cellStyle name="스타일 3" xfId="3146" xr:uid="{00000000-0005-0000-0000-000028100000}"/>
    <cellStyle name="스타일 3 2" xfId="3147" xr:uid="{00000000-0005-0000-0000-000029100000}"/>
    <cellStyle name="스타일 3 3" xfId="4620" xr:uid="{00000000-0005-0000-0000-00002A100000}"/>
    <cellStyle name="스타일 30" xfId="4621" xr:uid="{00000000-0005-0000-0000-00002B100000}"/>
    <cellStyle name="스타일 31" xfId="4622" xr:uid="{00000000-0005-0000-0000-00002C100000}"/>
    <cellStyle name="스타일 32" xfId="4623" xr:uid="{00000000-0005-0000-0000-00002D100000}"/>
    <cellStyle name="스타일 33" xfId="4624" xr:uid="{00000000-0005-0000-0000-00002E100000}"/>
    <cellStyle name="스타일 34" xfId="4625" xr:uid="{00000000-0005-0000-0000-00002F100000}"/>
    <cellStyle name="스타일 35" xfId="4626" xr:uid="{00000000-0005-0000-0000-000030100000}"/>
    <cellStyle name="스타일 36" xfId="4627" xr:uid="{00000000-0005-0000-0000-000031100000}"/>
    <cellStyle name="스타일 37" xfId="4628" xr:uid="{00000000-0005-0000-0000-000032100000}"/>
    <cellStyle name="스타일 38" xfId="4629" xr:uid="{00000000-0005-0000-0000-000033100000}"/>
    <cellStyle name="스타일 39" xfId="4630" xr:uid="{00000000-0005-0000-0000-000034100000}"/>
    <cellStyle name="스타일 4" xfId="3148" xr:uid="{00000000-0005-0000-0000-000035100000}"/>
    <cellStyle name="스타일 4 2" xfId="3149" xr:uid="{00000000-0005-0000-0000-000036100000}"/>
    <cellStyle name="스타일 4 3" xfId="4631" xr:uid="{00000000-0005-0000-0000-000037100000}"/>
    <cellStyle name="스타일 40" xfId="4632" xr:uid="{00000000-0005-0000-0000-000038100000}"/>
    <cellStyle name="스타일 41" xfId="4633" xr:uid="{00000000-0005-0000-0000-000039100000}"/>
    <cellStyle name="스타일 42" xfId="4634" xr:uid="{00000000-0005-0000-0000-00003A100000}"/>
    <cellStyle name="스타일 43" xfId="4635" xr:uid="{00000000-0005-0000-0000-00003B100000}"/>
    <cellStyle name="스타일 44" xfId="4636" xr:uid="{00000000-0005-0000-0000-00003C100000}"/>
    <cellStyle name="스타일 45" xfId="4637" xr:uid="{00000000-0005-0000-0000-00003D100000}"/>
    <cellStyle name="스타일 46" xfId="4638" xr:uid="{00000000-0005-0000-0000-00003E100000}"/>
    <cellStyle name="스타일 47" xfId="4639" xr:uid="{00000000-0005-0000-0000-00003F100000}"/>
    <cellStyle name="스타일 48" xfId="4640" xr:uid="{00000000-0005-0000-0000-000040100000}"/>
    <cellStyle name="스타일 49" xfId="4641" xr:uid="{00000000-0005-0000-0000-000041100000}"/>
    <cellStyle name="스타일 5" xfId="3150" xr:uid="{00000000-0005-0000-0000-000042100000}"/>
    <cellStyle name="스타일 5 2" xfId="4642" xr:uid="{00000000-0005-0000-0000-000043100000}"/>
    <cellStyle name="스타일 50" xfId="4643" xr:uid="{00000000-0005-0000-0000-000044100000}"/>
    <cellStyle name="스타일 51" xfId="4644" xr:uid="{00000000-0005-0000-0000-000045100000}"/>
    <cellStyle name="스타일 52" xfId="4645" xr:uid="{00000000-0005-0000-0000-000046100000}"/>
    <cellStyle name="스타일 53" xfId="4646" xr:uid="{00000000-0005-0000-0000-000047100000}"/>
    <cellStyle name="스타일 54" xfId="4647" xr:uid="{00000000-0005-0000-0000-000048100000}"/>
    <cellStyle name="스타일 55" xfId="4648" xr:uid="{00000000-0005-0000-0000-000049100000}"/>
    <cellStyle name="스타일 56" xfId="4649" xr:uid="{00000000-0005-0000-0000-00004A100000}"/>
    <cellStyle name="스타일 57" xfId="4650" xr:uid="{00000000-0005-0000-0000-00004B100000}"/>
    <cellStyle name="스타일 58" xfId="4651" xr:uid="{00000000-0005-0000-0000-00004C100000}"/>
    <cellStyle name="스타일 59" xfId="4652" xr:uid="{00000000-0005-0000-0000-00004D100000}"/>
    <cellStyle name="스타일 6" xfId="3151" xr:uid="{00000000-0005-0000-0000-00004E100000}"/>
    <cellStyle name="스타일 6 2" xfId="4653" xr:uid="{00000000-0005-0000-0000-00004F100000}"/>
    <cellStyle name="스타일 60" xfId="4654" xr:uid="{00000000-0005-0000-0000-000050100000}"/>
    <cellStyle name="스타일 61" xfId="4655" xr:uid="{00000000-0005-0000-0000-000051100000}"/>
    <cellStyle name="스타일 62" xfId="4656" xr:uid="{00000000-0005-0000-0000-000052100000}"/>
    <cellStyle name="스타일 63" xfId="4657" xr:uid="{00000000-0005-0000-0000-000053100000}"/>
    <cellStyle name="스타일 64" xfId="4658" xr:uid="{00000000-0005-0000-0000-000054100000}"/>
    <cellStyle name="스타일 65" xfId="4659" xr:uid="{00000000-0005-0000-0000-000055100000}"/>
    <cellStyle name="스타일 66" xfId="4660" xr:uid="{00000000-0005-0000-0000-000056100000}"/>
    <cellStyle name="스타일 67" xfId="4661" xr:uid="{00000000-0005-0000-0000-000057100000}"/>
    <cellStyle name="스타일 68" xfId="4662" xr:uid="{00000000-0005-0000-0000-000058100000}"/>
    <cellStyle name="스타일 69" xfId="4663" xr:uid="{00000000-0005-0000-0000-000059100000}"/>
    <cellStyle name="스타일 7" xfId="3152" xr:uid="{00000000-0005-0000-0000-00005A100000}"/>
    <cellStyle name="스타일 7 2" xfId="4664" xr:uid="{00000000-0005-0000-0000-00005B100000}"/>
    <cellStyle name="스타일 70" xfId="4665" xr:uid="{00000000-0005-0000-0000-00005C100000}"/>
    <cellStyle name="스타일 71" xfId="4666" xr:uid="{00000000-0005-0000-0000-00005D100000}"/>
    <cellStyle name="스타일 72" xfId="4667" xr:uid="{00000000-0005-0000-0000-00005E100000}"/>
    <cellStyle name="스타일 73" xfId="4668" xr:uid="{00000000-0005-0000-0000-00005F100000}"/>
    <cellStyle name="스타일 74" xfId="4669" xr:uid="{00000000-0005-0000-0000-000060100000}"/>
    <cellStyle name="스타일 75" xfId="4670" xr:uid="{00000000-0005-0000-0000-000061100000}"/>
    <cellStyle name="스타일 76" xfId="4671" xr:uid="{00000000-0005-0000-0000-000062100000}"/>
    <cellStyle name="스타일 77" xfId="4672" xr:uid="{00000000-0005-0000-0000-000063100000}"/>
    <cellStyle name="스타일 78" xfId="4673" xr:uid="{00000000-0005-0000-0000-000064100000}"/>
    <cellStyle name="스타일 79" xfId="4674" xr:uid="{00000000-0005-0000-0000-000065100000}"/>
    <cellStyle name="스타일 8" xfId="3153" xr:uid="{00000000-0005-0000-0000-000066100000}"/>
    <cellStyle name="스타일 8 2" xfId="4675" xr:uid="{00000000-0005-0000-0000-000067100000}"/>
    <cellStyle name="스타일 80" xfId="4676" xr:uid="{00000000-0005-0000-0000-000068100000}"/>
    <cellStyle name="스타일 81" xfId="4677" xr:uid="{00000000-0005-0000-0000-000069100000}"/>
    <cellStyle name="스타일 82" xfId="4678" xr:uid="{00000000-0005-0000-0000-00006A100000}"/>
    <cellStyle name="스타일 83" xfId="4679" xr:uid="{00000000-0005-0000-0000-00006B100000}"/>
    <cellStyle name="스타일 84" xfId="4680" xr:uid="{00000000-0005-0000-0000-00006C100000}"/>
    <cellStyle name="스타일 85" xfId="4681" xr:uid="{00000000-0005-0000-0000-00006D100000}"/>
    <cellStyle name="스타일 86" xfId="4682" xr:uid="{00000000-0005-0000-0000-00006E100000}"/>
    <cellStyle name="스타일 87" xfId="4683" xr:uid="{00000000-0005-0000-0000-00006F100000}"/>
    <cellStyle name="스타일 88" xfId="4684" xr:uid="{00000000-0005-0000-0000-000070100000}"/>
    <cellStyle name="스타일 89" xfId="4685" xr:uid="{00000000-0005-0000-0000-000071100000}"/>
    <cellStyle name="스타일 9" xfId="3154" xr:uid="{00000000-0005-0000-0000-000072100000}"/>
    <cellStyle name="스타일 9 2" xfId="4686" xr:uid="{00000000-0005-0000-0000-000073100000}"/>
    <cellStyle name="스타일 90" xfId="4687" xr:uid="{00000000-0005-0000-0000-000074100000}"/>
    <cellStyle name="스타일 91" xfId="4688" xr:uid="{00000000-0005-0000-0000-000075100000}"/>
    <cellStyle name="스타일 92" xfId="4689" xr:uid="{00000000-0005-0000-0000-000076100000}"/>
    <cellStyle name="스타일 93" xfId="4690" xr:uid="{00000000-0005-0000-0000-000077100000}"/>
    <cellStyle name="스타일 94" xfId="4691" xr:uid="{00000000-0005-0000-0000-000078100000}"/>
    <cellStyle name="스타일 95" xfId="4692" xr:uid="{00000000-0005-0000-0000-000079100000}"/>
    <cellStyle name="스타일 96" xfId="4693" xr:uid="{00000000-0005-0000-0000-00007A100000}"/>
    <cellStyle name="스타일 97" xfId="4694" xr:uid="{00000000-0005-0000-0000-00007B100000}"/>
    <cellStyle name="스타일 98" xfId="4695" xr:uid="{00000000-0005-0000-0000-00007C100000}"/>
    <cellStyle name="스타일 99" xfId="4696" xr:uid="{00000000-0005-0000-0000-00007D100000}"/>
    <cellStyle name="시설업무연락" xfId="4697" xr:uid="{00000000-0005-0000-0000-00007E100000}"/>
    <cellStyle name="시설업연" xfId="4698" xr:uid="{00000000-0005-0000-0000-00007F100000}"/>
    <cellStyle name="시설연" xfId="4699" xr:uid="{00000000-0005-0000-0000-000080100000}"/>
    <cellStyle name="안건회계법인" xfId="209" xr:uid="{00000000-0005-0000-0000-000081100000}"/>
    <cellStyle name="연결된 셀" xfId="210" builtinId="24" customBuiltin="1"/>
    <cellStyle name="연결된 셀 2" xfId="3155" xr:uid="{00000000-0005-0000-0000-000083100000}"/>
    <cellStyle name="열어본 하이퍼링크" xfId="211" xr:uid="{00000000-0005-0000-0000-000084100000}"/>
    <cellStyle name="왼" xfId="3156" xr:uid="{00000000-0005-0000-0000-000085100000}"/>
    <cellStyle name="왼쪽2" xfId="3157" xr:uid="{00000000-0005-0000-0000-000086100000}"/>
    <cellStyle name="왼쪽5" xfId="3158" xr:uid="{00000000-0005-0000-0000-000087100000}"/>
    <cellStyle name="요약" xfId="212" builtinId="25" customBuiltin="1"/>
    <cellStyle name="요약 2" xfId="3159" xr:uid="{00000000-0005-0000-0000-000089100000}"/>
    <cellStyle name="원" xfId="213" xr:uid="{00000000-0005-0000-0000-00008A100000}"/>
    <cellStyle name="원 2" xfId="3160" xr:uid="{00000000-0005-0000-0000-00008B100000}"/>
    <cellStyle name="원 3" xfId="816" xr:uid="{00000000-0005-0000-0000-00008C100000}"/>
    <cellStyle name="원 4" xfId="3418" xr:uid="{00000000-0005-0000-0000-00008D100000}"/>
    <cellStyle name="원_00-방죽보및용수로전체수량" xfId="3161" xr:uid="{00000000-0005-0000-0000-00008E100000}"/>
    <cellStyle name="원_01.9영남 도심사서" xfId="3162" xr:uid="{00000000-0005-0000-0000-00008F100000}"/>
    <cellStyle name="원_02_12작업" xfId="4700" xr:uid="{00000000-0005-0000-0000-000090100000}"/>
    <cellStyle name="원_03정산" xfId="4701" xr:uid="{00000000-0005-0000-0000-000091100000}"/>
    <cellStyle name="원_04_01작업" xfId="4702" xr:uid="{00000000-0005-0000-0000-000092100000}"/>
    <cellStyle name="원_04시행" xfId="4703" xr:uid="{00000000-0005-0000-0000-000093100000}"/>
    <cellStyle name="원_06-하이목앞수량" xfId="3163" xr:uid="{00000000-0005-0000-0000-000094100000}"/>
    <cellStyle name="원_06-횡배수관" xfId="3164" xr:uid="{00000000-0005-0000-0000-000095100000}"/>
    <cellStyle name="원_08-옹벽공" xfId="3165" xr:uid="{00000000-0005-0000-0000-000096100000}"/>
    <cellStyle name="원_100621-계산지구 전기공사및원격제어시스템공사 시행계획변경내역서(최종)" xfId="3166" xr:uid="{00000000-0005-0000-0000-000097100000}"/>
    <cellStyle name="원_1단양수장 계획보완내역서(최종)" xfId="214" xr:uid="{00000000-0005-0000-0000-000098100000}"/>
    <cellStyle name="원_1단양수장보완(12월대비)" xfId="215" xr:uid="{00000000-0005-0000-0000-000099100000}"/>
    <cellStyle name="원_1차변경 검토분" xfId="216" xr:uid="{00000000-0005-0000-0000-00009A100000}"/>
    <cellStyle name="원_1차보완(2002.매화)" xfId="3167" xr:uid="{00000000-0005-0000-0000-00009B100000}"/>
    <cellStyle name="원_1차보완(2002.매화.단가)" xfId="3168" xr:uid="{00000000-0005-0000-0000-00009C100000}"/>
    <cellStyle name="원_2000시행(보완2)" xfId="3169" xr:uid="{00000000-0005-0000-0000-00009D100000}"/>
    <cellStyle name="원_2000시행(보완2)_2000시행(보2) " xfId="3170" xr:uid="{00000000-0005-0000-0000-00009E100000}"/>
    <cellStyle name="원_2000시행(보완2)_2000시행(보3) " xfId="3171" xr:uid="{00000000-0005-0000-0000-00009F100000}"/>
    <cellStyle name="원_2001년 9월" xfId="217" xr:uid="{00000000-0005-0000-0000-0000A0100000}"/>
    <cellStyle name="원_2001년 9월 일위" xfId="218" xr:uid="{00000000-0005-0000-0000-0000A1100000}"/>
    <cellStyle name="원_2001년7월내역" xfId="219" xr:uid="{00000000-0005-0000-0000-0000A2100000}"/>
    <cellStyle name="원_2001년8월내역" xfId="220" xr:uid="{00000000-0005-0000-0000-0000A3100000}"/>
    <cellStyle name="원_2001년보완" xfId="3172" xr:uid="{00000000-0005-0000-0000-0000A4100000}"/>
    <cellStyle name="원_2001상암,미동총괄표(사업개요)" xfId="221" xr:uid="{00000000-0005-0000-0000-0000A5100000}"/>
    <cellStyle name="원_2002년 설치" xfId="222" xr:uid="{00000000-0005-0000-0000-0000A6100000}"/>
    <cellStyle name="원_2002년 합판거푸집" xfId="223" xr:uid="{00000000-0005-0000-0000-0000A7100000}"/>
    <cellStyle name="원_2002년2,3월" xfId="224" xr:uid="{00000000-0005-0000-0000-0000A8100000}"/>
    <cellStyle name="원_2002년시행계획서 변경확정" xfId="4704" xr:uid="{00000000-0005-0000-0000-0000A9100000}"/>
    <cellStyle name="원_2004노임운반전력견적" xfId="225" xr:uid="{00000000-0005-0000-0000-0000AA100000}"/>
    <cellStyle name="원_2007노임" xfId="226" xr:uid="{00000000-0005-0000-0000-0000AB100000}"/>
    <cellStyle name="원_2007동아-제어" xfId="227" xr:uid="{00000000-0005-0000-0000-0000AC100000}"/>
    <cellStyle name="원_2007십자들녘양수전기" xfId="228" xr:uid="{00000000-0005-0000-0000-0000AD100000}"/>
    <cellStyle name="원_2007장재-전기" xfId="229" xr:uid="{00000000-0005-0000-0000-0000AE100000}"/>
    <cellStyle name="원_2차-야간경관개선" xfId="230" xr:uid="{00000000-0005-0000-0000-0000AF100000}"/>
    <cellStyle name="원_4.○○지구소수력발전(전기)" xfId="231" xr:uid="{00000000-0005-0000-0000-0000B0100000}"/>
    <cellStyle name="원_465_kangwon2002-5-2-1)최종수정)" xfId="4705" xr:uid="{00000000-0005-0000-0000-0000B1100000}"/>
    <cellStyle name="원_5월 율북기성" xfId="4706" xr:uid="{00000000-0005-0000-0000-0000B2100000}"/>
    <cellStyle name="원_6월 율북기성" xfId="4707" xr:uid="{00000000-0005-0000-0000-0000B3100000}"/>
    <cellStyle name="원_Book1" xfId="398" xr:uid="{00000000-0005-0000-0000-0000B4100000}"/>
    <cellStyle name="원_Book1_괴목저수지(전기)-총괄" xfId="399" xr:uid="{00000000-0005-0000-0000-0000B5100000}"/>
    <cellStyle name="원_CHONG" xfId="4708" xr:uid="{00000000-0005-0000-0000-0000B6100000}"/>
    <cellStyle name="원_DANGA" xfId="4709" xr:uid="{00000000-0005-0000-0000-0000B7100000}"/>
    <cellStyle name="원_JISU_New" xfId="4710" xr:uid="{00000000-0005-0000-0000-0000B8100000}"/>
    <cellStyle name="원_NEGS" xfId="400" xr:uid="{00000000-0005-0000-0000-0000B9100000}"/>
    <cellStyle name="원_NEGS_cctv" xfId="402" xr:uid="{00000000-0005-0000-0000-0000BA100000}"/>
    <cellStyle name="원_NEGS_연기현황" xfId="401" xr:uid="{00000000-0005-0000-0000-0000BB100000}"/>
    <cellStyle name="원_PYUNG" xfId="4711" xr:uid="{00000000-0005-0000-0000-0000BC100000}"/>
    <cellStyle name="원_가로등기계설치0521" xfId="232" xr:uid="{00000000-0005-0000-0000-0000BD100000}"/>
    <cellStyle name="원_각리지(대곡지 일부)" xfId="3173" xr:uid="{00000000-0005-0000-0000-0000BE100000}"/>
    <cellStyle name="원_감곡문화011128진입가로등케이블삭제한전납입금전부삭제" xfId="233" xr:uid="{00000000-0005-0000-0000-0000BF100000}"/>
    <cellStyle name="원_강진(내역)" xfId="4712" xr:uid="{00000000-0005-0000-0000-0000C0100000}"/>
    <cellStyle name="원_강진(내역)-적용" xfId="4713" xr:uid="{00000000-0005-0000-0000-0000C1100000}"/>
    <cellStyle name="원_강진체육공원" xfId="4714" xr:uid="{00000000-0005-0000-0000-0000C2100000}"/>
    <cellStyle name="원_강흥-전기내역" xfId="234" xr:uid="{00000000-0005-0000-0000-0000C3100000}"/>
    <cellStyle name="원_강흥-전기내역(0605)" xfId="235" xr:uid="{00000000-0005-0000-0000-0000C4100000}"/>
    <cellStyle name="원_개정도로물량" xfId="236" xr:uid="{00000000-0005-0000-0000-0000C5100000}"/>
    <cellStyle name="원_개정도로토적" xfId="237" xr:uid="{00000000-0005-0000-0000-0000C6100000}"/>
    <cellStyle name="원_개정보완설계(20031031)" xfId="238" xr:uid="{00000000-0005-0000-0000-0000C7100000}"/>
    <cellStyle name="원_검토조정내역서(신세기1217)-재검토" xfId="239" xr:uid="{00000000-0005-0000-0000-0000C8100000}"/>
    <cellStyle name="원_견적서-비츠로" xfId="3174" xr:uid="{00000000-0005-0000-0000-0000C9100000}"/>
    <cellStyle name="원_결재(관동취입보)" xfId="240" xr:uid="{00000000-0005-0000-0000-0000CA100000}"/>
    <cellStyle name="원_결재참고(동화-자동제어)" xfId="241" xr:uid="{00000000-0005-0000-0000-0000CB100000}"/>
    <cellStyle name="원_경광등제작설치내역서" xfId="242" xr:uid="{00000000-0005-0000-0000-0000CC100000}"/>
    <cellStyle name="원_경천_전기공사내역서(보완최종)" xfId="243" xr:uid="{00000000-0005-0000-0000-0000CD100000}"/>
    <cellStyle name="원_경천여수로공사비" xfId="244" xr:uid="{00000000-0005-0000-0000-0000CE100000}"/>
    <cellStyle name="원_계산1단" xfId="245" xr:uid="{00000000-0005-0000-0000-0000CF100000}"/>
    <cellStyle name="원_계산1-보완" xfId="3175" xr:uid="{00000000-0005-0000-0000-0000D0100000}"/>
    <cellStyle name="원_계산1전기내역" xfId="246" xr:uid="{00000000-0005-0000-0000-0000D1100000}"/>
    <cellStyle name="원_계산2단-한남" xfId="247" xr:uid="{00000000-0005-0000-0000-0000D2100000}"/>
    <cellStyle name="원_계산2양수장 전기공사 시행변경 내역서" xfId="3176" xr:uid="{00000000-0005-0000-0000-0000D3100000}"/>
    <cellStyle name="원_계획보완서 작성요령" xfId="3177" xr:uid="{00000000-0005-0000-0000-0000D4100000}"/>
    <cellStyle name="원_고마수량(최종)" xfId="3178" xr:uid="{00000000-0005-0000-0000-0000D5100000}"/>
    <cellStyle name="원_공사비2001-06" xfId="248" xr:uid="{00000000-0005-0000-0000-0000D6100000}"/>
    <cellStyle name="원_공사비2001-07" xfId="249" xr:uid="{00000000-0005-0000-0000-0000D7100000}"/>
    <cellStyle name="원_공사비총괄표(5.15)" xfId="250" xr:uid="{00000000-0005-0000-0000-0000D8100000}"/>
    <cellStyle name="원_공정계획등작성요령(1)" xfId="3179" xr:uid="{00000000-0005-0000-0000-0000D9100000}"/>
    <cellStyle name="원_관급자재" xfId="251" xr:uid="{00000000-0005-0000-0000-0000DA100000}"/>
    <cellStyle name="원_광활3개보수기계공사비(표지)" xfId="252" xr:uid="{00000000-0005-0000-0000-0000DB100000}"/>
    <cellStyle name="원_구조물공" xfId="253" xr:uid="{00000000-0005-0000-0000-0000DC100000}"/>
    <cellStyle name="원_궁사지구 시스템자재" xfId="254" xr:uid="{00000000-0005-0000-0000-0000DD100000}"/>
    <cellStyle name="원_궁사지구 자동화시스템일반" xfId="255" xr:uid="{00000000-0005-0000-0000-0000DE100000}"/>
    <cellStyle name="원_금계공사비" xfId="256" xr:uid="{00000000-0005-0000-0000-0000DF100000}"/>
    <cellStyle name="원_금매지구(0605)" xfId="257" xr:uid="{00000000-0005-0000-0000-0000E0100000}"/>
    <cellStyle name="원_금호2양수0101" xfId="258" xr:uid="{00000000-0005-0000-0000-0000E1100000}"/>
    <cellStyle name="원_기계계산" xfId="259" xr:uid="{00000000-0005-0000-0000-0000E2100000}"/>
    <cellStyle name="원_기계내역" xfId="260" xr:uid="{00000000-0005-0000-0000-0000E3100000}"/>
    <cellStyle name="원_기계설비내역" xfId="261" xr:uid="{00000000-0005-0000-0000-0000E4100000}"/>
    <cellStyle name="원_길곡지구-전기최종내역서(07보완-최종)" xfId="262" xr:uid="{00000000-0005-0000-0000-0000E5100000}"/>
    <cellStyle name="원_김해지구 KT공사비(1)" xfId="3180" xr:uid="{00000000-0005-0000-0000-0000E6100000}"/>
    <cellStyle name="원_깨기" xfId="3181" xr:uid="{00000000-0005-0000-0000-0000E7100000}"/>
    <cellStyle name="원_깨기(광대1)" xfId="3182" xr:uid="{00000000-0005-0000-0000-0000E8100000}"/>
    <cellStyle name="원_깨기(광대2)" xfId="3183" xr:uid="{00000000-0005-0000-0000-0000E9100000}"/>
    <cellStyle name="원_깨기(광대3)" xfId="3184" xr:uid="{00000000-0005-0000-0000-0000EA100000}"/>
    <cellStyle name="원_깨기(원장안)" xfId="3185" xr:uid="{00000000-0005-0000-0000-0000EB100000}"/>
    <cellStyle name="원_난계여방재료계산서(최종)" xfId="263" xr:uid="{00000000-0005-0000-0000-0000EC100000}"/>
    <cellStyle name="원_남광TS-60B(둔기교)" xfId="264" xr:uid="{00000000-0005-0000-0000-0000ED100000}"/>
    <cellStyle name="원_남정-전기내역" xfId="265" xr:uid="{00000000-0005-0000-0000-0000EE100000}"/>
    <cellStyle name="원_남정-전기내역(0605)" xfId="266" xr:uid="{00000000-0005-0000-0000-0000EF100000}"/>
    <cellStyle name="원_내역서" xfId="267" xr:uid="{00000000-0005-0000-0000-0000F0100000}"/>
    <cellStyle name="원_내역서_1" xfId="268" xr:uid="{00000000-0005-0000-0000-0000F1100000}"/>
    <cellStyle name="원_내역서_기계계산" xfId="269" xr:uid="{00000000-0005-0000-0000-0000F2100000}"/>
    <cellStyle name="원_내역서_기계설비내역" xfId="270" xr:uid="{00000000-0005-0000-0000-0000F3100000}"/>
    <cellStyle name="원_내역표지" xfId="271" xr:uid="{00000000-0005-0000-0000-0000F4100000}"/>
    <cellStyle name="원_내연산(토목)" xfId="4715" xr:uid="{00000000-0005-0000-0000-0000F5100000}"/>
    <cellStyle name="원_농기반" xfId="4716" xr:uid="{00000000-0005-0000-0000-0000F6100000}"/>
    <cellStyle name="원_농로재료계산서" xfId="272" xr:uid="{00000000-0005-0000-0000-0000F7100000}"/>
    <cellStyle name="원_능제전기내역" xfId="273" xr:uid="{00000000-0005-0000-0000-0000F8100000}"/>
    <cellStyle name="원_단가일람" xfId="4717" xr:uid="{00000000-0005-0000-0000-0000F9100000}"/>
    <cellStyle name="원_단가표및운반비" xfId="274" xr:uid="{00000000-0005-0000-0000-0000FA100000}"/>
    <cellStyle name="원_대가총괄및 중기,자재운반(최종) " xfId="275" xr:uid="{00000000-0005-0000-0000-0000FB100000}"/>
    <cellStyle name="원_대산도청서식-02" xfId="3186" xr:uid="{00000000-0005-0000-0000-0000FC100000}"/>
    <cellStyle name="원_대암지" xfId="3187" xr:uid="{00000000-0005-0000-0000-0000FD100000}"/>
    <cellStyle name="원_덕동-전기내역" xfId="276" xr:uid="{00000000-0005-0000-0000-0000FE100000}"/>
    <cellStyle name="원_도개(보완04.05)" xfId="277" xr:uid="{00000000-0005-0000-0000-0000FF100000}"/>
    <cellStyle name="원_도봉수원1" xfId="278" xr:uid="{00000000-0005-0000-0000-000000110000}"/>
    <cellStyle name="원_도봉지구" xfId="279" xr:uid="{00000000-0005-0000-0000-000001110000}"/>
    <cellStyle name="원_라성여수토재료집계" xfId="280" xr:uid="{00000000-0005-0000-0000-000002110000}"/>
    <cellStyle name="원_매내천" xfId="281" xr:uid="{00000000-0005-0000-0000-000003110000}"/>
    <cellStyle name="원_매내천_00-방죽보및용수로전체수량" xfId="3188" xr:uid="{00000000-0005-0000-0000-000004110000}"/>
    <cellStyle name="원_매내천_06-하이목앞수량" xfId="3189" xr:uid="{00000000-0005-0000-0000-000005110000}"/>
    <cellStyle name="원_매내천_깨기" xfId="3190" xr:uid="{00000000-0005-0000-0000-000006110000}"/>
    <cellStyle name="원_매내천_깨기(광대1)" xfId="3191" xr:uid="{00000000-0005-0000-0000-000007110000}"/>
    <cellStyle name="원_매내천_깨기(광대2)" xfId="3192" xr:uid="{00000000-0005-0000-0000-000008110000}"/>
    <cellStyle name="원_매내천_깨기(광대3)" xfId="3193" xr:uid="{00000000-0005-0000-0000-000009110000}"/>
    <cellStyle name="원_매내천_깨기(원장안)" xfId="3194" xr:uid="{00000000-0005-0000-0000-00000A110000}"/>
    <cellStyle name="원_매내천_배수공" xfId="3195" xr:uid="{00000000-0005-0000-0000-00000B110000}"/>
    <cellStyle name="원_매내천_수량" xfId="3196" xr:uid="{00000000-0005-0000-0000-00000C110000}"/>
    <cellStyle name="원_매내천_수량산출" xfId="282" xr:uid="{00000000-0005-0000-0000-00000D110000}"/>
    <cellStyle name="원_매내천_수량산출_1" xfId="283" xr:uid="{00000000-0005-0000-0000-00000E110000}"/>
    <cellStyle name="원_매내천_수량산출서" xfId="3197" xr:uid="{00000000-0005-0000-0000-00000F110000}"/>
    <cellStyle name="원_매내천_수량산출서1" xfId="284" xr:uid="{00000000-0005-0000-0000-000010110000}"/>
    <cellStyle name="원_매내천_지소취입보" xfId="3198" xr:uid="{00000000-0005-0000-0000-000011110000}"/>
    <cellStyle name="원_매내천_토공(1공구)-최종" xfId="3199" xr:uid="{00000000-0005-0000-0000-000012110000}"/>
    <cellStyle name="원_매내천_포장공" xfId="3200" xr:uid="{00000000-0005-0000-0000-000013110000}"/>
    <cellStyle name="원_맨홀진짜" xfId="4718" xr:uid="{00000000-0005-0000-0000-000014110000}"/>
    <cellStyle name="원_먹골전기(0701)" xfId="285" xr:uid="{00000000-0005-0000-0000-000015110000}"/>
    <cellStyle name="원_무안공원시설" xfId="4719" xr:uid="{00000000-0005-0000-0000-000016110000}"/>
    <cellStyle name="원_물량보완(2001년전체)" xfId="3201" xr:uid="{00000000-0005-0000-0000-000017110000}"/>
    <cellStyle name="원_밀양지구 시스템일반" xfId="286" xr:uid="{00000000-0005-0000-0000-000018110000}"/>
    <cellStyle name="원_방조제 기전시설" xfId="287" xr:uid="{00000000-0005-0000-0000-000019110000}"/>
    <cellStyle name="원_방화실010310" xfId="288" xr:uid="{00000000-0005-0000-0000-00001A110000}"/>
    <cellStyle name="원_배수공" xfId="289" xr:uid="{00000000-0005-0000-0000-00001B110000}"/>
    <cellStyle name="원_배수공_1" xfId="3202" xr:uid="{00000000-0005-0000-0000-00001C110000}"/>
    <cellStyle name="원_배수장TMTC" xfId="291" xr:uid="{00000000-0005-0000-0000-00001D110000}"/>
    <cellStyle name="원_배수장내역(기계)" xfId="290" xr:uid="{00000000-0005-0000-0000-00001E110000}"/>
    <cellStyle name="원_배수토적" xfId="3203" xr:uid="{00000000-0005-0000-0000-00001F110000}"/>
    <cellStyle name="원_백공갑문" xfId="292" xr:uid="{00000000-0005-0000-0000-000020110000}"/>
    <cellStyle name="원_백공갑문2" xfId="293" xr:uid="{00000000-0005-0000-0000-000021110000}"/>
    <cellStyle name="원_백공하서공구단가보완(200403)" xfId="294" xr:uid="{00000000-0005-0000-0000-000022110000}"/>
    <cellStyle name="원_백산지소" xfId="3204" xr:uid="{00000000-0005-0000-0000-000023110000}"/>
    <cellStyle name="원_변경계약내역서" xfId="295" xr:uid="{00000000-0005-0000-0000-000024110000}"/>
    <cellStyle name="원_변경내역1(낙찰적용)" xfId="4720" xr:uid="{00000000-0005-0000-0000-000025110000}"/>
    <cellStyle name="원_변경내역서" xfId="296" xr:uid="{00000000-0005-0000-0000-000026110000}"/>
    <cellStyle name="원_병성배수장내역" xfId="297" xr:uid="{00000000-0005-0000-0000-000027110000}"/>
    <cellStyle name="원_병성배수장내역(최종)" xfId="298" xr:uid="{00000000-0005-0000-0000-000028110000}"/>
    <cellStyle name="원_보문지구원격제어소" xfId="299" xr:uid="{00000000-0005-0000-0000-000029110000}"/>
    <cellStyle name="원_보문지구중앙관리소" xfId="300" xr:uid="{00000000-0005-0000-0000-00002A110000}"/>
    <cellStyle name="원_보성회령제사통-변경1" xfId="301" xr:uid="{00000000-0005-0000-0000-00002B110000}"/>
    <cellStyle name="원_부대공사" xfId="302" xr:uid="{00000000-0005-0000-0000-00002C110000}"/>
    <cellStyle name="원_부대집계" xfId="303" xr:uid="{00000000-0005-0000-0000-00002D110000}"/>
    <cellStyle name="원_부록3 김해지구 공사비(최종)" xfId="3205" xr:uid="{00000000-0005-0000-0000-00002E110000}"/>
    <cellStyle name="원_부록4 부안지구 공사비(최종)-수정" xfId="304" xr:uid="{00000000-0005-0000-0000-00002F110000}"/>
    <cellStyle name="원_부록5 남해지구 공사비" xfId="3206" xr:uid="{00000000-0005-0000-0000-000030110000}"/>
    <cellStyle name="원_부록5 남해지구 공사비 (version 1)" xfId="3207" xr:uid="{00000000-0005-0000-0000-000031110000}"/>
    <cellStyle name="원_부안 시스템 내역서" xfId="305" xr:uid="{00000000-0005-0000-0000-000032110000}"/>
    <cellStyle name="원_부안지구원격제어소" xfId="306" xr:uid="{00000000-0005-0000-0000-000033110000}"/>
    <cellStyle name="원_사업수지예산서(김해TM.TC-2011.12)" xfId="3208" xr:uid="{00000000-0005-0000-0000-000034110000}"/>
    <cellStyle name="원_산이내역서1" xfId="307" xr:uid="{00000000-0005-0000-0000-000035110000}"/>
    <cellStyle name="원_상수도" xfId="4721" xr:uid="{00000000-0005-0000-0000-000036110000}"/>
    <cellStyle name="원_상평0401(단가보완)" xfId="308" xr:uid="{00000000-0005-0000-0000-000037110000}"/>
    <cellStyle name="원_상하2002단가인상제출서류" xfId="309" xr:uid="{00000000-0005-0000-0000-000038110000}"/>
    <cellStyle name="원_석우기계공사비(최종)" xfId="310" xr:uid="{00000000-0005-0000-0000-000039110000}"/>
    <cellStyle name="원_설계서" xfId="311" xr:uid="{00000000-0005-0000-0000-00003A110000}"/>
    <cellStyle name="원_성구전기보완(03.08)" xfId="312" xr:uid="{00000000-0005-0000-0000-00003B110000}"/>
    <cellStyle name="원_성구지구_중규모_농업용수_개발사업_(전기공사)1" xfId="313" xr:uid="{00000000-0005-0000-0000-00003C110000}"/>
    <cellStyle name="원_성당1전기내역서" xfId="314" xr:uid="{00000000-0005-0000-0000-00003D110000}"/>
    <cellStyle name="원_성산중학교(철콘)" xfId="3209" xr:uid="{00000000-0005-0000-0000-00003E110000}"/>
    <cellStyle name="원_세풍승인" xfId="315" xr:uid="{00000000-0005-0000-0000-00003F110000}"/>
    <cellStyle name="원_수량" xfId="3210" xr:uid="{00000000-0005-0000-0000-000040110000}"/>
    <cellStyle name="원_수량 2" xfId="4722" xr:uid="{00000000-0005-0000-0000-000041110000}"/>
    <cellStyle name="원_수량(5.18)" xfId="4723" xr:uid="{00000000-0005-0000-0000-000042110000}"/>
    <cellStyle name="원_수량산출" xfId="316" xr:uid="{00000000-0005-0000-0000-000043110000}"/>
    <cellStyle name="원_수량산출_1" xfId="317" xr:uid="{00000000-0005-0000-0000-000044110000}"/>
    <cellStyle name="원_수량산출_2" xfId="318" xr:uid="{00000000-0005-0000-0000-000045110000}"/>
    <cellStyle name="원_수량산출서" xfId="3211" xr:uid="{00000000-0005-0000-0000-000046110000}"/>
    <cellStyle name="원_수량산출서(신규)" xfId="4724" xr:uid="{00000000-0005-0000-0000-000047110000}"/>
    <cellStyle name="원_수량산출서1" xfId="319" xr:uid="{00000000-0005-0000-0000-000048110000}"/>
    <cellStyle name="원_수량집계" xfId="4725" xr:uid="{00000000-0005-0000-0000-000049110000}"/>
    <cellStyle name="원_수문(5x5이하) 일위" xfId="320" xr:uid="{00000000-0005-0000-0000-00004A110000}"/>
    <cellStyle name="원_수문_5m이하(2006년_9월)" xfId="321" xr:uid="{00000000-0005-0000-0000-00004B110000}"/>
    <cellStyle name="원_수산사업비2" xfId="322" xr:uid="{00000000-0005-0000-0000-00004C110000}"/>
    <cellStyle name="원_수지예산서 작성요령" xfId="3212" xr:uid="{00000000-0005-0000-0000-00004D110000}"/>
    <cellStyle name="원_수지예산서(증감)" xfId="3213" xr:uid="{00000000-0005-0000-0000-00004E110000}"/>
    <cellStyle name="원_수지예산서양식" xfId="323" xr:uid="{00000000-0005-0000-0000-00004F110000}"/>
    <cellStyle name="원_순천구룡" xfId="324" xr:uid="{00000000-0005-0000-0000-000050110000}"/>
    <cellStyle name="원_순천지부구룡해룡" xfId="325" xr:uid="{00000000-0005-0000-0000-000051110000}"/>
    <cellStyle name="원_신동지구단가보완(200403)" xfId="326" xr:uid="{00000000-0005-0000-0000-000052110000}"/>
    <cellStyle name="원_신백산기계 내역(최종분)" xfId="327" xr:uid="{00000000-0005-0000-0000-000053110000}"/>
    <cellStyle name="원_신성지구-강흥" xfId="328" xr:uid="{00000000-0005-0000-0000-000054110000}"/>
    <cellStyle name="원_신성총괄(기계 전기)" xfId="329" xr:uid="{00000000-0005-0000-0000-000055110000}"/>
    <cellStyle name="원_신촌전기내역(1배수장-'0909단가보완)" xfId="330" xr:uid="{00000000-0005-0000-0000-000056110000}"/>
    <cellStyle name="원_앵금공사비" xfId="331" xr:uid="{00000000-0005-0000-0000-000057110000}"/>
    <cellStyle name="원_양수장 일위(2006년_9월)" xfId="332" xr:uid="{00000000-0005-0000-0000-000058110000}"/>
    <cellStyle name="원_여수토재료계산서(라성)" xfId="333" xr:uid="{00000000-0005-0000-0000-000059110000}"/>
    <cellStyle name="원_영남도청서식" xfId="3214" xr:uid="{00000000-0005-0000-0000-00005A110000}"/>
    <cellStyle name="원_영남사업비(2001변경년도할)" xfId="3215" xr:uid="{00000000-0005-0000-0000-00005B110000}"/>
    <cellStyle name="원_영남하도변경-철콘" xfId="3216" xr:uid="{00000000-0005-0000-0000-00005C110000}"/>
    <cellStyle name="원_영풍작업(04)" xfId="4726" xr:uid="{00000000-0005-0000-0000-00005D110000}"/>
    <cellStyle name="원_영풍작업(2004 내역)" xfId="4727" xr:uid="{00000000-0005-0000-0000-00005E110000}"/>
    <cellStyle name="원_영풍제시행계획03년도 내역1" xfId="4728" xr:uid="{00000000-0005-0000-0000-00005F110000}"/>
    <cellStyle name="원_영풍지구 심사서" xfId="4729" xr:uid="{00000000-0005-0000-0000-000060110000}"/>
    <cellStyle name="원_예전지구시행계획서" xfId="334" xr:uid="{00000000-0005-0000-0000-000061110000}"/>
    <cellStyle name="원_오로보완(0111)" xfId="335" xr:uid="{00000000-0005-0000-0000-000062110000}"/>
    <cellStyle name="원_오수관로" xfId="336" xr:uid="{00000000-0005-0000-0000-000063110000}"/>
    <cellStyle name="원_오수관로재료집계" xfId="337" xr:uid="{00000000-0005-0000-0000-000064110000}"/>
    <cellStyle name="원_오폐수처리장" xfId="338" xr:uid="{00000000-0005-0000-0000-000065110000}"/>
    <cellStyle name="원_옥동양수0101" xfId="339" xr:uid="{00000000-0005-0000-0000-000066110000}"/>
    <cellStyle name="원_왕궁-전기" xfId="340" xr:uid="{00000000-0005-0000-0000-000067110000}"/>
    <cellStyle name="원_용지조서" xfId="341" xr:uid="{00000000-0005-0000-0000-000068110000}"/>
    <cellStyle name="원_우곡04.02" xfId="342" xr:uid="{00000000-0005-0000-0000-000069110000}"/>
    <cellStyle name="원_우수관로" xfId="343" xr:uid="{00000000-0005-0000-0000-00006A110000}"/>
    <cellStyle name="원_우수관로재료집계" xfId="344" xr:uid="{00000000-0005-0000-0000-00006B110000}"/>
    <cellStyle name="원_운반 자재" xfId="345" xr:uid="{00000000-0005-0000-0000-00006C110000}"/>
    <cellStyle name="원_월별진도보고(지사)" xfId="346" xr:uid="{00000000-0005-0000-0000-00006D110000}"/>
    <cellStyle name="원_월촌건축" xfId="3217" xr:uid="{00000000-0005-0000-0000-00006E110000}"/>
    <cellStyle name="원_월촌-기계보완" xfId="3218" xr:uid="{00000000-0005-0000-0000-00006F110000}"/>
    <cellStyle name="원_월평양수장담수시설" xfId="347" xr:uid="{00000000-0005-0000-0000-000070110000}"/>
    <cellStyle name="원_유량계 설치 일위대가" xfId="348" xr:uid="{00000000-0005-0000-0000-000071110000}"/>
    <cellStyle name="원_율촌사업수지" xfId="349" xr:uid="{00000000-0005-0000-0000-000072110000}"/>
    <cellStyle name="원_율촌사업현황" xfId="350" xr:uid="{00000000-0005-0000-0000-000073110000}"/>
    <cellStyle name="원_의송보건지소(전기)" xfId="3219" xr:uid="{00000000-0005-0000-0000-000074110000}"/>
    <cellStyle name="원_익산문서고내역" xfId="351" xr:uid="{00000000-0005-0000-0000-000075110000}"/>
    <cellStyle name="원_인흥공사비(수지예산서)" xfId="4730" xr:uid="{00000000-0005-0000-0000-000076110000}"/>
    <cellStyle name="원_임실농공단지(20040312-2)" xfId="352" xr:uid="{00000000-0005-0000-0000-000077110000}"/>
    <cellStyle name="원_작업" xfId="4731" xr:uid="{00000000-0005-0000-0000-000078110000}"/>
    <cellStyle name="원_작업02_08" xfId="4732" xr:uid="{00000000-0005-0000-0000-000079110000}"/>
    <cellStyle name="원_작업일보(월정)" xfId="4733" xr:uid="{00000000-0005-0000-0000-00007A110000}"/>
    <cellStyle name="원_장선전기단가보완(0403)" xfId="353" xr:uid="{00000000-0005-0000-0000-00007B110000}"/>
    <cellStyle name="원_장선전기단가보완(050422)4월단가보완" xfId="354" xr:uid="{00000000-0005-0000-0000-00007C110000}"/>
    <cellStyle name="원_장선전기단가보완(0509)9월단가보완" xfId="355" xr:uid="{00000000-0005-0000-0000-00007D110000}"/>
    <cellStyle name="원_장재-전기" xfId="356" xr:uid="{00000000-0005-0000-0000-00007E110000}"/>
    <cellStyle name="원_장흥광평양수장" xfId="357" xr:uid="{00000000-0005-0000-0000-00007F110000}"/>
    <cellStyle name="원_재료계산서" xfId="358" xr:uid="{00000000-0005-0000-0000-000080110000}"/>
    <cellStyle name="원_재료계산서(여수토방수로)" xfId="359" xr:uid="{00000000-0005-0000-0000-000081110000}"/>
    <cellStyle name="원_재료계산서(토적)" xfId="3220" xr:uid="{00000000-0005-0000-0000-000082110000}"/>
    <cellStyle name="원_재료집계총괄(취입보여수토)" xfId="360" xr:uid="{00000000-0005-0000-0000-000083110000}"/>
    <cellStyle name="원_재료집계총괄(취입보여수토-접속배수로제외)" xfId="361" xr:uid="{00000000-0005-0000-0000-000084110000}"/>
    <cellStyle name="원_재오개양수" xfId="362" xr:uid="{00000000-0005-0000-0000-000085110000}"/>
    <cellStyle name="원_적서 - 1차보완(2002.매화.단가)" xfId="3221" xr:uid="{00000000-0005-0000-0000-000086110000}"/>
    <cellStyle name="원_전기(0109)" xfId="363" xr:uid="{00000000-0005-0000-0000-000087110000}"/>
    <cellStyle name="원_전기내역(확장양배수장-기계터파기1)" xfId="3222" xr:uid="{00000000-0005-0000-0000-000088110000}"/>
    <cellStyle name="원_전기내역서" xfId="364" xr:uid="{00000000-0005-0000-0000-000089110000}"/>
    <cellStyle name="원_전기내역서(김해본산-최종)" xfId="365" xr:uid="{00000000-0005-0000-0000-00008A110000}"/>
    <cellStyle name="원_전기내역서(본산)" xfId="366" xr:uid="{00000000-0005-0000-0000-00008B110000}"/>
    <cellStyle name="원_전기내역서(본산-0810단가보완)" xfId="367" xr:uid="{00000000-0005-0000-0000-00008C110000}"/>
    <cellStyle name="원_전기내역서(봉산)" xfId="368" xr:uid="{00000000-0005-0000-0000-00008D110000}"/>
    <cellStyle name="원_전기내역서(성산)" xfId="369" xr:uid="{00000000-0005-0000-0000-00008E110000}"/>
    <cellStyle name="원_전기내역서(오운)" xfId="370" xr:uid="{00000000-0005-0000-0000-00008F110000}"/>
    <cellStyle name="원_전기내역서(칠산)" xfId="371" xr:uid="{00000000-0005-0000-0000-000090110000}"/>
    <cellStyle name="원_전기내역서-명천" xfId="372" xr:uid="{00000000-0005-0000-0000-000091110000}"/>
    <cellStyle name="원_전기물량산출근거(반포)" xfId="373" xr:uid="{00000000-0005-0000-0000-000092110000}"/>
    <cellStyle name="원_전북 용산지구 다단 21×1.2-2련(020417)" xfId="374" xr:uid="{00000000-0005-0000-0000-000093110000}"/>
    <cellStyle name="원_점리내역" xfId="4734" xr:uid="{00000000-0005-0000-0000-000094110000}"/>
    <cellStyle name="원_정산내역서1" xfId="4735" xr:uid="{00000000-0005-0000-0000-000095110000}"/>
    <cellStyle name="원_정산변경" xfId="4736" xr:uid="{00000000-0005-0000-0000-000096110000}"/>
    <cellStyle name="원_정우전기내역서" xfId="375" xr:uid="{00000000-0005-0000-0000-000097110000}"/>
    <cellStyle name="원_정읍2000개보수지급자재" xfId="3223" xr:uid="{00000000-0005-0000-0000-000098110000}"/>
    <cellStyle name="원_정읍지구 코드사업 실시설계" xfId="3224" xr:uid="{00000000-0005-0000-0000-000099110000}"/>
    <cellStyle name="원_제당제료집계(산정)" xfId="376" xr:uid="{00000000-0005-0000-0000-00009A110000}"/>
    <cellStyle name="원_제당토적표" xfId="4737" xr:uid="{00000000-0005-0000-0000-00009B110000}"/>
    <cellStyle name="원_제작내역" xfId="377" xr:uid="{00000000-0005-0000-0000-00009C110000}"/>
    <cellStyle name="원_중배측벽" xfId="3225" xr:uid="{00000000-0005-0000-0000-00009D110000}"/>
    <cellStyle name="원_증감" xfId="378" xr:uid="{00000000-0005-0000-0000-00009E110000}"/>
    <cellStyle name="원_지소취입보" xfId="3226" xr:uid="{00000000-0005-0000-0000-00009F110000}"/>
    <cellStyle name="원_진도 보전지구" xfId="379" xr:uid="{00000000-0005-0000-0000-0000A0110000}"/>
    <cellStyle name="원_진도보고(지사)" xfId="380" xr:uid="{00000000-0005-0000-0000-0000A1110000}"/>
    <cellStyle name="원_창녕도시계획도로교량내역" xfId="3227" xr:uid="{00000000-0005-0000-0000-0000A2110000}"/>
    <cellStyle name="원_창봉지급자재단가" xfId="4738" xr:uid="{00000000-0005-0000-0000-0000A3110000}"/>
    <cellStyle name="원_천정주행기중기" xfId="381" xr:uid="{00000000-0005-0000-0000-0000A4110000}"/>
    <cellStyle name="원_천천지구 감시시스템" xfId="382" xr:uid="{00000000-0005-0000-0000-0000A5110000}"/>
    <cellStyle name="원_천천지구 전기(1안)" xfId="3228" xr:uid="{00000000-0005-0000-0000-0000A6110000}"/>
    <cellStyle name="원_초계지구 시스템일반(단가보완-'0905)" xfId="383" xr:uid="{00000000-0005-0000-0000-0000A7110000}"/>
    <cellStyle name="원_총괄및전기공사내역서-보완" xfId="384" xr:uid="{00000000-0005-0000-0000-0000A8110000}"/>
    <cellStyle name="원_총괄자재집계표" xfId="3229" xr:uid="{00000000-0005-0000-0000-0000A9110000}"/>
    <cellStyle name="원_총괄정리" xfId="3230" xr:uid="{00000000-0005-0000-0000-0000AA110000}"/>
    <cellStyle name="원_취입보기계공사비" xfId="385" xr:uid="{00000000-0005-0000-0000-0000AB110000}"/>
    <cellStyle name="원_큐비클단가대비표" xfId="386" xr:uid="{00000000-0005-0000-0000-0000AC110000}"/>
    <cellStyle name="원_터파기0514" xfId="387" xr:uid="{00000000-0005-0000-0000-0000AD110000}"/>
    <cellStyle name="원_토공(1공구)-최종" xfId="3231" xr:uid="{00000000-0005-0000-0000-0000AE110000}"/>
    <cellStyle name="원_토적계산표재료집계표" xfId="4739" xr:uid="{00000000-0005-0000-0000-0000AF110000}"/>
    <cellStyle name="원_토적계산표재료집계표_2000토적및재료집계표2" xfId="4740" xr:uid="{00000000-0005-0000-0000-0000B0110000}"/>
    <cellStyle name="원_토적계산표재료집계표_2000토적및집계표" xfId="4741" xr:uid="{00000000-0005-0000-0000-0000B1110000}"/>
    <cellStyle name="원_팔덕1전기내역서" xfId="388" xr:uid="{00000000-0005-0000-0000-0000B2110000}"/>
    <cellStyle name="원_팔덕지구 자동화내역" xfId="389" xr:uid="{00000000-0005-0000-0000-0000B3110000}"/>
    <cellStyle name="원_팔봉양수" xfId="390" xr:uid="{00000000-0005-0000-0000-0000B4110000}"/>
    <cellStyle name="원_포장" xfId="391" xr:uid="{00000000-0005-0000-0000-0000B5110000}"/>
    <cellStyle name="원_포장공" xfId="3232" xr:uid="{00000000-0005-0000-0000-0000B6110000}"/>
    <cellStyle name="원_품목조정검토양식(청웅1차)" xfId="392" xr:uid="{00000000-0005-0000-0000-0000B7110000}"/>
    <cellStyle name="원_하서0805es" xfId="393" xr:uid="{00000000-0005-0000-0000-0000B8110000}"/>
    <cellStyle name="원_하장양수(40HP20HP)020309" xfId="394" xr:uid="{00000000-0005-0000-0000-0000B9110000}"/>
    <cellStyle name="원_한림지구TMTC내역서(07년삭제_총사업비심의)" xfId="395" xr:uid="{00000000-0005-0000-0000-0000BA110000}"/>
    <cellStyle name="원_합판거푸집" xfId="396" xr:uid="{00000000-0005-0000-0000-0000BB110000}"/>
    <cellStyle name="원_해보시장-수정최종" xfId="4742" xr:uid="{00000000-0005-0000-0000-0000BC110000}"/>
    <cellStyle name="원_황계(0203)" xfId="397" xr:uid="{00000000-0005-0000-0000-0000BD110000}"/>
    <cellStyle name="유1" xfId="3233" xr:uid="{00000000-0005-0000-0000-0000BE110000}"/>
    <cellStyle name="유영" xfId="3234" xr:uid="{00000000-0005-0000-0000-0000BF110000}"/>
    <cellStyle name="을지" xfId="403" xr:uid="{00000000-0005-0000-0000-0000C0110000}"/>
    <cellStyle name="이천칠백이십삼만육천원정" xfId="404" xr:uid="{00000000-0005-0000-0000-0000C1110000}"/>
    <cellStyle name="一般_GARMENT STEP FORM HK" xfId="4743" xr:uid="{00000000-0005-0000-0000-0000C2110000}"/>
    <cellStyle name="일위대가" xfId="3235" xr:uid="{00000000-0005-0000-0000-0000C3110000}"/>
    <cellStyle name="입력" xfId="405" builtinId="20" customBuiltin="1"/>
    <cellStyle name="입력 2" xfId="3236" xr:uid="{00000000-0005-0000-0000-0000C5110000}"/>
    <cellStyle name="자리수" xfId="406" xr:uid="{00000000-0005-0000-0000-0000C6110000}"/>
    <cellStyle name="자리수 - 유형1" xfId="3237" xr:uid="{00000000-0005-0000-0000-0000C7110000}"/>
    <cellStyle name="자리수 10" xfId="3419" xr:uid="{00000000-0005-0000-0000-0000C8110000}"/>
    <cellStyle name="자리수 11" xfId="4744" xr:uid="{00000000-0005-0000-0000-0000C9110000}"/>
    <cellStyle name="자리수 2" xfId="3238" xr:uid="{00000000-0005-0000-0000-0000CA110000}"/>
    <cellStyle name="자리수 3" xfId="3239" xr:uid="{00000000-0005-0000-0000-0000CB110000}"/>
    <cellStyle name="자리수 4" xfId="3240" xr:uid="{00000000-0005-0000-0000-0000CC110000}"/>
    <cellStyle name="자리수 5" xfId="3241" xr:uid="{00000000-0005-0000-0000-0000CD110000}"/>
    <cellStyle name="자리수 6" xfId="3242" xr:uid="{00000000-0005-0000-0000-0000CE110000}"/>
    <cellStyle name="자리수 7" xfId="817" xr:uid="{00000000-0005-0000-0000-0000CF110000}"/>
    <cellStyle name="자리수 8" xfId="3420" xr:uid="{00000000-0005-0000-0000-0000D0110000}"/>
    <cellStyle name="자리수 9" xfId="3421" xr:uid="{00000000-0005-0000-0000-0000D1110000}"/>
    <cellStyle name="자리수_2열연수처리 전기견(41%)" xfId="3243" xr:uid="{00000000-0005-0000-0000-0000D2110000}"/>
    <cellStyle name="자리수0" xfId="407" xr:uid="{00000000-0005-0000-0000-0000D3110000}"/>
    <cellStyle name="자리수0 2" xfId="3244" xr:uid="{00000000-0005-0000-0000-0000D4110000}"/>
    <cellStyle name="자리수0 3" xfId="818" xr:uid="{00000000-0005-0000-0000-0000D5110000}"/>
    <cellStyle name="자리수0 4" xfId="4745" xr:uid="{00000000-0005-0000-0000-0000D6110000}"/>
    <cellStyle name="자재조사표" xfId="408" xr:uid="{00000000-0005-0000-0000-0000D7110000}"/>
    <cellStyle name="제목" xfId="409" builtinId="15" customBuiltin="1"/>
    <cellStyle name="제목 1" xfId="410" builtinId="16" customBuiltin="1"/>
    <cellStyle name="제목 1 2" xfId="3245" xr:uid="{00000000-0005-0000-0000-0000DA110000}"/>
    <cellStyle name="제목 2" xfId="411" builtinId="17" customBuiltin="1"/>
    <cellStyle name="제목 2 2" xfId="3246" xr:uid="{00000000-0005-0000-0000-0000DC110000}"/>
    <cellStyle name="제목 3" xfId="412" builtinId="18" customBuiltin="1"/>
    <cellStyle name="제목 3 2" xfId="3247" xr:uid="{00000000-0005-0000-0000-0000DE110000}"/>
    <cellStyle name="제목 4" xfId="413" builtinId="19" customBuiltin="1"/>
    <cellStyle name="제목 4 2" xfId="3248" xr:uid="{00000000-0005-0000-0000-0000E0110000}"/>
    <cellStyle name="제목 5" xfId="3249" xr:uid="{00000000-0005-0000-0000-0000E1110000}"/>
    <cellStyle name="제목[1 줄]" xfId="3250" xr:uid="{00000000-0005-0000-0000-0000E2110000}"/>
    <cellStyle name="제목[2줄 아래]" xfId="3251" xr:uid="{00000000-0005-0000-0000-0000E3110000}"/>
    <cellStyle name="제목[2줄 위]" xfId="3252" xr:uid="{00000000-0005-0000-0000-0000E4110000}"/>
    <cellStyle name="제목1" xfId="3253" xr:uid="{00000000-0005-0000-0000-0000E5110000}"/>
    <cellStyle name="제목1 2" xfId="3254" xr:uid="{00000000-0005-0000-0000-0000E6110000}"/>
    <cellStyle name="제목2" xfId="3255" xr:uid="{00000000-0005-0000-0000-0000E7110000}"/>
    <cellStyle name="제목3" xfId="3256" xr:uid="{00000000-0005-0000-0000-0000E8110000}"/>
    <cellStyle name="좋음" xfId="414" builtinId="26" customBuiltin="1"/>
    <cellStyle name="좋음 2" xfId="3257" xr:uid="{00000000-0005-0000-0000-0000EA110000}"/>
    <cellStyle name="ܸ준" xfId="3258" xr:uid="{00000000-0005-0000-0000-0000EB110000}"/>
    <cellStyle name="중요" xfId="3259" xr:uid="{00000000-0005-0000-0000-0000EC110000}"/>
    <cellStyle name="지정되지 않음" xfId="415" xr:uid="{00000000-0005-0000-0000-0000ED110000}"/>
    <cellStyle name="지하철정렬" xfId="4746" xr:uid="{00000000-0005-0000-0000-0000EE110000}"/>
    <cellStyle name="千分位[0]_GARMENT STEP FORM HK" xfId="4747" xr:uid="{00000000-0005-0000-0000-0000EF110000}"/>
    <cellStyle name="千分位_GARMENT STEP FORM HK" xfId="4748" xr:uid="{00000000-0005-0000-0000-0000F0110000}"/>
    <cellStyle name="출력" xfId="416" builtinId="21" customBuiltin="1"/>
    <cellStyle name="출력 2" xfId="3260" xr:uid="{00000000-0005-0000-0000-0000F2110000}"/>
    <cellStyle name="코드" xfId="417" xr:uid="{00000000-0005-0000-0000-0000F3110000}"/>
    <cellStyle name="콤" xfId="3261" xr:uid="{00000000-0005-0000-0000-0000F4110000}"/>
    <cellStyle name="콤_SOLAR투광등내역서(1-21)" xfId="3262" xr:uid="{00000000-0005-0000-0000-0000F5110000}"/>
    <cellStyle name="콤_SOLAR투광등내역서(1-21)_내역서(통영)3.9" xfId="3263" xr:uid="{00000000-0005-0000-0000-0000F6110000}"/>
    <cellStyle name="콤_SOLAR투광등내역서(1-21)_내역서(통영)3.9_기초 산출" xfId="3264" xr:uid="{00000000-0005-0000-0000-0000F7110000}"/>
    <cellStyle name="콤_SOLAR투광등내역서(1-21)_내역서(통영)3.9_양산범어6 어린이공원 내역서" xfId="3265" xr:uid="{00000000-0005-0000-0000-0000F8110000}"/>
    <cellStyle name="콤_SOLAR투광등내역서(1-21)_내역서(통영)3.9_전압강하" xfId="3266" xr:uid="{00000000-0005-0000-0000-0000F9110000}"/>
    <cellStyle name="콤_내역서 3.10" xfId="3267" xr:uid="{00000000-0005-0000-0000-0000FA110000}"/>
    <cellStyle name="콤_내역서 참고" xfId="3268" xr:uid="{00000000-0005-0000-0000-0000FB110000}"/>
    <cellStyle name="콤_내역서(통영)3.9" xfId="3269" xr:uid="{00000000-0005-0000-0000-0000FC110000}"/>
    <cellStyle name="콤_내역서(통영)3.9_기초 산출" xfId="3270" xr:uid="{00000000-0005-0000-0000-0000FD110000}"/>
    <cellStyle name="콤_내역서(통영)3.9_양산범어6 어린이공원 내역서" xfId="3271" xr:uid="{00000000-0005-0000-0000-0000FE110000}"/>
    <cellStyle name="콤_내역서(통영)3.9_전압강하" xfId="3272" xr:uid="{00000000-0005-0000-0000-0000FF110000}"/>
    <cellStyle name="콤_내역서_수정_11.01" xfId="3273" xr:uid="{00000000-0005-0000-0000-000000120000}"/>
    <cellStyle name="콤_내역서12-23" xfId="3274" xr:uid="{00000000-0005-0000-0000-000001120000}"/>
    <cellStyle name="콤_내역서12-23_내역서(통영)3.9" xfId="3275" xr:uid="{00000000-0005-0000-0000-000002120000}"/>
    <cellStyle name="콤_내역서12-23_내역서(통영)3.9_기초 산출" xfId="3276" xr:uid="{00000000-0005-0000-0000-000003120000}"/>
    <cellStyle name="콤_내역서12-23_내역서(통영)3.9_양산범어6 어린이공원 내역서" xfId="3277" xr:uid="{00000000-0005-0000-0000-000004120000}"/>
    <cellStyle name="콤_내역서12-23_내역서(통영)3.9_전압강하" xfId="3278" xr:uid="{00000000-0005-0000-0000-000005120000}"/>
    <cellStyle name="콤_양산 가로공원 내역서1.3" xfId="3279" xr:uid="{00000000-0005-0000-0000-000006120000}"/>
    <cellStyle name="콤_청주 명암저수지4.16" xfId="3280" xr:uid="{00000000-0005-0000-0000-000007120000}"/>
    <cellStyle name="콤마 [" xfId="3281" xr:uid="{00000000-0005-0000-0000-000008120000}"/>
    <cellStyle name="콤마 []" xfId="3282" xr:uid="{00000000-0005-0000-0000-000009120000}"/>
    <cellStyle name="콤마 [_내역서 3.10" xfId="3283" xr:uid="{00000000-0005-0000-0000-00000A120000}"/>
    <cellStyle name="콤마 [0]" xfId="418" xr:uid="{00000000-0005-0000-0000-00000B120000}"/>
    <cellStyle name="'콤마 [0]'" xfId="4750" xr:uid="{00000000-0005-0000-0000-00000C120000}"/>
    <cellStyle name="콤마 [0] 2" xfId="4749" xr:uid="{00000000-0005-0000-0000-00000D120000}"/>
    <cellStyle name="콤마 [0]_  종  합  " xfId="4751" xr:uid="{00000000-0005-0000-0000-00000E120000}"/>
    <cellStyle name="콤마 [0]_금가양~1" xfId="419" xr:uid="{00000000-0005-0000-0000-00000F120000}"/>
    <cellStyle name="'콤마 [0]'_상수도" xfId="4752" xr:uid="{00000000-0005-0000-0000-000010120000}"/>
    <cellStyle name="콤마 [0]_소호도로태풍피해 복구공사(전기)-A구간(0130최종)" xfId="4753" xr:uid="{00000000-0005-0000-0000-000011120000}"/>
    <cellStyle name="콤마 [0]_시스템최종" xfId="420" xr:uid="{00000000-0005-0000-0000-000012120000}"/>
    <cellStyle name="콤마 [0]_토목공사총괄표" xfId="421" xr:uid="{00000000-0005-0000-0000-000013120000}"/>
    <cellStyle name="'콤마 [0]'_해보시장-수정최종" xfId="4754" xr:uid="{00000000-0005-0000-0000-000014120000}"/>
    <cellStyle name="콤마 [0]기기자재비" xfId="3284" xr:uid="{00000000-0005-0000-0000-000015120000}"/>
    <cellStyle name="콤마 [2]" xfId="422" xr:uid="{00000000-0005-0000-0000-000016120000}"/>
    <cellStyle name="콤마 [2] 2" xfId="3285" xr:uid="{00000000-0005-0000-0000-000017120000}"/>
    <cellStyle name="콤마 [2] 3" xfId="819" xr:uid="{00000000-0005-0000-0000-000018120000}"/>
    <cellStyle name="콤마 [금액]" xfId="423" xr:uid="{00000000-0005-0000-0000-000019120000}"/>
    <cellStyle name="콤마 [소수]" xfId="424" xr:uid="{00000000-0005-0000-0000-00001A120000}"/>
    <cellStyle name="콤마 [수량]" xfId="425" xr:uid="{00000000-0005-0000-0000-00001B120000}"/>
    <cellStyle name="콤마 &lt;0&gt;" xfId="426" xr:uid="{00000000-0005-0000-0000-00001C120000}"/>
    <cellStyle name="콤마 &lt;0&gt; 2" xfId="3286" xr:uid="{00000000-0005-0000-0000-00001D120000}"/>
    <cellStyle name="콤마 &lt;0&gt; 3" xfId="3422" xr:uid="{00000000-0005-0000-0000-00001E120000}"/>
    <cellStyle name="콤마 1" xfId="3287" xr:uid="{00000000-0005-0000-0000-00001F120000}"/>
    <cellStyle name="콤마(1)" xfId="3288" xr:uid="{00000000-0005-0000-0000-000020120000}"/>
    <cellStyle name="콤마[ ]" xfId="427" xr:uid="{00000000-0005-0000-0000-000021120000}"/>
    <cellStyle name="콤마[ ] 2" xfId="3290" xr:uid="{00000000-0005-0000-0000-000022120000}"/>
    <cellStyle name="콤마[ ] 3" xfId="3289" xr:uid="{00000000-0005-0000-0000-000023120000}"/>
    <cellStyle name="콤마[ ] 4" xfId="3423" xr:uid="{00000000-0005-0000-0000-000024120000}"/>
    <cellStyle name="콤마[ ] 5" xfId="4755" xr:uid="{00000000-0005-0000-0000-000025120000}"/>
    <cellStyle name="콤마[*]" xfId="428" xr:uid="{00000000-0005-0000-0000-000026120000}"/>
    <cellStyle name="콤마[*] 2" xfId="3292" xr:uid="{00000000-0005-0000-0000-000027120000}"/>
    <cellStyle name="콤마[*] 3" xfId="3291" xr:uid="{00000000-0005-0000-0000-000028120000}"/>
    <cellStyle name="콤마[*] 4" xfId="3424" xr:uid="{00000000-0005-0000-0000-000029120000}"/>
    <cellStyle name="콤마[.]" xfId="429" xr:uid="{00000000-0005-0000-0000-00002A120000}"/>
    <cellStyle name="콤마[.] 2" xfId="3294" xr:uid="{00000000-0005-0000-0000-00002B120000}"/>
    <cellStyle name="콤마[.] 3" xfId="3293" xr:uid="{00000000-0005-0000-0000-00002C120000}"/>
    <cellStyle name="콤마[.] 4" xfId="3425" xr:uid="{00000000-0005-0000-0000-00002D120000}"/>
    <cellStyle name="콤마[.] 5" xfId="4756" xr:uid="{00000000-0005-0000-0000-00002E120000}"/>
    <cellStyle name="콤마[0]" xfId="430" xr:uid="{00000000-0005-0000-0000-00002F120000}"/>
    <cellStyle name="콤마[0] 2" xfId="3296" xr:uid="{00000000-0005-0000-0000-000030120000}"/>
    <cellStyle name="콤마[0] 3" xfId="3295" xr:uid="{00000000-0005-0000-0000-000031120000}"/>
    <cellStyle name="콤마[0] 4" xfId="3426" xr:uid="{00000000-0005-0000-0000-000032120000}"/>
    <cellStyle name="콤마[0] 5" xfId="4757" xr:uid="{00000000-0005-0000-0000-000033120000}"/>
    <cellStyle name="콤마_  종  합  " xfId="431" xr:uid="{00000000-0005-0000-0000-000034120000}"/>
    <cellStyle name="콤마宛 " xfId="3297" xr:uid="{00000000-0005-0000-0000-000035120000}"/>
    <cellStyle name="콤마桓?琉?업종별 " xfId="3298" xr:uid="{00000000-0005-0000-0000-000036120000}"/>
    <cellStyle name="콤마쇔[0]_대총괄표 " xfId="3299" xr:uid="{00000000-0005-0000-0000-000037120000}"/>
    <cellStyle name="큐준_주택수주_주택용지_1" xfId="4758" xr:uid="{00000000-0005-0000-0000-000038120000}"/>
    <cellStyle name="토목" xfId="432" xr:uid="{00000000-0005-0000-0000-000039120000}"/>
    <cellStyle name="통" xfId="3300" xr:uid="{00000000-0005-0000-0000-00003A120000}"/>
    <cellStyle name="통_SOLAR투광등내역서(1-21)" xfId="3301" xr:uid="{00000000-0005-0000-0000-00003B120000}"/>
    <cellStyle name="통_SOLAR투광등내역서(1-21)_내역서(통영)3.9" xfId="3302" xr:uid="{00000000-0005-0000-0000-00003C120000}"/>
    <cellStyle name="통_SOLAR투광등내역서(1-21)_내역서(통영)3.9_기초 산출" xfId="3303" xr:uid="{00000000-0005-0000-0000-00003D120000}"/>
    <cellStyle name="통_SOLAR투광등내역서(1-21)_내역서(통영)3.9_양산범어6 어린이공원 내역서" xfId="3304" xr:uid="{00000000-0005-0000-0000-00003E120000}"/>
    <cellStyle name="통_SOLAR투광등내역서(1-21)_내역서(통영)3.9_전압강하" xfId="3305" xr:uid="{00000000-0005-0000-0000-00003F120000}"/>
    <cellStyle name="통_내역서 3.10" xfId="3306" xr:uid="{00000000-0005-0000-0000-000040120000}"/>
    <cellStyle name="통_내역서 참고" xfId="3307" xr:uid="{00000000-0005-0000-0000-000041120000}"/>
    <cellStyle name="통_내역서(통영)3.9" xfId="3308" xr:uid="{00000000-0005-0000-0000-000042120000}"/>
    <cellStyle name="통_내역서(통영)3.9_기초 산출" xfId="3309" xr:uid="{00000000-0005-0000-0000-000043120000}"/>
    <cellStyle name="통_내역서(통영)3.9_양산범어6 어린이공원 내역서" xfId="3310" xr:uid="{00000000-0005-0000-0000-000044120000}"/>
    <cellStyle name="통_내역서(통영)3.9_전압강하" xfId="3311" xr:uid="{00000000-0005-0000-0000-000045120000}"/>
    <cellStyle name="통_내역서_수정_11.01" xfId="3312" xr:uid="{00000000-0005-0000-0000-000046120000}"/>
    <cellStyle name="통_내역서12-23" xfId="3313" xr:uid="{00000000-0005-0000-0000-000047120000}"/>
    <cellStyle name="통_내역서12-23_내역서(통영)3.9" xfId="3314" xr:uid="{00000000-0005-0000-0000-000048120000}"/>
    <cellStyle name="통_내역서12-23_내역서(통영)3.9_기초 산출" xfId="3315" xr:uid="{00000000-0005-0000-0000-000049120000}"/>
    <cellStyle name="통_내역서12-23_내역서(통영)3.9_양산범어6 어린이공원 내역서" xfId="3316" xr:uid="{00000000-0005-0000-0000-00004A120000}"/>
    <cellStyle name="통_내역서12-23_내역서(통영)3.9_전압강하" xfId="3317" xr:uid="{00000000-0005-0000-0000-00004B120000}"/>
    <cellStyle name="통_양산 가로공원 내역서1.3" xfId="3318" xr:uid="{00000000-0005-0000-0000-00004C120000}"/>
    <cellStyle name="통_청주 명암저수지4.16" xfId="3319" xr:uid="{00000000-0005-0000-0000-00004D120000}"/>
    <cellStyle name="통화 [" xfId="3320" xr:uid="{00000000-0005-0000-0000-00004E120000}"/>
    <cellStyle name="통화 [0㉝〸" xfId="3321" xr:uid="{00000000-0005-0000-0000-00004F120000}"/>
    <cellStyle name="퍼센트" xfId="433" xr:uid="{00000000-0005-0000-0000-000050120000}"/>
    <cellStyle name="퍼센트 2" xfId="3322" xr:uid="{00000000-0005-0000-0000-000051120000}"/>
    <cellStyle name="퍼센트 3" xfId="820" xr:uid="{00000000-0005-0000-0000-000052120000}"/>
    <cellStyle name="퍼센트 4" xfId="4759" xr:uid="{00000000-0005-0000-0000-000053120000}"/>
    <cellStyle name="표" xfId="3323" xr:uid="{00000000-0005-0000-0000-000054120000}"/>
    <cellStyle name="표(가는선,가운데,중앙)" xfId="3324" xr:uid="{00000000-0005-0000-0000-000055120000}"/>
    <cellStyle name="표(가는선,왼쪽,중앙)" xfId="3325" xr:uid="{00000000-0005-0000-0000-000056120000}"/>
    <cellStyle name="표(세로쓰기)" xfId="3326" xr:uid="{00000000-0005-0000-0000-000057120000}"/>
    <cellStyle name="표_SOLAR투광등내역서(1-21)" xfId="3327" xr:uid="{00000000-0005-0000-0000-000058120000}"/>
    <cellStyle name="표_SOLAR투광등내역서(1-21)_내역서(통영)3.9" xfId="3328" xr:uid="{00000000-0005-0000-0000-000059120000}"/>
    <cellStyle name="표_SOLAR투광등내역서(1-21)_내역서(통영)3.9_기초 산출" xfId="3329" xr:uid="{00000000-0005-0000-0000-00005A120000}"/>
    <cellStyle name="표_SOLAR투광등내역서(1-21)_내역서(통영)3.9_양산범어6 어린이공원 내역서" xfId="3330" xr:uid="{00000000-0005-0000-0000-00005B120000}"/>
    <cellStyle name="표_SOLAR투광등내역서(1-21)_내역서(통영)3.9_전압강하" xfId="3331" xr:uid="{00000000-0005-0000-0000-00005C120000}"/>
    <cellStyle name="표_내역서 3.10" xfId="3332" xr:uid="{00000000-0005-0000-0000-00005D120000}"/>
    <cellStyle name="표_내역서 참고" xfId="3333" xr:uid="{00000000-0005-0000-0000-00005E120000}"/>
    <cellStyle name="표_내역서(통영)3.9" xfId="3334" xr:uid="{00000000-0005-0000-0000-00005F120000}"/>
    <cellStyle name="표_내역서(통영)3.9_기초 산출" xfId="3335" xr:uid="{00000000-0005-0000-0000-000060120000}"/>
    <cellStyle name="표_내역서(통영)3.9_양산범어6 어린이공원 내역서" xfId="3336" xr:uid="{00000000-0005-0000-0000-000061120000}"/>
    <cellStyle name="표_내역서(통영)3.9_전압강하" xfId="3337" xr:uid="{00000000-0005-0000-0000-000062120000}"/>
    <cellStyle name="표_내역서_수정_11.01" xfId="3338" xr:uid="{00000000-0005-0000-0000-000063120000}"/>
    <cellStyle name="표_내역서12-23" xfId="3339" xr:uid="{00000000-0005-0000-0000-000064120000}"/>
    <cellStyle name="표_내역서12-23_내역서(통영)3.9" xfId="3340" xr:uid="{00000000-0005-0000-0000-000065120000}"/>
    <cellStyle name="표_내역서12-23_내역서(통영)3.9_기초 산출" xfId="3341" xr:uid="{00000000-0005-0000-0000-000066120000}"/>
    <cellStyle name="표_내역서12-23_내역서(통영)3.9_양산범어6 어린이공원 내역서" xfId="3342" xr:uid="{00000000-0005-0000-0000-000067120000}"/>
    <cellStyle name="표_내역서12-23_내역서(통영)3.9_전압강하" xfId="3343" xr:uid="{00000000-0005-0000-0000-000068120000}"/>
    <cellStyle name="표_양산 가로공원 내역서1.3" xfId="3344" xr:uid="{00000000-0005-0000-0000-000069120000}"/>
    <cellStyle name="표_청주 명암저수지4.16" xfId="3345" xr:uid="{00000000-0005-0000-0000-00006A120000}"/>
    <cellStyle name="表示済みのハイパーリンク" xfId="3346" xr:uid="{00000000-0005-0000-0000-00006B120000}"/>
    <cellStyle name="표제목" xfId="4760" xr:uid="{00000000-0005-0000-0000-00006C120000}"/>
    <cellStyle name="표준" xfId="0" builtinId="0"/>
    <cellStyle name="표준 10" xfId="3347" xr:uid="{00000000-0005-0000-0000-00006E120000}"/>
    <cellStyle name="표준 11" xfId="4781" xr:uid="{91E5161F-75DB-4816-8D85-D24B485484FD}"/>
    <cellStyle name="표준 2" xfId="434" xr:uid="{00000000-0005-0000-0000-00006F120000}"/>
    <cellStyle name="표준 2 2" xfId="3348" xr:uid="{00000000-0005-0000-0000-000070120000}"/>
    <cellStyle name="표준 2 2 2" xfId="4762" xr:uid="{00000000-0005-0000-0000-000071120000}"/>
    <cellStyle name="표준 2 3" xfId="3349" xr:uid="{00000000-0005-0000-0000-000072120000}"/>
    <cellStyle name="표준 2 4" xfId="3363" xr:uid="{00000000-0005-0000-0000-000073120000}"/>
    <cellStyle name="표준 2 5" xfId="4761" xr:uid="{00000000-0005-0000-0000-000074120000}"/>
    <cellStyle name="표준 3" xfId="3350" xr:uid="{00000000-0005-0000-0000-000075120000}"/>
    <cellStyle name="표준 3 2" xfId="4764" xr:uid="{00000000-0005-0000-0000-000076120000}"/>
    <cellStyle name="표준 3 3" xfId="4763" xr:uid="{00000000-0005-0000-0000-000077120000}"/>
    <cellStyle name="표준 4" xfId="3351" xr:uid="{00000000-0005-0000-0000-000078120000}"/>
    <cellStyle name="표준 4 2" xfId="4765" xr:uid="{00000000-0005-0000-0000-000079120000}"/>
    <cellStyle name="표준 5" xfId="824" xr:uid="{00000000-0005-0000-0000-00007A120000}"/>
    <cellStyle name="표준 5 2" xfId="3427" xr:uid="{00000000-0005-0000-0000-00007B120000}"/>
    <cellStyle name="표준 5 3" xfId="3428" xr:uid="{00000000-0005-0000-0000-00007C120000}"/>
    <cellStyle name="표준 5 4" xfId="4766" xr:uid="{00000000-0005-0000-0000-00007D120000}"/>
    <cellStyle name="표준 6" xfId="4767" xr:uid="{00000000-0005-0000-0000-00007E120000}"/>
    <cellStyle name="표준 7" xfId="4768" xr:uid="{00000000-0005-0000-0000-00007F120000}"/>
    <cellStyle name="표준 8" xfId="4769" xr:uid="{00000000-0005-0000-0000-000080120000}"/>
    <cellStyle name="표준 9" xfId="3433" xr:uid="{00000000-0005-0000-0000-000081120000}"/>
    <cellStyle name="표준_2007설계단가" xfId="4776" xr:uid="{00000000-0005-0000-0000-000082120000}"/>
    <cellStyle name="표준_2-2. 자동화(달천)" xfId="435" xr:uid="{00000000-0005-0000-0000-000083120000}"/>
    <cellStyle name="표준_99미호천지구(서부공구)" xfId="436" xr:uid="{00000000-0005-0000-0000-000084120000}"/>
    <cellStyle name="標準_Akia(F）-8" xfId="448" xr:uid="{00000000-0005-0000-0000-000085120000}"/>
    <cellStyle name="표준_강흥-전기내역" xfId="437" xr:uid="{00000000-0005-0000-0000-000086120000}"/>
    <cellStyle name="표준_금가양~1" xfId="438" xr:uid="{00000000-0005-0000-0000-000087120000}"/>
    <cellStyle name="標準_南青山報告書" xfId="4770" xr:uid="{00000000-0005-0000-0000-000088120000}"/>
    <cellStyle name="표준_노포수량산출서" xfId="4778" xr:uid="{17C6C09C-1BE7-4736-B049-C487B9FF0077}"/>
    <cellStyle name="표준_분전반" xfId="439" xr:uid="{00000000-0005-0000-0000-000089120000}"/>
    <cellStyle name="표준_삼산내역" xfId="440" xr:uid="{00000000-0005-0000-0000-00008A120000}"/>
    <cellStyle name="표준_시스템제조구매설치내역서(가북-세부설계)" xfId="441" xr:uid="{00000000-0005-0000-0000-00008B120000}"/>
    <cellStyle name="표준_시스템최종" xfId="442" xr:uid="{00000000-0005-0000-0000-00008C120000}"/>
    <cellStyle name="표준_원가(22동)" xfId="4782" xr:uid="{965E2351-71DD-4E24-80C0-DB94CCB2486E}"/>
    <cellStyle name="표준_지하관정" xfId="443" xr:uid="{00000000-0005-0000-0000-00008D120000}"/>
    <cellStyle name="표준_창원자동화시스템주요자재(최종)사업비" xfId="444" xr:uid="{00000000-0005-0000-0000-00008E120000}"/>
    <cellStyle name="표준_초계지구 시스템자재(단가보완-'0905)" xfId="445" xr:uid="{00000000-0005-0000-0000-00008F120000}"/>
    <cellStyle name="표준_초계지구물량산출서" xfId="4777" xr:uid="{069FACC5-2ECC-49C5-9E4E-91E94F5CFE51}"/>
    <cellStyle name="표준_탄천지구내역서" xfId="446" xr:uid="{00000000-0005-0000-0000-000090120000}"/>
    <cellStyle name="표준_특고반" xfId="447" xr:uid="{00000000-0005-0000-0000-000091120000}"/>
    <cellStyle name="표준1" xfId="449" xr:uid="{00000000-0005-0000-0000-000092120000}"/>
    <cellStyle name="표준2" xfId="450" xr:uid="{00000000-0005-0000-0000-000093120000}"/>
    <cellStyle name="표준2 2" xfId="3352" xr:uid="{00000000-0005-0000-0000-000094120000}"/>
    <cellStyle name="표준2 3" xfId="3429" xr:uid="{00000000-0005-0000-0000-000095120000}"/>
    <cellStyle name="표준2 4" xfId="4771" xr:uid="{00000000-0005-0000-0000-000096120000}"/>
    <cellStyle name="합계" xfId="451" xr:uid="{00000000-0005-0000-0000-000097120000}"/>
    <cellStyle name="합계 2" xfId="3353" xr:uid="{00000000-0005-0000-0000-000098120000}"/>
    <cellStyle name="합계 3" xfId="3430" xr:uid="{00000000-0005-0000-0000-000099120000}"/>
    <cellStyle name="합산" xfId="452" xr:uid="{00000000-0005-0000-0000-00009A120000}"/>
    <cellStyle name="합산 2" xfId="3354" xr:uid="{00000000-0005-0000-0000-00009B120000}"/>
    <cellStyle name="합산 3" xfId="821" xr:uid="{00000000-0005-0000-0000-00009C120000}"/>
    <cellStyle name="항목" xfId="3355" xr:uid="{00000000-0005-0000-0000-00009D120000}"/>
    <cellStyle name="해동양식" xfId="3356" xr:uid="{00000000-0005-0000-0000-00009E120000}"/>
    <cellStyle name="貨幣 [0]_GARMENT STEP FORM HK" xfId="4772" xr:uid="{00000000-0005-0000-0000-00009F120000}"/>
    <cellStyle name="貨幣_GARMENT STEP FORM HK" xfId="4773" xr:uid="{00000000-0005-0000-0000-0000A0120000}"/>
    <cellStyle name="화폐기호" xfId="453" xr:uid="{00000000-0005-0000-0000-0000A1120000}"/>
    <cellStyle name="화폐기호 2" xfId="3357" xr:uid="{00000000-0005-0000-0000-0000A2120000}"/>
    <cellStyle name="화폐기호 3" xfId="822" xr:uid="{00000000-0005-0000-0000-0000A3120000}"/>
    <cellStyle name="화폐기호 4" xfId="4774" xr:uid="{00000000-0005-0000-0000-0000A4120000}"/>
    <cellStyle name="화폐기호0" xfId="454" xr:uid="{00000000-0005-0000-0000-0000A5120000}"/>
    <cellStyle name="화폐기호0 2" xfId="3358" xr:uid="{00000000-0005-0000-0000-0000A6120000}"/>
    <cellStyle name="화폐기호0 3" xfId="823" xr:uid="{00000000-0005-0000-0000-0000A7120000}"/>
    <cellStyle name="화폐기호0 4" xfId="4775" xr:uid="{00000000-0005-0000-0000-0000A81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9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8.xml"/><Relationship Id="rId21" Type="http://schemas.openxmlformats.org/officeDocument/2006/relationships/externalLink" Target="externalLinks/externalLink3.xml"/><Relationship Id="rId42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29.xml"/><Relationship Id="rId63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50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externalLink" Target="externalLinks/externalLink11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6.xml"/><Relationship Id="rId32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22.xml"/><Relationship Id="rId45" Type="http://schemas.openxmlformats.org/officeDocument/2006/relationships/externalLink" Target="externalLinks/externalLink27.xml"/><Relationship Id="rId53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48.xml"/><Relationship Id="rId74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43.xml"/><Relationship Id="rId19" Type="http://schemas.openxmlformats.org/officeDocument/2006/relationships/externalLink" Target="externalLinks/externalLink1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externalLink" Target="externalLinks/externalLink9.xml"/><Relationship Id="rId30" Type="http://schemas.openxmlformats.org/officeDocument/2006/relationships/externalLink" Target="externalLinks/externalLink12.xml"/><Relationship Id="rId35" Type="http://schemas.openxmlformats.org/officeDocument/2006/relationships/externalLink" Target="externalLinks/externalLink17.xml"/><Relationship Id="rId43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38.xml"/><Relationship Id="rId64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5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3.xml"/><Relationship Id="rId72" Type="http://schemas.openxmlformats.org/officeDocument/2006/relationships/externalLink" Target="externalLinks/externalLink54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7.xml"/><Relationship Id="rId33" Type="http://schemas.openxmlformats.org/officeDocument/2006/relationships/externalLink" Target="externalLinks/externalLink15.xml"/><Relationship Id="rId38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28.xml"/><Relationship Id="rId59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49.xml"/><Relationship Id="rId20" Type="http://schemas.openxmlformats.org/officeDocument/2006/relationships/externalLink" Target="externalLinks/externalLink2.xml"/><Relationship Id="rId41" Type="http://schemas.openxmlformats.org/officeDocument/2006/relationships/externalLink" Target="externalLinks/externalLink23.xml"/><Relationship Id="rId54" Type="http://schemas.openxmlformats.org/officeDocument/2006/relationships/externalLink" Target="externalLinks/externalLink36.xml"/><Relationship Id="rId62" Type="http://schemas.openxmlformats.org/officeDocument/2006/relationships/externalLink" Target="externalLinks/externalLink44.xml"/><Relationship Id="rId70" Type="http://schemas.openxmlformats.org/officeDocument/2006/relationships/externalLink" Target="externalLinks/externalLink52.xml"/><Relationship Id="rId7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28" Type="http://schemas.openxmlformats.org/officeDocument/2006/relationships/externalLink" Target="externalLinks/externalLink10.xml"/><Relationship Id="rId36" Type="http://schemas.openxmlformats.org/officeDocument/2006/relationships/externalLink" Target="externalLinks/externalLink18.xml"/><Relationship Id="rId49" Type="http://schemas.openxmlformats.org/officeDocument/2006/relationships/externalLink" Target="externalLinks/externalLink31.xml"/><Relationship Id="rId57" Type="http://schemas.openxmlformats.org/officeDocument/2006/relationships/externalLink" Target="externalLinks/externalLink39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3.xml"/><Relationship Id="rId44" Type="http://schemas.openxmlformats.org/officeDocument/2006/relationships/externalLink" Target="externalLinks/externalLink26.xml"/><Relationship Id="rId52" Type="http://schemas.openxmlformats.org/officeDocument/2006/relationships/externalLink" Target="externalLinks/externalLink34.xml"/><Relationship Id="rId60" Type="http://schemas.openxmlformats.org/officeDocument/2006/relationships/externalLink" Target="externalLinks/externalLink42.xml"/><Relationship Id="rId65" Type="http://schemas.openxmlformats.org/officeDocument/2006/relationships/externalLink" Target="externalLinks/externalLink47.xml"/><Relationship Id="rId73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21.xml"/><Relationship Id="rId34" Type="http://schemas.openxmlformats.org/officeDocument/2006/relationships/externalLink" Target="externalLinks/externalLink16.xml"/><Relationship Id="rId50" Type="http://schemas.openxmlformats.org/officeDocument/2006/relationships/externalLink" Target="externalLinks/externalLink32.xml"/><Relationship Id="rId55" Type="http://schemas.openxmlformats.org/officeDocument/2006/relationships/externalLink" Target="externalLinks/externalLink37.xml"/><Relationship Id="rId76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3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0</xdr:rowOff>
    </xdr:from>
    <xdr:to>
      <xdr:col>2</xdr:col>
      <xdr:colOff>209550</xdr:colOff>
      <xdr:row>0</xdr:row>
      <xdr:rowOff>0</xdr:rowOff>
    </xdr:to>
    <xdr:sp macro="" textlink="">
      <xdr:nvSpPr>
        <xdr:cNvPr id="2" name="Text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952500" y="0"/>
          <a:ext cx="190500" cy="0"/>
        </a:xfrm>
        <a:prstGeom prst="rect">
          <a:avLst/>
        </a:prstGeom>
        <a:solidFill>
          <a:srgbClr val="FFFFFF"/>
        </a:solidFill>
        <a:ln w="1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체"/>
              <a:ea typeface="돋움체"/>
            </a:rPr>
            <a:t>안</a:t>
          </a:r>
        </a:p>
      </xdr:txBody>
    </xdr:sp>
    <xdr:clientData/>
  </xdr:twoCellAnchor>
  <xdr:twoCellAnchor>
    <xdr:from>
      <xdr:col>2</xdr:col>
      <xdr:colOff>19050</xdr:colOff>
      <xdr:row>0</xdr:row>
      <xdr:rowOff>0</xdr:rowOff>
    </xdr:from>
    <xdr:to>
      <xdr:col>2</xdr:col>
      <xdr:colOff>209550</xdr:colOff>
      <xdr:row>0</xdr:row>
      <xdr:rowOff>0</xdr:rowOff>
    </xdr:to>
    <xdr:sp macro="" textlink="">
      <xdr:nvSpPr>
        <xdr:cNvPr id="3" name="Text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952500" y="0"/>
          <a:ext cx="190500" cy="0"/>
        </a:xfrm>
        <a:prstGeom prst="rect">
          <a:avLst/>
        </a:prstGeom>
        <a:solidFill>
          <a:srgbClr val="FFFFFF"/>
        </a:solidFill>
        <a:ln w="1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체"/>
              <a:ea typeface="돋움체"/>
            </a:rPr>
            <a:t>전</a:t>
          </a:r>
        </a:p>
      </xdr:txBody>
    </xdr:sp>
    <xdr:clientData/>
  </xdr:twoCellAnchor>
  <xdr:twoCellAnchor>
    <xdr:from>
      <xdr:col>2</xdr:col>
      <xdr:colOff>238125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4" name="Drawing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11715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60000 65536"/>
            <a:gd name="T5" fmla="*/ 0 60000 65536"/>
            <a:gd name="T6" fmla="*/ 0 w 16384"/>
            <a:gd name="T7" fmla="*/ 0 h 16384"/>
            <a:gd name="T8" fmla="*/ 16384 w 16384"/>
            <a:gd name="T9" fmla="*/ 16384 h 16384"/>
          </a:gdLst>
          <a:ahLst/>
          <a:cxnLst>
            <a:cxn ang="T4">
              <a:pos x="T0" y="T1"/>
            </a:cxn>
            <a:cxn ang="T5">
              <a:pos x="T2" y="T3"/>
            </a:cxn>
          </a:cxnLst>
          <a:rect l="T6" t="T7" r="T8" b="T9"/>
          <a:pathLst>
            <a:path w="16384" h="16384">
              <a:moveTo>
                <a:pt x="0" y="0"/>
              </a:move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238125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5" name="Drawing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1715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60000 65536"/>
            <a:gd name="T5" fmla="*/ 0 60000 65536"/>
            <a:gd name="T6" fmla="*/ 0 w 16384"/>
            <a:gd name="T7" fmla="*/ 0 h 16384"/>
            <a:gd name="T8" fmla="*/ 16384 w 16384"/>
            <a:gd name="T9" fmla="*/ 16384 h 16384"/>
          </a:gdLst>
          <a:ahLst/>
          <a:cxnLst>
            <a:cxn ang="T4">
              <a:pos x="T0" y="T1"/>
            </a:cxn>
            <a:cxn ang="T5">
              <a:pos x="T2" y="T3"/>
            </a:cxn>
          </a:cxnLst>
          <a:rect l="T6" t="T7" r="T8" b="T9"/>
          <a:pathLst>
            <a:path w="16384" h="16384">
              <a:moveTo>
                <a:pt x="0" y="0"/>
              </a:move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3371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7" name="Drawing 1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52959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19050</xdr:colOff>
      <xdr:row>0</xdr:row>
      <xdr:rowOff>0</xdr:rowOff>
    </xdr:from>
    <xdr:to>
      <xdr:col>9</xdr:col>
      <xdr:colOff>85725</xdr:colOff>
      <xdr:row>0</xdr:row>
      <xdr:rowOff>0</xdr:rowOff>
    </xdr:to>
    <xdr:sp macro="" textlink="">
      <xdr:nvSpPr>
        <xdr:cNvPr id="8" name="Drawing 1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11087100" y="0"/>
          <a:ext cx="66675" cy="0"/>
        </a:xfrm>
        <a:custGeom>
          <a:avLst/>
          <a:gdLst>
            <a:gd name="T0" fmla="*/ 2147483647 w 16384"/>
            <a:gd name="T1" fmla="*/ 0 h 16384"/>
            <a:gd name="T2" fmla="*/ 0 w 16384"/>
            <a:gd name="T3" fmla="*/ 0 h 16384"/>
            <a:gd name="T4" fmla="*/ 2147483647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0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1219200</xdr:colOff>
      <xdr:row>0</xdr:row>
      <xdr:rowOff>0</xdr:rowOff>
    </xdr:from>
    <xdr:to>
      <xdr:col>9</xdr:col>
      <xdr:colOff>1085850</xdr:colOff>
      <xdr:row>0</xdr:row>
      <xdr:rowOff>0</xdr:rowOff>
    </xdr:to>
    <xdr:sp macro="" textlink="">
      <xdr:nvSpPr>
        <xdr:cNvPr id="9" name="Drawing 2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122872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0" name="Drawing 2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52959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1" name="Drawing 2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52959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2" name="Drawing 2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52959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3" name="Drawing 27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48101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4" name="Drawing 29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46386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5" name="Line 16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3371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6" name="Drawing 3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52959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7" name="Drawing 3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48101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8" name="Drawing 40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46386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19" name="Drawing 4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33718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0" name="Drawing 4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33718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1" name="Drawing 46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33718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2" name="Drawing 50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48101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3" name="Drawing 5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46386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4" name="Drawing 5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48101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5" name="Drawing 57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48101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6" name="Drawing 58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463867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7" name="Drawing 5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48101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8" name="Drawing 6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48101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19050</xdr:rowOff>
    </xdr:from>
    <xdr:to>
      <xdr:col>6</xdr:col>
      <xdr:colOff>0</xdr:colOff>
      <xdr:row>5</xdr:row>
      <xdr:rowOff>0</xdr:rowOff>
    </xdr:to>
    <xdr:sp macro="" textlink="">
      <xdr:nvSpPr>
        <xdr:cNvPr id="29" name="Line 3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0" y="1390650"/>
          <a:ext cx="3371850" cy="695325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0</xdr:rowOff>
    </xdr:from>
    <xdr:to>
      <xdr:col>6</xdr:col>
      <xdr:colOff>0</xdr:colOff>
      <xdr:row>30</xdr:row>
      <xdr:rowOff>0</xdr:rowOff>
    </xdr:to>
    <xdr:sp macro="" textlink="">
      <xdr:nvSpPr>
        <xdr:cNvPr id="34" name="Drawing 10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3371850" y="85153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0</xdr:rowOff>
    </xdr:from>
    <xdr:to>
      <xdr:col>6</xdr:col>
      <xdr:colOff>0</xdr:colOff>
      <xdr:row>30</xdr:row>
      <xdr:rowOff>0</xdr:rowOff>
    </xdr:to>
    <xdr:sp macro="" textlink="">
      <xdr:nvSpPr>
        <xdr:cNvPr id="35" name="Drawing 102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3371850" y="85153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41" name="Drawing 116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3371850" y="89916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42" name="Drawing 11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3371850" y="89916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47" name="Drawing 13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3371850" y="89916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48" name="Drawing 132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3371850" y="89916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55" name="Drawing 10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3371850" y="89916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56" name="Drawing 102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3371850" y="89916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33618</xdr:colOff>
      <xdr:row>6</xdr:row>
      <xdr:rowOff>123265</xdr:rowOff>
    </xdr:from>
    <xdr:to>
      <xdr:col>22</xdr:col>
      <xdr:colOff>15128</xdr:colOff>
      <xdr:row>32</xdr:row>
      <xdr:rowOff>6723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08518" y="1723465"/>
          <a:ext cx="4756710" cy="68176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22412</xdr:colOff>
      <xdr:row>32</xdr:row>
      <xdr:rowOff>123265</xdr:rowOff>
    </xdr:from>
    <xdr:to>
      <xdr:col>22</xdr:col>
      <xdr:colOff>108697</xdr:colOff>
      <xdr:row>49</xdr:row>
      <xdr:rowOff>142315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71912" y="8729383"/>
          <a:ext cx="4859991" cy="459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0</xdr:rowOff>
    </xdr:from>
    <xdr:to>
      <xdr:col>5</xdr:col>
      <xdr:colOff>219075</xdr:colOff>
      <xdr:row>5</xdr:row>
      <xdr:rowOff>9525</xdr:rowOff>
    </xdr:to>
    <xdr:sp macro="" textlink="">
      <xdr:nvSpPr>
        <xdr:cNvPr id="4205" name="Line 1">
          <a:extLst>
            <a:ext uri="{FF2B5EF4-FFF2-40B4-BE49-F238E27FC236}">
              <a16:creationId xmlns:a16="http://schemas.microsoft.com/office/drawing/2014/main" id="{00000000-0008-0000-0600-00006D100000}"/>
            </a:ext>
          </a:extLst>
        </xdr:cNvPr>
        <xdr:cNvSpPr>
          <a:spLocks noChangeShapeType="1"/>
        </xdr:cNvSpPr>
      </xdr:nvSpPr>
      <xdr:spPr bwMode="auto">
        <a:xfrm>
          <a:off x="133350" y="800100"/>
          <a:ext cx="289560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5</xdr:col>
      <xdr:colOff>219075</xdr:colOff>
      <xdr:row>0</xdr:row>
      <xdr:rowOff>0</xdr:rowOff>
    </xdr:to>
    <xdr:sp macro="" textlink="">
      <xdr:nvSpPr>
        <xdr:cNvPr id="4206" name="Line 2">
          <a:extLst>
            <a:ext uri="{FF2B5EF4-FFF2-40B4-BE49-F238E27FC236}">
              <a16:creationId xmlns:a16="http://schemas.microsoft.com/office/drawing/2014/main" id="{00000000-0008-0000-0600-00006E100000}"/>
            </a:ext>
          </a:extLst>
        </xdr:cNvPr>
        <xdr:cNvSpPr>
          <a:spLocks noChangeShapeType="1"/>
        </xdr:cNvSpPr>
      </xdr:nvSpPr>
      <xdr:spPr bwMode="auto">
        <a:xfrm>
          <a:off x="133350" y="0"/>
          <a:ext cx="2895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5</xdr:col>
      <xdr:colOff>219075</xdr:colOff>
      <xdr:row>0</xdr:row>
      <xdr:rowOff>0</xdr:rowOff>
    </xdr:to>
    <xdr:sp macro="" textlink="">
      <xdr:nvSpPr>
        <xdr:cNvPr id="4207" name="Line 3">
          <a:extLst>
            <a:ext uri="{FF2B5EF4-FFF2-40B4-BE49-F238E27FC236}">
              <a16:creationId xmlns:a16="http://schemas.microsoft.com/office/drawing/2014/main" id="{00000000-0008-0000-0600-00006F100000}"/>
            </a:ext>
          </a:extLst>
        </xdr:cNvPr>
        <xdr:cNvSpPr>
          <a:spLocks noChangeShapeType="1"/>
        </xdr:cNvSpPr>
      </xdr:nvSpPr>
      <xdr:spPr bwMode="auto">
        <a:xfrm>
          <a:off x="133350" y="0"/>
          <a:ext cx="2895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8512;&#45824;&#5461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28;&#52268;&#55148;/&#44277;&#44048;/&#47928;&#54868;&#47560;&#51012;/&#44277;&#49457;/&#48320;&#44221;/&#44277;&#49457;&#48320;&#4422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&#44204;&#51201;&#49436;%202002\&#52572;&#49457;&#54840;\&#49892;&#54665;&#50696;&#49328;\&#48128;&#47112;&#45768;&#50628;\&#51204;&#5240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2384;pc\&#47196;&#52972;%20&#46356;&#49828;&#53356;%20(d)\&#49444;&#44228;&#46020;&#47732;03\&#44256;&#46321;&#54617;&#44368;\&#48512;&#49328;&#50668;&#51088;&#44256;&#46321;&#54617;&#44368;\5&#52264;&#49688;&#51221;(&#54617;&#44368;&#51116;&#52636;&#49436;&#47448;&#54252;&#54632;)\&#54617;&#44368;&#51116;&#52636;&#49436;&#47448;\&#45236;&#50669;&#49436;&#48143;&#45800;&#44032;&#44204;&#51201;\&#48512;&#49328;&#50668;&#51088;&#44256;&#46321;&#54617;&#44368;%20&#48169;&#49569;&#51109;&#52824;D-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724;%20&#49437;&#54788;%20/D/DWG1/2008/1766/1790/179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592;&#53440;/C/1766/1790/179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150241/AppData/Local/Temp/BZ264513C/1766/1790/179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724;&#49437;&#54788;/E/DWG1/2008/1766/1790/179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150241/AppData/Local/Temp/BZ264513C/DWG1/2008/1766/1790/179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37;&#55148;\C\My%20Documents\&#44277;&#49324;&#45236;&#50669;\&#49324;&#54616;&#52488;&#46321;%20&#44592;&#49457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ryu\RYU1\SINGLE\EMAIL\temp\02\980226%20&#54056;&#49496;MESA&#48716;&#4637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48337;&#49437;/03&#45380;%20&#50629;&#47924;/&#49457;&#44396;&#51648;&#44396;/03&#45380;/&#44228;&#54925;&#48372;&#50756;/My%20Documents/&#44277;&#44048;&#50577;&#49885;/&#49324;&#50629;&#51648;&#44396;/&#48176;&#49688;&#44060;&#49440;&#49324;&#50629;/&#44396;&#48120;&#51648;&#48512;/&#50724;&#47196;/&#45800;&#44032;&#48320;&#44221;&#54980;/&#48176;&#49688;&#5110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\D\~ing\99&#49444;&#44228;&#46020;&#47732;\'98&#45380;%20&#54364;&#51456;&#54217;&#54805;\&#47560;&#49328;&#49340;&#44228;\84CNN-90-15L\DATA\ELEC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ryu\RYU1\SINGLE\EMAIL\temp\02\980226%20&#54056;&#49496;MESA&#48716;&#46377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XCEL\MONEY\YES2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09;&#54788;\2003&#46020;&#47732;\&#49444;&#44228;\&#50896;&#45817;&#44060;&#48372;&#49688;\WD\&#48393;&#50516;&#48320;&#44221;\9909&#48393;&#5051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23\&#44277;&#50976;\PJT-98\W-POHANG\REP\CALC\FINAL\ELE\CAL_POH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50980;&#53468;&#49437;&#51032;%20C\&#44592;&#51109;&#46020;&#49440;&#44288;&#51204;&#44592;\&#49892;&#49884;&#49444;&#44228;\CAL\POWER&amp;TEL\&#44148;&#52629;&#51204;&#44592;-ko\P-Iso\Calc-St2\ILLU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j-lt\&#44277;&#50976;&#54868;&#51068;\id02\&#44033;&#51333;&#50577;&#49885;\KJM_WORK\&#44288;&#47532;&#48512;\MSOFFICE\HEXCEL\&#51088;&#51116;&#54788;&#54889;\KSSB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09;&#54788;\2003&#46020;&#47732;\KGB\&#44396;&#51020;\samj\KIKE\&#44592;&#44228;&#45800;&#44032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BAKUP/OLD-E/1760/1766/1766-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51652;&#50864;/E/BAKUP/OLD-E/1760/1766/1766-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150241/AppData/Local/Temp/BZ264513C/BAKUP/OLD-E/1760/1766/1766-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j-lt\&#44277;&#50976;&#54868;&#51068;\My%20Documents\&#44288;&#47532;&#48512;\&#50577;&#49885;\MSOFFICE\HEXCEL\&#50808;&#51452;&#54788;&#54889;\TEST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woo6\DAT%20(F)\02d\&#52285;&#45397;&#52285;&#50896;\&#50808;&#49328;\&#53328;&#48708;&#53364;&#44204;&#51201;\KGB\&#44396;&#51020;\samj\KIKE\&#44592;&#44228;&#45800;&#44032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j-lt\&#44277;&#50976;&#54868;&#51068;\id02\&#44033;&#51333;&#50577;&#49885;\KJM_WORK\&#44288;&#47532;&#48512;\MSOFFICE\HEXCEL\&#50808;&#51452;&#54788;&#54889;\TEST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j\&#50616;&#50577;&#54924;&#50556;&#50724;&#49688;&#44288;&#44144;\&#45236;&#50669;\&#49345;&#49688;\&#44400;&#51109;&#44277;&#50629;&#50857;&#49688;\&#45236;&#50669;&#4943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2003&#51088;&#47308;/&#46041;&#51652;(2003.9)/&#46041;&#51652;TMTC/&#45236;&#50669;&#49436;/elecwork/&#50724;&#50684;&#48512;&#51648;&#51221;&#54868;&#49324;&#50629;/&#47928;&#54788;&#45236;&#50669;&#49884;&#48169;/&#51116;&#47308;&#44050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00;&#51064;\C\DATA\CHISU\SUNG-GOK\&#49457;&#44257;&#5164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&#44204;&#51201;&#49436;%202003\&#44608;&#48337;&#50689;\&#54616;&#46020;&#44553;&#48320;&#44221;&#45236;&#50669;&#49436;\0001.&#48320;&#44221;&#48143;&#44201;&#51201;&#51473;&#51088;&#47308;\12.&#51076;&#49884;&#49849;&#44053;&#51109;\01.5.8%20&#51076;&#49884;&#49849;&#44053;&#51109;.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s\c\&#50672;&#46041;\&#51088;&#47308;\&#44592;&#44228;&#44221;&#48708;\&#44592;&#44228;&#44221;&#4870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My%20Documents\2001&#45380;&#46020;\&#51088;&#46041;&#51228;&#50612;\&#47560;&#51648;&#47561;\DOWN\&#49328;&#52636;(1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My%20Documents\2001&#45380;&#46020;\&#51088;&#46041;&#51228;&#50612;\&#47560;&#51648;&#47561;\SINGLE\EMAIL\temp\02\980226%20&#54056;&#49496;MESA&#48716;&#46377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1&#45380;&#46020;\&#51228;&#51312;2001\E01009%20&#44221;&#45824;&#52824;&#45824;&#49444;&#48708;&#51088;&#46041;&#51228;&#50612;&#49884;&#49828;&#5359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j-lt\&#44277;&#50976;&#54868;&#51068;\WINDOWS\TEMP\97&#50900;&#48324;&#44208;&#4932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008\c\EXCEL\DATA\&#44592;&#49457;\&#51064;&#52380;&#49933;&#5108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EXCEL\SHJ1\&#49464;&#51333;&#51077;&#52272;\980218\EXCEL\&#44608;&#49457;&#51456;\&#48512;&#52380;&#44277;&#51109;\CHUJ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\&#44592;&#49457;\&#51064;&#52380;&#49933;&#5108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KGB/&#44396;&#51020;/samj/KIKE/&#44592;&#44228;&#45800;&#44032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t\PROJECT%202004\project1(&#51221;&#44288;~&#52384;&#47560;)\&#51221;&#44288;&#49328;&#50629;&#45800;&#51648;%20&#51652;&#51077;&#46020;&#47196;(&#51221;&#44288;~&#52384;&#47560;)%20&#44592;&#48376;%20&#48143;%20&#49892;&#49884;&#49444;&#44228;\2.&#49688;&#47049;&#49328;&#52636;&#49436;\3.&#48176;&#49688;&#44277;\&#48176;&#49688;&#44277;&#52509;&#44292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elecwork/&#50724;&#50684;&#48512;&#51648;&#51221;&#54868;&#49324;&#50629;/&#47928;&#54788;&#45236;&#50669;&#49884;&#48169;/&#51116;&#47308;&#44050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&#52572;&#49457;&#54840;\&#49892;&#54665;&#50696;&#49328;\&#48128;&#47112;&#45768;&#50628;\&#51204;&#52404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09;&#54788;\2003&#46020;&#47732;\&#49444;&#44228;\&#50896;&#45817;&#44060;&#48372;&#49688;\9911&#50896;&#45817;&#44060;&#48372;&#4968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89;&#54872;&#51060;/&#50689;&#49328;&#44053;%20&#44592;&#48376;&#51312;&#49324;/&#50689;&#49328;&#44053;%20&#50857;&#47049;&#44228;&#49328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049;&#51648;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0.%20&#44277;&#49324;&#44048;&#46021;/&#51652;&#52285;&#51648;&#44396;%20&#48176;&#49688;&#44060;&#49440;&#49324;&#50629;/4.&#51204;&#44592;&#44277;&#49324;/2.%20&#51088;&#46041;&#54868;&#49444;&#48708;&#44277;&#49324;/2.&#45236;&#50669;&#49436;/2.(&#51652;&#52285;&#51648;&#44396;)_&#51088;&#46041;&#54868;_&#51068;&#48152;&#44277;&#49324;_05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변경"/>
      <sheetName val="laroux"/>
      <sheetName val="기성표지"/>
      <sheetName val="기성갑지"/>
      <sheetName val="기성을지"/>
      <sheetName val="아파트집계"/>
      <sheetName val="APT 1동"/>
      <sheetName val="APT 4동"/>
      <sheetName val="APT 6동"/>
      <sheetName val="APT 7동"/>
      <sheetName val="APT 9동"/>
      <sheetName val="APT 11동"/>
      <sheetName val="APT 12동"/>
      <sheetName val="APT 13동"/>
      <sheetName val="주차장1"/>
      <sheetName val="주차장4"/>
      <sheetName val="주차장5"/>
      <sheetName val="상가1동"/>
      <sheetName val="유치원"/>
      <sheetName val="Sheet11"/>
      <sheetName val="Sheet12"/>
      <sheetName val="Sheet13"/>
      <sheetName val="Sheet14"/>
      <sheetName val="Sheet15"/>
      <sheetName val="Sheet16"/>
      <sheetName val="충돌 내용"/>
      <sheetName val="Sheet1"/>
      <sheetName val="Sheet2"/>
      <sheetName val="Sheet3"/>
      <sheetName val="설계개요"/>
      <sheetName val="결과조달"/>
      <sheetName val="견적내역서 (설비)"/>
      <sheetName val="견적내역서(건축)"/>
      <sheetName val="견적갑지"/>
      <sheetName val="표지"/>
      <sheetName val="장흥-을지"/>
      <sheetName val="I一般比"/>
      <sheetName val="N賃率_職"/>
      <sheetName val="취수탑"/>
      <sheetName val="일위대가"/>
      <sheetName val="#REF"/>
      <sheetName val="집계1"/>
      <sheetName val="요율"/>
      <sheetName val="단가산출"/>
      <sheetName val="APT_1동"/>
      <sheetName val="APT_4동"/>
      <sheetName val="APT_6동"/>
      <sheetName val="APT_7동"/>
      <sheetName val="APT_9동"/>
      <sheetName val="APT_11동"/>
      <sheetName val="APT_12동"/>
      <sheetName val="APT_13동"/>
      <sheetName val="충돌_내용"/>
      <sheetName val="교각계산"/>
      <sheetName val="전기일위목록"/>
      <sheetName val="진주방향"/>
      <sheetName val="guard(mac)"/>
      <sheetName val="마산방향철근집계"/>
      <sheetName val="부대내역"/>
      <sheetName val="횡배위치"/>
      <sheetName val="MOTOR"/>
      <sheetName val="부하LOAD"/>
      <sheetName val="DATA"/>
      <sheetName val="DATE"/>
      <sheetName val="터널조도"/>
      <sheetName val="노임"/>
      <sheetName val="8_석축단위(H=1_5M)"/>
      <sheetName val="데이타"/>
      <sheetName val="공사개요"/>
      <sheetName val="마산방향"/>
      <sheetName val="노임단가"/>
      <sheetName val="노무비"/>
      <sheetName val="단가조사"/>
      <sheetName val="단가최종"/>
      <sheetName val="대가목록"/>
      <sheetName val="일위목록"/>
      <sheetName val="을지"/>
      <sheetName val="화해(함평)"/>
      <sheetName val="화해(장성)"/>
      <sheetName val="시점교대"/>
      <sheetName val="식재인부"/>
      <sheetName val="자재단가"/>
      <sheetName val="1,2공구원가계산서"/>
      <sheetName val="인건비"/>
      <sheetName val="1공구산출내역서"/>
      <sheetName val="일위단가"/>
      <sheetName val="수량산출서"/>
      <sheetName val="조명율표"/>
      <sheetName val="입출재고현황 (2)"/>
      <sheetName val="품셈기준"/>
      <sheetName val="제출내역 (2)"/>
      <sheetName val="신우"/>
      <sheetName val="중기일위대가"/>
      <sheetName val="내역"/>
      <sheetName val="청천내"/>
      <sheetName val="기초조사야장"/>
      <sheetName val="사방댐터파기수량계산"/>
      <sheetName val="총괄내역서"/>
      <sheetName val="중부대학"/>
      <sheetName val="공사원가계산서"/>
      <sheetName val="woo(mac)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(1)"/>
      <sheetName val="전기(1)"/>
      <sheetName val="수량이동"/>
      <sheetName val="증감표"/>
      <sheetName val="설계개요"/>
      <sheetName val="총괄"/>
      <sheetName val="전기"/>
      <sheetName val="수문일1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부대내역"/>
      <sheetName val="견적기본FORM"/>
      <sheetName val="2.대외공문"/>
      <sheetName val="빌딩 안내"/>
      <sheetName val="__MAIN"/>
      <sheetName val="일위대가"/>
      <sheetName val="SG"/>
      <sheetName val="IW-LIST"/>
      <sheetName val="내역"/>
      <sheetName val="단가산출"/>
      <sheetName val="일위목록"/>
      <sheetName val="요율"/>
      <sheetName val="도"/>
      <sheetName val="자재단가"/>
      <sheetName val="내역서"/>
      <sheetName val="부하(성남)"/>
      <sheetName val="1~3월통계,정보"/>
      <sheetName val="정류기"/>
      <sheetName val="전략수주잔(3-31)"/>
      <sheetName val="갑지(추정)"/>
      <sheetName val="제진기"/>
      <sheetName val="S0"/>
      <sheetName val="HVAC"/>
      <sheetName val="일위(PN)"/>
      <sheetName val="일위"/>
      <sheetName val="가설공사비"/>
      <sheetName val="기성금내역서"/>
      <sheetName val="sw1"/>
      <sheetName val="NOMUBI"/>
      <sheetName val="단가사정"/>
      <sheetName val="교통대책내역"/>
      <sheetName val="환율"/>
      <sheetName val="갑지"/>
      <sheetName val="I一般比"/>
      <sheetName val="표지 (2)"/>
      <sheetName val="MACRO(전선관)"/>
      <sheetName val="천마갑지"/>
      <sheetName val="공종별자재"/>
      <sheetName val="401"/>
      <sheetName val="여과지동"/>
      <sheetName val="기초자료"/>
      <sheetName val="DATA"/>
      <sheetName val="공사노임"/>
      <sheetName val="단가대비표(SYS)"/>
      <sheetName val="제조노임"/>
      <sheetName val="대로근거"/>
      <sheetName val="중로근거"/>
      <sheetName val="(A)내역서"/>
      <sheetName val="2000전체분"/>
      <sheetName val="2000년1차"/>
      <sheetName val="조내역"/>
      <sheetName val="시설일위"/>
      <sheetName val="물가시세"/>
      <sheetName val="설계산출표지"/>
      <sheetName val="7.경제성결과"/>
      <sheetName val="지명송금"/>
      <sheetName val="불출요청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工완성공사율"/>
      <sheetName val="일위대가(계측기설치)"/>
      <sheetName val="총괄"/>
      <sheetName val="내역(을)"/>
      <sheetName val="견적조건"/>
      <sheetName val="과천MAIN"/>
      <sheetName val="MCC제원"/>
      <sheetName val="동해title"/>
      <sheetName val="노무비단가"/>
      <sheetName val="자료입력"/>
      <sheetName val="데이타"/>
      <sheetName val="식재인부"/>
      <sheetName val="실행내역서 "/>
      <sheetName val="기초일위"/>
      <sheetName val="조명일위"/>
      <sheetName val="RCSPlan"/>
      <sheetName val="LANGUAGE"/>
      <sheetName val="Macro(차단기)"/>
      <sheetName val="DI-ESTI"/>
      <sheetName val="DATASPEC(VT1)"/>
      <sheetName val="화재 탐지 설비"/>
      <sheetName val="HV, LV, CONTROL CABLE"/>
      <sheetName val="수량산출"/>
      <sheetName val="터널조도"/>
      <sheetName val="수배전반 을지"/>
      <sheetName val="타견적(을)"/>
      <sheetName val="일위대가표"/>
      <sheetName val="74,539,000 (2.22)"/>
      <sheetName val="인건비 "/>
      <sheetName val="방송(체육관)"/>
      <sheetName val="견적을"/>
      <sheetName val="전기공사일위대가"/>
      <sheetName val="부하계산서"/>
      <sheetName val="접지수량"/>
      <sheetName val="주경기-오배수"/>
      <sheetName val="약품공급2"/>
      <sheetName val="단가표"/>
      <sheetName val="가로등"/>
      <sheetName val="L1"/>
      <sheetName val="중기일위대가"/>
      <sheetName val="미드수량"/>
      <sheetName val="WORK"/>
      <sheetName val="날개벽수량표"/>
      <sheetName val="8.PILE  (돌출)"/>
      <sheetName val="자재"/>
      <sheetName val="노임단가"/>
      <sheetName val="단위수량"/>
      <sheetName val="BID"/>
      <sheetName val="정부노임단가"/>
      <sheetName val="철근단면적"/>
      <sheetName val="DATE"/>
      <sheetName val="Sheet2"/>
      <sheetName val="표지"/>
      <sheetName val="토목주소"/>
      <sheetName val="6PILE  (돌출)"/>
      <sheetName val="공사원가계산서"/>
      <sheetName val="기초자료입력"/>
      <sheetName val="05년"/>
      <sheetName val="공용정보"/>
      <sheetName val="설계조건"/>
      <sheetName val="재료값"/>
      <sheetName val="제품정보"/>
      <sheetName val="방송"/>
      <sheetName val="SLAB"/>
      <sheetName val="남양시작동010313100%"/>
      <sheetName val="통합"/>
      <sheetName val="wall"/>
      <sheetName val="노임,재료비"/>
      <sheetName val="산출내역서집계표"/>
      <sheetName val="샘플표지"/>
      <sheetName val="노무비산출"/>
      <sheetName val="TRE TABLE"/>
      <sheetName val="인건-측정"/>
      <sheetName val="suk(mac)"/>
      <sheetName val="1.설계기준"/>
      <sheetName val="건축내역"/>
      <sheetName val="노무비"/>
      <sheetName val="설계내역"/>
      <sheetName val="DATA1"/>
      <sheetName val="공량산출근거서_일위대가"/>
      <sheetName val="입출재고현황 (2)"/>
      <sheetName val="차액보증"/>
      <sheetName val="노임기준"/>
      <sheetName val="IW_LIST"/>
      <sheetName val="노단"/>
      <sheetName val="산출근거"/>
      <sheetName val="우수"/>
      <sheetName val="전기일위목록"/>
      <sheetName val="FB25JN"/>
      <sheetName val="입찰결과보고"/>
      <sheetName val="수출모델별원단위"/>
      <sheetName val="을"/>
      <sheetName val="예가표"/>
      <sheetName val="공통(20-91)"/>
      <sheetName val="A"/>
      <sheetName val="오억미만"/>
      <sheetName val="교각계산"/>
      <sheetName val="Sheet6"/>
      <sheetName val="허용전류-IEC DATA"/>
      <sheetName val="기둥(원형)"/>
      <sheetName val="설계명세서(선로)"/>
      <sheetName val=" 내역"/>
      <sheetName val="일반60"/>
      <sheetName val="일위대가목차"/>
      <sheetName val="설변내역서"/>
      <sheetName val="FAX_갑지1"/>
      <sheetName val="견적서_갑지1"/>
      <sheetName val="2_대외공문1"/>
      <sheetName val="빌딩_안내1"/>
      <sheetName val="표지_(2)1"/>
      <sheetName val="수량이동"/>
      <sheetName val="I一般˔"/>
      <sheetName val=""/>
      <sheetName val="별표"/>
      <sheetName val="단가조사"/>
      <sheetName val="토공"/>
      <sheetName val="실행간접비용"/>
      <sheetName val="b_balju_cho"/>
      <sheetName val="실행내역서_"/>
      <sheetName val="건강보험료"/>
      <sheetName val="고용보험료"/>
      <sheetName val="시중노임"/>
      <sheetName val="품목별 지수"/>
      <sheetName val="연금보험료"/>
      <sheetName val="퇴직공제부금비"/>
      <sheetName val="ilch"/>
      <sheetName val="지급자재내역서"/>
      <sheetName val="설계예산내역서"/>
      <sheetName val="일 위 대 가 표"/>
      <sheetName val="목표세부명세"/>
      <sheetName val="통신내역서"/>
      <sheetName val="입력"/>
      <sheetName val="자재대"/>
      <sheetName val="직접공사비집계표_7"/>
      <sheetName val="공통가설_8"/>
      <sheetName val="판매시설"/>
      <sheetName val="아파트_9"/>
      <sheetName val="주민복지관"/>
      <sheetName val="지하주차장"/>
      <sheetName val="98수문일위"/>
      <sheetName val="터파기및재료"/>
      <sheetName val="조립비"/>
      <sheetName val="0001new"/>
      <sheetName val="M"/>
      <sheetName val="단가"/>
      <sheetName val="수량산출서"/>
      <sheetName val="세부내역서"/>
      <sheetName val="Component Description"/>
      <sheetName val="REDUCER"/>
      <sheetName val="WE'T"/>
      <sheetName val="실행철강하도"/>
      <sheetName val="충주"/>
      <sheetName val="내역전기"/>
      <sheetName val="POOM_MOTO"/>
      <sheetName val="POOM_MOTO2"/>
      <sheetName val="원가계산"/>
      <sheetName val="공문"/>
      <sheetName val="구조물철거타공정이월"/>
      <sheetName val="자동제어"/>
      <sheetName val="XXXXXX"/>
      <sheetName val="7_경제성결과"/>
      <sheetName val="화재_탐지_설비"/>
      <sheetName val="HV,_LV,_CONTROL_CABLE"/>
      <sheetName val="인건비_"/>
      <sheetName val="74,539,000_(2_22)"/>
      <sheetName val="수배전반_을지"/>
      <sheetName val="8_PILE__(돌출)"/>
      <sheetName val="6PILE__(돌출)"/>
      <sheetName val="MOTOR"/>
      <sheetName val="견적서"/>
      <sheetName val="시설물일위"/>
      <sheetName val="가설공사"/>
      <sheetName val="단가결정"/>
      <sheetName val="내역아"/>
      <sheetName val="울타리"/>
      <sheetName val="목도급"/>
      <sheetName val="시중노임단가"/>
      <sheetName val="파일의이용"/>
      <sheetName val="무산소조"/>
      <sheetName val="외자배분"/>
      <sheetName val="cost"/>
      <sheetName val="6동"/>
      <sheetName val="98지급계획"/>
      <sheetName val="예산대비"/>
      <sheetName val="조건표"/>
      <sheetName val="산출집계표1"/>
      <sheetName val="우성교간선"/>
      <sheetName val="갑지1"/>
      <sheetName val="부하LOAD"/>
      <sheetName val="총괄집계표"/>
      <sheetName val="일위대가목록"/>
      <sheetName val="단가조사서"/>
      <sheetName val="견적서(보문)"/>
      <sheetName val="견적서(광영)"/>
      <sheetName val="인사자료총집계"/>
      <sheetName val="할증 "/>
      <sheetName val="총 원가계산"/>
      <sheetName val="프랜트면허"/>
      <sheetName val="KHEATEX"/>
      <sheetName val="손익분석"/>
      <sheetName val="INSTR"/>
      <sheetName val="CODE"/>
      <sheetName val="rate"/>
      <sheetName val="ABUT수량-A1"/>
      <sheetName val="교각(P1)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CTEMCOST"/>
      <sheetName val="프랜트면허"/>
      <sheetName val="부하계산서"/>
      <sheetName val="설직재-1"/>
      <sheetName val="기성금내역서"/>
      <sheetName val="Sheet17"/>
      <sheetName val="노임단가"/>
      <sheetName val="토목단가목록"/>
      <sheetName val="SCHEDULE"/>
      <sheetName val="102역사"/>
      <sheetName val="영동(D)"/>
      <sheetName val="내역"/>
      <sheetName val="ELECTRIC"/>
      <sheetName val="외자배분"/>
      <sheetName val="외자내역"/>
      <sheetName val="내역서"/>
      <sheetName val="가격산출기초"/>
      <sheetName val="일위대가목록"/>
      <sheetName val="주식"/>
      <sheetName val="토목주소"/>
      <sheetName val="부하(성남)"/>
      <sheetName val="일위대가(계측기설치)"/>
      <sheetName val="적용단가"/>
      <sheetName val="수량산출"/>
      <sheetName val="수량산출(가로등)"/>
      <sheetName val="견적서"/>
      <sheetName val="일위대가"/>
      <sheetName val="1,2,3,4,5단위수량"/>
      <sheetName val="전체"/>
      <sheetName val="갑지1"/>
      <sheetName val="배명(단가)"/>
      <sheetName val="할증 "/>
      <sheetName val="입찰안"/>
      <sheetName val="동력부하계산"/>
      <sheetName val="허용전류-IEC"/>
      <sheetName val="허용전류-IEC DATA"/>
      <sheetName val="IMP(MAIN)"/>
      <sheetName val="IMP (REACTOR)"/>
      <sheetName val="견적대비표"/>
      <sheetName val="TYPE-A"/>
      <sheetName val="Sheet1"/>
      <sheetName val="DATA"/>
      <sheetName val="매립"/>
      <sheetName val="원내역"/>
      <sheetName val="기성내역"/>
      <sheetName val="J直材4"/>
      <sheetName val="인공"/>
      <sheetName val="본댐설계"/>
      <sheetName val="주재료비"/>
      <sheetName val="토지조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기성금내역서"/>
      <sheetName val="노임"/>
      <sheetName val="내역서1"/>
      <sheetName val="BASIC (2)"/>
      <sheetName val="Y-WORK"/>
      <sheetName val="Sheet2"/>
      <sheetName val="부서현황"/>
      <sheetName val="수로교총재료집계"/>
      <sheetName val="포장복구집계"/>
      <sheetName val="AS복구"/>
      <sheetName val="중기터파기"/>
      <sheetName val="변수값"/>
      <sheetName val="중기상차"/>
      <sheetName val="DATA"/>
      <sheetName val="간선계산"/>
      <sheetName val="단가 및 재료비"/>
      <sheetName val="요율"/>
      <sheetName val="교각1"/>
      <sheetName val="갑지"/>
      <sheetName val="수량산출"/>
      <sheetName val="일위대가(계측기설치)"/>
      <sheetName val="조건표"/>
      <sheetName val="일위대가"/>
      <sheetName val="단가대비표"/>
      <sheetName val="Data&amp;Result"/>
      <sheetName val="현장관리비집계표"/>
      <sheetName val="노임단가"/>
      <sheetName val="입찰안"/>
      <sheetName val="6PILE  (돌출)"/>
      <sheetName val="일위대가2"/>
      <sheetName val="단면 (2)"/>
      <sheetName val="버스운행안내"/>
      <sheetName val="예방접종계획"/>
      <sheetName val="근태계획서"/>
      <sheetName val="Sheet1 (2)"/>
      <sheetName val="삼성전기"/>
      <sheetName val="부산여자고등학교 방송장치D-2"/>
      <sheetName val="기본DATA"/>
      <sheetName val="단가산출"/>
      <sheetName val="인건-측정"/>
      <sheetName val="손익분석"/>
      <sheetName val="내역"/>
      <sheetName val="ABUT수량-A1"/>
      <sheetName val="#REF"/>
      <sheetName val="빌딩 안내"/>
      <sheetName val="전기일위목록"/>
      <sheetName val="EP0618"/>
      <sheetName val="산출및내역"/>
      <sheetName val="중기일위대가"/>
      <sheetName val="98수문일위"/>
      <sheetName val="견적990322"/>
      <sheetName val="Sheet13"/>
      <sheetName val="주식"/>
      <sheetName val="공사비예산서(토목분)"/>
      <sheetName val="CTEMCOST"/>
      <sheetName val="교각계산"/>
      <sheetName val="1.설계조건"/>
      <sheetName val="설계내역서"/>
      <sheetName val="부대비율"/>
      <sheetName val="환율"/>
      <sheetName val="중기(목록)"/>
      <sheetName val="노무비"/>
      <sheetName val="집계"/>
      <sheetName val="직노"/>
      <sheetName val="기본일위"/>
      <sheetName val="BSD (2)"/>
      <sheetName val="INPUT"/>
      <sheetName val="자재단가비교표"/>
      <sheetName val="9811"/>
      <sheetName val="예총"/>
      <sheetName val="IMPEADENCE MAP 취수장"/>
      <sheetName val="Curves"/>
      <sheetName val="Tables"/>
      <sheetName val="일위대가집계"/>
      <sheetName val="부대공집계표"/>
      <sheetName val="지장물"/>
      <sheetName val="간지"/>
      <sheetName val="조명시설"/>
      <sheetName val="부하계산서"/>
      <sheetName val="(3.품질관리 시험 총괄표)"/>
      <sheetName val="대비"/>
      <sheetName val="EQT-ESTN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  <sheetName val="토목단가목록"/>
      <sheetName val="지하1층"/>
    </sheetNames>
    <sheetDataSet>
      <sheetData sheetId="0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대치판정"/>
      <sheetName val="노임단가"/>
      <sheetName val="자재단가"/>
      <sheetName val="Sheet5"/>
      <sheetName val="1790"/>
      <sheetName val="내역서"/>
      <sheetName val="sw1"/>
      <sheetName val="배관단가조사서"/>
      <sheetName val="위치조서"/>
      <sheetName val="원본(갑지)"/>
      <sheetName val="일위대가"/>
      <sheetName val="단가산출"/>
      <sheetName val="내역"/>
      <sheetName val="#REF"/>
      <sheetName val="XL4Poppy"/>
      <sheetName val="조명시설"/>
      <sheetName val="인건비"/>
      <sheetName val="I一般比"/>
      <sheetName val="경비"/>
      <sheetName val="P.M 별"/>
      <sheetName val="원가 (2)"/>
      <sheetName val="부하계산서"/>
      <sheetName val="하조서"/>
      <sheetName val="자재단가비교표"/>
      <sheetName val="SP-B1"/>
      <sheetName val="Sheet4"/>
      <sheetName val="98지급계획"/>
      <sheetName val="인건-측정"/>
      <sheetName val="시운전연료"/>
      <sheetName val="공종별"/>
      <sheetName val="집계표"/>
      <sheetName val="단"/>
      <sheetName val="부하(성남)"/>
      <sheetName val="한강운반비"/>
      <sheetName val="보안등"/>
      <sheetName val="적용단가"/>
      <sheetName val="wall"/>
      <sheetName val="수량산출"/>
      <sheetName val="공문"/>
      <sheetName val="중기사용료"/>
      <sheetName val="원가계산서"/>
      <sheetName val="DATA"/>
      <sheetName val="데이타"/>
      <sheetName val="품목코드"/>
      <sheetName val="N賃率-職"/>
      <sheetName val="일위(설)"/>
      <sheetName val="__MAIN"/>
      <sheetName val="산출내역서"/>
      <sheetName val="Sheet6"/>
      <sheetName val="단가비교표"/>
      <sheetName val="설직재-1"/>
      <sheetName val="내역(정지)"/>
      <sheetName val="정부노임단가"/>
      <sheetName val="개소별수량산출"/>
      <sheetName val="총괄표"/>
      <sheetName val="견적990322"/>
      <sheetName val="자료"/>
      <sheetName val="횡배수관토공수량"/>
      <sheetName val="ABUT수량-A1"/>
      <sheetName val="전기일위목록"/>
      <sheetName val="목차"/>
      <sheetName val="금호"/>
      <sheetName val="수량산출(가로등)"/>
      <sheetName val="제2~7호표"/>
      <sheetName val="견적서"/>
      <sheetName val="LOPCALC"/>
      <sheetName val="간접"/>
      <sheetName val="계수시트"/>
      <sheetName val="수량집계"/>
      <sheetName val="총괄집계표"/>
      <sheetName val="J直材4"/>
      <sheetName val="을"/>
      <sheetName val="산출내역서집계표"/>
      <sheetName val="Macro1"/>
      <sheetName val="토목"/>
      <sheetName val="견적대비 견적서"/>
      <sheetName val="제직재"/>
      <sheetName val="제-노임"/>
      <sheetName val="LEGEND"/>
      <sheetName val="말뚝지지력산정"/>
      <sheetName val="Sheet1"/>
      <sheetName val="산출근거"/>
      <sheetName val="과천MAIN"/>
      <sheetName val="갑지(추정)"/>
      <sheetName val="설계내역서"/>
      <sheetName val="BID"/>
      <sheetName val="일위대가(가설)"/>
      <sheetName val="일위대가표"/>
      <sheetName val="1.수인터널"/>
      <sheetName val="품총"/>
      <sheetName val="실행철강하도"/>
      <sheetName val="공사"/>
      <sheetName val="일위목록"/>
      <sheetName val="시행후면적"/>
      <sheetName val="수지예산"/>
      <sheetName val="유기공정"/>
      <sheetName val="포장절단"/>
      <sheetName val="일위대가1"/>
      <sheetName val=" 토목 처리장도급내역서 "/>
      <sheetName val="간지"/>
      <sheetName val="참조-(1)"/>
      <sheetName val="지하"/>
      <sheetName val="강_당"/>
      <sheetName val="DB"/>
      <sheetName val="세정탑 설계"/>
      <sheetName val="주소록"/>
      <sheetName val="FB25JN"/>
      <sheetName val="영창26"/>
      <sheetName val="총괄"/>
      <sheetName val="48전력선로일위"/>
      <sheetName val="품셈TABLE"/>
      <sheetName val="손익분석"/>
      <sheetName val="품셈총괄표"/>
      <sheetName val="choose"/>
      <sheetName val="단면적"/>
      <sheetName val="직노"/>
      <sheetName val="TIE-IN"/>
      <sheetName val="단가비교"/>
      <sheetName val="내역서(1)"/>
      <sheetName val="내역서(부대공사)"/>
      <sheetName val="원가"/>
      <sheetName val="외주비"/>
      <sheetName val="옥외"/>
      <sheetName val="공사원가계산서"/>
      <sheetName val="Y-WORK"/>
      <sheetName val="전장품(관리용)"/>
      <sheetName val="관로분포도"/>
      <sheetName val="요율"/>
      <sheetName val="사통"/>
      <sheetName val="설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기성금내역서"/>
      <sheetName val="교대멀티"/>
      <sheetName val="내역서 "/>
      <sheetName val="기성"/>
      <sheetName val="깨기"/>
      <sheetName val="단가"/>
      <sheetName val="일위대가"/>
      <sheetName val=" 동대신동 금호"/>
      <sheetName val="금액내역서"/>
      <sheetName val="내역서"/>
      <sheetName val="부하계산서"/>
      <sheetName val="중기일위대가"/>
      <sheetName val="적용단가"/>
      <sheetName val="CTEMCOST"/>
      <sheetName val="사하초등 기성"/>
      <sheetName val="뚝토공"/>
      <sheetName val="Y-WORK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수량이동"/>
      <sheetName val="요율"/>
      <sheetName val="총체보활공정표"/>
      <sheetName val="일위대가(계측기설치)"/>
      <sheetName val="IMPEADENCE MAP 취수장"/>
      <sheetName val="공량산출서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배수장계"/>
      <sheetName val="배수장공사비"/>
      <sheetName val="배수장재료계"/>
      <sheetName val="토적계산"/>
      <sheetName val="단가"/>
      <sheetName val="공사비비교"/>
      <sheetName val="기둥"/>
      <sheetName val="저판(버림100)"/>
      <sheetName val="상부수로교(입력용)"/>
      <sheetName val="계화배수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손익분석"/>
      <sheetName val="을"/>
      <sheetName val="내역서"/>
      <sheetName val="Y-WORK"/>
      <sheetName val="DATA1"/>
      <sheetName val="노임"/>
      <sheetName val="ELEC2"/>
      <sheetName val="입찰안"/>
      <sheetName val="신우"/>
      <sheetName val="단가산출2"/>
      <sheetName val="일위목록"/>
      <sheetName val="노임단가"/>
      <sheetName val="계산근거"/>
      <sheetName val="수량산출"/>
      <sheetName val="FB25JN"/>
      <sheetName val="hvac(제어동)"/>
      <sheetName val="내역총괄표"/>
      <sheetName val="내역서1"/>
      <sheetName val="WORK"/>
      <sheetName val="밸브설치"/>
      <sheetName val="말뚝지지력산정"/>
      <sheetName val="DATA"/>
      <sheetName val="인건-측정"/>
      <sheetName val="견적대비 견적서"/>
      <sheetName val="일집"/>
      <sheetName val="일위"/>
      <sheetName val="NEYOK"/>
      <sheetName val="TONG HOP VL-NC TT"/>
      <sheetName val="CHITIET VL-NC-TT -1p"/>
      <sheetName val="TDTKP1"/>
      <sheetName val="KPVC-BD "/>
      <sheetName val="dongia (2)"/>
      <sheetName val="배수장공사비"/>
      <sheetName val="LOAD-46"/>
      <sheetName val="현장지지물물량"/>
      <sheetName val="터파기및재료"/>
      <sheetName val="dt0301"/>
      <sheetName val="dtt0301"/>
      <sheetName val="내역(전체)"/>
      <sheetName val="일위대가"/>
      <sheetName val="대치판정"/>
      <sheetName val="총괄표"/>
      <sheetName val="Data Base"/>
      <sheetName val="견적서"/>
      <sheetName val="철거산출근거"/>
      <sheetName val="참조"/>
      <sheetName val="제직재"/>
      <sheetName val="설직재-1"/>
      <sheetName val="제-노임"/>
      <sheetName val="단가표"/>
      <sheetName val="견적990322"/>
      <sheetName val="자료"/>
      <sheetName val="Y_WORK"/>
      <sheetName val="sw1"/>
      <sheetName val="Sheet4"/>
      <sheetName val="단락전류-A"/>
      <sheetName val="Total"/>
      <sheetName val="견적-내역"/>
      <sheetName val="Macro(전선)"/>
      <sheetName val="단가"/>
      <sheetName val="ABUT수량-A1"/>
      <sheetName val="지주목시비량산출서"/>
      <sheetName val="단가조사"/>
      <sheetName val="GM 3차 대우견적(NS)"/>
      <sheetName val="2,3차견적제출(NS)"/>
      <sheetName val="단면가정"/>
      <sheetName val="도체종-상수표"/>
      <sheetName val="CABdata"/>
      <sheetName val="단가산출"/>
      <sheetName val="wall"/>
      <sheetName val="기둥(원형)"/>
      <sheetName val="E01-02(EV-1-LBS)"/>
      <sheetName val="전기일위대가"/>
      <sheetName val="내역"/>
      <sheetName val="철근단면적"/>
      <sheetName val="A-4"/>
      <sheetName val="XXXXXX"/>
      <sheetName val="바.한일양산"/>
      <sheetName val="설직재_1"/>
      <sheetName val="조명율표"/>
      <sheetName val="4.경비 5.영업외수지"/>
      <sheetName val="요율"/>
      <sheetName val="교대(A1)"/>
      <sheetName val="구의동공내역서"/>
      <sheetName val="예산내역서"/>
      <sheetName val="설계예산서"/>
      <sheetName val="b_balju_cho"/>
      <sheetName val="기초자료"/>
      <sheetName val="plan&amp;section of foundation"/>
      <sheetName val="design criteria"/>
      <sheetName val="수량집계"/>
      <sheetName val="전등"/>
      <sheetName val="배선DATA"/>
      <sheetName val="설계내역(2001)"/>
      <sheetName val="EQ"/>
      <sheetName val="토공"/>
    </sheetNames>
    <sheetDataSet>
      <sheetData sheetId="0"/>
      <sheetData sheetId="1" refreshError="1">
        <row r="5">
          <cell r="E5">
            <v>180</v>
          </cell>
          <cell r="G5">
            <v>180</v>
          </cell>
        </row>
        <row r="14">
          <cell r="E14">
            <v>9017</v>
          </cell>
          <cell r="G14">
            <v>9017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laroux"/>
      <sheetName val="중량산출"/>
      <sheetName val="PANEL 중량산출"/>
      <sheetName val="내역서"/>
      <sheetName val="견적대비표"/>
      <sheetName val="단가대비표"/>
      <sheetName val="code"/>
      <sheetName val="N賃率-職"/>
      <sheetName val="I一般比"/>
      <sheetName val="과천MAIN"/>
      <sheetName val="대비"/>
      <sheetName val="내역서(총)"/>
      <sheetName val="TEL"/>
      <sheetName val="부대대비"/>
      <sheetName val="냉연집계"/>
      <sheetName val="Sheet3"/>
      <sheetName val="신우"/>
      <sheetName val="교각계산"/>
      <sheetName val="노원열병합  건축공사기성내역서"/>
      <sheetName val="민속촌메뉴"/>
      <sheetName val="수량산출서"/>
      <sheetName val="plan&amp;section of foundation"/>
      <sheetName val="일위대가"/>
      <sheetName val="설계조건"/>
      <sheetName val="직노"/>
      <sheetName val="20관리비율"/>
      <sheetName val="경산"/>
      <sheetName val="Sheet2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입찰안"/>
      <sheetName val="유림골조"/>
      <sheetName val="직재"/>
      <sheetName val="DATE"/>
      <sheetName val="sheets"/>
      <sheetName val="예산M12A"/>
      <sheetName val="일위대가목차"/>
      <sheetName val="노임단가"/>
      <sheetName val="경비_원본"/>
      <sheetName val="Sheet14"/>
      <sheetName val="Sheet13"/>
      <sheetName val="danga"/>
      <sheetName val="ilch"/>
      <sheetName val="업무"/>
      <sheetName val="공사현황"/>
      <sheetName val="소비자가"/>
      <sheetName val="견적서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단가조사"/>
      <sheetName val="TABLE"/>
      <sheetName val="유기공정"/>
      <sheetName val="96물가 CODE"/>
      <sheetName val="연부97-1"/>
      <sheetName val="갑지1"/>
      <sheetName val="을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BID"/>
      <sheetName val="도"/>
      <sheetName val="공사내역"/>
      <sheetName val="전기일위대가"/>
      <sheetName val="DATA"/>
      <sheetName val="내역"/>
      <sheetName val="LEGEND"/>
      <sheetName val="갑지(추정)"/>
      <sheetName val="건축내역"/>
      <sheetName val="조경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설직재-1"/>
      <sheetName val="주소록"/>
      <sheetName val="Sheet1"/>
      <sheetName val="을지"/>
      <sheetName val="DB"/>
      <sheetName val="본장"/>
      <sheetName val="도체종-상수표"/>
      <sheetName val="계산서(곡선부)"/>
      <sheetName val="-치수표(곡선부)"/>
      <sheetName val="LOPCALC"/>
      <sheetName val="원가계산서"/>
      <sheetName val="합천내역"/>
      <sheetName val="1.설계조건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화재 탐지 설비"/>
      <sheetName val="工완성공사율"/>
      <sheetName val="Y-WORK"/>
      <sheetName val="UserData"/>
      <sheetName val="환율"/>
      <sheetName val="EACT10"/>
      <sheetName val="일위단가"/>
      <sheetName val="Sheet9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음료실행"/>
      <sheetName val="APT내역"/>
      <sheetName val="부대시설"/>
      <sheetName val="기둥(원형)"/>
      <sheetName val="1안"/>
      <sheetName val="신규 수주분(사용자 정의)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단가산출(변경없음)"/>
      <sheetName val="원본(갑지)"/>
      <sheetName val="판매96"/>
      <sheetName val="제-노임"/>
      <sheetName val="제직재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내역서1999.8최종"/>
      <sheetName val="단가표"/>
      <sheetName val="밸브설치"/>
      <sheetName val="사통"/>
      <sheetName val="단"/>
      <sheetName val="FPA"/>
      <sheetName val="Data Vol"/>
      <sheetName val="순수개발"/>
      <sheetName val="11.단가비교표_"/>
      <sheetName val="16.기계경비산출내역_"/>
      <sheetName val="차수"/>
      <sheetName val="공통가설"/>
      <sheetName val="전체"/>
      <sheetName val="Galaxy 소비자가격표"/>
      <sheetName val="백암비스타내역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copy"/>
      <sheetName val="입출재고현황 (2)"/>
      <sheetName val="심사물량"/>
      <sheetName val="심사계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실행내역"/>
      <sheetName val="조도계산서 _도서_"/>
      <sheetName val="기계내역"/>
      <sheetName val="CTEMCOST"/>
      <sheetName val="가로등기초"/>
      <sheetName val="견적대비 견적서"/>
      <sheetName val="BASIC (2)"/>
      <sheetName val="원가 (2)"/>
      <sheetName val="rate"/>
      <sheetName val="대치판정"/>
      <sheetName val="기성"/>
      <sheetName val="7.1 자재단가표(케이블)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부하(성남)"/>
      <sheetName val="말뚝지지력산정"/>
      <sheetName val="예산대비"/>
      <sheetName val="공문"/>
      <sheetName val="NEYOK"/>
      <sheetName val="VE절감"/>
      <sheetName val="물량표S"/>
      <sheetName val="금액내역서"/>
      <sheetName val="물가시세"/>
      <sheetName val="ITEM"/>
      <sheetName val="type-F"/>
      <sheetName val="TRE TABLE"/>
      <sheetName val="내부부하"/>
      <sheetName val="단면가정"/>
      <sheetName val="토공계산서(부체도로)"/>
      <sheetName val="dt0301"/>
      <sheetName val="dtt0301"/>
      <sheetName val="실행"/>
      <sheetName val="협조전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환경평가"/>
      <sheetName val="인구"/>
      <sheetName val="배수관공"/>
      <sheetName val="Sheet1 (2)"/>
      <sheetName val=" HIT-&gt;HMC 견적(3900)"/>
      <sheetName val="건축내역서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표지판단위"/>
      <sheetName val="설계"/>
      <sheetName val="품산출서"/>
      <sheetName val="1-1"/>
      <sheetName val="차도조도계산"/>
      <sheetName val="목록"/>
      <sheetName val="LOAD-46"/>
      <sheetName val="BOX"/>
      <sheetName val="외주가공"/>
      <sheetName val="7단가"/>
      <sheetName val="dtxl"/>
      <sheetName val="시행후면적"/>
      <sheetName val="수지예산"/>
      <sheetName val="단가대비"/>
      <sheetName val="소요자재"/>
      <sheetName val="ROOF(ALKALI)"/>
      <sheetName val="일위대가(4층원격)"/>
      <sheetName val="자료"/>
      <sheetName val="우각부보강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노무비 근거"/>
      <sheetName val="DLA"/>
      <sheetName val=" 견적서"/>
      <sheetName val="7.경제성결과"/>
      <sheetName val="FRP내역서"/>
      <sheetName val="배수내역 (2)"/>
      <sheetName val="7내역"/>
      <sheetName val="건축원가계산서"/>
      <sheetName val="설계내역(2001)"/>
      <sheetName val="토목"/>
      <sheetName val="OPT"/>
      <sheetName val="SV"/>
      <sheetName val="단가목록"/>
      <sheetName val="대창(장성)"/>
      <sheetName val="자재운반단가일람표"/>
      <sheetName val="부대내역"/>
      <sheetName val="실행내역서_"/>
      <sheetName val="DRUM"/>
      <sheetName val="변경갑지"/>
      <sheetName val="증감(갑지)"/>
      <sheetName val="손익차9월2"/>
      <sheetName val="단가"/>
      <sheetName val="간지"/>
      <sheetName val="BUS제원1"/>
      <sheetName val="단가조사서"/>
      <sheetName val="목차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99총공사내역서"/>
      <sheetName val="변압기 및 발전기 용량"/>
      <sheetName val="1공구(을)"/>
      <sheetName val="XL4Poppy"/>
      <sheetName val="List"/>
      <sheetName val="CHITIET VL-NC"/>
      <sheetName val="DON GIA"/>
      <sheetName val="MOTOR"/>
      <sheetName val="참고"/>
      <sheetName val="3련 BOX"/>
      <sheetName val="자판실행"/>
      <sheetName val="간선계산"/>
      <sheetName val="소업1교"/>
      <sheetName val="교통대책내역"/>
      <sheetName val="도근좌표"/>
      <sheetName val="청주(철골발주의뢰서)"/>
      <sheetName val="정렬"/>
      <sheetName val="분전함신설"/>
      <sheetName val="접지1종"/>
      <sheetName val="전선 및 전선관"/>
      <sheetName val="DATA1"/>
      <sheetName val="DHEQSUPT"/>
      <sheetName val="자재테이블"/>
      <sheetName val="산출금액내역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목표세부명세"/>
      <sheetName val="I.설계조건"/>
      <sheetName val="재1"/>
      <sheetName val="자재조사표(참고용)"/>
      <sheetName val="품셈집계표"/>
      <sheetName val="일반부표집계표"/>
      <sheetName val="기초단가"/>
      <sheetName val="수량집계"/>
      <sheetName val="수량산출서 (2)"/>
      <sheetName val="전체현황"/>
      <sheetName val="FAB별"/>
      <sheetName val="입상내역"/>
      <sheetName val="견적(갑지)"/>
      <sheetName val="맨홀토공"/>
      <sheetName val="Controls"/>
      <sheetName val="수량산출서 갑지"/>
      <sheetName val="11"/>
      <sheetName val="계약내력"/>
      <sheetName val="Ekog10"/>
      <sheetName val="코드표"/>
      <sheetName val="주요측점"/>
      <sheetName val="실행간접비용"/>
      <sheetName val="공종별내역서"/>
      <sheetName val="CAL"/>
      <sheetName val="공주-교대(A1)"/>
      <sheetName val="COVER-P"/>
      <sheetName val="3BL공동구 수량"/>
      <sheetName val="수안보-MBR1"/>
      <sheetName val="L형 옹벽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안정검토"/>
      <sheetName val="집계"/>
      <sheetName val="TYPE-A"/>
      <sheetName val="설계예산서(2016년 보안등 신설공사 단가계약-).xls"/>
      <sheetName val="상승노임"/>
      <sheetName val="단위중량"/>
      <sheetName val="15100"/>
      <sheetName val="시행예산"/>
      <sheetName val="현장지지물물량"/>
      <sheetName val="두앙"/>
      <sheetName val="재료비"/>
      <sheetName val="보온자재단가표"/>
      <sheetName val="암거공"/>
      <sheetName val="Macro(전선)"/>
      <sheetName val="변화치수"/>
      <sheetName val="Baby일위대가"/>
      <sheetName val="토사(PE)"/>
      <sheetName val="물량산출근거"/>
      <sheetName val="기초자료입력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총요약서"/>
      <sheetName val="원계약서"/>
      <sheetName val="총괄내역"/>
      <sheetName val="매크로"/>
      <sheetName val="기초안정검토"/>
      <sheetName val="총괄표"/>
      <sheetName val="맨홀토공산출"/>
      <sheetName val="콘_재료분리(1)"/>
      <sheetName val="BQ_Utl_Off"/>
      <sheetName val="BREAKDOWN(철거설치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샘플표지"/>
      <sheetName val="1,2공구원가계산서"/>
      <sheetName val="2공구산출내역"/>
      <sheetName val="1공구산출내역서"/>
      <sheetName val="BOQ(전체)"/>
      <sheetName val="자재"/>
      <sheetName val="원형맨홀수량"/>
      <sheetName val="기기리스트"/>
      <sheetName val="01"/>
      <sheetName val="연돌일위집계"/>
      <sheetName val="AHU집계"/>
      <sheetName val="본실행경비"/>
      <sheetName val="지주목시비량산출서"/>
      <sheetName val="안정계산"/>
      <sheetName val="사전공사"/>
      <sheetName val="배수통관(좌)"/>
      <sheetName val="물가"/>
      <sheetName val="우수"/>
      <sheetName val="유림총괄"/>
      <sheetName val="8-1"/>
      <sheetName val="교차구"/>
      <sheetName val="guard(mac)"/>
      <sheetName val="횡배수관재료-"/>
      <sheetName val="계산서(직선부)"/>
      <sheetName val="포장재료집계표"/>
      <sheetName val="콘크리트측구연장"/>
      <sheetName val="깨기"/>
      <sheetName val="가격표"/>
      <sheetName val="위치조서"/>
      <sheetName val="9호관로"/>
      <sheetName val="금융비용"/>
      <sheetName val="주안3차A-A"/>
      <sheetName val="기성내역서"/>
      <sheetName val="시화점실행"/>
      <sheetName val="Customer Databas"/>
      <sheetName val="분류작업"/>
      <sheetName val="기본자료"/>
      <sheetName val="2002상반기노임기준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설계명세서"/>
      <sheetName val="__MAIN"/>
      <sheetName val="회로내역(승인)"/>
      <sheetName val="안정검토(온1)"/>
      <sheetName val="관급"/>
      <sheetName val="투찰(하수)"/>
      <sheetName val="Site Expenses"/>
      <sheetName val="일위대가1"/>
      <sheetName val="원형측구(B-type)"/>
      <sheetName val="CALCULATION"/>
      <sheetName val=""/>
      <sheetName val="FOOTING단면력"/>
      <sheetName val="Proposal"/>
      <sheetName val="토적표"/>
      <sheetName val="Front"/>
      <sheetName val="해상PCB"/>
      <sheetName val="COVER"/>
    </sheetNames>
    <sheetDataSet>
      <sheetData sheetId="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손익분석"/>
      <sheetName val="수량산출"/>
      <sheetName val="Macro(발전기)"/>
      <sheetName val="외자배분"/>
      <sheetName val="외자내역"/>
      <sheetName val="깨기"/>
      <sheetName val="설계조건"/>
      <sheetName val="안정계산"/>
      <sheetName val="단면검토"/>
      <sheetName val="N賃率-職"/>
      <sheetName val="견적내용입력"/>
      <sheetName val="발신정보"/>
      <sheetName val="DATA"/>
      <sheetName val="데이타"/>
      <sheetName val="Sheet1"/>
      <sheetName val="내역서1"/>
      <sheetName val="차수공개요"/>
      <sheetName val="건축내역"/>
      <sheetName val="단가표 "/>
      <sheetName val="내역서"/>
      <sheetName val="3BL공동구 수량"/>
      <sheetName val="TEL"/>
      <sheetName val="목차"/>
      <sheetName val="부대대비"/>
      <sheetName val="냉연집계"/>
      <sheetName val="부하계산서"/>
      <sheetName val="한일양산"/>
      <sheetName val="200"/>
      <sheetName val="내역"/>
      <sheetName val="일위대가"/>
      <sheetName val="#REF"/>
      <sheetName val="공량산출서"/>
      <sheetName val="설비"/>
      <sheetName val="1단계"/>
      <sheetName val="I一般比"/>
      <sheetName val="토공(우물통,기타) "/>
      <sheetName val="송중자재"/>
      <sheetName val="BLOCK(1)"/>
      <sheetName val="전체현황"/>
      <sheetName val="재1"/>
      <sheetName val="전신환매도율"/>
      <sheetName val="48전력선로일위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"/>
      <sheetName val="기타공사비"/>
      <sheetName val="공사비 (2)"/>
      <sheetName val="공량산출 (전등)"/>
      <sheetName val="공사비"/>
      <sheetName val="공량산출(가로등)"/>
      <sheetName val="단가"/>
      <sheetName val="일위대가집계표(사급)"/>
      <sheetName val="일위대가(사급)"/>
      <sheetName val="공량산출 (수변전)"/>
      <sheetName val="공량산출 (약전)"/>
      <sheetName val="공량산출 (소방)"/>
      <sheetName val="Y-WORK"/>
      <sheetName val="ITEM"/>
      <sheetName val="단가조사서"/>
      <sheetName val="- INFORMATION -"/>
      <sheetName val="을"/>
      <sheetName val="단면가정"/>
      <sheetName val="YES22"/>
      <sheetName val="Y_WORK"/>
      <sheetName val="내역"/>
      <sheetName val="대치판정"/>
      <sheetName val="간선계산"/>
      <sheetName val="DATA"/>
      <sheetName val="데이타"/>
      <sheetName val="내역서"/>
      <sheetName val="Macro(전선)"/>
      <sheetName val="조작대(1연)"/>
      <sheetName val="노임"/>
      <sheetName val="총괄"/>
      <sheetName val="11.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22">
          <cell r="G22">
            <v>0</v>
          </cell>
          <cell r="H22">
            <v>0</v>
          </cell>
          <cell r="J22">
            <v>205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270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377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576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971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1348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2032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3212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4099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4785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7660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53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80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119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163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228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351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613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930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1431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56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92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135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2520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3140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7691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1173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3436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243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351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459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819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1043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1611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2287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3073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3735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5402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5445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9495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11070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13140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477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603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725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914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1632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2160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3327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5772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501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762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1055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1338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2400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3231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5202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8728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990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1305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1701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3060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4086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6660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11250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7020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7830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13410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7920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8730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15300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463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565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690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787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909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972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1211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1319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1514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1679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2175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2459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3108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3391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3795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1204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637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693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802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775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1543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4309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637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714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3354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1540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624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783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1158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1372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1575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2283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466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843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932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1192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1566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1921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2535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3538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4503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5043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8072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1140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1500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6400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7800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11300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19300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25900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40560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48670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220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260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299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357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697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975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1278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1813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2335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3558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4214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195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285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470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J159">
            <v>700</v>
          </cell>
          <cell r="K159">
            <v>0</v>
          </cell>
          <cell r="L159">
            <v>0</v>
          </cell>
        </row>
        <row r="160">
          <cell r="G160">
            <v>0</v>
          </cell>
          <cell r="H160">
            <v>0</v>
          </cell>
          <cell r="J160">
            <v>820</v>
          </cell>
          <cell r="K160">
            <v>0</v>
          </cell>
          <cell r="L160">
            <v>0</v>
          </cell>
        </row>
        <row r="161">
          <cell r="G161">
            <v>0</v>
          </cell>
          <cell r="H161">
            <v>0</v>
          </cell>
          <cell r="J161">
            <v>1235</v>
          </cell>
          <cell r="K161">
            <v>0</v>
          </cell>
          <cell r="L161">
            <v>0</v>
          </cell>
        </row>
        <row r="162">
          <cell r="G162">
            <v>0</v>
          </cell>
          <cell r="H162">
            <v>0</v>
          </cell>
          <cell r="J162">
            <v>1715</v>
          </cell>
          <cell r="K162">
            <v>0</v>
          </cell>
          <cell r="L162">
            <v>0</v>
          </cell>
        </row>
        <row r="163">
          <cell r="G163">
            <v>0</v>
          </cell>
          <cell r="H163">
            <v>0</v>
          </cell>
          <cell r="J163">
            <v>2430</v>
          </cell>
          <cell r="K163">
            <v>0</v>
          </cell>
          <cell r="L163">
            <v>0</v>
          </cell>
        </row>
        <row r="164">
          <cell r="G164">
            <v>0</v>
          </cell>
          <cell r="H164">
            <v>0</v>
          </cell>
          <cell r="J164">
            <v>3575</v>
          </cell>
          <cell r="K164">
            <v>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310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460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640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970</v>
          </cell>
          <cell r="K168">
            <v>0</v>
          </cell>
          <cell r="L168">
            <v>0</v>
          </cell>
        </row>
        <row r="169">
          <cell r="G169">
            <v>0</v>
          </cell>
          <cell r="H169">
            <v>0</v>
          </cell>
          <cell r="J169">
            <v>1300</v>
          </cell>
          <cell r="K169">
            <v>0</v>
          </cell>
          <cell r="L169">
            <v>0</v>
          </cell>
        </row>
        <row r="170">
          <cell r="G170">
            <v>0</v>
          </cell>
          <cell r="H170">
            <v>0</v>
          </cell>
          <cell r="J170">
            <v>1600</v>
          </cell>
          <cell r="K170">
            <v>0</v>
          </cell>
          <cell r="L170">
            <v>0</v>
          </cell>
        </row>
        <row r="171">
          <cell r="G171">
            <v>0</v>
          </cell>
          <cell r="H171">
            <v>0</v>
          </cell>
          <cell r="J171">
            <v>2540</v>
          </cell>
          <cell r="K171">
            <v>0</v>
          </cell>
          <cell r="L171">
            <v>0</v>
          </cell>
        </row>
        <row r="172">
          <cell r="G172">
            <v>0</v>
          </cell>
          <cell r="H172">
            <v>0</v>
          </cell>
          <cell r="J172">
            <v>3280</v>
          </cell>
          <cell r="K172">
            <v>0</v>
          </cell>
          <cell r="L172">
            <v>0</v>
          </cell>
        </row>
        <row r="173">
          <cell r="G173">
            <v>0</v>
          </cell>
          <cell r="H173">
            <v>0</v>
          </cell>
          <cell r="J173">
            <v>6660</v>
          </cell>
          <cell r="K173">
            <v>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20000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J175">
            <v>57</v>
          </cell>
          <cell r="K175">
            <v>0</v>
          </cell>
          <cell r="L175">
            <v>0</v>
          </cell>
        </row>
        <row r="176">
          <cell r="G176">
            <v>0</v>
          </cell>
          <cell r="H176">
            <v>0</v>
          </cell>
          <cell r="J176">
            <v>75</v>
          </cell>
          <cell r="K176">
            <v>0</v>
          </cell>
          <cell r="L176">
            <v>0</v>
          </cell>
        </row>
        <row r="177">
          <cell r="G177">
            <v>0</v>
          </cell>
          <cell r="H177">
            <v>0</v>
          </cell>
          <cell r="J177">
            <v>112</v>
          </cell>
          <cell r="K177">
            <v>0</v>
          </cell>
          <cell r="L177">
            <v>0</v>
          </cell>
        </row>
        <row r="178">
          <cell r="G178">
            <v>0</v>
          </cell>
          <cell r="H178">
            <v>0</v>
          </cell>
          <cell r="J178">
            <v>299</v>
          </cell>
          <cell r="K178">
            <v>0</v>
          </cell>
          <cell r="L178">
            <v>0</v>
          </cell>
        </row>
        <row r="179">
          <cell r="G179">
            <v>0</v>
          </cell>
          <cell r="H179">
            <v>0</v>
          </cell>
          <cell r="J179">
            <v>403</v>
          </cell>
          <cell r="K179">
            <v>0</v>
          </cell>
          <cell r="L179">
            <v>0</v>
          </cell>
        </row>
        <row r="180">
          <cell r="G180">
            <v>0</v>
          </cell>
          <cell r="H180">
            <v>0</v>
          </cell>
          <cell r="J180">
            <v>455</v>
          </cell>
          <cell r="K180">
            <v>0</v>
          </cell>
          <cell r="L180">
            <v>0</v>
          </cell>
        </row>
        <row r="181">
          <cell r="G181">
            <v>0</v>
          </cell>
          <cell r="H181">
            <v>0</v>
          </cell>
          <cell r="J181">
            <v>2080</v>
          </cell>
          <cell r="K181">
            <v>0</v>
          </cell>
          <cell r="L181">
            <v>0</v>
          </cell>
        </row>
        <row r="182">
          <cell r="G182">
            <v>0</v>
          </cell>
          <cell r="H182">
            <v>0</v>
          </cell>
          <cell r="J182">
            <v>3380</v>
          </cell>
          <cell r="K182">
            <v>0</v>
          </cell>
          <cell r="L182">
            <v>0</v>
          </cell>
        </row>
        <row r="183">
          <cell r="G183">
            <v>0</v>
          </cell>
          <cell r="H183">
            <v>0</v>
          </cell>
          <cell r="J183">
            <v>4550</v>
          </cell>
          <cell r="K183">
            <v>0</v>
          </cell>
          <cell r="L183">
            <v>0</v>
          </cell>
        </row>
        <row r="184">
          <cell r="G184">
            <v>0</v>
          </cell>
          <cell r="H184">
            <v>0</v>
          </cell>
          <cell r="J184">
            <v>5200</v>
          </cell>
          <cell r="K184">
            <v>0</v>
          </cell>
          <cell r="L184">
            <v>0</v>
          </cell>
        </row>
        <row r="185">
          <cell r="G185">
            <v>0</v>
          </cell>
          <cell r="H185">
            <v>0</v>
          </cell>
          <cell r="J185">
            <v>8450</v>
          </cell>
          <cell r="K185">
            <v>0</v>
          </cell>
          <cell r="L185">
            <v>0</v>
          </cell>
        </row>
        <row r="186">
          <cell r="G186">
            <v>0</v>
          </cell>
          <cell r="H186">
            <v>0</v>
          </cell>
          <cell r="J186">
            <v>10400</v>
          </cell>
          <cell r="K186">
            <v>0</v>
          </cell>
          <cell r="L186">
            <v>0</v>
          </cell>
        </row>
        <row r="187">
          <cell r="G187">
            <v>0</v>
          </cell>
          <cell r="H187">
            <v>0</v>
          </cell>
          <cell r="J187">
            <v>12350</v>
          </cell>
          <cell r="K187">
            <v>0</v>
          </cell>
          <cell r="L187">
            <v>0</v>
          </cell>
        </row>
        <row r="188">
          <cell r="G188">
            <v>0</v>
          </cell>
          <cell r="H188">
            <v>0</v>
          </cell>
          <cell r="J188">
            <v>140</v>
          </cell>
          <cell r="K188">
            <v>0</v>
          </cell>
          <cell r="L188">
            <v>0</v>
          </cell>
        </row>
        <row r="189">
          <cell r="G189">
            <v>0</v>
          </cell>
          <cell r="H189">
            <v>0</v>
          </cell>
          <cell r="J189">
            <v>190</v>
          </cell>
          <cell r="K189">
            <v>0</v>
          </cell>
          <cell r="L189">
            <v>0</v>
          </cell>
        </row>
        <row r="190">
          <cell r="G190">
            <v>0</v>
          </cell>
          <cell r="H190">
            <v>0</v>
          </cell>
          <cell r="J190">
            <v>260</v>
          </cell>
          <cell r="K190">
            <v>0</v>
          </cell>
          <cell r="L190">
            <v>0</v>
          </cell>
        </row>
        <row r="191">
          <cell r="G191">
            <v>0</v>
          </cell>
          <cell r="H191">
            <v>0</v>
          </cell>
          <cell r="J191">
            <v>490</v>
          </cell>
          <cell r="K191">
            <v>0</v>
          </cell>
          <cell r="L191">
            <v>0</v>
          </cell>
        </row>
        <row r="192">
          <cell r="G192">
            <v>0</v>
          </cell>
          <cell r="H192">
            <v>0</v>
          </cell>
          <cell r="J192">
            <v>740</v>
          </cell>
          <cell r="K192">
            <v>0</v>
          </cell>
          <cell r="L192">
            <v>0</v>
          </cell>
        </row>
        <row r="193">
          <cell r="G193">
            <v>0</v>
          </cell>
          <cell r="H193">
            <v>0</v>
          </cell>
          <cell r="J193">
            <v>1180</v>
          </cell>
          <cell r="K193">
            <v>0</v>
          </cell>
          <cell r="L193">
            <v>0</v>
          </cell>
        </row>
        <row r="194">
          <cell r="G194">
            <v>0</v>
          </cell>
          <cell r="H194">
            <v>0</v>
          </cell>
          <cell r="J194">
            <v>2180</v>
          </cell>
          <cell r="K194">
            <v>0</v>
          </cell>
          <cell r="L194">
            <v>0</v>
          </cell>
        </row>
        <row r="195">
          <cell r="G195">
            <v>0</v>
          </cell>
          <cell r="H195">
            <v>0</v>
          </cell>
          <cell r="J195">
            <v>85800</v>
          </cell>
          <cell r="K195">
            <v>0</v>
          </cell>
          <cell r="L195">
            <v>0</v>
          </cell>
        </row>
        <row r="196">
          <cell r="G196">
            <v>0</v>
          </cell>
          <cell r="H196">
            <v>0</v>
          </cell>
          <cell r="J196">
            <v>2240</v>
          </cell>
          <cell r="K196">
            <v>0</v>
          </cell>
          <cell r="L196">
            <v>0</v>
          </cell>
        </row>
        <row r="197">
          <cell r="G197">
            <v>0</v>
          </cell>
          <cell r="H197">
            <v>0</v>
          </cell>
          <cell r="J197">
            <v>3070</v>
          </cell>
          <cell r="K197">
            <v>0</v>
          </cell>
          <cell r="L197">
            <v>0</v>
          </cell>
        </row>
        <row r="198">
          <cell r="G198">
            <v>0</v>
          </cell>
          <cell r="H198">
            <v>0</v>
          </cell>
          <cell r="J198">
            <v>4750</v>
          </cell>
          <cell r="K198">
            <v>0</v>
          </cell>
          <cell r="L198">
            <v>0</v>
          </cell>
        </row>
        <row r="199">
          <cell r="G199">
            <v>0</v>
          </cell>
          <cell r="H199">
            <v>0</v>
          </cell>
          <cell r="J199">
            <v>8360</v>
          </cell>
          <cell r="K199">
            <v>0</v>
          </cell>
          <cell r="L199">
            <v>0</v>
          </cell>
        </row>
        <row r="200">
          <cell r="G200">
            <v>0</v>
          </cell>
          <cell r="H200">
            <v>0</v>
          </cell>
          <cell r="J200">
            <v>1875</v>
          </cell>
          <cell r="K200">
            <v>0</v>
          </cell>
          <cell r="L200">
            <v>0</v>
          </cell>
        </row>
        <row r="201">
          <cell r="G201">
            <v>0</v>
          </cell>
          <cell r="H201">
            <v>0</v>
          </cell>
          <cell r="J201">
            <v>2500</v>
          </cell>
          <cell r="K201">
            <v>0</v>
          </cell>
          <cell r="L201">
            <v>0</v>
          </cell>
        </row>
        <row r="202">
          <cell r="G202">
            <v>0</v>
          </cell>
          <cell r="H202">
            <v>0</v>
          </cell>
          <cell r="J202">
            <v>3250</v>
          </cell>
          <cell r="K202">
            <v>0</v>
          </cell>
          <cell r="L202">
            <v>0</v>
          </cell>
        </row>
        <row r="203">
          <cell r="G203">
            <v>0</v>
          </cell>
          <cell r="H203">
            <v>0</v>
          </cell>
          <cell r="J203">
            <v>4625</v>
          </cell>
          <cell r="K203">
            <v>0</v>
          </cell>
          <cell r="L203">
            <v>0</v>
          </cell>
        </row>
        <row r="204">
          <cell r="G204">
            <v>0</v>
          </cell>
          <cell r="H204">
            <v>0</v>
          </cell>
          <cell r="J204">
            <v>7500</v>
          </cell>
          <cell r="K204">
            <v>0</v>
          </cell>
          <cell r="L204">
            <v>0</v>
          </cell>
        </row>
        <row r="205">
          <cell r="G205">
            <v>0</v>
          </cell>
          <cell r="H205">
            <v>0</v>
          </cell>
          <cell r="J205">
            <v>11813</v>
          </cell>
          <cell r="K205">
            <v>0</v>
          </cell>
          <cell r="L205">
            <v>0</v>
          </cell>
        </row>
        <row r="206">
          <cell r="G206">
            <v>0</v>
          </cell>
          <cell r="H206">
            <v>0</v>
          </cell>
          <cell r="J206">
            <v>21250</v>
          </cell>
          <cell r="K206">
            <v>0</v>
          </cell>
          <cell r="L206">
            <v>0</v>
          </cell>
        </row>
        <row r="207">
          <cell r="G207">
            <v>0</v>
          </cell>
          <cell r="H207">
            <v>0</v>
          </cell>
          <cell r="J207">
            <v>2308</v>
          </cell>
          <cell r="K207">
            <v>0</v>
          </cell>
          <cell r="L207">
            <v>0</v>
          </cell>
        </row>
        <row r="208">
          <cell r="G208">
            <v>0</v>
          </cell>
          <cell r="H208">
            <v>0</v>
          </cell>
          <cell r="J208">
            <v>540</v>
          </cell>
          <cell r="K208">
            <v>0</v>
          </cell>
          <cell r="L208">
            <v>0</v>
          </cell>
        </row>
        <row r="209">
          <cell r="G209">
            <v>0</v>
          </cell>
          <cell r="H209">
            <v>0</v>
          </cell>
          <cell r="J209">
            <v>560</v>
          </cell>
          <cell r="K209">
            <v>0</v>
          </cell>
          <cell r="L209">
            <v>0</v>
          </cell>
        </row>
        <row r="210">
          <cell r="G210">
            <v>0</v>
          </cell>
          <cell r="H210">
            <v>0</v>
          </cell>
          <cell r="J210">
            <v>440</v>
          </cell>
          <cell r="K210">
            <v>0</v>
          </cell>
          <cell r="L210">
            <v>0</v>
          </cell>
        </row>
        <row r="211">
          <cell r="G211">
            <v>0</v>
          </cell>
          <cell r="H211">
            <v>0</v>
          </cell>
          <cell r="J211">
            <v>2639</v>
          </cell>
          <cell r="K211">
            <v>0</v>
          </cell>
          <cell r="L211">
            <v>0</v>
          </cell>
        </row>
        <row r="212">
          <cell r="G212">
            <v>0</v>
          </cell>
          <cell r="H212">
            <v>0</v>
          </cell>
          <cell r="J212">
            <v>4203</v>
          </cell>
          <cell r="K212">
            <v>0</v>
          </cell>
          <cell r="L212">
            <v>0</v>
          </cell>
        </row>
        <row r="213">
          <cell r="G213">
            <v>0</v>
          </cell>
          <cell r="H213">
            <v>0</v>
          </cell>
          <cell r="J213">
            <v>5571</v>
          </cell>
          <cell r="K213">
            <v>0</v>
          </cell>
          <cell r="L213">
            <v>0</v>
          </cell>
        </row>
        <row r="214">
          <cell r="G214">
            <v>0</v>
          </cell>
          <cell r="H214">
            <v>0</v>
          </cell>
          <cell r="J214">
            <v>180</v>
          </cell>
          <cell r="K214">
            <v>0</v>
          </cell>
          <cell r="L214">
            <v>0</v>
          </cell>
        </row>
        <row r="215">
          <cell r="G215">
            <v>0</v>
          </cell>
          <cell r="H215">
            <v>0</v>
          </cell>
          <cell r="J215">
            <v>200</v>
          </cell>
          <cell r="K215">
            <v>0</v>
          </cell>
          <cell r="L215">
            <v>0</v>
          </cell>
        </row>
        <row r="216">
          <cell r="G216">
            <v>0</v>
          </cell>
          <cell r="H216">
            <v>0</v>
          </cell>
          <cell r="J216">
            <v>220</v>
          </cell>
          <cell r="K216">
            <v>0</v>
          </cell>
          <cell r="L216">
            <v>0</v>
          </cell>
        </row>
        <row r="217">
          <cell r="G217">
            <v>0</v>
          </cell>
          <cell r="H217">
            <v>0</v>
          </cell>
          <cell r="J217">
            <v>160</v>
          </cell>
          <cell r="K217">
            <v>0</v>
          </cell>
          <cell r="L217">
            <v>0</v>
          </cell>
        </row>
        <row r="218">
          <cell r="G218">
            <v>0</v>
          </cell>
          <cell r="H218">
            <v>0</v>
          </cell>
          <cell r="J218">
            <v>1411</v>
          </cell>
          <cell r="K218">
            <v>0</v>
          </cell>
          <cell r="L218">
            <v>0</v>
          </cell>
        </row>
        <row r="219">
          <cell r="G219">
            <v>0</v>
          </cell>
          <cell r="H219">
            <v>0</v>
          </cell>
          <cell r="J219">
            <v>1370</v>
          </cell>
          <cell r="K219">
            <v>0</v>
          </cell>
          <cell r="L219">
            <v>0</v>
          </cell>
        </row>
        <row r="220">
          <cell r="G220">
            <v>0</v>
          </cell>
          <cell r="H220">
            <v>0</v>
          </cell>
          <cell r="J220">
            <v>1750</v>
          </cell>
          <cell r="K220">
            <v>0</v>
          </cell>
          <cell r="L220">
            <v>0</v>
          </cell>
        </row>
        <row r="221">
          <cell r="G221">
            <v>0</v>
          </cell>
          <cell r="H221">
            <v>0</v>
          </cell>
          <cell r="J221">
            <v>2220</v>
          </cell>
          <cell r="K221">
            <v>0</v>
          </cell>
          <cell r="L221">
            <v>0</v>
          </cell>
        </row>
        <row r="222">
          <cell r="G222">
            <v>0</v>
          </cell>
          <cell r="H222">
            <v>0</v>
          </cell>
          <cell r="J222">
            <v>2740</v>
          </cell>
          <cell r="K222">
            <v>0</v>
          </cell>
          <cell r="L222">
            <v>0</v>
          </cell>
        </row>
        <row r="223">
          <cell r="G223">
            <v>0</v>
          </cell>
          <cell r="H223">
            <v>0</v>
          </cell>
          <cell r="J223">
            <v>3420</v>
          </cell>
          <cell r="K223">
            <v>0</v>
          </cell>
          <cell r="L223">
            <v>0</v>
          </cell>
        </row>
        <row r="224">
          <cell r="G224">
            <v>0</v>
          </cell>
          <cell r="H224">
            <v>0</v>
          </cell>
          <cell r="J224">
            <v>4050</v>
          </cell>
          <cell r="K224">
            <v>0</v>
          </cell>
          <cell r="L224">
            <v>0</v>
          </cell>
        </row>
        <row r="225">
          <cell r="G225">
            <v>0</v>
          </cell>
          <cell r="H225">
            <v>0</v>
          </cell>
          <cell r="J225">
            <v>4680</v>
          </cell>
          <cell r="K225">
            <v>0</v>
          </cell>
          <cell r="L225">
            <v>0</v>
          </cell>
        </row>
        <row r="226">
          <cell r="G226">
            <v>0</v>
          </cell>
          <cell r="H226">
            <v>0</v>
          </cell>
          <cell r="J226">
            <v>4050</v>
          </cell>
          <cell r="K226">
            <v>0</v>
          </cell>
          <cell r="L226">
            <v>0</v>
          </cell>
        </row>
        <row r="227">
          <cell r="G227">
            <v>0</v>
          </cell>
          <cell r="H227">
            <v>0</v>
          </cell>
          <cell r="J227">
            <v>7200</v>
          </cell>
          <cell r="K227">
            <v>0</v>
          </cell>
          <cell r="L227">
            <v>0</v>
          </cell>
        </row>
        <row r="228">
          <cell r="G228">
            <v>0</v>
          </cell>
          <cell r="H228">
            <v>0</v>
          </cell>
          <cell r="J228">
            <v>8910</v>
          </cell>
          <cell r="K228">
            <v>0</v>
          </cell>
          <cell r="L228">
            <v>0</v>
          </cell>
        </row>
        <row r="229">
          <cell r="G229">
            <v>0</v>
          </cell>
          <cell r="H229">
            <v>0</v>
          </cell>
          <cell r="J229">
            <v>11160</v>
          </cell>
          <cell r="K229">
            <v>0</v>
          </cell>
          <cell r="L229">
            <v>0</v>
          </cell>
        </row>
        <row r="230">
          <cell r="G230">
            <v>0</v>
          </cell>
          <cell r="H230">
            <v>0</v>
          </cell>
          <cell r="J230">
            <v>18720</v>
          </cell>
          <cell r="K230">
            <v>0</v>
          </cell>
          <cell r="L230">
            <v>0</v>
          </cell>
        </row>
        <row r="231">
          <cell r="G231">
            <v>0</v>
          </cell>
          <cell r="H231">
            <v>0</v>
          </cell>
          <cell r="J231">
            <v>22500</v>
          </cell>
          <cell r="K231">
            <v>0</v>
          </cell>
          <cell r="L231">
            <v>0</v>
          </cell>
        </row>
        <row r="232">
          <cell r="G232">
            <v>0</v>
          </cell>
          <cell r="H232">
            <v>0</v>
          </cell>
          <cell r="J232">
            <v>15430</v>
          </cell>
          <cell r="K232">
            <v>0</v>
          </cell>
          <cell r="L232">
            <v>0</v>
          </cell>
        </row>
        <row r="233">
          <cell r="G233">
            <v>0</v>
          </cell>
          <cell r="H233">
            <v>0</v>
          </cell>
          <cell r="J233">
            <v>19310</v>
          </cell>
          <cell r="K233">
            <v>0</v>
          </cell>
          <cell r="L233">
            <v>0</v>
          </cell>
        </row>
        <row r="234">
          <cell r="G234">
            <v>0</v>
          </cell>
          <cell r="H234">
            <v>0</v>
          </cell>
          <cell r="J234">
            <v>25040</v>
          </cell>
          <cell r="K234">
            <v>0</v>
          </cell>
          <cell r="L234">
            <v>0</v>
          </cell>
        </row>
        <row r="235">
          <cell r="G235">
            <v>0</v>
          </cell>
          <cell r="H235">
            <v>0</v>
          </cell>
          <cell r="J235">
            <v>28750</v>
          </cell>
          <cell r="K235">
            <v>0</v>
          </cell>
          <cell r="L235">
            <v>0</v>
          </cell>
        </row>
        <row r="236">
          <cell r="G236">
            <v>0</v>
          </cell>
          <cell r="H236">
            <v>0</v>
          </cell>
          <cell r="J236">
            <v>3500</v>
          </cell>
          <cell r="K236">
            <v>0</v>
          </cell>
          <cell r="L236">
            <v>0</v>
          </cell>
        </row>
        <row r="237">
          <cell r="G237">
            <v>0</v>
          </cell>
          <cell r="H237">
            <v>0</v>
          </cell>
          <cell r="J237">
            <v>13050</v>
          </cell>
          <cell r="K237">
            <v>0</v>
          </cell>
          <cell r="L237">
            <v>0</v>
          </cell>
        </row>
        <row r="238">
          <cell r="G238">
            <v>0</v>
          </cell>
          <cell r="H238">
            <v>0</v>
          </cell>
          <cell r="J238">
            <v>19300</v>
          </cell>
          <cell r="K238">
            <v>0</v>
          </cell>
          <cell r="L238">
            <v>0</v>
          </cell>
        </row>
        <row r="239">
          <cell r="G239">
            <v>0</v>
          </cell>
          <cell r="H239">
            <v>0</v>
          </cell>
          <cell r="J239">
            <v>23940</v>
          </cell>
          <cell r="K239">
            <v>0</v>
          </cell>
          <cell r="L239">
            <v>0</v>
          </cell>
        </row>
        <row r="240">
          <cell r="G240">
            <v>0</v>
          </cell>
          <cell r="H240">
            <v>0</v>
          </cell>
          <cell r="J240">
            <v>2070</v>
          </cell>
          <cell r="K240">
            <v>0</v>
          </cell>
          <cell r="L240">
            <v>0</v>
          </cell>
        </row>
        <row r="241">
          <cell r="G241">
            <v>0</v>
          </cell>
          <cell r="H241">
            <v>0</v>
          </cell>
          <cell r="J241">
            <v>4160</v>
          </cell>
          <cell r="K241">
            <v>0</v>
          </cell>
          <cell r="L241">
            <v>0</v>
          </cell>
        </row>
        <row r="242">
          <cell r="G242">
            <v>0</v>
          </cell>
          <cell r="H242">
            <v>0</v>
          </cell>
          <cell r="J242">
            <v>1800</v>
          </cell>
          <cell r="K242">
            <v>0</v>
          </cell>
          <cell r="L242">
            <v>0</v>
          </cell>
        </row>
        <row r="243">
          <cell r="G243">
            <v>0</v>
          </cell>
          <cell r="H243">
            <v>0</v>
          </cell>
          <cell r="J243">
            <v>110</v>
          </cell>
          <cell r="K243">
            <v>0</v>
          </cell>
          <cell r="L243">
            <v>0</v>
          </cell>
        </row>
        <row r="244">
          <cell r="G244">
            <v>0</v>
          </cell>
          <cell r="H244">
            <v>0</v>
          </cell>
          <cell r="J244">
            <v>140</v>
          </cell>
          <cell r="K244">
            <v>0</v>
          </cell>
          <cell r="L244">
            <v>0</v>
          </cell>
        </row>
        <row r="245">
          <cell r="G245">
            <v>0</v>
          </cell>
          <cell r="H245">
            <v>0</v>
          </cell>
          <cell r="J245">
            <v>52000</v>
          </cell>
          <cell r="K245">
            <v>0</v>
          </cell>
          <cell r="L245">
            <v>0</v>
          </cell>
        </row>
        <row r="246">
          <cell r="G246">
            <v>0</v>
          </cell>
          <cell r="H246">
            <v>0</v>
          </cell>
          <cell r="J246">
            <v>19500</v>
          </cell>
          <cell r="K246">
            <v>0</v>
          </cell>
          <cell r="L246">
            <v>0</v>
          </cell>
        </row>
        <row r="247">
          <cell r="G247">
            <v>0</v>
          </cell>
          <cell r="H247">
            <v>0</v>
          </cell>
          <cell r="J247">
            <v>16500</v>
          </cell>
          <cell r="K247">
            <v>0</v>
          </cell>
          <cell r="L247">
            <v>0</v>
          </cell>
        </row>
        <row r="248">
          <cell r="G248">
            <v>0</v>
          </cell>
          <cell r="H248">
            <v>0</v>
          </cell>
          <cell r="J248">
            <v>29500</v>
          </cell>
          <cell r="K248">
            <v>0</v>
          </cell>
          <cell r="L248">
            <v>0</v>
          </cell>
        </row>
        <row r="249">
          <cell r="G249">
            <v>0</v>
          </cell>
          <cell r="H249">
            <v>0</v>
          </cell>
          <cell r="J249">
            <v>21000</v>
          </cell>
          <cell r="K249">
            <v>0</v>
          </cell>
          <cell r="L249">
            <v>0</v>
          </cell>
        </row>
        <row r="250">
          <cell r="G250">
            <v>0</v>
          </cell>
          <cell r="H250">
            <v>0</v>
          </cell>
          <cell r="J250">
            <v>21000</v>
          </cell>
          <cell r="K250">
            <v>0</v>
          </cell>
          <cell r="L250">
            <v>0</v>
          </cell>
        </row>
        <row r="251">
          <cell r="G251">
            <v>0</v>
          </cell>
          <cell r="H251">
            <v>0</v>
          </cell>
          <cell r="J251">
            <v>17000</v>
          </cell>
          <cell r="K251">
            <v>0</v>
          </cell>
          <cell r="L251">
            <v>0</v>
          </cell>
        </row>
        <row r="252">
          <cell r="G252">
            <v>0</v>
          </cell>
          <cell r="H252">
            <v>0</v>
          </cell>
          <cell r="J252">
            <v>6000</v>
          </cell>
          <cell r="K252">
            <v>0</v>
          </cell>
          <cell r="L252">
            <v>0</v>
          </cell>
        </row>
        <row r="253">
          <cell r="G253">
            <v>0</v>
          </cell>
          <cell r="H253">
            <v>0</v>
          </cell>
          <cell r="J253">
            <v>2750</v>
          </cell>
          <cell r="K253">
            <v>0</v>
          </cell>
          <cell r="L253">
            <v>0</v>
          </cell>
        </row>
        <row r="254">
          <cell r="G254">
            <v>0</v>
          </cell>
          <cell r="H254">
            <v>0</v>
          </cell>
          <cell r="J254">
            <v>6500</v>
          </cell>
          <cell r="K254">
            <v>0</v>
          </cell>
          <cell r="L254">
            <v>0</v>
          </cell>
        </row>
        <row r="255">
          <cell r="G255">
            <v>0</v>
          </cell>
          <cell r="H255">
            <v>0</v>
          </cell>
          <cell r="J255">
            <v>15000</v>
          </cell>
          <cell r="K255">
            <v>0</v>
          </cell>
          <cell r="L255">
            <v>0</v>
          </cell>
        </row>
        <row r="256">
          <cell r="G256">
            <v>0</v>
          </cell>
          <cell r="H256">
            <v>0</v>
          </cell>
          <cell r="J256">
            <v>350000</v>
          </cell>
          <cell r="K256">
            <v>0</v>
          </cell>
          <cell r="L256">
            <v>0</v>
          </cell>
        </row>
        <row r="257">
          <cell r="G257">
            <v>0</v>
          </cell>
          <cell r="H257">
            <v>0</v>
          </cell>
          <cell r="J257">
            <v>65000</v>
          </cell>
          <cell r="K257">
            <v>0</v>
          </cell>
          <cell r="L257">
            <v>0</v>
          </cell>
        </row>
        <row r="258">
          <cell r="G258">
            <v>0</v>
          </cell>
          <cell r="H258">
            <v>0</v>
          </cell>
          <cell r="J258">
            <v>72000</v>
          </cell>
          <cell r="K258">
            <v>0</v>
          </cell>
          <cell r="L258">
            <v>0</v>
          </cell>
        </row>
        <row r="259">
          <cell r="G259">
            <v>0</v>
          </cell>
          <cell r="H259">
            <v>0</v>
          </cell>
          <cell r="J259">
            <v>120000</v>
          </cell>
          <cell r="K259">
            <v>0</v>
          </cell>
          <cell r="L259">
            <v>0</v>
          </cell>
        </row>
        <row r="260">
          <cell r="G260">
            <v>0</v>
          </cell>
          <cell r="H260">
            <v>0</v>
          </cell>
          <cell r="J260">
            <v>130000</v>
          </cell>
          <cell r="K260">
            <v>0</v>
          </cell>
          <cell r="L260">
            <v>0</v>
          </cell>
        </row>
        <row r="261">
          <cell r="G261">
            <v>0</v>
          </cell>
          <cell r="H261">
            <v>0</v>
          </cell>
          <cell r="J261">
            <v>1440</v>
          </cell>
          <cell r="K261">
            <v>0</v>
          </cell>
          <cell r="L261">
            <v>0</v>
          </cell>
        </row>
        <row r="262">
          <cell r="G262">
            <v>0</v>
          </cell>
          <cell r="H262">
            <v>0</v>
          </cell>
          <cell r="J262">
            <v>1362</v>
          </cell>
          <cell r="K262">
            <v>0</v>
          </cell>
          <cell r="L262">
            <v>0</v>
          </cell>
        </row>
        <row r="263">
          <cell r="G263">
            <v>0</v>
          </cell>
          <cell r="H263">
            <v>0</v>
          </cell>
          <cell r="J263">
            <v>1820</v>
          </cell>
          <cell r="K263">
            <v>0</v>
          </cell>
          <cell r="L263">
            <v>0</v>
          </cell>
        </row>
        <row r="264">
          <cell r="G264">
            <v>0</v>
          </cell>
          <cell r="H264">
            <v>0</v>
          </cell>
          <cell r="J264">
            <v>1100</v>
          </cell>
          <cell r="K264">
            <v>0</v>
          </cell>
          <cell r="L264">
            <v>0</v>
          </cell>
        </row>
        <row r="265">
          <cell r="G265">
            <v>0</v>
          </cell>
          <cell r="H265">
            <v>0</v>
          </cell>
          <cell r="J265">
            <v>1450</v>
          </cell>
          <cell r="K265">
            <v>0</v>
          </cell>
          <cell r="L265">
            <v>0</v>
          </cell>
        </row>
        <row r="266">
          <cell r="G266">
            <v>0</v>
          </cell>
          <cell r="H266">
            <v>0</v>
          </cell>
          <cell r="J266">
            <v>90000</v>
          </cell>
          <cell r="K266">
            <v>0</v>
          </cell>
          <cell r="L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98100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380000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8000000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8000000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2000000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3200000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1700000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4000000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680000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1600000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600000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1600000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827000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3500000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345000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230000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100000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4500000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380000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150000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1000000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450000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2400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>
            <v>0</v>
          </cell>
          <cell r="H291">
            <v>0</v>
          </cell>
          <cell r="I291">
            <v>0</v>
          </cell>
          <cell r="J291">
            <v>5000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J292">
            <v>23000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>
            <v>0</v>
          </cell>
          <cell r="H293">
            <v>0</v>
          </cell>
          <cell r="I293">
            <v>0</v>
          </cell>
          <cell r="J293">
            <v>450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4290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4000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11000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130000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0</v>
          </cell>
          <cell r="I298">
            <v>0</v>
          </cell>
          <cell r="J298">
            <v>9000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1500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1300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315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0</v>
          </cell>
          <cell r="I306">
            <v>0</v>
          </cell>
          <cell r="J306">
            <v>35000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>
            <v>0</v>
          </cell>
          <cell r="H307">
            <v>0</v>
          </cell>
          <cell r="I307">
            <v>0</v>
          </cell>
          <cell r="J307">
            <v>80000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>
            <v>0</v>
          </cell>
          <cell r="H308">
            <v>0</v>
          </cell>
          <cell r="I308">
            <v>0</v>
          </cell>
          <cell r="J308">
            <v>850000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0</v>
          </cell>
          <cell r="I309">
            <v>0</v>
          </cell>
          <cell r="J309">
            <v>16000000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150000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18000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0</v>
          </cell>
          <cell r="I314">
            <v>0</v>
          </cell>
          <cell r="J314">
            <v>167600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45000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J319">
            <v>110000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>
            <v>0</v>
          </cell>
          <cell r="H320">
            <v>0</v>
          </cell>
          <cell r="I320">
            <v>0</v>
          </cell>
          <cell r="J320">
            <v>18000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18000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0</v>
          </cell>
          <cell r="I322">
            <v>0</v>
          </cell>
          <cell r="J322">
            <v>18000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>
            <v>0</v>
          </cell>
          <cell r="H323">
            <v>0</v>
          </cell>
          <cell r="I323">
            <v>0</v>
          </cell>
          <cell r="J323">
            <v>53000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>
            <v>0</v>
          </cell>
          <cell r="H324">
            <v>76964</v>
          </cell>
          <cell r="I324">
            <v>0</v>
          </cell>
          <cell r="J324">
            <v>74371</v>
          </cell>
          <cell r="K324">
            <v>0</v>
          </cell>
          <cell r="L324">
            <v>3926</v>
          </cell>
          <cell r="M324">
            <v>0</v>
          </cell>
        </row>
        <row r="325">
          <cell r="G325">
            <v>0</v>
          </cell>
          <cell r="H325">
            <v>82430</v>
          </cell>
          <cell r="I325">
            <v>0</v>
          </cell>
          <cell r="J325">
            <v>83276</v>
          </cell>
          <cell r="K325">
            <v>0</v>
          </cell>
          <cell r="L325">
            <v>4221</v>
          </cell>
          <cell r="M325">
            <v>0</v>
          </cell>
        </row>
        <row r="326">
          <cell r="G326">
            <v>0</v>
          </cell>
          <cell r="H326">
            <v>134667</v>
          </cell>
          <cell r="I326">
            <v>0</v>
          </cell>
          <cell r="J326">
            <v>37226</v>
          </cell>
          <cell r="K326">
            <v>0</v>
          </cell>
          <cell r="L326">
            <v>4221</v>
          </cell>
          <cell r="M326">
            <v>0</v>
          </cell>
        </row>
        <row r="327">
          <cell r="G327">
            <v>0</v>
          </cell>
          <cell r="H327">
            <v>64360</v>
          </cell>
          <cell r="I327">
            <v>0</v>
          </cell>
          <cell r="J327">
            <v>27678</v>
          </cell>
          <cell r="K327">
            <v>0</v>
          </cell>
          <cell r="L327">
            <v>3926</v>
          </cell>
          <cell r="M327">
            <v>0</v>
          </cell>
        </row>
        <row r="328">
          <cell r="G328">
            <v>0</v>
          </cell>
          <cell r="H328">
            <v>47360</v>
          </cell>
          <cell r="I328">
            <v>0</v>
          </cell>
          <cell r="J328">
            <v>18428</v>
          </cell>
          <cell r="K328">
            <v>0</v>
          </cell>
          <cell r="L328">
            <v>3926</v>
          </cell>
          <cell r="M328">
            <v>0</v>
          </cell>
        </row>
        <row r="329">
          <cell r="G329">
            <v>0</v>
          </cell>
          <cell r="H329">
            <v>82430</v>
          </cell>
          <cell r="I329">
            <v>0</v>
          </cell>
          <cell r="J329">
            <v>23276</v>
          </cell>
          <cell r="K329">
            <v>0</v>
          </cell>
          <cell r="L329">
            <v>4221</v>
          </cell>
          <cell r="M329">
            <v>0</v>
          </cell>
        </row>
        <row r="330">
          <cell r="G330">
            <v>0</v>
          </cell>
          <cell r="H330">
            <v>77698</v>
          </cell>
          <cell r="I330">
            <v>0</v>
          </cell>
          <cell r="J330">
            <v>20426</v>
          </cell>
          <cell r="K330">
            <v>0</v>
          </cell>
          <cell r="L330">
            <v>4221</v>
          </cell>
          <cell r="M330">
            <v>0</v>
          </cell>
        </row>
        <row r="331">
          <cell r="G331">
            <v>0</v>
          </cell>
          <cell r="H331">
            <v>33414</v>
          </cell>
          <cell r="I331">
            <v>0</v>
          </cell>
          <cell r="J331">
            <v>2126</v>
          </cell>
          <cell r="K331">
            <v>0</v>
          </cell>
          <cell r="L331">
            <v>4221</v>
          </cell>
          <cell r="M331">
            <v>0</v>
          </cell>
        </row>
        <row r="332">
          <cell r="G332">
            <v>0</v>
          </cell>
          <cell r="H332">
            <v>57561</v>
          </cell>
          <cell r="I332">
            <v>0</v>
          </cell>
          <cell r="J332">
            <v>2126</v>
          </cell>
          <cell r="K332">
            <v>0</v>
          </cell>
          <cell r="L332">
            <v>4221</v>
          </cell>
          <cell r="M332">
            <v>0</v>
          </cell>
        </row>
        <row r="333">
          <cell r="G333">
            <v>0</v>
          </cell>
          <cell r="H333">
            <v>24955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237891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0</v>
          </cell>
          <cell r="H335">
            <v>0</v>
          </cell>
          <cell r="I335">
            <v>0</v>
          </cell>
          <cell r="J335">
            <v>1500000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2500000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15795000</v>
          </cell>
          <cell r="H337">
            <v>0</v>
          </cell>
          <cell r="I337">
            <v>0</v>
          </cell>
          <cell r="J337">
            <v>1755000</v>
          </cell>
          <cell r="K337">
            <v>15795000</v>
          </cell>
          <cell r="L337">
            <v>0</v>
          </cell>
          <cell r="M337">
            <v>0</v>
          </cell>
        </row>
        <row r="338">
          <cell r="G338">
            <v>26400000</v>
          </cell>
          <cell r="H338">
            <v>0</v>
          </cell>
          <cell r="I338">
            <v>0</v>
          </cell>
          <cell r="J338">
            <v>2200000</v>
          </cell>
          <cell r="K338">
            <v>26400000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1650000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48373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630000</v>
          </cell>
          <cell r="H341">
            <v>0</v>
          </cell>
          <cell r="I341">
            <v>0</v>
          </cell>
          <cell r="J341">
            <v>35000</v>
          </cell>
          <cell r="K341">
            <v>630000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12477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11200000</v>
          </cell>
          <cell r="H343">
            <v>0</v>
          </cell>
          <cell r="I343">
            <v>0</v>
          </cell>
          <cell r="J343">
            <v>200000</v>
          </cell>
          <cell r="K343">
            <v>11200000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170000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210000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250000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261990</v>
          </cell>
          <cell r="H347">
            <v>0</v>
          </cell>
          <cell r="I347">
            <v>0</v>
          </cell>
          <cell r="J347">
            <v>14555</v>
          </cell>
          <cell r="K347">
            <v>261990</v>
          </cell>
          <cell r="L347">
            <v>0</v>
          </cell>
          <cell r="M347">
            <v>0</v>
          </cell>
        </row>
        <row r="348">
          <cell r="G348">
            <v>355590</v>
          </cell>
          <cell r="H348">
            <v>0</v>
          </cell>
          <cell r="I348">
            <v>0</v>
          </cell>
          <cell r="J348">
            <v>19755</v>
          </cell>
          <cell r="K348">
            <v>355590</v>
          </cell>
          <cell r="L348">
            <v>0</v>
          </cell>
          <cell r="M348">
            <v>0</v>
          </cell>
        </row>
        <row r="349">
          <cell r="G349">
            <v>1440768</v>
          </cell>
          <cell r="H349">
            <v>0</v>
          </cell>
          <cell r="I349">
            <v>0</v>
          </cell>
          <cell r="J349">
            <v>12864</v>
          </cell>
          <cell r="K349">
            <v>1440768</v>
          </cell>
          <cell r="L349">
            <v>0</v>
          </cell>
          <cell r="M349">
            <v>0</v>
          </cell>
        </row>
        <row r="350">
          <cell r="G350">
            <v>1871408</v>
          </cell>
          <cell r="H350">
            <v>0</v>
          </cell>
          <cell r="I350">
            <v>0</v>
          </cell>
          <cell r="J350">
            <v>16709</v>
          </cell>
          <cell r="K350">
            <v>1871408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12500000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3500000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470000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3500000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900000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116611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>
            <v>0</v>
          </cell>
          <cell r="H357">
            <v>0</v>
          </cell>
          <cell r="I357">
            <v>0</v>
          </cell>
          <cell r="J357">
            <v>60000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>
            <v>0</v>
          </cell>
          <cell r="H358">
            <v>0</v>
          </cell>
          <cell r="I358">
            <v>0</v>
          </cell>
          <cell r="J358">
            <v>15900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>
            <v>0</v>
          </cell>
          <cell r="H359">
            <v>0</v>
          </cell>
          <cell r="I359">
            <v>0</v>
          </cell>
          <cell r="J359">
            <v>130000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65065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894000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920000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31690000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10430000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6633997</v>
          </cell>
          <cell r="K365">
            <v>0</v>
          </cell>
          <cell r="L365">
            <v>0</v>
          </cell>
          <cell r="M365">
            <v>0</v>
          </cell>
        </row>
        <row r="366">
          <cell r="G366">
            <v>0</v>
          </cell>
          <cell r="H366">
            <v>0</v>
          </cell>
          <cell r="I366">
            <v>0</v>
          </cell>
          <cell r="J366">
            <v>7453545</v>
          </cell>
          <cell r="K366">
            <v>0</v>
          </cell>
          <cell r="L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J367">
            <v>17690000</v>
          </cell>
          <cell r="K367">
            <v>0</v>
          </cell>
          <cell r="L367">
            <v>0</v>
          </cell>
          <cell r="M367">
            <v>0</v>
          </cell>
        </row>
        <row r="368">
          <cell r="G368">
            <v>0</v>
          </cell>
          <cell r="H368">
            <v>0</v>
          </cell>
          <cell r="I368">
            <v>0</v>
          </cell>
          <cell r="J368">
            <v>18170000</v>
          </cell>
          <cell r="K368">
            <v>0</v>
          </cell>
          <cell r="L368">
            <v>0</v>
          </cell>
          <cell r="M368">
            <v>0</v>
          </cell>
        </row>
        <row r="369">
          <cell r="G369">
            <v>0</v>
          </cell>
          <cell r="H369">
            <v>0</v>
          </cell>
          <cell r="I369">
            <v>0</v>
          </cell>
          <cell r="J369">
            <v>28840000</v>
          </cell>
          <cell r="K369">
            <v>0</v>
          </cell>
          <cell r="L369">
            <v>0</v>
          </cell>
          <cell r="M369">
            <v>0</v>
          </cell>
        </row>
        <row r="370">
          <cell r="G370">
            <v>0</v>
          </cell>
          <cell r="H370">
            <v>0</v>
          </cell>
          <cell r="I370">
            <v>0</v>
          </cell>
          <cell r="J370">
            <v>28840000</v>
          </cell>
          <cell r="K370">
            <v>0</v>
          </cell>
          <cell r="L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J371">
            <v>20250000</v>
          </cell>
          <cell r="K371">
            <v>0</v>
          </cell>
          <cell r="L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J372">
            <v>7978883</v>
          </cell>
          <cell r="K372">
            <v>0</v>
          </cell>
          <cell r="L372">
            <v>0</v>
          </cell>
          <cell r="M372">
            <v>0</v>
          </cell>
        </row>
        <row r="373">
          <cell r="G373">
            <v>0</v>
          </cell>
          <cell r="H373">
            <v>0</v>
          </cell>
          <cell r="I373">
            <v>0</v>
          </cell>
          <cell r="J373">
            <v>10110000</v>
          </cell>
          <cell r="K373">
            <v>0</v>
          </cell>
          <cell r="L373">
            <v>0</v>
          </cell>
          <cell r="M373">
            <v>0</v>
          </cell>
        </row>
        <row r="374">
          <cell r="G374">
            <v>0</v>
          </cell>
          <cell r="H374">
            <v>0</v>
          </cell>
          <cell r="I374">
            <v>0</v>
          </cell>
          <cell r="J374">
            <v>9180000</v>
          </cell>
          <cell r="K374">
            <v>0</v>
          </cell>
          <cell r="L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11830000</v>
          </cell>
          <cell r="K375">
            <v>0</v>
          </cell>
          <cell r="L375">
            <v>0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11800000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6780000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7355928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7173944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1635622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322000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3152000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382000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651000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1560000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358000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1060000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1002000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693000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120000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3500000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274000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85000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1350000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399000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1029000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1407000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11000000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13100000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2500000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0</v>
          </cell>
          <cell r="I401">
            <v>0</v>
          </cell>
          <cell r="J401">
            <v>11863000</v>
          </cell>
          <cell r="K401">
            <v>0</v>
          </cell>
          <cell r="L401">
            <v>0</v>
          </cell>
          <cell r="M401">
            <v>0</v>
          </cell>
        </row>
        <row r="402">
          <cell r="G402">
            <v>0</v>
          </cell>
          <cell r="H402">
            <v>222840</v>
          </cell>
          <cell r="I402">
            <v>0</v>
          </cell>
          <cell r="J402">
            <v>53982</v>
          </cell>
          <cell r="K402">
            <v>0</v>
          </cell>
          <cell r="L402">
            <v>166</v>
          </cell>
          <cell r="M402">
            <v>0</v>
          </cell>
        </row>
        <row r="403">
          <cell r="G403">
            <v>0</v>
          </cell>
          <cell r="H403">
            <v>3467006</v>
          </cell>
          <cell r="I403">
            <v>0</v>
          </cell>
          <cell r="J403">
            <v>2959507</v>
          </cell>
          <cell r="K403">
            <v>0</v>
          </cell>
          <cell r="L403">
            <v>12569</v>
          </cell>
          <cell r="M403">
            <v>0</v>
          </cell>
        </row>
        <row r="404">
          <cell r="G404">
            <v>0</v>
          </cell>
          <cell r="H404">
            <v>138725</v>
          </cell>
          <cell r="I404">
            <v>0</v>
          </cell>
          <cell r="J404">
            <v>37894</v>
          </cell>
          <cell r="K404">
            <v>0</v>
          </cell>
          <cell r="L404">
            <v>623</v>
          </cell>
          <cell r="M404">
            <v>0</v>
          </cell>
        </row>
        <row r="405">
          <cell r="G405">
            <v>0</v>
          </cell>
          <cell r="H405">
            <v>1238</v>
          </cell>
          <cell r="I405">
            <v>0</v>
          </cell>
          <cell r="J405">
            <v>488</v>
          </cell>
          <cell r="K405">
            <v>0</v>
          </cell>
          <cell r="L405">
            <v>156</v>
          </cell>
          <cell r="M405">
            <v>0</v>
          </cell>
        </row>
        <row r="406">
          <cell r="G406">
            <v>0</v>
          </cell>
          <cell r="H406">
            <v>2870</v>
          </cell>
          <cell r="I406">
            <v>0</v>
          </cell>
          <cell r="J406">
            <v>344</v>
          </cell>
          <cell r="K406">
            <v>0</v>
          </cell>
          <cell r="L406">
            <v>364</v>
          </cell>
          <cell r="M406">
            <v>0</v>
          </cell>
        </row>
        <row r="407">
          <cell r="G407">
            <v>0</v>
          </cell>
          <cell r="H407">
            <v>500644</v>
          </cell>
          <cell r="I407">
            <v>0</v>
          </cell>
          <cell r="J407">
            <v>213145</v>
          </cell>
          <cell r="K407">
            <v>0</v>
          </cell>
          <cell r="L407">
            <v>1990</v>
          </cell>
          <cell r="M407">
            <v>0</v>
          </cell>
        </row>
        <row r="408">
          <cell r="G408">
            <v>0</v>
          </cell>
          <cell r="H408">
            <v>1015942</v>
          </cell>
          <cell r="I408">
            <v>0</v>
          </cell>
          <cell r="J408">
            <v>781263</v>
          </cell>
          <cell r="K408">
            <v>0</v>
          </cell>
          <cell r="L408">
            <v>3585</v>
          </cell>
          <cell r="M408">
            <v>0</v>
          </cell>
        </row>
        <row r="409">
          <cell r="G409">
            <v>0</v>
          </cell>
          <cell r="H409">
            <v>65612</v>
          </cell>
          <cell r="I409">
            <v>0</v>
          </cell>
          <cell r="J409">
            <v>47394</v>
          </cell>
          <cell r="K409">
            <v>0</v>
          </cell>
          <cell r="L409">
            <v>254</v>
          </cell>
          <cell r="M409">
            <v>0</v>
          </cell>
        </row>
        <row r="410">
          <cell r="G410">
            <v>0</v>
          </cell>
          <cell r="H410">
            <v>92762</v>
          </cell>
          <cell r="I410">
            <v>0</v>
          </cell>
          <cell r="J410">
            <v>51522</v>
          </cell>
          <cell r="K410">
            <v>0</v>
          </cell>
          <cell r="L410">
            <v>360</v>
          </cell>
          <cell r="M410">
            <v>0</v>
          </cell>
        </row>
        <row r="411">
          <cell r="G411">
            <v>0</v>
          </cell>
          <cell r="H411">
            <v>79987</v>
          </cell>
          <cell r="I411">
            <v>0</v>
          </cell>
          <cell r="J411">
            <v>76970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27">
          <cell r="G427">
            <v>0</v>
          </cell>
          <cell r="H427">
            <v>47911</v>
          </cell>
          <cell r="I427">
            <v>0</v>
          </cell>
        </row>
        <row r="428">
          <cell r="G428">
            <v>0</v>
          </cell>
          <cell r="H428">
            <v>59146</v>
          </cell>
          <cell r="I428">
            <v>0</v>
          </cell>
        </row>
        <row r="429">
          <cell r="G429">
            <v>0</v>
          </cell>
          <cell r="H429">
            <v>66547</v>
          </cell>
          <cell r="I429">
            <v>0</v>
          </cell>
        </row>
        <row r="430">
          <cell r="G430">
            <v>0</v>
          </cell>
          <cell r="H430">
            <v>97565</v>
          </cell>
          <cell r="I430">
            <v>0</v>
          </cell>
        </row>
        <row r="431">
          <cell r="G431">
            <v>0</v>
          </cell>
          <cell r="H431">
            <v>52369</v>
          </cell>
          <cell r="I431">
            <v>0</v>
          </cell>
        </row>
        <row r="432">
          <cell r="G432">
            <v>0</v>
          </cell>
          <cell r="H432">
            <v>176615</v>
          </cell>
          <cell r="I432">
            <v>0</v>
          </cell>
        </row>
        <row r="433">
          <cell r="G433">
            <v>0</v>
          </cell>
          <cell r="H433">
            <v>50009</v>
          </cell>
          <cell r="I433">
            <v>0</v>
          </cell>
        </row>
        <row r="434">
          <cell r="G434">
            <v>0</v>
          </cell>
          <cell r="H434">
            <v>48674</v>
          </cell>
          <cell r="I434">
            <v>0</v>
          </cell>
        </row>
        <row r="435">
          <cell r="G435">
            <v>0</v>
          </cell>
          <cell r="H435">
            <v>73980</v>
          </cell>
          <cell r="I435">
            <v>0</v>
          </cell>
        </row>
        <row r="436">
          <cell r="G436">
            <v>0</v>
          </cell>
          <cell r="H436">
            <v>60168</v>
          </cell>
          <cell r="I436">
            <v>0</v>
          </cell>
        </row>
        <row r="437">
          <cell r="G437">
            <v>0</v>
          </cell>
          <cell r="H437">
            <v>75788</v>
          </cell>
          <cell r="I437">
            <v>0</v>
          </cell>
        </row>
        <row r="438">
          <cell r="G438">
            <v>0</v>
          </cell>
          <cell r="H438">
            <v>91475</v>
          </cell>
          <cell r="I438">
            <v>0</v>
          </cell>
        </row>
        <row r="439">
          <cell r="G439">
            <v>0</v>
          </cell>
          <cell r="H439">
            <v>48674</v>
          </cell>
          <cell r="I439">
            <v>0</v>
          </cell>
        </row>
        <row r="440">
          <cell r="G440">
            <v>0</v>
          </cell>
          <cell r="H440">
            <v>64758</v>
          </cell>
          <cell r="I440">
            <v>0</v>
          </cell>
        </row>
        <row r="441">
          <cell r="G441">
            <v>0</v>
          </cell>
          <cell r="H441">
            <v>48833</v>
          </cell>
          <cell r="I441">
            <v>0</v>
          </cell>
        </row>
        <row r="442">
          <cell r="G442">
            <v>0</v>
          </cell>
          <cell r="H442">
            <v>66531</v>
          </cell>
          <cell r="I442">
            <v>0</v>
          </cell>
        </row>
        <row r="443">
          <cell r="G443">
            <v>0</v>
          </cell>
          <cell r="H443">
            <v>0</v>
          </cell>
          <cell r="I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</row>
        <row r="445">
          <cell r="G445">
            <v>0</v>
          </cell>
          <cell r="H445">
            <v>88314</v>
          </cell>
          <cell r="I445">
            <v>0</v>
          </cell>
        </row>
        <row r="446">
          <cell r="G446">
            <v>0</v>
          </cell>
          <cell r="H446">
            <v>69598</v>
          </cell>
          <cell r="I446">
            <v>0</v>
          </cell>
        </row>
        <row r="447">
          <cell r="G447">
            <v>0</v>
          </cell>
          <cell r="H447">
            <v>64758</v>
          </cell>
          <cell r="I447">
            <v>0</v>
          </cell>
        </row>
        <row r="448">
          <cell r="G448">
            <v>0</v>
          </cell>
          <cell r="H448">
            <v>33755</v>
          </cell>
          <cell r="I448">
            <v>0</v>
          </cell>
        </row>
        <row r="449">
          <cell r="G449">
            <v>0</v>
          </cell>
          <cell r="H449">
            <v>91475</v>
          </cell>
          <cell r="I449">
            <v>0</v>
          </cell>
        </row>
        <row r="450">
          <cell r="G450">
            <v>0</v>
          </cell>
          <cell r="H450">
            <v>73980</v>
          </cell>
          <cell r="I450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설계계산"/>
      <sheetName val="봉암총"/>
      <sheetName val="지급"/>
      <sheetName val="내역"/>
      <sheetName val="한전"/>
      <sheetName val="노임"/>
      <sheetName val="99하노임"/>
      <sheetName val="도면"/>
      <sheetName val="MOTOR"/>
      <sheetName val="요율"/>
      <sheetName val="가시설(TYPE-A)"/>
      <sheetName val="1-1평균터파기고(1)"/>
      <sheetName val="Y-WORK"/>
      <sheetName val="기계경비일람"/>
      <sheetName val="정부노임"/>
      <sheetName val="T13(P68~72,78)"/>
      <sheetName val="3련 BOX"/>
      <sheetName val="9909봉암"/>
      <sheetName val="측량요율"/>
      <sheetName val="자재대"/>
      <sheetName val="배수장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압기"/>
      <sheetName val="부하집계"/>
      <sheetName val="부하LOAD"/>
      <sheetName val="발전기 부하"/>
      <sheetName val="발전기"/>
      <sheetName val="BATT"/>
      <sheetName val="동력제어반전기제원표"/>
      <sheetName val="간선 CABLE SIZE"/>
      <sheetName val="부하 CABLE SIZE"/>
      <sheetName val="차단기선정"/>
      <sheetName val="data"/>
      <sheetName val="Sheet10"/>
      <sheetName val="Sheet1"/>
      <sheetName val="중기일위대가"/>
      <sheetName val="CAL_POH"/>
      <sheetName val="조도계산서 (도서)"/>
      <sheetName val="조명율표"/>
      <sheetName val="노무비"/>
      <sheetName val="목차"/>
      <sheetName val="MOTOR"/>
      <sheetName val="IMP(MAIN)"/>
      <sheetName val="IMP (REACTOR)"/>
      <sheetName val="쌍송교"/>
      <sheetName val="K1자재(3차등)"/>
      <sheetName val="내역서"/>
      <sheetName val="설계조건"/>
      <sheetName val="cost"/>
      <sheetName val="일반공사"/>
      <sheetName val="U-TYPE(1)"/>
      <sheetName val="정부노임단가"/>
      <sheetName val="대가단최종"/>
      <sheetName val="수량산출"/>
      <sheetName val="BID"/>
      <sheetName val="D-RMIL"/>
      <sheetName val="WORK"/>
      <sheetName val="ITEM"/>
      <sheetName val="L-type"/>
      <sheetName val="MACRO(MCC)"/>
      <sheetName val="일위대가목차"/>
      <sheetName val="본사업"/>
      <sheetName val="TABLE"/>
      <sheetName val="수량집계"/>
      <sheetName val="전력구구조물산근"/>
      <sheetName val="Macro(전선)"/>
      <sheetName val="간선계산"/>
      <sheetName val="102역사"/>
      <sheetName val="기초견적가"/>
      <sheetName val="일위대가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다이꾸"/>
      <sheetName val="TRE TABLE"/>
      <sheetName val="2F 회의실견적(5_14 일대)"/>
      <sheetName val="건축내역"/>
      <sheetName val="참조"/>
      <sheetName val="노임"/>
      <sheetName val="배수지(관급)"/>
      <sheetName val="원가(수)"/>
      <sheetName val="변압기 및 발전기 용량"/>
      <sheetName val="기성금내역서"/>
      <sheetName val="인건비"/>
      <sheetName val="기계경비(시간당)"/>
      <sheetName val="램머"/>
      <sheetName val="안정검토(온1)"/>
      <sheetName val="Y-WORK"/>
      <sheetName val="내역"/>
      <sheetName val="단가산출"/>
      <sheetName val="데이타"/>
      <sheetName val="전기일위목록"/>
      <sheetName val="요율"/>
      <sheetName val="횡배위치"/>
      <sheetName val="1"/>
      <sheetName val="조명율데이타"/>
      <sheetName val="조도계산(가로등NEW)"/>
      <sheetName val="L_RPTA05_목록"/>
      <sheetName val="hvac(제어동)"/>
      <sheetName val="조경"/>
      <sheetName val="001"/>
      <sheetName val="표지 (2)"/>
      <sheetName val="설계예시"/>
      <sheetName val="SRC-B3U2"/>
      <sheetName val="허용전류-IEC"/>
      <sheetName val="허용전류-IEC DATA"/>
      <sheetName val="DATA1"/>
      <sheetName val="환율-LIBOR"/>
      <sheetName val="FOOTING단면력"/>
      <sheetName val="말뚝지지력산정"/>
      <sheetName val="기성집계"/>
      <sheetName val="품목납기"/>
      <sheetName val="giathanh1"/>
      <sheetName val="자재단가"/>
      <sheetName val="예산내역서"/>
      <sheetName val="설계예산서"/>
      <sheetName val="연부97-1"/>
      <sheetName val="3BL공동구 수량"/>
      <sheetName val="ABUT수량-A1"/>
      <sheetName val="5차설계"/>
      <sheetName val="을"/>
      <sheetName val="일위(PN)"/>
      <sheetName val="견적대비 견적서"/>
      <sheetName val="다심-cable"/>
      <sheetName val="1C-cable"/>
      <sheetName val="수량산출(급식소)"/>
      <sheetName val="도체종-상수표"/>
      <sheetName val="기본일위"/>
      <sheetName val="단"/>
      <sheetName val="단위내역서"/>
      <sheetName val="3련 BOX"/>
      <sheetName val="wall"/>
      <sheetName val="일위대가표"/>
      <sheetName val="주식"/>
      <sheetName val="#REF"/>
      <sheetName val="내역서 "/>
      <sheetName val="참조M"/>
      <sheetName val="ⴭⴭⴭⴭ"/>
      <sheetName val="BQ"/>
      <sheetName val="MCC제원"/>
      <sheetName val="간선"/>
      <sheetName val="세부내역서(전기)"/>
      <sheetName val="Total"/>
      <sheetName val="조도계산서 _도서_"/>
      <sheetName val="Sheet1 (2)"/>
      <sheetName val="신우"/>
      <sheetName val="조명시설"/>
      <sheetName val="LOAD-46"/>
      <sheetName val="전기"/>
      <sheetName val="자재단가비교표"/>
      <sheetName val="빌딩 안내"/>
      <sheetName val="SHEET2"/>
      <sheetName val="발전기_부하"/>
      <sheetName val="간선_CABLE_SIZE"/>
      <sheetName val="부하_CABLE_SIZE"/>
      <sheetName val="조도계산서_(도서)"/>
      <sheetName val="IMP_(REACTOR)"/>
      <sheetName val="TRE_TABLE"/>
      <sheetName val="2F_회의실견적(5_14_일대)"/>
      <sheetName val="변압기_및_발전기_용량"/>
      <sheetName val="표지_(2)"/>
      <sheetName val="허용전류-IEC_DATA"/>
      <sheetName val="7.3.1 전력간선 굵기"/>
      <sheetName val="반응조"/>
      <sheetName val="하수량수질"/>
      <sheetName val="참조-(2)"/>
      <sheetName val="참조-(1)"/>
      <sheetName val="steam table"/>
      <sheetName val="터파기및재료"/>
      <sheetName val="제2~7호표"/>
      <sheetName val="설직재-1"/>
      <sheetName val="1공구(을)"/>
      <sheetName val="N賃率-職"/>
      <sheetName val="손익분석"/>
      <sheetName val="Baby일위대가"/>
      <sheetName val="2. 공원조도"/>
      <sheetName val="집행(2-1)"/>
      <sheetName val="참조 DATA"/>
      <sheetName val="설계내역"/>
      <sheetName val="2001년 MCC 집계"/>
      <sheetName val="토목변경"/>
      <sheetName val="날개벽수량표"/>
      <sheetName val="총괄내역서"/>
      <sheetName val="일위대가목록"/>
    </sheetNames>
    <sheetDataSet>
      <sheetData sheetId="0" refreshError="1"/>
      <sheetData sheetId="1" refreshError="1"/>
      <sheetData sheetId="2" refreshError="1">
        <row r="4">
          <cell r="C4" t="str">
            <v>1. 분말활성탄접촉조, 약품주입, 혼화지, 응집 및 약품침전지 설비(MCC-100)</v>
          </cell>
        </row>
        <row r="5">
          <cell r="C5" t="str">
            <v xml:space="preserve"> 1) 분말활성탄접촉조 설비</v>
          </cell>
        </row>
        <row r="6">
          <cell r="B6" t="str">
            <v>M-101</v>
          </cell>
          <cell r="C6" t="str">
            <v>분말활성탄 접촉조 원수유입 조절밸브</v>
          </cell>
          <cell r="E6">
            <v>2.2000000000000002</v>
          </cell>
          <cell r="F6">
            <v>5.84</v>
          </cell>
          <cell r="G6">
            <v>3.84</v>
          </cell>
          <cell r="H6">
            <v>2</v>
          </cell>
          <cell r="J6">
            <v>4.4000000000000004</v>
          </cell>
          <cell r="K6">
            <v>7.68</v>
          </cell>
          <cell r="L6">
            <v>0.1</v>
          </cell>
          <cell r="M6">
            <v>0.44000000000000006</v>
          </cell>
          <cell r="P6" t="str">
            <v>F</v>
          </cell>
        </row>
        <row r="7">
          <cell r="B7" t="str">
            <v>M-103</v>
          </cell>
          <cell r="C7" t="str">
            <v>분말활성탄 접촉조 유입밸브실 배수펌프</v>
          </cell>
          <cell r="E7">
            <v>0.75</v>
          </cell>
          <cell r="F7">
            <v>2.5299999999999998</v>
          </cell>
          <cell r="G7">
            <v>1.67</v>
          </cell>
          <cell r="H7">
            <v>1</v>
          </cell>
          <cell r="J7">
            <v>0.75</v>
          </cell>
          <cell r="K7">
            <v>1.67</v>
          </cell>
          <cell r="L7">
            <v>0.1</v>
          </cell>
          <cell r="M7">
            <v>7.5000000000000011E-2</v>
          </cell>
          <cell r="P7" t="str">
            <v>N</v>
          </cell>
        </row>
        <row r="8">
          <cell r="B8" t="str">
            <v>M-104</v>
          </cell>
          <cell r="C8" t="str">
            <v>분말활성탄 접촉조 유출게이트</v>
          </cell>
          <cell r="E8">
            <v>2.2000000000000002</v>
          </cell>
          <cell r="F8">
            <v>5.84</v>
          </cell>
          <cell r="G8">
            <v>3.84</v>
          </cell>
          <cell r="H8">
            <v>2</v>
          </cell>
          <cell r="J8">
            <v>4.4000000000000004</v>
          </cell>
          <cell r="K8">
            <v>7.68</v>
          </cell>
          <cell r="L8">
            <v>0.1</v>
          </cell>
          <cell r="M8">
            <v>0.44000000000000006</v>
          </cell>
          <cell r="P8" t="str">
            <v>F</v>
          </cell>
        </row>
        <row r="9">
          <cell r="C9" t="str">
            <v xml:space="preserve"> 2) 약품 주입 설비</v>
          </cell>
        </row>
        <row r="10">
          <cell r="B10" t="str">
            <v>M-201</v>
          </cell>
          <cell r="C10" t="str">
            <v>ALUM 자동주입장치</v>
          </cell>
          <cell r="E10">
            <v>2</v>
          </cell>
          <cell r="F10">
            <v>5.14</v>
          </cell>
          <cell r="G10">
            <v>3.38</v>
          </cell>
          <cell r="H10">
            <v>1</v>
          </cell>
          <cell r="J10">
            <v>2</v>
          </cell>
          <cell r="K10">
            <v>3.38</v>
          </cell>
          <cell r="L10">
            <v>0.9</v>
          </cell>
          <cell r="M10">
            <v>1.8</v>
          </cell>
          <cell r="P10" t="str">
            <v>F</v>
          </cell>
        </row>
        <row r="11">
          <cell r="B11" t="str">
            <v>M-202</v>
          </cell>
          <cell r="C11" t="str">
            <v>PAC 자동주입장치</v>
          </cell>
          <cell r="E11">
            <v>2</v>
          </cell>
          <cell r="F11">
            <v>5.14</v>
          </cell>
          <cell r="G11">
            <v>3.38</v>
          </cell>
          <cell r="H11">
            <v>1</v>
          </cell>
          <cell r="J11">
            <v>2</v>
          </cell>
          <cell r="K11">
            <v>3.38</v>
          </cell>
          <cell r="L11">
            <v>0.9</v>
          </cell>
          <cell r="M11">
            <v>1.8</v>
          </cell>
          <cell r="P11" t="str">
            <v>F</v>
          </cell>
        </row>
        <row r="12">
          <cell r="B12" t="str">
            <v>M-203</v>
          </cell>
          <cell r="C12" t="str">
            <v>포리머 공급장치</v>
          </cell>
          <cell r="E12">
            <v>4.4000000000000004</v>
          </cell>
          <cell r="F12">
            <v>28.819999999999997</v>
          </cell>
          <cell r="G12">
            <v>18.97</v>
          </cell>
          <cell r="H12">
            <v>1</v>
          </cell>
          <cell r="J12">
            <v>4.4000000000000004</v>
          </cell>
          <cell r="K12">
            <v>18.97</v>
          </cell>
          <cell r="L12">
            <v>0.9</v>
          </cell>
          <cell r="M12">
            <v>3.9600000000000004</v>
          </cell>
          <cell r="P12" t="str">
            <v>F</v>
          </cell>
        </row>
        <row r="13">
          <cell r="B13" t="str">
            <v>M-204</v>
          </cell>
          <cell r="C13" t="str">
            <v>분말활성탄 제어반</v>
          </cell>
          <cell r="E13">
            <v>22.900000000000002</v>
          </cell>
          <cell r="F13">
            <v>61.2</v>
          </cell>
          <cell r="G13">
            <v>40.28</v>
          </cell>
          <cell r="H13">
            <v>1</v>
          </cell>
          <cell r="J13">
            <v>22.900000000000002</v>
          </cell>
          <cell r="K13">
            <v>40.28</v>
          </cell>
          <cell r="L13">
            <v>0.9</v>
          </cell>
          <cell r="M13">
            <v>20.610000000000003</v>
          </cell>
          <cell r="P13" t="str">
            <v>F</v>
          </cell>
        </row>
        <row r="14">
          <cell r="C14" t="str">
            <v>호파 교반기(2.2KWx2, 0.2KWx2)</v>
          </cell>
          <cell r="D14">
            <v>4.8000000000000007</v>
          </cell>
          <cell r="M14">
            <v>0</v>
          </cell>
        </row>
        <row r="15">
          <cell r="C15" t="str">
            <v>진동 장치</v>
          </cell>
          <cell r="D15">
            <v>0.2</v>
          </cell>
        </row>
        <row r="16">
          <cell r="C16" t="str">
            <v>분말활성탄 연속 계량투입기(0.4KWx2)</v>
          </cell>
          <cell r="D16">
            <v>0.8</v>
          </cell>
        </row>
        <row r="17">
          <cell r="C17" t="str">
            <v>흡입 용해기(5.5KWx2)</v>
          </cell>
          <cell r="D17">
            <v>11</v>
          </cell>
        </row>
        <row r="18">
          <cell r="C18" t="str">
            <v>활성탄 집진설비(3.7KW, 0.2KW)</v>
          </cell>
          <cell r="D18">
            <v>3.9000000000000004</v>
          </cell>
        </row>
        <row r="19">
          <cell r="C19" t="str">
            <v>피스톤형 공기압축기</v>
          </cell>
          <cell r="D19">
            <v>2.2000000000000002</v>
          </cell>
        </row>
        <row r="20">
          <cell r="B20" t="str">
            <v>M-205</v>
          </cell>
          <cell r="C20" t="str">
            <v>소석회 제어반</v>
          </cell>
          <cell r="E20">
            <v>8.8000000000000007</v>
          </cell>
          <cell r="F20">
            <v>24.529999999999998</v>
          </cell>
          <cell r="G20">
            <v>16.149999999999999</v>
          </cell>
          <cell r="H20">
            <v>1</v>
          </cell>
          <cell r="J20">
            <v>8.8000000000000007</v>
          </cell>
          <cell r="K20">
            <v>16.149999999999999</v>
          </cell>
          <cell r="L20">
            <v>0.9</v>
          </cell>
          <cell r="M20">
            <v>7.9200000000000008</v>
          </cell>
          <cell r="P20" t="str">
            <v>F</v>
          </cell>
        </row>
        <row r="21">
          <cell r="C21" t="str">
            <v>소석회 용해조</v>
          </cell>
          <cell r="D21">
            <v>3.7</v>
          </cell>
        </row>
        <row r="22">
          <cell r="C22" t="str">
            <v>전동 다이아후렘밸브(0.2KWx2)</v>
          </cell>
          <cell r="D22">
            <v>0.4</v>
          </cell>
        </row>
        <row r="23">
          <cell r="C23" t="str">
            <v>소석회 콘트롤 밸브(0.4KWx2)</v>
          </cell>
          <cell r="D23">
            <v>0.8</v>
          </cell>
        </row>
        <row r="24">
          <cell r="C24" t="str">
            <v>소석회 집진설비(3.7KW+0.2KW)</v>
          </cell>
          <cell r="D24">
            <v>3.9000000000000004</v>
          </cell>
        </row>
        <row r="25">
          <cell r="B25" t="str">
            <v>M-206</v>
          </cell>
          <cell r="C25" t="str">
            <v>약품 용해수 펌프</v>
          </cell>
          <cell r="E25">
            <v>1.5</v>
          </cell>
          <cell r="F25">
            <v>4.21</v>
          </cell>
          <cell r="G25">
            <v>2.77</v>
          </cell>
          <cell r="H25">
            <v>1</v>
          </cell>
          <cell r="I25">
            <v>1</v>
          </cell>
          <cell r="J25">
            <v>1.5</v>
          </cell>
          <cell r="K25">
            <v>2.77</v>
          </cell>
          <cell r="L25">
            <v>0.9</v>
          </cell>
          <cell r="M25">
            <v>1.35</v>
          </cell>
          <cell r="P25" t="str">
            <v>N</v>
          </cell>
        </row>
        <row r="26">
          <cell r="B26" t="str">
            <v>M-207</v>
          </cell>
          <cell r="C26" t="str">
            <v>POLY-BAG 이송용 호이스트</v>
          </cell>
          <cell r="E26">
            <v>2.2999999999999998</v>
          </cell>
          <cell r="F26">
            <v>7.1800000000000006</v>
          </cell>
          <cell r="G26">
            <v>4.7300000000000004</v>
          </cell>
          <cell r="H26">
            <v>1</v>
          </cell>
          <cell r="J26">
            <v>2.2999999999999998</v>
          </cell>
          <cell r="K26">
            <v>4.7300000000000004</v>
          </cell>
          <cell r="L26">
            <v>0.1</v>
          </cell>
          <cell r="M26">
            <v>0.22999999999999998</v>
          </cell>
          <cell r="P26" t="str">
            <v>F</v>
          </cell>
        </row>
        <row r="27">
          <cell r="B27" t="str">
            <v>M-208</v>
          </cell>
          <cell r="C27" t="str">
            <v>응집감시장치 제어반</v>
          </cell>
          <cell r="E27">
            <v>0.4</v>
          </cell>
          <cell r="F27">
            <v>1.9</v>
          </cell>
          <cell r="G27">
            <v>1.25</v>
          </cell>
          <cell r="H27">
            <v>1</v>
          </cell>
          <cell r="J27">
            <v>0.4</v>
          </cell>
          <cell r="K27">
            <v>1.25</v>
          </cell>
          <cell r="L27">
            <v>0.9</v>
          </cell>
          <cell r="M27">
            <v>0.36000000000000004</v>
          </cell>
          <cell r="P27" t="str">
            <v>F</v>
          </cell>
        </row>
        <row r="28">
          <cell r="C28" t="str">
            <v xml:space="preserve"> 3) 혼화지 설비</v>
          </cell>
        </row>
        <row r="29">
          <cell r="B29" t="str">
            <v>M-302</v>
          </cell>
          <cell r="C29" t="str">
            <v>혼화지 유입밸브</v>
          </cell>
          <cell r="E29">
            <v>2.2000000000000002</v>
          </cell>
          <cell r="F29">
            <v>5.84</v>
          </cell>
          <cell r="G29">
            <v>3.84</v>
          </cell>
          <cell r="H29">
            <v>2</v>
          </cell>
          <cell r="J29">
            <v>4.4000000000000004</v>
          </cell>
          <cell r="K29">
            <v>7.68</v>
          </cell>
          <cell r="L29">
            <v>0.1</v>
          </cell>
          <cell r="M29">
            <v>0.44000000000000006</v>
          </cell>
          <cell r="P29" t="str">
            <v>F</v>
          </cell>
        </row>
        <row r="30">
          <cell r="B30" t="str">
            <v>M-303</v>
          </cell>
          <cell r="C30" t="str">
            <v>2단 혼화기</v>
          </cell>
          <cell r="E30">
            <v>2.2000000000000002</v>
          </cell>
          <cell r="F30">
            <v>5.84</v>
          </cell>
          <cell r="G30">
            <v>3.84</v>
          </cell>
          <cell r="H30">
            <v>2</v>
          </cell>
          <cell r="J30">
            <v>4.4000000000000004</v>
          </cell>
          <cell r="K30">
            <v>7.68</v>
          </cell>
          <cell r="L30">
            <v>0.9</v>
          </cell>
          <cell r="M30">
            <v>3.9600000000000004</v>
          </cell>
          <cell r="P30" t="str">
            <v>F</v>
          </cell>
        </row>
        <row r="31">
          <cell r="B31" t="str">
            <v>M-304</v>
          </cell>
          <cell r="C31" t="str">
            <v>혼화지 유출정 유지관리 게이트</v>
          </cell>
          <cell r="E31">
            <v>2.2000000000000002</v>
          </cell>
          <cell r="F31">
            <v>5.84</v>
          </cell>
          <cell r="G31">
            <v>3.84</v>
          </cell>
          <cell r="H31">
            <v>1</v>
          </cell>
          <cell r="J31">
            <v>2.2000000000000002</v>
          </cell>
          <cell r="K31">
            <v>3.84</v>
          </cell>
          <cell r="L31">
            <v>0.1</v>
          </cell>
          <cell r="M31">
            <v>0.22000000000000003</v>
          </cell>
          <cell r="P31" t="str">
            <v>F</v>
          </cell>
        </row>
        <row r="32">
          <cell r="B32" t="str">
            <v>M-306</v>
          </cell>
          <cell r="C32" t="str">
            <v>혼화지 유입밸브실 배수펌프</v>
          </cell>
          <cell r="E32">
            <v>0.75</v>
          </cell>
          <cell r="F32">
            <v>2.5299999999999998</v>
          </cell>
          <cell r="G32">
            <v>1.67</v>
          </cell>
          <cell r="H32">
            <v>1</v>
          </cell>
          <cell r="J32">
            <v>0.75</v>
          </cell>
          <cell r="K32">
            <v>1.67</v>
          </cell>
          <cell r="L32">
            <v>0.1</v>
          </cell>
          <cell r="M32">
            <v>7.5000000000000011E-2</v>
          </cell>
          <cell r="P32" t="str">
            <v>N</v>
          </cell>
        </row>
        <row r="33">
          <cell r="C33" t="str">
            <v xml:space="preserve"> 4) 응집지 설비</v>
          </cell>
        </row>
        <row r="34">
          <cell r="B34" t="str">
            <v>M-401</v>
          </cell>
          <cell r="C34" t="str">
            <v>응집지 유입밸브</v>
          </cell>
          <cell r="E34">
            <v>2.2000000000000002</v>
          </cell>
          <cell r="F34">
            <v>5.84</v>
          </cell>
          <cell r="G34">
            <v>3.84</v>
          </cell>
          <cell r="H34">
            <v>2</v>
          </cell>
          <cell r="J34">
            <v>4.4000000000000004</v>
          </cell>
          <cell r="K34">
            <v>7.68</v>
          </cell>
          <cell r="L34">
            <v>0.1</v>
          </cell>
          <cell r="M34">
            <v>0.44000000000000006</v>
          </cell>
          <cell r="P34" t="str">
            <v>F</v>
          </cell>
        </row>
        <row r="35">
          <cell r="B35" t="str">
            <v>M-402</v>
          </cell>
          <cell r="C35" t="str">
            <v>응집지 유입게이트</v>
          </cell>
          <cell r="E35">
            <v>1.5</v>
          </cell>
          <cell r="F35">
            <v>4.21</v>
          </cell>
          <cell r="G35">
            <v>2.77</v>
          </cell>
          <cell r="H35">
            <v>12</v>
          </cell>
          <cell r="J35">
            <v>18</v>
          </cell>
          <cell r="K35">
            <v>33.24</v>
          </cell>
          <cell r="L35">
            <v>0.1</v>
          </cell>
          <cell r="M35">
            <v>1.8</v>
          </cell>
          <cell r="P35" t="str">
            <v>F</v>
          </cell>
        </row>
        <row r="36">
          <cell r="B36" t="str">
            <v>MOP-403</v>
          </cell>
          <cell r="C36" t="str">
            <v>응집기</v>
          </cell>
          <cell r="E36">
            <v>7.95</v>
          </cell>
          <cell r="F36">
            <v>25.259999999999998</v>
          </cell>
          <cell r="G36">
            <v>16.63</v>
          </cell>
          <cell r="H36">
            <v>4</v>
          </cell>
          <cell r="J36">
            <v>31.8</v>
          </cell>
          <cell r="K36">
            <v>66.52</v>
          </cell>
          <cell r="L36">
            <v>0.9</v>
          </cell>
          <cell r="M36">
            <v>28.62</v>
          </cell>
          <cell r="P36" t="str">
            <v>F</v>
          </cell>
        </row>
        <row r="37">
          <cell r="B37" t="str">
            <v>M-403.1</v>
          </cell>
          <cell r="C37" t="str">
            <v>응집기 1열(1.5KWx3)</v>
          </cell>
          <cell r="E37">
            <v>4.5</v>
          </cell>
          <cell r="F37">
            <v>12.629999999999999</v>
          </cell>
          <cell r="G37">
            <v>8.31</v>
          </cell>
          <cell r="H37">
            <v>3</v>
          </cell>
          <cell r="J37">
            <v>13.5</v>
          </cell>
          <cell r="K37">
            <v>24.93</v>
          </cell>
          <cell r="M37">
            <v>0</v>
          </cell>
          <cell r="P37" t="str">
            <v>F</v>
          </cell>
        </row>
        <row r="38">
          <cell r="B38" t="str">
            <v>M-403.2</v>
          </cell>
          <cell r="C38" t="str">
            <v>응집기 2열(0.75KWx3)</v>
          </cell>
          <cell r="E38">
            <v>2.25</v>
          </cell>
          <cell r="F38">
            <v>7.59</v>
          </cell>
          <cell r="G38">
            <v>5</v>
          </cell>
          <cell r="H38">
            <v>3</v>
          </cell>
          <cell r="J38">
            <v>6.75</v>
          </cell>
          <cell r="K38">
            <v>15</v>
          </cell>
          <cell r="M38">
            <v>0</v>
          </cell>
          <cell r="P38" t="str">
            <v>F</v>
          </cell>
        </row>
        <row r="39">
          <cell r="B39" t="str">
            <v>M-403.3</v>
          </cell>
          <cell r="C39" t="str">
            <v>응집기 3열(0.4KWx3)</v>
          </cell>
          <cell r="E39">
            <v>1.2000000000000002</v>
          </cell>
          <cell r="F39">
            <v>5.04</v>
          </cell>
          <cell r="G39">
            <v>3.32</v>
          </cell>
          <cell r="H39">
            <v>3</v>
          </cell>
          <cell r="J39">
            <v>3.6000000000000005</v>
          </cell>
          <cell r="K39">
            <v>9.9599999999999991</v>
          </cell>
          <cell r="M39">
            <v>0</v>
          </cell>
          <cell r="P39" t="str">
            <v>F</v>
          </cell>
        </row>
        <row r="40">
          <cell r="C40" t="str">
            <v xml:space="preserve"> 5) 약품 침전지 설비</v>
          </cell>
        </row>
        <row r="41">
          <cell r="B41" t="str">
            <v>MCP-501</v>
          </cell>
          <cell r="C41" t="str">
            <v>침전지 슬리저 수집기</v>
          </cell>
          <cell r="H41">
            <v>8</v>
          </cell>
          <cell r="P41" t="str">
            <v>F</v>
          </cell>
        </row>
        <row r="42">
          <cell r="B42" t="str">
            <v>M-502</v>
          </cell>
          <cell r="C42" t="str">
            <v>피스톤형 공기압축기</v>
          </cell>
          <cell r="E42">
            <v>3.7</v>
          </cell>
          <cell r="F42">
            <v>9.16</v>
          </cell>
          <cell r="G42">
            <v>6.03</v>
          </cell>
          <cell r="H42">
            <v>1</v>
          </cell>
          <cell r="I42">
            <v>1</v>
          </cell>
          <cell r="J42">
            <v>3.7</v>
          </cell>
          <cell r="K42">
            <v>6.03</v>
          </cell>
          <cell r="L42">
            <v>0.6</v>
          </cell>
          <cell r="M42">
            <v>2.2200000000000002</v>
          </cell>
          <cell r="P42" t="str">
            <v>F</v>
          </cell>
        </row>
        <row r="43">
          <cell r="C43" t="str">
            <v xml:space="preserve"> 6) 샘플링 펌프 설비</v>
          </cell>
        </row>
        <row r="44">
          <cell r="B44" t="str">
            <v>M-1501</v>
          </cell>
          <cell r="C44" t="str">
            <v>원수 유입 샘플링 펌프</v>
          </cell>
          <cell r="E44">
            <v>0.75</v>
          </cell>
          <cell r="F44">
            <v>2.5299999999999998</v>
          </cell>
          <cell r="G44">
            <v>1.67</v>
          </cell>
          <cell r="H44">
            <v>1</v>
          </cell>
          <cell r="I44">
            <v>1</v>
          </cell>
          <cell r="J44">
            <v>0.75</v>
          </cell>
          <cell r="K44">
            <v>1.67</v>
          </cell>
          <cell r="L44">
            <v>0.9</v>
          </cell>
          <cell r="M44">
            <v>0.67500000000000004</v>
          </cell>
          <cell r="P44" t="str">
            <v>N</v>
          </cell>
        </row>
        <row r="45">
          <cell r="B45" t="str">
            <v>M-1502</v>
          </cell>
          <cell r="C45" t="str">
            <v>침전지 샘플링 펌프</v>
          </cell>
          <cell r="E45">
            <v>0.75</v>
          </cell>
          <cell r="F45">
            <v>2.5299999999999998</v>
          </cell>
          <cell r="G45">
            <v>1.67</v>
          </cell>
          <cell r="H45">
            <v>1</v>
          </cell>
          <cell r="I45">
            <v>1</v>
          </cell>
          <cell r="J45">
            <v>0.75</v>
          </cell>
          <cell r="K45">
            <v>1.67</v>
          </cell>
          <cell r="L45">
            <v>0.9</v>
          </cell>
          <cell r="M45">
            <v>0.67500000000000004</v>
          </cell>
          <cell r="P45" t="str">
            <v>N</v>
          </cell>
        </row>
        <row r="46">
          <cell r="C46" t="str">
            <v>소 계</v>
          </cell>
          <cell r="J46">
            <v>125</v>
          </cell>
          <cell r="K46">
            <v>245.62</v>
          </cell>
          <cell r="M46">
            <v>78.109999999999985</v>
          </cell>
        </row>
        <row r="49">
          <cell r="C49" t="str">
            <v>2. 여과지 설비(MCC-200)</v>
          </cell>
        </row>
        <row r="50">
          <cell r="C50" t="str">
            <v xml:space="preserve"> 1) 약품침전지 설비</v>
          </cell>
        </row>
        <row r="51">
          <cell r="B51" t="str">
            <v>M-505</v>
          </cell>
          <cell r="C51" t="str">
            <v>약품침전지 유량계실 유지관리용밸브</v>
          </cell>
          <cell r="E51">
            <v>0.4</v>
          </cell>
          <cell r="F51">
            <v>1.68</v>
          </cell>
          <cell r="G51">
            <v>1.1100000000000001</v>
          </cell>
          <cell r="H51">
            <v>3</v>
          </cell>
          <cell r="J51">
            <v>1.2000000000000002</v>
          </cell>
          <cell r="K51">
            <v>3.33</v>
          </cell>
          <cell r="L51">
            <v>0.1</v>
          </cell>
          <cell r="M51">
            <v>0.12000000000000002</v>
          </cell>
          <cell r="P51" t="str">
            <v>F</v>
          </cell>
        </row>
        <row r="52">
          <cell r="B52" t="str">
            <v>M-506</v>
          </cell>
          <cell r="C52" t="str">
            <v>약품침전지 유량계실 배수펌프</v>
          </cell>
          <cell r="E52">
            <v>0.75</v>
          </cell>
          <cell r="F52">
            <v>2.5299999999999998</v>
          </cell>
          <cell r="G52">
            <v>1.67</v>
          </cell>
          <cell r="H52">
            <v>1</v>
          </cell>
          <cell r="J52">
            <v>0.75</v>
          </cell>
          <cell r="K52">
            <v>1.67</v>
          </cell>
          <cell r="L52">
            <v>0.1</v>
          </cell>
          <cell r="M52">
            <v>7.5000000000000011E-2</v>
          </cell>
          <cell r="P52" t="str">
            <v>N</v>
          </cell>
        </row>
        <row r="53">
          <cell r="C53" t="str">
            <v xml:space="preserve"> 2) 여과지 설비</v>
          </cell>
        </row>
        <row r="54">
          <cell r="B54" t="str">
            <v>M-602</v>
          </cell>
          <cell r="C54" t="str">
            <v>여과지 유입수로 유지관리용게이트</v>
          </cell>
          <cell r="E54">
            <v>1.5</v>
          </cell>
          <cell r="F54">
            <v>4.21</v>
          </cell>
          <cell r="G54">
            <v>2.77</v>
          </cell>
          <cell r="H54">
            <v>6</v>
          </cell>
          <cell r="J54">
            <v>9</v>
          </cell>
          <cell r="K54">
            <v>16.62</v>
          </cell>
          <cell r="L54">
            <v>0.1</v>
          </cell>
          <cell r="M54">
            <v>0.9</v>
          </cell>
          <cell r="P54" t="str">
            <v>F</v>
          </cell>
        </row>
        <row r="55">
          <cell r="B55" t="str">
            <v>M-604</v>
          </cell>
          <cell r="C55" t="str">
            <v>역세척수 공급펌프 유입밸브</v>
          </cell>
          <cell r="E55">
            <v>1.5</v>
          </cell>
          <cell r="F55">
            <v>4.21</v>
          </cell>
          <cell r="G55">
            <v>2.77</v>
          </cell>
          <cell r="H55">
            <v>3</v>
          </cell>
          <cell r="J55">
            <v>4.5</v>
          </cell>
          <cell r="K55">
            <v>8.31</v>
          </cell>
          <cell r="L55">
            <v>0.1</v>
          </cell>
          <cell r="M55">
            <v>0.45</v>
          </cell>
          <cell r="P55" t="str">
            <v>F</v>
          </cell>
        </row>
        <row r="56">
          <cell r="B56" t="str">
            <v>M-605</v>
          </cell>
          <cell r="C56" t="str">
            <v>역세척수 공급펌프 토출밸브</v>
          </cell>
          <cell r="E56">
            <v>1.5</v>
          </cell>
          <cell r="F56">
            <v>4.21</v>
          </cell>
          <cell r="G56">
            <v>2.77</v>
          </cell>
          <cell r="H56">
            <v>3</v>
          </cell>
          <cell r="J56">
            <v>4.5</v>
          </cell>
          <cell r="K56">
            <v>8.31</v>
          </cell>
          <cell r="L56">
            <v>0.1</v>
          </cell>
          <cell r="M56">
            <v>0.45</v>
          </cell>
          <cell r="P56" t="str">
            <v>F</v>
          </cell>
        </row>
        <row r="57">
          <cell r="B57" t="str">
            <v>M-607</v>
          </cell>
          <cell r="C57" t="str">
            <v>역세척수 유량 조절밸브</v>
          </cell>
          <cell r="E57">
            <v>2.2000000000000002</v>
          </cell>
          <cell r="F57">
            <v>5.84</v>
          </cell>
          <cell r="G57">
            <v>3.84</v>
          </cell>
          <cell r="H57">
            <v>1</v>
          </cell>
          <cell r="J57">
            <v>2.2000000000000002</v>
          </cell>
          <cell r="K57">
            <v>3.84</v>
          </cell>
          <cell r="L57">
            <v>0.1</v>
          </cell>
          <cell r="M57">
            <v>0.22000000000000003</v>
          </cell>
          <cell r="P57" t="str">
            <v>F</v>
          </cell>
        </row>
        <row r="58">
          <cell r="B58" t="str">
            <v>M-611</v>
          </cell>
          <cell r="C58" t="str">
            <v>용수 공급장치</v>
          </cell>
          <cell r="E58">
            <v>15</v>
          </cell>
          <cell r="F58">
            <v>34.21</v>
          </cell>
          <cell r="G58">
            <v>22.52</v>
          </cell>
          <cell r="H58">
            <v>1</v>
          </cell>
          <cell r="J58">
            <v>15</v>
          </cell>
          <cell r="K58">
            <v>22.52</v>
          </cell>
          <cell r="L58">
            <v>0.6</v>
          </cell>
          <cell r="M58">
            <v>9</v>
          </cell>
          <cell r="P58" t="str">
            <v>F</v>
          </cell>
        </row>
        <row r="59">
          <cell r="B59" t="str">
            <v>M-612</v>
          </cell>
          <cell r="C59" t="str">
            <v>전염소 용해수 펌프</v>
          </cell>
          <cell r="E59">
            <v>5.5</v>
          </cell>
          <cell r="F59">
            <v>13.68</v>
          </cell>
          <cell r="G59">
            <v>9</v>
          </cell>
          <cell r="H59">
            <v>1</v>
          </cell>
          <cell r="I59">
            <v>1</v>
          </cell>
          <cell r="J59">
            <v>5.5</v>
          </cell>
          <cell r="K59">
            <v>9</v>
          </cell>
          <cell r="L59">
            <v>0.9</v>
          </cell>
          <cell r="M59">
            <v>4.95</v>
          </cell>
          <cell r="P59" t="str">
            <v>N</v>
          </cell>
        </row>
        <row r="60">
          <cell r="B60" t="str">
            <v>M-613</v>
          </cell>
          <cell r="C60" t="str">
            <v>후염소 용해수 펌프</v>
          </cell>
          <cell r="E60">
            <v>5.5</v>
          </cell>
          <cell r="F60">
            <v>13.68</v>
          </cell>
          <cell r="G60">
            <v>9</v>
          </cell>
          <cell r="H60">
            <v>1</v>
          </cell>
          <cell r="J60">
            <v>5.5</v>
          </cell>
          <cell r="K60">
            <v>9</v>
          </cell>
          <cell r="L60">
            <v>0.9</v>
          </cell>
          <cell r="M60">
            <v>4.95</v>
          </cell>
          <cell r="P60" t="str">
            <v>N</v>
          </cell>
        </row>
        <row r="61">
          <cell r="B61" t="str">
            <v>M-616</v>
          </cell>
          <cell r="C61" t="str">
            <v>여과지 배수밸브</v>
          </cell>
          <cell r="E61">
            <v>0.4</v>
          </cell>
          <cell r="F61">
            <v>1.68</v>
          </cell>
          <cell r="G61">
            <v>1.1100000000000001</v>
          </cell>
          <cell r="H61">
            <v>6</v>
          </cell>
          <cell r="J61">
            <v>2.4000000000000004</v>
          </cell>
          <cell r="K61">
            <v>6.66</v>
          </cell>
          <cell r="L61">
            <v>0.1</v>
          </cell>
          <cell r="M61">
            <v>0.24000000000000005</v>
          </cell>
          <cell r="P61" t="str">
            <v>F</v>
          </cell>
        </row>
        <row r="62">
          <cell r="B62" t="str">
            <v>M-617</v>
          </cell>
          <cell r="C62" t="str">
            <v>여과지 배수펌프</v>
          </cell>
          <cell r="E62">
            <v>1.5</v>
          </cell>
          <cell r="F62">
            <v>4.21</v>
          </cell>
          <cell r="G62">
            <v>2.77</v>
          </cell>
          <cell r="H62">
            <v>1</v>
          </cell>
          <cell r="I62">
            <v>1</v>
          </cell>
          <cell r="J62">
            <v>1.5</v>
          </cell>
          <cell r="K62">
            <v>2.77</v>
          </cell>
          <cell r="L62">
            <v>0.1</v>
          </cell>
          <cell r="M62">
            <v>0.15000000000000002</v>
          </cell>
          <cell r="P62" t="str">
            <v>N</v>
          </cell>
        </row>
        <row r="63">
          <cell r="B63" t="str">
            <v>M-618</v>
          </cell>
          <cell r="C63" t="str">
            <v>여과지 정수유출정 유지관리용 밸브</v>
          </cell>
          <cell r="E63">
            <v>1.5</v>
          </cell>
          <cell r="F63">
            <v>4.21</v>
          </cell>
          <cell r="G63">
            <v>2.77</v>
          </cell>
          <cell r="H63">
            <v>1</v>
          </cell>
          <cell r="J63">
            <v>1.5</v>
          </cell>
          <cell r="K63">
            <v>2.77</v>
          </cell>
          <cell r="L63">
            <v>0.1</v>
          </cell>
          <cell r="M63">
            <v>0.15000000000000002</v>
          </cell>
          <cell r="P63" t="str">
            <v>F</v>
          </cell>
        </row>
        <row r="64">
          <cell r="B64" t="str">
            <v>M-619</v>
          </cell>
          <cell r="C64" t="str">
            <v>송풍기 유지관리용 모노레일 호이스트</v>
          </cell>
          <cell r="E64">
            <v>2.2999999999999998</v>
          </cell>
          <cell r="F64">
            <v>5.89</v>
          </cell>
          <cell r="G64">
            <v>3.88</v>
          </cell>
          <cell r="H64">
            <v>1</v>
          </cell>
          <cell r="J64">
            <v>2.2999999999999998</v>
          </cell>
          <cell r="K64">
            <v>3.88</v>
          </cell>
          <cell r="L64">
            <v>0.1</v>
          </cell>
          <cell r="M64">
            <v>0.22999999999999998</v>
          </cell>
          <cell r="P64" t="str">
            <v>F</v>
          </cell>
        </row>
        <row r="65">
          <cell r="B65" t="str">
            <v>M-620</v>
          </cell>
          <cell r="C65" t="str">
            <v>유지관리용 모노레일 호이스트(1)</v>
          </cell>
          <cell r="E65">
            <v>2.2999999999999998</v>
          </cell>
          <cell r="F65">
            <v>5.89</v>
          </cell>
          <cell r="G65">
            <v>3.88</v>
          </cell>
          <cell r="H65">
            <v>1</v>
          </cell>
          <cell r="J65">
            <v>2.2999999999999998</v>
          </cell>
          <cell r="K65">
            <v>3.88</v>
          </cell>
          <cell r="L65">
            <v>0.1</v>
          </cell>
          <cell r="M65">
            <v>0.22999999999999998</v>
          </cell>
          <cell r="P65" t="str">
            <v>F</v>
          </cell>
        </row>
        <row r="66">
          <cell r="B66" t="str">
            <v>M-621</v>
          </cell>
          <cell r="C66" t="str">
            <v>유지관리용 모노레일 호이스트(2)</v>
          </cell>
          <cell r="E66">
            <v>2.2999999999999998</v>
          </cell>
          <cell r="F66">
            <v>5.89</v>
          </cell>
          <cell r="G66">
            <v>3.88</v>
          </cell>
          <cell r="H66">
            <v>1</v>
          </cell>
          <cell r="J66">
            <v>2.2999999999999998</v>
          </cell>
          <cell r="K66">
            <v>3.88</v>
          </cell>
          <cell r="L66">
            <v>0.1</v>
          </cell>
          <cell r="M66">
            <v>0.22999999999999998</v>
          </cell>
          <cell r="P66" t="str">
            <v>F</v>
          </cell>
        </row>
        <row r="67">
          <cell r="B67" t="str">
            <v>M-622</v>
          </cell>
          <cell r="C67" t="str">
            <v>통합제수변실 유지관리용밸브</v>
          </cell>
          <cell r="E67">
            <v>2.2000000000000002</v>
          </cell>
          <cell r="F67">
            <v>5.84</v>
          </cell>
          <cell r="G67">
            <v>3.84</v>
          </cell>
          <cell r="H67">
            <v>3</v>
          </cell>
          <cell r="J67">
            <v>6.6000000000000005</v>
          </cell>
          <cell r="K67">
            <v>11.52</v>
          </cell>
          <cell r="L67">
            <v>0.1</v>
          </cell>
          <cell r="M67">
            <v>0.66000000000000014</v>
          </cell>
          <cell r="P67" t="str">
            <v>F</v>
          </cell>
        </row>
        <row r="68">
          <cell r="B68" t="str">
            <v>M-623</v>
          </cell>
          <cell r="C68" t="str">
            <v>통합제수변실 배수펌프</v>
          </cell>
          <cell r="E68">
            <v>0.75</v>
          </cell>
          <cell r="F68">
            <v>2.5299999999999998</v>
          </cell>
          <cell r="G68">
            <v>1.67</v>
          </cell>
          <cell r="H68">
            <v>1</v>
          </cell>
          <cell r="J68">
            <v>0.75</v>
          </cell>
          <cell r="K68">
            <v>1.67</v>
          </cell>
          <cell r="L68">
            <v>0.1</v>
          </cell>
          <cell r="M68">
            <v>7.5000000000000011E-2</v>
          </cell>
          <cell r="P68" t="str">
            <v>N</v>
          </cell>
        </row>
        <row r="69">
          <cell r="B69" t="str">
            <v>FCC</v>
          </cell>
          <cell r="C69" t="str">
            <v>여과지 제어반</v>
          </cell>
          <cell r="E69">
            <v>7.1000000000000005</v>
          </cell>
          <cell r="F69">
            <v>20.150000000000002</v>
          </cell>
          <cell r="G69">
            <v>13.26</v>
          </cell>
          <cell r="H69">
            <v>6</v>
          </cell>
          <cell r="J69">
            <v>42.6</v>
          </cell>
          <cell r="K69">
            <v>79.56</v>
          </cell>
          <cell r="L69">
            <v>0.6</v>
          </cell>
          <cell r="M69">
            <v>25.56</v>
          </cell>
          <cell r="P69" t="str">
            <v>F</v>
          </cell>
        </row>
        <row r="70">
          <cell r="C70" t="str">
            <v>여과지 유입 게이트(M-601)</v>
          </cell>
          <cell r="E70">
            <v>1.5</v>
          </cell>
          <cell r="F70">
            <v>4.21</v>
          </cell>
          <cell r="G70">
            <v>2.77</v>
          </cell>
          <cell r="H70">
            <v>1</v>
          </cell>
          <cell r="J70">
            <v>1.5</v>
          </cell>
          <cell r="K70">
            <v>2.77</v>
          </cell>
          <cell r="M70">
            <v>0</v>
          </cell>
        </row>
        <row r="71">
          <cell r="C71" t="str">
            <v>역세척 밸브(M-608)</v>
          </cell>
          <cell r="E71">
            <v>2.2000000000000002</v>
          </cell>
          <cell r="F71">
            <v>5.84</v>
          </cell>
          <cell r="G71">
            <v>3.84</v>
          </cell>
          <cell r="H71">
            <v>1</v>
          </cell>
          <cell r="J71">
            <v>2.2000000000000002</v>
          </cell>
          <cell r="K71">
            <v>3.84</v>
          </cell>
          <cell r="M71">
            <v>0</v>
          </cell>
        </row>
        <row r="72">
          <cell r="C72" t="str">
            <v>역세척 공기밸브(M-610)</v>
          </cell>
          <cell r="E72">
            <v>0.4</v>
          </cell>
          <cell r="F72">
            <v>1.68</v>
          </cell>
          <cell r="G72">
            <v>1.1100000000000001</v>
          </cell>
          <cell r="H72">
            <v>1</v>
          </cell>
          <cell r="J72">
            <v>0.4</v>
          </cell>
          <cell r="K72">
            <v>1.1100000000000001</v>
          </cell>
          <cell r="M72">
            <v>0</v>
          </cell>
        </row>
        <row r="73">
          <cell r="C73" t="str">
            <v>여과지 정수조절 유출밸브(M-614)</v>
          </cell>
          <cell r="E73">
            <v>1.5</v>
          </cell>
          <cell r="F73">
            <v>4.21</v>
          </cell>
          <cell r="G73">
            <v>2.77</v>
          </cell>
          <cell r="H73">
            <v>1</v>
          </cell>
          <cell r="J73">
            <v>1.5</v>
          </cell>
          <cell r="K73">
            <v>2.77</v>
          </cell>
          <cell r="M73">
            <v>0</v>
          </cell>
        </row>
        <row r="74">
          <cell r="C74" t="str">
            <v>역세척수 배수 게이트(M-615)</v>
          </cell>
          <cell r="E74">
            <v>1.5</v>
          </cell>
          <cell r="F74">
            <v>4.21</v>
          </cell>
          <cell r="G74">
            <v>2.77</v>
          </cell>
          <cell r="H74">
            <v>1</v>
          </cell>
          <cell r="J74">
            <v>1.5</v>
          </cell>
          <cell r="K74">
            <v>2.77</v>
          </cell>
          <cell r="M74">
            <v>0</v>
          </cell>
        </row>
        <row r="75">
          <cell r="C75" t="str">
            <v>소 계</v>
          </cell>
          <cell r="J75">
            <v>110.39999999999998</v>
          </cell>
          <cell r="K75">
            <v>199.18999999999997</v>
          </cell>
          <cell r="M75">
            <v>48.639999999999993</v>
          </cell>
        </row>
        <row r="76">
          <cell r="C76" t="str">
            <v>3. 염소 설비(MCC-300)</v>
          </cell>
        </row>
        <row r="77">
          <cell r="C77" t="str">
            <v xml:space="preserve"> 1) 염소 설비</v>
          </cell>
        </row>
        <row r="78">
          <cell r="B78" t="str">
            <v>M-707</v>
          </cell>
          <cell r="C78" t="str">
            <v>염소용기용 호이스트</v>
          </cell>
          <cell r="E78">
            <v>2.2999999999999998</v>
          </cell>
          <cell r="F78">
            <v>5.89</v>
          </cell>
          <cell r="G78">
            <v>3.88</v>
          </cell>
          <cell r="H78">
            <v>1</v>
          </cell>
          <cell r="J78">
            <v>2.2999999999999998</v>
          </cell>
          <cell r="K78">
            <v>3.88</v>
          </cell>
          <cell r="L78">
            <v>0.1</v>
          </cell>
          <cell r="M78">
            <v>0.22999999999999998</v>
          </cell>
          <cell r="P78" t="str">
            <v>F</v>
          </cell>
        </row>
        <row r="79">
          <cell r="B79" t="str">
            <v>M-708</v>
          </cell>
          <cell r="C79" t="str">
            <v>현장 제어반</v>
          </cell>
          <cell r="E79">
            <v>11.4</v>
          </cell>
          <cell r="F79">
            <v>29.259999999999998</v>
          </cell>
          <cell r="G79">
            <v>19.260000000000002</v>
          </cell>
          <cell r="H79">
            <v>1</v>
          </cell>
          <cell r="J79">
            <v>11.4</v>
          </cell>
          <cell r="K79">
            <v>19.260000000000002</v>
          </cell>
          <cell r="L79">
            <v>0.9</v>
          </cell>
          <cell r="M79">
            <v>10.26</v>
          </cell>
          <cell r="P79" t="str">
            <v>F</v>
          </cell>
        </row>
        <row r="80">
          <cell r="C80" t="str">
            <v>염소 투입기(M-701)(0.2KWx2)</v>
          </cell>
          <cell r="E80">
            <v>0.4</v>
          </cell>
          <cell r="F80">
            <v>1.9</v>
          </cell>
          <cell r="G80">
            <v>1.25</v>
          </cell>
          <cell r="H80">
            <v>1</v>
          </cell>
          <cell r="J80">
            <v>0.4</v>
          </cell>
          <cell r="K80">
            <v>1.25</v>
          </cell>
        </row>
        <row r="81">
          <cell r="C81" t="str">
            <v>중화 설비(M-705)(5.5KWx2)</v>
          </cell>
          <cell r="E81">
            <v>11</v>
          </cell>
          <cell r="F81">
            <v>27.36</v>
          </cell>
          <cell r="G81">
            <v>18.010000000000002</v>
          </cell>
          <cell r="H81">
            <v>1</v>
          </cell>
          <cell r="J81">
            <v>11</v>
          </cell>
          <cell r="K81">
            <v>18.010000000000002</v>
          </cell>
        </row>
        <row r="82">
          <cell r="C82" t="str">
            <v>소 계</v>
          </cell>
          <cell r="J82">
            <v>13.7</v>
          </cell>
          <cell r="K82">
            <v>23.14</v>
          </cell>
          <cell r="M82">
            <v>10.49</v>
          </cell>
        </row>
        <row r="83">
          <cell r="C83" t="str">
            <v>4. 정수지 설비(MCC-400)</v>
          </cell>
        </row>
        <row r="84">
          <cell r="C84" t="str">
            <v xml:space="preserve"> 1) 정수지 설비</v>
          </cell>
        </row>
        <row r="85">
          <cell r="B85" t="str">
            <v>M-801</v>
          </cell>
          <cell r="C85" t="str">
            <v>정수지 유입밸브</v>
          </cell>
          <cell r="E85">
            <v>2.2000000000000002</v>
          </cell>
          <cell r="F85">
            <v>5.84</v>
          </cell>
          <cell r="G85">
            <v>3.84</v>
          </cell>
          <cell r="H85">
            <v>2</v>
          </cell>
          <cell r="J85">
            <v>4.4000000000000004</v>
          </cell>
          <cell r="K85">
            <v>7.68</v>
          </cell>
          <cell r="L85">
            <v>0.1</v>
          </cell>
          <cell r="M85">
            <v>0.44000000000000006</v>
          </cell>
          <cell r="P85" t="str">
            <v>F</v>
          </cell>
        </row>
        <row r="86">
          <cell r="B86" t="str">
            <v>M-802</v>
          </cell>
          <cell r="C86" t="str">
            <v>정수지 유입밸브실 배수펌프</v>
          </cell>
          <cell r="E86">
            <v>0.75</v>
          </cell>
          <cell r="F86">
            <v>2.5299999999999998</v>
          </cell>
          <cell r="G86">
            <v>1.67</v>
          </cell>
          <cell r="H86">
            <v>1</v>
          </cell>
          <cell r="J86">
            <v>0.75</v>
          </cell>
          <cell r="K86">
            <v>1.67</v>
          </cell>
          <cell r="L86">
            <v>0.1</v>
          </cell>
          <cell r="M86">
            <v>7.5000000000000011E-2</v>
          </cell>
          <cell r="P86" t="str">
            <v>N</v>
          </cell>
        </row>
        <row r="87">
          <cell r="B87" t="str">
            <v>M-803</v>
          </cell>
          <cell r="C87" t="str">
            <v>펌프실 유출밸브</v>
          </cell>
          <cell r="E87">
            <v>2.2000000000000002</v>
          </cell>
          <cell r="F87">
            <v>5.84</v>
          </cell>
          <cell r="G87">
            <v>3.84</v>
          </cell>
          <cell r="H87">
            <v>1</v>
          </cell>
          <cell r="J87">
            <v>2.2000000000000002</v>
          </cell>
          <cell r="K87">
            <v>3.84</v>
          </cell>
          <cell r="L87">
            <v>0.1</v>
          </cell>
          <cell r="M87">
            <v>0.22000000000000003</v>
          </cell>
          <cell r="P87" t="str">
            <v>F</v>
          </cell>
        </row>
        <row r="88">
          <cell r="B88" t="str">
            <v>M-804</v>
          </cell>
          <cell r="C88" t="str">
            <v>펌프실 유출밸브실 배수펌프</v>
          </cell>
          <cell r="E88">
            <v>0.75</v>
          </cell>
          <cell r="F88">
            <v>2.5299999999999998</v>
          </cell>
          <cell r="G88">
            <v>1.67</v>
          </cell>
          <cell r="H88">
            <v>1</v>
          </cell>
          <cell r="J88">
            <v>0.75</v>
          </cell>
          <cell r="K88">
            <v>1.67</v>
          </cell>
          <cell r="L88">
            <v>0.1</v>
          </cell>
          <cell r="M88">
            <v>7.5000000000000011E-2</v>
          </cell>
          <cell r="P88" t="str">
            <v>N</v>
          </cell>
        </row>
        <row r="89">
          <cell r="B89" t="str">
            <v>M-805</v>
          </cell>
          <cell r="C89" t="str">
            <v>정수지 유출밸브</v>
          </cell>
          <cell r="E89">
            <v>2.2000000000000002</v>
          </cell>
          <cell r="F89">
            <v>5.84</v>
          </cell>
          <cell r="G89">
            <v>3.84</v>
          </cell>
          <cell r="H89">
            <v>2</v>
          </cell>
          <cell r="J89">
            <v>4.4000000000000004</v>
          </cell>
          <cell r="K89">
            <v>7.68</v>
          </cell>
          <cell r="L89">
            <v>0.1</v>
          </cell>
          <cell r="M89">
            <v>0.44000000000000006</v>
          </cell>
          <cell r="P89" t="str">
            <v>F</v>
          </cell>
        </row>
        <row r="90">
          <cell r="B90" t="str">
            <v>M-807</v>
          </cell>
          <cell r="C90" t="str">
            <v>정수지 유출밸브실 배수펌프</v>
          </cell>
          <cell r="E90">
            <v>0.75</v>
          </cell>
          <cell r="F90">
            <v>2.5299999999999998</v>
          </cell>
          <cell r="G90">
            <v>1.67</v>
          </cell>
          <cell r="H90">
            <v>1</v>
          </cell>
          <cell r="J90">
            <v>0.75</v>
          </cell>
          <cell r="K90">
            <v>1.67</v>
          </cell>
          <cell r="L90">
            <v>0.1</v>
          </cell>
          <cell r="M90">
            <v>7.5000000000000011E-2</v>
          </cell>
          <cell r="P90" t="str">
            <v>N</v>
          </cell>
        </row>
        <row r="91">
          <cell r="C91" t="str">
            <v xml:space="preserve"> 2) 샘플링 펌프 설비</v>
          </cell>
        </row>
        <row r="92">
          <cell r="B92" t="str">
            <v>M-1503</v>
          </cell>
          <cell r="C92" t="str">
            <v>사여과지 샘플링 펌프</v>
          </cell>
          <cell r="E92">
            <v>0.75</v>
          </cell>
          <cell r="F92">
            <v>2.5299999999999998</v>
          </cell>
          <cell r="G92">
            <v>1.67</v>
          </cell>
          <cell r="H92">
            <v>1</v>
          </cell>
          <cell r="I92">
            <v>1</v>
          </cell>
          <cell r="J92">
            <v>0.75</v>
          </cell>
          <cell r="K92">
            <v>1.67</v>
          </cell>
          <cell r="L92">
            <v>0.9</v>
          </cell>
          <cell r="M92">
            <v>0.67500000000000004</v>
          </cell>
          <cell r="P92" t="str">
            <v>N</v>
          </cell>
        </row>
        <row r="93">
          <cell r="B93" t="str">
            <v>M-1504</v>
          </cell>
          <cell r="C93" t="str">
            <v>정수지 샘플링 펌프</v>
          </cell>
          <cell r="E93">
            <v>0.75</v>
          </cell>
          <cell r="F93">
            <v>2.5299999999999998</v>
          </cell>
          <cell r="G93">
            <v>1.67</v>
          </cell>
          <cell r="H93">
            <v>1</v>
          </cell>
          <cell r="I93">
            <v>1</v>
          </cell>
          <cell r="J93">
            <v>0.75</v>
          </cell>
          <cell r="K93">
            <v>1.67</v>
          </cell>
          <cell r="L93">
            <v>0.9</v>
          </cell>
          <cell r="M93">
            <v>0.67500000000000004</v>
          </cell>
          <cell r="P93" t="str">
            <v>N</v>
          </cell>
        </row>
        <row r="94">
          <cell r="C94" t="str">
            <v>소 계</v>
          </cell>
          <cell r="J94">
            <v>14.750000000000002</v>
          </cell>
          <cell r="K94">
            <v>27.550000000000004</v>
          </cell>
          <cell r="M94">
            <v>2.6749999999999998</v>
          </cell>
        </row>
        <row r="95">
          <cell r="C95" t="str">
            <v>5. 배출수지 및 배슬러지지 설비(MCC-500)</v>
          </cell>
        </row>
        <row r="96">
          <cell r="C96" t="str">
            <v xml:space="preserve"> 1) 배출수 설비</v>
          </cell>
        </row>
        <row r="97">
          <cell r="B97" t="str">
            <v>M-901</v>
          </cell>
          <cell r="C97" t="str">
            <v>배출수지 유입게이트</v>
          </cell>
          <cell r="E97">
            <v>2.2000000000000002</v>
          </cell>
          <cell r="F97">
            <v>5.84</v>
          </cell>
          <cell r="G97">
            <v>3.84</v>
          </cell>
          <cell r="H97">
            <v>2</v>
          </cell>
          <cell r="J97">
            <v>4.4000000000000004</v>
          </cell>
          <cell r="K97">
            <v>7.68</v>
          </cell>
          <cell r="L97">
            <v>0.1</v>
          </cell>
          <cell r="M97">
            <v>0.44000000000000006</v>
          </cell>
          <cell r="P97" t="str">
            <v>F</v>
          </cell>
        </row>
        <row r="98">
          <cell r="B98" t="str">
            <v>M-902</v>
          </cell>
          <cell r="C98" t="str">
            <v>배출수지 슬러지 수집기</v>
          </cell>
          <cell r="E98">
            <v>1.5</v>
          </cell>
          <cell r="F98">
            <v>4.21</v>
          </cell>
          <cell r="G98">
            <v>2.77</v>
          </cell>
          <cell r="H98">
            <v>2</v>
          </cell>
          <cell r="J98">
            <v>3</v>
          </cell>
          <cell r="K98">
            <v>5.54</v>
          </cell>
          <cell r="L98">
            <v>0.6</v>
          </cell>
          <cell r="M98">
            <v>1.7999999999999998</v>
          </cell>
          <cell r="P98" t="str">
            <v>F</v>
          </cell>
        </row>
        <row r="99">
          <cell r="B99" t="str">
            <v>M-903</v>
          </cell>
          <cell r="C99" t="str">
            <v>배출수지 슬러지 인발밸브</v>
          </cell>
          <cell r="E99">
            <v>0.75</v>
          </cell>
          <cell r="F99">
            <v>2.5299999999999998</v>
          </cell>
          <cell r="G99">
            <v>1.67</v>
          </cell>
          <cell r="H99">
            <v>2</v>
          </cell>
          <cell r="J99">
            <v>1.5</v>
          </cell>
          <cell r="K99">
            <v>3.34</v>
          </cell>
          <cell r="L99">
            <v>0.1</v>
          </cell>
          <cell r="M99">
            <v>0.15000000000000002</v>
          </cell>
          <cell r="P99" t="str">
            <v>F</v>
          </cell>
        </row>
        <row r="100">
          <cell r="B100" t="str">
            <v>M-904</v>
          </cell>
          <cell r="C100" t="str">
            <v>배출수지 슬러지 펌프</v>
          </cell>
          <cell r="E100">
            <v>3.7</v>
          </cell>
          <cell r="F100">
            <v>9.16</v>
          </cell>
          <cell r="G100">
            <v>6.03</v>
          </cell>
          <cell r="H100">
            <v>1</v>
          </cell>
          <cell r="I100">
            <v>1</v>
          </cell>
          <cell r="J100">
            <v>3.7</v>
          </cell>
          <cell r="K100">
            <v>6.03</v>
          </cell>
          <cell r="L100">
            <v>0.6</v>
          </cell>
          <cell r="M100">
            <v>2.2200000000000002</v>
          </cell>
          <cell r="P100" t="str">
            <v>N</v>
          </cell>
        </row>
        <row r="101">
          <cell r="B101" t="str">
            <v>M-905</v>
          </cell>
          <cell r="C101" t="str">
            <v>배출수지 유출게이트</v>
          </cell>
          <cell r="E101">
            <v>1.5</v>
          </cell>
          <cell r="F101">
            <v>4.21</v>
          </cell>
          <cell r="G101">
            <v>2.77</v>
          </cell>
          <cell r="H101">
            <v>2</v>
          </cell>
          <cell r="J101">
            <v>3</v>
          </cell>
          <cell r="K101">
            <v>5.54</v>
          </cell>
          <cell r="L101">
            <v>0.1</v>
          </cell>
          <cell r="M101">
            <v>0.30000000000000004</v>
          </cell>
          <cell r="P101" t="str">
            <v>F</v>
          </cell>
        </row>
        <row r="102">
          <cell r="B102" t="str">
            <v>M-907</v>
          </cell>
          <cell r="C102" t="str">
            <v>배출수지 및 배슬러지지 펌프실 배수펌프</v>
          </cell>
          <cell r="E102">
            <v>1.5</v>
          </cell>
          <cell r="F102">
            <v>4.21</v>
          </cell>
          <cell r="G102">
            <v>2.77</v>
          </cell>
          <cell r="H102">
            <v>1</v>
          </cell>
          <cell r="I102">
            <v>1</v>
          </cell>
          <cell r="J102">
            <v>1.5</v>
          </cell>
          <cell r="K102">
            <v>2.77</v>
          </cell>
          <cell r="L102">
            <v>0.1</v>
          </cell>
          <cell r="M102">
            <v>0.15000000000000002</v>
          </cell>
          <cell r="P102" t="str">
            <v>N</v>
          </cell>
        </row>
        <row r="103">
          <cell r="C103" t="str">
            <v xml:space="preserve"> 2) 배슬러지지 설비</v>
          </cell>
        </row>
        <row r="104">
          <cell r="B104" t="str">
            <v>M-1001</v>
          </cell>
          <cell r="C104" t="str">
            <v>배슬러지지 유입게이트</v>
          </cell>
          <cell r="E104">
            <v>1.5</v>
          </cell>
          <cell r="F104">
            <v>4.21</v>
          </cell>
          <cell r="G104">
            <v>2.77</v>
          </cell>
          <cell r="H104">
            <v>2</v>
          </cell>
          <cell r="J104">
            <v>3</v>
          </cell>
          <cell r="K104">
            <v>5.54</v>
          </cell>
          <cell r="L104">
            <v>0.1</v>
          </cell>
          <cell r="M104">
            <v>0.30000000000000004</v>
          </cell>
          <cell r="P104" t="str">
            <v>F</v>
          </cell>
        </row>
        <row r="105">
          <cell r="B105" t="str">
            <v>M-1002</v>
          </cell>
          <cell r="C105" t="str">
            <v>배슬러지지 슬러지 수집기</v>
          </cell>
          <cell r="E105">
            <v>1.5</v>
          </cell>
          <cell r="F105">
            <v>4.21</v>
          </cell>
          <cell r="G105">
            <v>2.77</v>
          </cell>
          <cell r="H105">
            <v>2</v>
          </cell>
          <cell r="J105">
            <v>3</v>
          </cell>
          <cell r="K105">
            <v>5.54</v>
          </cell>
          <cell r="L105">
            <v>0.6</v>
          </cell>
          <cell r="M105">
            <v>1.7999999999999998</v>
          </cell>
          <cell r="P105" t="str">
            <v>F</v>
          </cell>
        </row>
        <row r="106">
          <cell r="B106" t="str">
            <v>M-1003</v>
          </cell>
          <cell r="C106" t="str">
            <v>배슬러지지 슬러지 인발밸브</v>
          </cell>
          <cell r="E106">
            <v>0.75</v>
          </cell>
          <cell r="F106">
            <v>2.5299999999999998</v>
          </cell>
          <cell r="G106">
            <v>1.67</v>
          </cell>
          <cell r="H106">
            <v>2</v>
          </cell>
          <cell r="J106">
            <v>1.5</v>
          </cell>
          <cell r="K106">
            <v>3.34</v>
          </cell>
          <cell r="L106">
            <v>0.1</v>
          </cell>
          <cell r="M106">
            <v>0.15000000000000002</v>
          </cell>
          <cell r="P106" t="str">
            <v>F</v>
          </cell>
        </row>
        <row r="107">
          <cell r="B107" t="str">
            <v>M-1004</v>
          </cell>
          <cell r="C107" t="str">
            <v>배슬러지지 슬러지 펌프</v>
          </cell>
          <cell r="E107">
            <v>2.2000000000000002</v>
          </cell>
          <cell r="F107">
            <v>5.84</v>
          </cell>
          <cell r="G107">
            <v>3.84</v>
          </cell>
          <cell r="H107">
            <v>1</v>
          </cell>
          <cell r="I107">
            <v>1</v>
          </cell>
          <cell r="J107">
            <v>2.2000000000000002</v>
          </cell>
          <cell r="K107">
            <v>3.84</v>
          </cell>
          <cell r="L107">
            <v>0.6</v>
          </cell>
          <cell r="M107">
            <v>1.32</v>
          </cell>
          <cell r="P107" t="str">
            <v>N</v>
          </cell>
        </row>
        <row r="108">
          <cell r="B108" t="str">
            <v>M-1005</v>
          </cell>
          <cell r="C108" t="str">
            <v>배슬러지지 유출게이트</v>
          </cell>
          <cell r="E108">
            <v>1.5</v>
          </cell>
          <cell r="F108">
            <v>4.21</v>
          </cell>
          <cell r="G108">
            <v>2.77</v>
          </cell>
          <cell r="H108">
            <v>2</v>
          </cell>
          <cell r="J108">
            <v>3</v>
          </cell>
          <cell r="K108">
            <v>5.54</v>
          </cell>
          <cell r="L108">
            <v>0.1</v>
          </cell>
          <cell r="M108">
            <v>0.30000000000000004</v>
          </cell>
          <cell r="P108" t="str">
            <v>F</v>
          </cell>
        </row>
        <row r="109">
          <cell r="B109" t="str">
            <v>M-1006</v>
          </cell>
          <cell r="C109" t="str">
            <v>배슬러지지 상등수 이송펌프</v>
          </cell>
          <cell r="E109">
            <v>2.2000000000000002</v>
          </cell>
          <cell r="F109">
            <v>5.84</v>
          </cell>
          <cell r="G109">
            <v>3.84</v>
          </cell>
          <cell r="H109">
            <v>1</v>
          </cell>
          <cell r="I109">
            <v>1</v>
          </cell>
          <cell r="J109">
            <v>2.2000000000000002</v>
          </cell>
          <cell r="K109">
            <v>3.84</v>
          </cell>
          <cell r="L109">
            <v>0.6</v>
          </cell>
          <cell r="M109">
            <v>1.32</v>
          </cell>
          <cell r="P109" t="str">
            <v>N</v>
          </cell>
        </row>
        <row r="110">
          <cell r="C110" t="str">
            <v xml:space="preserve"> 3) 회수펌프실 설비</v>
          </cell>
        </row>
        <row r="111">
          <cell r="B111" t="str">
            <v>M-1101</v>
          </cell>
          <cell r="C111" t="str">
            <v>회수 펌프</v>
          </cell>
          <cell r="E111">
            <v>7.5</v>
          </cell>
          <cell r="F111">
            <v>17.89</v>
          </cell>
          <cell r="G111">
            <v>11.77</v>
          </cell>
          <cell r="H111">
            <v>2</v>
          </cell>
          <cell r="I111">
            <v>1</v>
          </cell>
          <cell r="J111">
            <v>15</v>
          </cell>
          <cell r="K111">
            <v>23.54</v>
          </cell>
          <cell r="L111">
            <v>0.6</v>
          </cell>
          <cell r="M111">
            <v>9</v>
          </cell>
          <cell r="P111" t="str">
            <v>S</v>
          </cell>
        </row>
        <row r="112">
          <cell r="B112" t="str">
            <v>M-1102</v>
          </cell>
          <cell r="C112" t="str">
            <v>회수펌프실 드레인 펌프</v>
          </cell>
          <cell r="E112">
            <v>1.5</v>
          </cell>
          <cell r="F112">
            <v>4.21</v>
          </cell>
          <cell r="G112">
            <v>2.77</v>
          </cell>
          <cell r="H112">
            <v>1</v>
          </cell>
          <cell r="J112">
            <v>1.5</v>
          </cell>
          <cell r="K112">
            <v>2.77</v>
          </cell>
          <cell r="L112">
            <v>0.1</v>
          </cell>
          <cell r="M112">
            <v>0.15000000000000002</v>
          </cell>
          <cell r="P112" t="str">
            <v>N</v>
          </cell>
        </row>
        <row r="113">
          <cell r="B113" t="str">
            <v>M-1103</v>
          </cell>
          <cell r="C113" t="str">
            <v>회수펌프 토출밸브</v>
          </cell>
          <cell r="E113">
            <v>0.4</v>
          </cell>
          <cell r="F113">
            <v>1.68</v>
          </cell>
          <cell r="G113">
            <v>1.1100000000000001</v>
          </cell>
          <cell r="H113">
            <v>1</v>
          </cell>
          <cell r="J113">
            <v>0.4</v>
          </cell>
          <cell r="K113">
            <v>1.1100000000000001</v>
          </cell>
          <cell r="L113">
            <v>0.1</v>
          </cell>
          <cell r="M113">
            <v>4.0000000000000008E-2</v>
          </cell>
          <cell r="P113" t="str">
            <v>F</v>
          </cell>
        </row>
        <row r="114">
          <cell r="B114" t="str">
            <v>M-1104</v>
          </cell>
          <cell r="C114" t="str">
            <v>회수펌프실 배수펌프</v>
          </cell>
          <cell r="E114">
            <v>0.75</v>
          </cell>
          <cell r="F114">
            <v>2.5299999999999998</v>
          </cell>
          <cell r="G114">
            <v>1.67</v>
          </cell>
          <cell r="H114">
            <v>1</v>
          </cell>
          <cell r="J114">
            <v>0.75</v>
          </cell>
          <cell r="K114">
            <v>1.67</v>
          </cell>
          <cell r="L114">
            <v>0.1</v>
          </cell>
          <cell r="M114">
            <v>7.5000000000000011E-2</v>
          </cell>
          <cell r="P114" t="str">
            <v>N</v>
          </cell>
        </row>
        <row r="115">
          <cell r="C115" t="str">
            <v>소 계</v>
          </cell>
          <cell r="J115">
            <v>49.65</v>
          </cell>
          <cell r="K115">
            <v>87.629999999999981</v>
          </cell>
          <cell r="M115">
            <v>19.514999999999997</v>
          </cell>
        </row>
        <row r="118">
          <cell r="C118" t="str">
            <v>6. 농축조, 2차 처리, 슬러지 탈수 설비(MCC-600)</v>
          </cell>
        </row>
        <row r="119">
          <cell r="C119" t="str">
            <v xml:space="preserve"> 1) 정수지 설비</v>
          </cell>
        </row>
        <row r="120">
          <cell r="B120" t="str">
            <v>M-809</v>
          </cell>
          <cell r="C120" t="str">
            <v>정수지 유출조절밸브</v>
          </cell>
          <cell r="E120">
            <v>5.5</v>
          </cell>
          <cell r="F120">
            <v>13.68</v>
          </cell>
          <cell r="G120">
            <v>9</v>
          </cell>
          <cell r="H120">
            <v>1</v>
          </cell>
          <cell r="J120">
            <v>5.5</v>
          </cell>
          <cell r="K120">
            <v>9</v>
          </cell>
          <cell r="L120">
            <v>0.1</v>
          </cell>
          <cell r="M120">
            <v>0.55000000000000004</v>
          </cell>
          <cell r="P120" t="str">
            <v>F</v>
          </cell>
        </row>
        <row r="121">
          <cell r="B121" t="str">
            <v>M-810</v>
          </cell>
          <cell r="C121" t="str">
            <v>정수지 유출밸브실 유지관리용 밸브</v>
          </cell>
          <cell r="E121">
            <v>0.75</v>
          </cell>
          <cell r="F121">
            <v>2.5299999999999998</v>
          </cell>
          <cell r="G121">
            <v>1.67</v>
          </cell>
          <cell r="H121">
            <v>1</v>
          </cell>
          <cell r="J121">
            <v>0.75</v>
          </cell>
          <cell r="K121">
            <v>1.67</v>
          </cell>
          <cell r="L121">
            <v>0.1</v>
          </cell>
          <cell r="M121">
            <v>7.5000000000000011E-2</v>
          </cell>
          <cell r="P121" t="str">
            <v>F</v>
          </cell>
        </row>
        <row r="122">
          <cell r="B122" t="str">
            <v>M-811</v>
          </cell>
          <cell r="C122" t="str">
            <v>유출조절밸브실 배수펌프</v>
          </cell>
          <cell r="E122">
            <v>0.75</v>
          </cell>
          <cell r="F122">
            <v>2.5299999999999998</v>
          </cell>
          <cell r="G122">
            <v>1.67</v>
          </cell>
          <cell r="H122">
            <v>1</v>
          </cell>
          <cell r="J122">
            <v>0.75</v>
          </cell>
          <cell r="K122">
            <v>1.67</v>
          </cell>
          <cell r="L122">
            <v>0.1</v>
          </cell>
          <cell r="M122">
            <v>7.5000000000000011E-2</v>
          </cell>
          <cell r="P122" t="str">
            <v>N</v>
          </cell>
        </row>
        <row r="123">
          <cell r="C123" t="str">
            <v xml:space="preserve"> 2) 농축조 설비</v>
          </cell>
        </row>
        <row r="124">
          <cell r="B124" t="str">
            <v>M-1202</v>
          </cell>
          <cell r="C124" t="str">
            <v>농축조 슬러지 수집기</v>
          </cell>
          <cell r="E124">
            <v>0.75</v>
          </cell>
          <cell r="F124">
            <v>2.5299999999999998</v>
          </cell>
          <cell r="G124">
            <v>1.67</v>
          </cell>
          <cell r="H124">
            <v>2</v>
          </cell>
          <cell r="J124">
            <v>1.5</v>
          </cell>
          <cell r="K124">
            <v>3.34</v>
          </cell>
          <cell r="L124">
            <v>0.6</v>
          </cell>
          <cell r="M124">
            <v>0.89999999999999991</v>
          </cell>
          <cell r="P124" t="str">
            <v>N</v>
          </cell>
        </row>
        <row r="125">
          <cell r="B125" t="str">
            <v>M-1203</v>
          </cell>
          <cell r="C125" t="str">
            <v>농축슬러지 인발밸브</v>
          </cell>
          <cell r="E125">
            <v>0.75</v>
          </cell>
          <cell r="F125">
            <v>2.5299999999999998</v>
          </cell>
          <cell r="G125">
            <v>1.67</v>
          </cell>
          <cell r="H125">
            <v>2</v>
          </cell>
          <cell r="J125">
            <v>1.5</v>
          </cell>
          <cell r="K125">
            <v>3.34</v>
          </cell>
          <cell r="L125">
            <v>0.1</v>
          </cell>
          <cell r="M125">
            <v>0.15000000000000002</v>
          </cell>
          <cell r="P125" t="str">
            <v>F</v>
          </cell>
        </row>
        <row r="126">
          <cell r="B126" t="str">
            <v>M-1204</v>
          </cell>
          <cell r="C126" t="str">
            <v>농축 슬러지 펌프</v>
          </cell>
          <cell r="E126">
            <v>2.2000000000000002</v>
          </cell>
          <cell r="F126">
            <v>5.84</v>
          </cell>
          <cell r="G126">
            <v>3.84</v>
          </cell>
          <cell r="H126">
            <v>1</v>
          </cell>
          <cell r="I126">
            <v>1</v>
          </cell>
          <cell r="J126">
            <v>2.2000000000000002</v>
          </cell>
          <cell r="K126">
            <v>3.84</v>
          </cell>
          <cell r="L126">
            <v>0.6</v>
          </cell>
          <cell r="M126">
            <v>1.32</v>
          </cell>
          <cell r="P126" t="str">
            <v>N</v>
          </cell>
        </row>
        <row r="127">
          <cell r="B127" t="str">
            <v>M-1205</v>
          </cell>
          <cell r="C127" t="str">
            <v>농축조 펌프실 배수펌프</v>
          </cell>
          <cell r="E127">
            <v>1.5</v>
          </cell>
          <cell r="F127">
            <v>4.21</v>
          </cell>
          <cell r="G127">
            <v>2.77</v>
          </cell>
          <cell r="H127">
            <v>1</v>
          </cell>
          <cell r="I127">
            <v>1</v>
          </cell>
          <cell r="J127">
            <v>1.5</v>
          </cell>
          <cell r="K127">
            <v>2.77</v>
          </cell>
          <cell r="L127">
            <v>0.1</v>
          </cell>
          <cell r="M127">
            <v>0.15000000000000002</v>
          </cell>
          <cell r="P127" t="str">
            <v>N</v>
          </cell>
        </row>
        <row r="128">
          <cell r="B128" t="str">
            <v>M-1206</v>
          </cell>
          <cell r="C128" t="str">
            <v>상징수 유입밸브</v>
          </cell>
          <cell r="E128">
            <v>0.4</v>
          </cell>
          <cell r="F128">
            <v>1.68</v>
          </cell>
          <cell r="G128">
            <v>1.1100000000000001</v>
          </cell>
          <cell r="H128">
            <v>1</v>
          </cell>
          <cell r="J128">
            <v>0.4</v>
          </cell>
          <cell r="K128">
            <v>1.1100000000000001</v>
          </cell>
          <cell r="L128">
            <v>0.1</v>
          </cell>
          <cell r="M128">
            <v>4.0000000000000008E-2</v>
          </cell>
          <cell r="P128" t="str">
            <v>F</v>
          </cell>
        </row>
        <row r="129">
          <cell r="B129" t="str">
            <v>M-1207</v>
          </cell>
          <cell r="C129" t="str">
            <v>상징수 방류밸브</v>
          </cell>
          <cell r="E129">
            <v>0.4</v>
          </cell>
          <cell r="F129">
            <v>1.68</v>
          </cell>
          <cell r="G129">
            <v>1.1100000000000001</v>
          </cell>
          <cell r="H129">
            <v>1</v>
          </cell>
          <cell r="J129">
            <v>0.4</v>
          </cell>
          <cell r="K129">
            <v>1.1100000000000001</v>
          </cell>
          <cell r="L129">
            <v>0.1</v>
          </cell>
          <cell r="M129">
            <v>4.0000000000000008E-2</v>
          </cell>
          <cell r="P129" t="str">
            <v>F</v>
          </cell>
        </row>
        <row r="130">
          <cell r="C130" t="str">
            <v xml:space="preserve"> 3) 2차 처리 설비</v>
          </cell>
        </row>
        <row r="131">
          <cell r="B131" t="str">
            <v>M-1301</v>
          </cell>
          <cell r="C131" t="str">
            <v>사여과기</v>
          </cell>
          <cell r="E131">
            <v>0.8</v>
          </cell>
          <cell r="F131">
            <v>2.62</v>
          </cell>
          <cell r="G131">
            <v>1.72</v>
          </cell>
          <cell r="H131">
            <v>1</v>
          </cell>
          <cell r="J131">
            <v>0.8</v>
          </cell>
          <cell r="K131">
            <v>1.72</v>
          </cell>
          <cell r="L131">
            <v>0.1</v>
          </cell>
          <cell r="M131">
            <v>8.0000000000000016E-2</v>
          </cell>
          <cell r="P131" t="str">
            <v>F</v>
          </cell>
        </row>
        <row r="132">
          <cell r="B132" t="str">
            <v>M-1302</v>
          </cell>
          <cell r="C132" t="str">
            <v>사여과기 급수펌프</v>
          </cell>
          <cell r="E132">
            <v>3.7</v>
          </cell>
          <cell r="F132">
            <v>9.16</v>
          </cell>
          <cell r="G132">
            <v>6.03</v>
          </cell>
          <cell r="H132">
            <v>1</v>
          </cell>
          <cell r="I132">
            <v>1</v>
          </cell>
          <cell r="J132">
            <v>3.7</v>
          </cell>
          <cell r="K132">
            <v>6.03</v>
          </cell>
          <cell r="L132">
            <v>0.6</v>
          </cell>
          <cell r="M132">
            <v>2.2200000000000002</v>
          </cell>
          <cell r="P132" t="str">
            <v>N</v>
          </cell>
        </row>
        <row r="133">
          <cell r="B133" t="str">
            <v>M-1303</v>
          </cell>
          <cell r="C133" t="str">
            <v>공기 압축기</v>
          </cell>
          <cell r="E133">
            <v>2.2000000000000002</v>
          </cell>
          <cell r="F133">
            <v>5.84</v>
          </cell>
          <cell r="G133">
            <v>3.84</v>
          </cell>
          <cell r="H133">
            <v>1</v>
          </cell>
          <cell r="I133">
            <v>1</v>
          </cell>
          <cell r="J133">
            <v>2.2000000000000002</v>
          </cell>
          <cell r="K133">
            <v>3.84</v>
          </cell>
          <cell r="L133">
            <v>0.6</v>
          </cell>
          <cell r="M133">
            <v>1.32</v>
          </cell>
          <cell r="P133" t="str">
            <v>F</v>
          </cell>
        </row>
        <row r="134">
          <cell r="C134" t="str">
            <v xml:space="preserve"> 4) 슬러지 탈수 설비</v>
          </cell>
        </row>
        <row r="135">
          <cell r="B135" t="str">
            <v>M-1401</v>
          </cell>
          <cell r="C135" t="str">
            <v>슬러지 저류조 교반기</v>
          </cell>
          <cell r="E135">
            <v>3.7</v>
          </cell>
          <cell r="F135">
            <v>9.16</v>
          </cell>
          <cell r="G135">
            <v>6.03</v>
          </cell>
          <cell r="H135">
            <v>2</v>
          </cell>
          <cell r="J135">
            <v>7.4</v>
          </cell>
          <cell r="K135">
            <v>12.06</v>
          </cell>
          <cell r="L135">
            <v>0.6</v>
          </cell>
          <cell r="M135">
            <v>4.4400000000000004</v>
          </cell>
          <cell r="P135" t="str">
            <v>N</v>
          </cell>
        </row>
        <row r="136">
          <cell r="B136" t="str">
            <v>MOP-1403</v>
          </cell>
          <cell r="C136" t="str">
            <v>포리머 제어반</v>
          </cell>
          <cell r="E136">
            <v>8</v>
          </cell>
          <cell r="F136">
            <v>25.459999999999997</v>
          </cell>
          <cell r="G136">
            <v>16.760000000000002</v>
          </cell>
          <cell r="H136">
            <v>1</v>
          </cell>
          <cell r="J136">
            <v>8</v>
          </cell>
          <cell r="K136">
            <v>16.760000000000002</v>
          </cell>
          <cell r="L136">
            <v>0.9</v>
          </cell>
          <cell r="M136">
            <v>7.2</v>
          </cell>
          <cell r="P136" t="str">
            <v>F</v>
          </cell>
        </row>
        <row r="137">
          <cell r="C137" t="str">
            <v>포리머 용해장치(M-1403)</v>
          </cell>
          <cell r="D137">
            <v>7.6</v>
          </cell>
        </row>
        <row r="138">
          <cell r="C138" t="str">
            <v>포리머 공급조절밸브(M-1404)</v>
          </cell>
          <cell r="D138">
            <v>0.4</v>
          </cell>
        </row>
        <row r="139">
          <cell r="B139" t="str">
            <v>M-1406</v>
          </cell>
          <cell r="C139" t="str">
            <v>포리머용 모노레일 호이스트</v>
          </cell>
          <cell r="E139">
            <v>1.3</v>
          </cell>
          <cell r="F139">
            <v>3.8200000000000003</v>
          </cell>
          <cell r="G139">
            <v>2.5099999999999998</v>
          </cell>
          <cell r="H139">
            <v>1</v>
          </cell>
          <cell r="J139">
            <v>1.3</v>
          </cell>
          <cell r="K139">
            <v>2.5099999999999998</v>
          </cell>
          <cell r="L139">
            <v>0.1</v>
          </cell>
          <cell r="M139">
            <v>0.13</v>
          </cell>
          <cell r="P139" t="str">
            <v>F</v>
          </cell>
        </row>
        <row r="140">
          <cell r="B140" t="str">
            <v>M-1408</v>
          </cell>
          <cell r="C140" t="str">
            <v>탈수기 보수용 호이스트</v>
          </cell>
          <cell r="E140">
            <v>4</v>
          </cell>
          <cell r="F140">
            <v>11.1</v>
          </cell>
          <cell r="G140">
            <v>7.31</v>
          </cell>
          <cell r="H140">
            <v>1</v>
          </cell>
          <cell r="J140">
            <v>4</v>
          </cell>
          <cell r="K140">
            <v>7.31</v>
          </cell>
          <cell r="L140">
            <v>0.1</v>
          </cell>
          <cell r="M140">
            <v>0.4</v>
          </cell>
          <cell r="P140" t="str">
            <v>F</v>
          </cell>
        </row>
        <row r="141">
          <cell r="B141" t="str">
            <v>M-1412</v>
          </cell>
          <cell r="C141" t="str">
            <v>케이크 호파</v>
          </cell>
          <cell r="E141">
            <v>3.7</v>
          </cell>
          <cell r="F141">
            <v>9.16</v>
          </cell>
          <cell r="G141">
            <v>6.03</v>
          </cell>
          <cell r="H141">
            <v>2</v>
          </cell>
          <cell r="J141">
            <v>7.4</v>
          </cell>
          <cell r="K141">
            <v>12.06</v>
          </cell>
          <cell r="L141">
            <v>0.1</v>
          </cell>
          <cell r="M141">
            <v>0.7400000000000001</v>
          </cell>
          <cell r="P141" t="str">
            <v>F</v>
          </cell>
        </row>
        <row r="142">
          <cell r="B142" t="str">
            <v>M-1413</v>
          </cell>
          <cell r="C142" t="str">
            <v>여포세척조 유입밸브</v>
          </cell>
          <cell r="E142">
            <v>0.75</v>
          </cell>
          <cell r="F142">
            <v>2.5299999999999998</v>
          </cell>
          <cell r="G142">
            <v>1.67</v>
          </cell>
          <cell r="H142">
            <v>1</v>
          </cell>
          <cell r="J142">
            <v>0.75</v>
          </cell>
          <cell r="K142">
            <v>1.67</v>
          </cell>
          <cell r="L142">
            <v>0.1</v>
          </cell>
          <cell r="M142">
            <v>7.5000000000000011E-2</v>
          </cell>
          <cell r="P142" t="str">
            <v>F</v>
          </cell>
        </row>
        <row r="143">
          <cell r="B143" t="str">
            <v>MOP-1415</v>
          </cell>
          <cell r="C143" t="str">
            <v>탈수설비 종합 현장제어반</v>
          </cell>
          <cell r="E143">
            <v>29.85</v>
          </cell>
          <cell r="F143">
            <v>82.8</v>
          </cell>
          <cell r="G143">
            <v>54.5</v>
          </cell>
          <cell r="H143">
            <v>1</v>
          </cell>
          <cell r="J143">
            <v>29.85</v>
          </cell>
          <cell r="K143">
            <v>54.5</v>
          </cell>
          <cell r="L143">
            <v>0.6</v>
          </cell>
          <cell r="M143">
            <v>17.91</v>
          </cell>
          <cell r="P143" t="str">
            <v>F</v>
          </cell>
        </row>
        <row r="144">
          <cell r="C144" t="str">
            <v>슬러지 공급펌프(M-1402)</v>
          </cell>
          <cell r="D144">
            <v>2.2000000000000002</v>
          </cell>
          <cell r="E144">
            <v>4.4000000000000004</v>
          </cell>
          <cell r="F144">
            <v>11.68</v>
          </cell>
          <cell r="G144">
            <v>7.69</v>
          </cell>
          <cell r="H144">
            <v>2</v>
          </cell>
          <cell r="I144">
            <v>1</v>
          </cell>
          <cell r="J144">
            <v>4.4000000000000004</v>
          </cell>
          <cell r="K144">
            <v>7.69</v>
          </cell>
          <cell r="M144">
            <v>0</v>
          </cell>
        </row>
        <row r="145">
          <cell r="C145" t="str">
            <v>약품 공급펌프(M-1405)</v>
          </cell>
          <cell r="D145">
            <v>0.4</v>
          </cell>
          <cell r="E145">
            <v>0.8</v>
          </cell>
          <cell r="F145">
            <v>3.36</v>
          </cell>
          <cell r="G145">
            <v>2.21</v>
          </cell>
          <cell r="H145">
            <v>2</v>
          </cell>
          <cell r="I145">
            <v>1</v>
          </cell>
          <cell r="J145">
            <v>0.8</v>
          </cell>
          <cell r="K145">
            <v>2.21</v>
          </cell>
          <cell r="M145">
            <v>0</v>
          </cell>
        </row>
        <row r="146">
          <cell r="C146" t="str">
            <v>탈수기(M-1407)</v>
          </cell>
          <cell r="D146">
            <v>4.5</v>
          </cell>
          <cell r="E146">
            <v>9</v>
          </cell>
          <cell r="F146">
            <v>28.519999999999996</v>
          </cell>
          <cell r="G146">
            <v>18.77</v>
          </cell>
          <cell r="H146">
            <v>2</v>
          </cell>
          <cell r="J146">
            <v>9</v>
          </cell>
          <cell r="K146">
            <v>18.77</v>
          </cell>
          <cell r="M146">
            <v>0</v>
          </cell>
        </row>
        <row r="147">
          <cell r="C147" t="str">
            <v>탈수동 공기 압축기(M-1409)</v>
          </cell>
          <cell r="D147">
            <v>1.65</v>
          </cell>
          <cell r="E147">
            <v>1.65</v>
          </cell>
          <cell r="F147">
            <v>5.56</v>
          </cell>
          <cell r="G147">
            <v>3.66</v>
          </cell>
          <cell r="H147">
            <v>1</v>
          </cell>
          <cell r="I147">
            <v>1</v>
          </cell>
          <cell r="J147">
            <v>1.65</v>
          </cell>
          <cell r="K147">
            <v>3.66</v>
          </cell>
          <cell r="M147">
            <v>0</v>
          </cell>
        </row>
        <row r="148">
          <cell r="C148" t="str">
            <v>케이크 콘베어(1)(M-1410)</v>
          </cell>
          <cell r="D148">
            <v>1.5</v>
          </cell>
          <cell r="E148">
            <v>1.5</v>
          </cell>
          <cell r="F148">
            <v>4.21</v>
          </cell>
          <cell r="G148">
            <v>2.77</v>
          </cell>
          <cell r="H148">
            <v>1</v>
          </cell>
          <cell r="J148">
            <v>1.5</v>
          </cell>
          <cell r="K148">
            <v>2.77</v>
          </cell>
          <cell r="M148">
            <v>0</v>
          </cell>
        </row>
        <row r="149">
          <cell r="C149" t="str">
            <v>케이크 콘베어(2)(M-1411)</v>
          </cell>
          <cell r="D149">
            <v>1.5</v>
          </cell>
          <cell r="E149">
            <v>1.5</v>
          </cell>
          <cell r="F149">
            <v>4.21</v>
          </cell>
          <cell r="G149">
            <v>2.77</v>
          </cell>
          <cell r="H149">
            <v>1</v>
          </cell>
          <cell r="J149">
            <v>1.5</v>
          </cell>
          <cell r="K149">
            <v>2.77</v>
          </cell>
          <cell r="M149">
            <v>0</v>
          </cell>
        </row>
        <row r="150">
          <cell r="C150" t="str">
            <v>여포 세척수 펌프(M-1414)</v>
          </cell>
          <cell r="D150">
            <v>11</v>
          </cell>
          <cell r="E150">
            <v>11</v>
          </cell>
          <cell r="F150">
            <v>25.26</v>
          </cell>
          <cell r="G150">
            <v>16.63</v>
          </cell>
          <cell r="H150">
            <v>1</v>
          </cell>
          <cell r="I150">
            <v>1</v>
          </cell>
          <cell r="J150">
            <v>11</v>
          </cell>
          <cell r="K150">
            <v>16.63</v>
          </cell>
          <cell r="M150">
            <v>0</v>
          </cell>
        </row>
        <row r="151">
          <cell r="C151" t="str">
            <v xml:space="preserve"> 5) 샘플링 펌프 설비</v>
          </cell>
        </row>
        <row r="152">
          <cell r="B152" t="str">
            <v>M-1505</v>
          </cell>
          <cell r="C152" t="str">
            <v>방류수 샘플링 펌프</v>
          </cell>
          <cell r="E152">
            <v>0.75</v>
          </cell>
          <cell r="F152">
            <v>2.5299999999999998</v>
          </cell>
          <cell r="G152">
            <v>1.67</v>
          </cell>
          <cell r="H152">
            <v>1</v>
          </cell>
          <cell r="I152">
            <v>1</v>
          </cell>
          <cell r="J152">
            <v>0.75</v>
          </cell>
          <cell r="K152">
            <v>1.67</v>
          </cell>
          <cell r="L152">
            <v>0.9</v>
          </cell>
          <cell r="M152">
            <v>0.67500000000000004</v>
          </cell>
          <cell r="P152" t="str">
            <v>N</v>
          </cell>
        </row>
        <row r="153">
          <cell r="C153" t="str">
            <v>소 계</v>
          </cell>
          <cell r="J153">
            <v>80.650000000000006</v>
          </cell>
          <cell r="K153">
            <v>147.97999999999999</v>
          </cell>
          <cell r="M153">
            <v>38.489999999999995</v>
          </cell>
        </row>
        <row r="155">
          <cell r="C155" t="str">
            <v>7. 여과지 설비(역세척수 공급펌프, 역세척용 송풍기)</v>
          </cell>
        </row>
        <row r="156">
          <cell r="B156" t="str">
            <v>M-603</v>
          </cell>
          <cell r="C156" t="str">
            <v>역세척수 공급 펌프</v>
          </cell>
          <cell r="E156">
            <v>55</v>
          </cell>
          <cell r="F156">
            <v>121</v>
          </cell>
          <cell r="G156">
            <v>79.64</v>
          </cell>
          <cell r="H156">
            <v>2</v>
          </cell>
          <cell r="I156">
            <v>1</v>
          </cell>
          <cell r="J156">
            <v>110</v>
          </cell>
          <cell r="K156">
            <v>159.28</v>
          </cell>
          <cell r="L156">
            <v>0.6</v>
          </cell>
          <cell r="M156">
            <v>66</v>
          </cell>
          <cell r="P156" t="str">
            <v>S</v>
          </cell>
        </row>
        <row r="157">
          <cell r="B157" t="str">
            <v>M-609</v>
          </cell>
          <cell r="C157" t="str">
            <v>역세척용 송풍기</v>
          </cell>
          <cell r="E157">
            <v>75</v>
          </cell>
          <cell r="F157">
            <v>163</v>
          </cell>
          <cell r="G157">
            <v>107.28</v>
          </cell>
          <cell r="H157">
            <v>1</v>
          </cell>
          <cell r="I157">
            <v>1</v>
          </cell>
          <cell r="J157">
            <v>75</v>
          </cell>
          <cell r="K157">
            <v>107.28</v>
          </cell>
          <cell r="L157">
            <v>0.6</v>
          </cell>
          <cell r="M157">
            <v>45</v>
          </cell>
          <cell r="P157" t="str">
            <v>F</v>
          </cell>
        </row>
        <row r="158">
          <cell r="C158" t="str">
            <v>소 계</v>
          </cell>
          <cell r="J158">
            <v>185</v>
          </cell>
          <cell r="K158">
            <v>266.56</v>
          </cell>
          <cell r="M158">
            <v>111</v>
          </cell>
        </row>
        <row r="159">
          <cell r="C159" t="str">
            <v>합 계</v>
          </cell>
          <cell r="J159">
            <v>579.15</v>
          </cell>
          <cell r="K159">
            <v>997.66999999999985</v>
          </cell>
          <cell r="M159">
            <v>308.91999999999996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단가"/>
      <sheetName val="부하LOAD"/>
      <sheetName val="예산명세서"/>
      <sheetName val="설계명세서"/>
      <sheetName val="자료입력"/>
      <sheetName val="빌딩 안내"/>
      <sheetName val="7단가"/>
      <sheetName val="단가조사"/>
      <sheetName val="노무비"/>
      <sheetName val="ILLU"/>
      <sheetName val="SELTDATA"/>
      <sheetName val="sw1"/>
      <sheetName val="TRE TABLE"/>
      <sheetName val="집계표"/>
      <sheetName val="설비내역서"/>
      <sheetName val="건축내역서"/>
      <sheetName val="전기내역서"/>
      <sheetName val="Macro(차단기)"/>
      <sheetName val="New HW &amp; 3700 SW"/>
      <sheetName val="1-1"/>
      <sheetName val="단가산출"/>
      <sheetName val="전기일위목록"/>
      <sheetName val="요율"/>
      <sheetName val="부하계산서"/>
      <sheetName val="노임"/>
      <sheetName val="기계경비일람"/>
      <sheetName val="일위대가 (100%)"/>
      <sheetName val="내역서"/>
      <sheetName val="수량산출서"/>
      <sheetName val="MFAB"/>
      <sheetName val="MFRT"/>
      <sheetName val="MPKG"/>
      <sheetName val="MPRD"/>
      <sheetName val="2월가격"/>
      <sheetName val="Macro1"/>
      <sheetName val="COST"/>
      <sheetName val="갑지"/>
      <sheetName val="연결임시"/>
      <sheetName val="102역사"/>
      <sheetName val="R&amp;D"/>
      <sheetName val="INPUTDATA"/>
      <sheetName val="9GNG운반"/>
      <sheetName val="토목주소"/>
      <sheetName val="프랜트면허"/>
      <sheetName val="중기일위대가"/>
      <sheetName val="전기.소방.통신"/>
      <sheetName val="내역"/>
      <sheetName val="단"/>
      <sheetName val="Cost bd-&quot;A&quot;"/>
      <sheetName val="코드표"/>
      <sheetName val="특별교실"/>
      <sheetName val="단위일위"/>
      <sheetName val="기계내역"/>
      <sheetName val="분전반"/>
      <sheetName val="일위대가표"/>
      <sheetName val="단가표"/>
      <sheetName val="ⴭⴭⴭⴭ"/>
      <sheetName val="Sheet13"/>
      <sheetName val="Sheet14"/>
      <sheetName val="매크로"/>
      <sheetName val="자재"/>
      <sheetName val="노단"/>
      <sheetName val="일위대가목록"/>
      <sheetName val="인건-측정"/>
      <sheetName val="도급"/>
      <sheetName val="단가 "/>
      <sheetName val="조도계산서 (도서)"/>
      <sheetName val="LOPCALC"/>
      <sheetName val="MOTOR"/>
      <sheetName val="부하(성남)"/>
      <sheetName val="빌딩_안내"/>
      <sheetName val="New_HW_&amp;_3700_SW"/>
      <sheetName val="TRE_TABLE"/>
      <sheetName val="일위대가_(100%)"/>
      <sheetName val="전기_소방_통신"/>
      <sheetName val="공사요율"/>
      <sheetName val="A갑지"/>
      <sheetName val="전산망"/>
      <sheetName val="참조"/>
      <sheetName val="참조(2)"/>
      <sheetName val="단가"/>
      <sheetName val="수목표준대가"/>
      <sheetName val="단가(전기)"/>
      <sheetName val="일위_파일"/>
      <sheetName val="내역단가"/>
      <sheetName val="일위단가"/>
      <sheetName val="___________C______________CAL_2"/>
      <sheetName val="일위"/>
      <sheetName val="시중노임(공사)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</row>
        <row r="24">
          <cell r="R24">
            <v>0.7</v>
          </cell>
          <cell r="S24" t="str">
            <v>I</v>
          </cell>
        </row>
        <row r="25">
          <cell r="R25">
            <v>0.9</v>
          </cell>
          <cell r="S25" t="str">
            <v>H</v>
          </cell>
        </row>
        <row r="26">
          <cell r="R26">
            <v>1.1200000000000001</v>
          </cell>
          <cell r="S26" t="str">
            <v>G</v>
          </cell>
        </row>
        <row r="27">
          <cell r="R27">
            <v>1.38</v>
          </cell>
          <cell r="S27" t="str">
            <v>F</v>
          </cell>
        </row>
        <row r="28">
          <cell r="R28">
            <v>1.75</v>
          </cell>
          <cell r="S28" t="str">
            <v>E</v>
          </cell>
        </row>
        <row r="29">
          <cell r="R29">
            <v>2.25</v>
          </cell>
          <cell r="S29" t="str">
            <v>D</v>
          </cell>
        </row>
        <row r="30">
          <cell r="R30">
            <v>2.75</v>
          </cell>
          <cell r="S30" t="str">
            <v>C</v>
          </cell>
        </row>
        <row r="31">
          <cell r="R31">
            <v>3.5</v>
          </cell>
          <cell r="S31" t="str">
            <v>B</v>
          </cell>
        </row>
        <row r="32">
          <cell r="R32">
            <v>4.5</v>
          </cell>
          <cell r="S32" t="str">
            <v>A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  <cell r="I17" t="str">
            <v>A</v>
          </cell>
          <cell r="J17">
            <v>0.8</v>
          </cell>
        </row>
        <row r="18">
          <cell r="E18" t="str">
            <v>B</v>
          </cell>
          <cell r="F18">
            <v>0.71</v>
          </cell>
          <cell r="I18" t="str">
            <v>B</v>
          </cell>
          <cell r="J18">
            <v>0.79</v>
          </cell>
        </row>
        <row r="19">
          <cell r="E19" t="str">
            <v>C</v>
          </cell>
          <cell r="F19">
            <v>0.67</v>
          </cell>
          <cell r="I19" t="str">
            <v>C</v>
          </cell>
          <cell r="J19">
            <v>0.76</v>
          </cell>
        </row>
        <row r="20">
          <cell r="E20" t="str">
            <v>D</v>
          </cell>
          <cell r="F20">
            <v>0.64</v>
          </cell>
          <cell r="I20" t="str">
            <v>D</v>
          </cell>
          <cell r="J20">
            <v>0.75</v>
          </cell>
        </row>
        <row r="21">
          <cell r="E21" t="str">
            <v>E</v>
          </cell>
          <cell r="F21">
            <v>0.59</v>
          </cell>
          <cell r="I21" t="str">
            <v>E</v>
          </cell>
          <cell r="J21">
            <v>0.72</v>
          </cell>
        </row>
        <row r="22">
          <cell r="E22" t="str">
            <v>F</v>
          </cell>
          <cell r="F22">
            <v>0.53</v>
          </cell>
          <cell r="I22" t="str">
            <v>F</v>
          </cell>
          <cell r="J22">
            <v>0.67</v>
          </cell>
        </row>
        <row r="23">
          <cell r="E23" t="str">
            <v>G</v>
          </cell>
          <cell r="F23">
            <v>0.49</v>
          </cell>
          <cell r="I23" t="str">
            <v>G</v>
          </cell>
          <cell r="J23">
            <v>0.64</v>
          </cell>
        </row>
        <row r="24">
          <cell r="E24" t="str">
            <v>H</v>
          </cell>
          <cell r="F24">
            <v>0.42</v>
          </cell>
          <cell r="I24" t="str">
            <v>H</v>
          </cell>
          <cell r="J24">
            <v>0.59</v>
          </cell>
        </row>
        <row r="25">
          <cell r="E25" t="str">
            <v>I</v>
          </cell>
          <cell r="F25">
            <v>0.36</v>
          </cell>
          <cell r="I25" t="str">
            <v>I</v>
          </cell>
          <cell r="J25">
            <v>0.53</v>
          </cell>
        </row>
        <row r="26">
          <cell r="E26" t="str">
            <v>J</v>
          </cell>
          <cell r="F26">
            <v>0.28000000000000003</v>
          </cell>
          <cell r="I26" t="str">
            <v>J</v>
          </cell>
          <cell r="J26">
            <v>0.44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SSB2"/>
      <sheetName val="DATA"/>
      <sheetName val="데이타"/>
      <sheetName val="공내역"/>
      <sheetName val=""/>
      <sheetName val="내역"/>
    </sheetNames>
    <definedNames>
      <definedName name="Module2.나타내기"/>
      <definedName name="Module2.숨기기"/>
      <definedName name="가격지움"/>
      <definedName name="금액확인"/>
      <definedName name="업체현황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노임"/>
      <sheetName val="기계단가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부하LOAD"/>
      <sheetName val="1766-1"/>
      <sheetName val="내역"/>
      <sheetName val="설비"/>
      <sheetName val="수량산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설비"/>
      <sheetName val="과천MAIN"/>
      <sheetName val="내역"/>
      <sheetName val="인건-측정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</sheetNames>
    <sheetDataSet>
      <sheetData sheetId="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2"/>
      <sheetName val="EP0618"/>
      <sheetName val="(A)내역서"/>
      <sheetName val="COPING"/>
      <sheetName val=""/>
    </sheetNames>
    <definedNames>
      <definedName name="나타내기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직노"/>
      <sheetName val="내역서1999.8최종"/>
      <sheetName val="대치판정"/>
      <sheetName val="일위대가"/>
      <sheetName val="연습"/>
      <sheetName val="N賃率-職"/>
      <sheetName val="신우"/>
      <sheetName val="Sheet14"/>
      <sheetName val="Sheet13"/>
      <sheetName val="Sheet2"/>
      <sheetName val="Sheet3"/>
      <sheetName val="과천MAIN"/>
      <sheetName val="내역서1"/>
      <sheetName val="K-SET1"/>
      <sheetName val="집계표"/>
      <sheetName val="약품공급2"/>
      <sheetName val="일보_생산"/>
      <sheetName val="자재단가표"/>
      <sheetName val="인건-측정"/>
      <sheetName val="Sheet1"/>
      <sheetName val="단가산출"/>
      <sheetName val="시화점실행"/>
      <sheetName val="을지"/>
      <sheetName val="한일양산"/>
      <sheetName val="합천내역"/>
      <sheetName val="일위"/>
      <sheetName val="1.수인터널"/>
      <sheetName val="견적서"/>
      <sheetName val="제출내역 (2)"/>
      <sheetName val="sw1"/>
      <sheetName val="화산경계"/>
      <sheetName val="공사원가계산서"/>
      <sheetName val="NOMUBI"/>
      <sheetName val="DATA"/>
      <sheetName val="도체종-상수표"/>
      <sheetName val="내역"/>
      <sheetName val="FAX"/>
      <sheetName val="원가계산서"/>
      <sheetName val="계수시트"/>
      <sheetName val="EL90"/>
      <sheetName val="G.R300경비"/>
      <sheetName val="EQT-ESTN"/>
      <sheetName val="수량집계"/>
      <sheetName val="총괄집계표"/>
      <sheetName val="강교(Sub)"/>
      <sheetName val="원가계산 (2)"/>
      <sheetName val="일위_파일"/>
      <sheetName val="환율"/>
      <sheetName val="우수공"/>
      <sheetName val="J直材4"/>
      <sheetName val="유동표"/>
      <sheetName val="01"/>
      <sheetName val="예총"/>
      <sheetName val="맨홀"/>
      <sheetName val="CAT_5"/>
      <sheetName val="갑지(추정)"/>
      <sheetName val="단"/>
      <sheetName val="98수문일위"/>
      <sheetName val="원본(갑지)"/>
      <sheetName val="원본"/>
      <sheetName val="I一般比"/>
      <sheetName val="세부내역서"/>
      <sheetName val="직재"/>
      <sheetName val="노임"/>
      <sheetName val="요율"/>
      <sheetName val="몰탈재료산출"/>
      <sheetName val="평3"/>
      <sheetName val="3.하중산정4.지지력"/>
      <sheetName val="노무"/>
      <sheetName val="배관단가조사서"/>
      <sheetName val="일위대가목차"/>
      <sheetName val="__"/>
      <sheetName val="각형맨홀"/>
      <sheetName val="설비"/>
      <sheetName val="구천"/>
      <sheetName val="금호"/>
      <sheetName val="집수정(600-700)"/>
      <sheetName val="JUCKEYK"/>
      <sheetName val="현장관리비 산출내역"/>
      <sheetName val="EP0618"/>
      <sheetName val="wall"/>
      <sheetName val="자재단가비교표"/>
      <sheetName val="SP-B1"/>
      <sheetName val="설계조건"/>
      <sheetName val="실행철강하도"/>
      <sheetName val="견적단가"/>
      <sheetName val="기초입력 DATA"/>
      <sheetName val="1차 내역서"/>
      <sheetName val="#REF"/>
      <sheetName val="확정실적"/>
      <sheetName val="일위대가(계측기설치)"/>
      <sheetName val="경비"/>
      <sheetName val="PANEL_중량산출"/>
      <sheetName val="내역서1999_8최종"/>
      <sheetName val="빌딩 안내"/>
      <sheetName val="내역전기"/>
      <sheetName val="일위목록"/>
      <sheetName val="T13(P68~72,78)"/>
      <sheetName val="구조물터파기수량집계"/>
      <sheetName val="측구터파기공수량집계"/>
      <sheetName val="배수공 시멘트 및 골재량 산출"/>
      <sheetName val="낙찰표"/>
      <sheetName val="밸브설치"/>
      <sheetName val="22수량"/>
      <sheetName val="1 자원총괄"/>
      <sheetName val="입고장부 (4)"/>
      <sheetName val="MOTOR"/>
      <sheetName val="화재 탐지 설비"/>
      <sheetName val="교각계산"/>
      <sheetName val="노임단가"/>
      <sheetName val="양식"/>
      <sheetName val="C3"/>
      <sheetName val="foxz"/>
      <sheetName val="A(Rev.3)"/>
      <sheetName val="VENT"/>
      <sheetName val="견적조건"/>
      <sheetName val="기기리스트"/>
      <sheetName val="Total"/>
      <sheetName val="COVER"/>
      <sheetName val="집계표(공종별)"/>
      <sheetName val="기별(종합)"/>
      <sheetName val="갑지"/>
      <sheetName val="TEL"/>
      <sheetName val="하조서"/>
      <sheetName val="입찰안"/>
      <sheetName val="내역갑지"/>
      <sheetName val="단가표"/>
      <sheetName val="품셈TABLE"/>
      <sheetName val="동해title"/>
      <sheetName val="설계내역서"/>
      <sheetName val="XXXXXX"/>
      <sheetName val="__MAIN"/>
      <sheetName val="1.설계조건"/>
      <sheetName val="costing_CV"/>
      <sheetName val="단가"/>
      <sheetName val="구조물철거타공정이월"/>
      <sheetName val="UNIT"/>
      <sheetName val="일위대가표"/>
      <sheetName val="6동"/>
      <sheetName val="조명시설"/>
      <sheetName val="특별교실"/>
      <sheetName val="건축집계"/>
      <sheetName val="우수"/>
      <sheetName val="토공사"/>
      <sheetName val="날개벽수량표"/>
      <sheetName val="터파기및재료"/>
      <sheetName val="전기공사"/>
      <sheetName val="Macro1"/>
      <sheetName val="정산내역서"/>
      <sheetName val="가격표"/>
      <sheetName val="인사자료총집계"/>
      <sheetName val="산출기준(파견전산실)"/>
      <sheetName val="2000전체분"/>
      <sheetName val="2000년1차"/>
      <sheetName val="잡철물"/>
      <sheetName val="목차"/>
      <sheetName val="인부신상자료"/>
      <sheetName val="S0"/>
      <sheetName val="품셈표"/>
      <sheetName val="건축내역"/>
      <sheetName val="가도공"/>
      <sheetName val="기초자료입력"/>
      <sheetName val="전기일위대가"/>
      <sheetName val="간접"/>
      <sheetName val="원형1호맨홀토공수량"/>
      <sheetName val="주차구획선수량"/>
      <sheetName val="외주현황.wq1"/>
      <sheetName val="Maine"/>
      <sheetName val="DATE"/>
      <sheetName val="산출내역서집계표"/>
      <sheetName val="평균터파기고(1-2,ASP)"/>
      <sheetName val="(4-2)열관류값-2"/>
      <sheetName val="을"/>
      <sheetName val="총괄-1"/>
      <sheetName val="품셈총괄표"/>
      <sheetName val="수량산출서"/>
      <sheetName val="토공총괄표"/>
      <sheetName val="인상효1"/>
      <sheetName val="데이타"/>
      <sheetName val="설계명세서"/>
      <sheetName val="예산명세서"/>
      <sheetName val="자료입력"/>
      <sheetName val="건축내역서"/>
      <sheetName val="설비내역서"/>
      <sheetName val="전기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"/>
      <sheetName val="합천내역"/>
      <sheetName val="9GNG운반"/>
      <sheetName val="정공공사"/>
      <sheetName val="신우"/>
      <sheetName val="일위총괄표"/>
      <sheetName val="N賃率-職"/>
      <sheetName val="수량산출(음암)"/>
      <sheetName val="데이타"/>
      <sheetName val="식재인부"/>
      <sheetName val="CTEMCOST"/>
      <sheetName val="입찰안"/>
      <sheetName val="매립"/>
      <sheetName val="工완성공사율"/>
      <sheetName val="제출내역 (2)"/>
      <sheetName val="단가 및 재료비"/>
      <sheetName val="중기사용료산출근거"/>
      <sheetName val="송라초중학교(final)"/>
      <sheetName val="Sheet1"/>
      <sheetName val="수지표"/>
      <sheetName val="셀명"/>
      <sheetName val="설계명세서"/>
      <sheetName val="대치판정"/>
      <sheetName val="약품설비"/>
      <sheetName val="공사원가계산서"/>
      <sheetName val="갑지"/>
      <sheetName val="일위대가"/>
      <sheetName val="부하계산서"/>
      <sheetName val="1안"/>
      <sheetName val="을"/>
      <sheetName val="일위대가표"/>
      <sheetName val="예총"/>
      <sheetName val="철집"/>
      <sheetName val="내역"/>
      <sheetName val="내역서1"/>
      <sheetName val="99노임기준"/>
      <sheetName val="집계표"/>
      <sheetName val="여과지동"/>
      <sheetName val="기초자료"/>
      <sheetName val="강교(Sub)"/>
      <sheetName val="도급"/>
      <sheetName val="BasePriceList"/>
      <sheetName val="H-PILE수량집계"/>
      <sheetName val="H PILE수량"/>
      <sheetName val="MA"/>
      <sheetName val="합의경상"/>
      <sheetName val="SUMMARY"/>
      <sheetName val="2.대외공문"/>
      <sheetName val="소방"/>
      <sheetName val="설계기준"/>
      <sheetName val="내역1"/>
      <sheetName val="한일양산"/>
      <sheetName val="EP0618"/>
      <sheetName val="일위대가목차"/>
      <sheetName val="01"/>
      <sheetName val="약품공급2"/>
      <sheetName val="1단계"/>
      <sheetName val="역T형교대(말뚝기초)"/>
      <sheetName val="Ⅲ.설계명세서"/>
      <sheetName val="Total"/>
      <sheetName val="#REF"/>
      <sheetName val="증감대비"/>
      <sheetName val="사통"/>
      <sheetName val="안전장치"/>
      <sheetName val="일위목록"/>
      <sheetName val="MOTOR"/>
      <sheetName val="원가계산서"/>
      <sheetName val="실행철강하도"/>
      <sheetName val="샘플표지"/>
      <sheetName val="T13(P68~72,78)"/>
      <sheetName val="포장집계"/>
      <sheetName val="포장연장"/>
      <sheetName val="수량산출서"/>
      <sheetName val="총괄표"/>
      <sheetName val="중강당 내역"/>
      <sheetName val="공조기"/>
      <sheetName val="AHU집계"/>
      <sheetName val="공조기휀"/>
      <sheetName val="C3"/>
      <sheetName val="FA설치명세"/>
      <sheetName val="견"/>
      <sheetName val="DATA"/>
      <sheetName val="날개벽"/>
      <sheetName val="표지"/>
      <sheetName val="총괄실행예산서"/>
      <sheetName val="단가"/>
      <sheetName val="공문"/>
      <sheetName val="106C0300"/>
      <sheetName val="1검토보고서"/>
      <sheetName val="PANEL_중량산출"/>
      <sheetName val="입고장부 (4)"/>
      <sheetName val="을부담운반비"/>
      <sheetName val="건축내역"/>
      <sheetName val="준공조서"/>
      <sheetName val="공사준공계"/>
      <sheetName val="준공검사보고서"/>
      <sheetName val="내부부하"/>
      <sheetName val="재집"/>
      <sheetName val="직재"/>
      <sheetName val="구체"/>
      <sheetName val="좌측날개벽"/>
      <sheetName val="우측날개벽"/>
      <sheetName val="양식"/>
      <sheetName val="9509"/>
      <sheetName val="갑지(추정)"/>
      <sheetName val="J直材4"/>
      <sheetName val="수량산출기초(케블등)"/>
      <sheetName val="XL4Poppy"/>
      <sheetName val="대창(함평)"/>
      <sheetName val="대창(장성)"/>
      <sheetName val="대창(함평)-창열"/>
      <sheetName val="간접경상비"/>
      <sheetName val="경비"/>
      <sheetName val="AILC004"/>
      <sheetName val="Sheet13"/>
      <sheetName val="발전기"/>
      <sheetName val="Sheet14"/>
      <sheetName val="1.설계조건"/>
      <sheetName val="LeadSchedule"/>
      <sheetName val="소요자재"/>
      <sheetName val="편성절차"/>
      <sheetName val="GAEYO"/>
      <sheetName val="용수량(생활용수)"/>
      <sheetName val="일위대가(1)"/>
      <sheetName val="개산공사비"/>
      <sheetName val="단가표"/>
      <sheetName val="재료비"/>
      <sheetName val="일위1"/>
      <sheetName val="화재 탐지 설비"/>
      <sheetName val="자동제어"/>
      <sheetName val="일위대가(가설)"/>
      <sheetName val="노무"/>
      <sheetName val="노임단가"/>
      <sheetName val="공사착공계"/>
      <sheetName val="밸브설치"/>
      <sheetName val="요율"/>
      <sheetName val="단가산출"/>
      <sheetName val="일위대가목록"/>
      <sheetName val="1. 설계조건 2.단면가정 3. 하중계산"/>
      <sheetName val="DATA 입력란"/>
      <sheetName val="교량하부공"/>
      <sheetName val="건축"/>
      <sheetName val="월별지출"/>
      <sheetName val="일용직급여"/>
      <sheetName val="일용직"/>
      <sheetName val="최초설계"/>
      <sheetName val="인제내역"/>
      <sheetName val="수목데이타"/>
      <sheetName val="GI-LIST"/>
      <sheetName val="22전선(P)"/>
      <sheetName val="22전선(L)"/>
      <sheetName val="22전선(R)"/>
      <sheetName val="내역을"/>
      <sheetName val="캔개발배경"/>
      <sheetName val="캔판매목표"/>
      <sheetName val="시장"/>
      <sheetName val="일정표"/>
      <sheetName val="시화점실행"/>
      <sheetName val="단가일람표"/>
      <sheetName val="오억미만"/>
      <sheetName val="품셈표"/>
      <sheetName val="Macro1"/>
      <sheetName val="내역전기"/>
      <sheetName val="식재"/>
      <sheetName val="시설물"/>
      <sheetName val="식재출력용"/>
      <sheetName val="유지관리"/>
      <sheetName val="1.수인터널"/>
      <sheetName val="공종집계"/>
      <sheetName val="하도급계획"/>
      <sheetName val="내역서1999.8최종"/>
      <sheetName val="도체종-상수표"/>
      <sheetName val="가도공"/>
      <sheetName val="인사자료총집계"/>
      <sheetName val="UNIT"/>
      <sheetName val="관급자재대"/>
      <sheetName val="포장수량"/>
      <sheetName val="SCANCHEM"/>
      <sheetName val="연습"/>
      <sheetName val="예산명세서"/>
      <sheetName val="자료입력"/>
      <sheetName val="Sheet2"/>
      <sheetName val="자재대"/>
      <sheetName val="동해title"/>
      <sheetName val="가설"/>
      <sheetName val="현장관리비 산출내역"/>
      <sheetName val="8.3해석단면 선정"/>
      <sheetName val="맨홀"/>
      <sheetName val="DATE"/>
      <sheetName val="내역서2안"/>
      <sheetName val="판넬"/>
      <sheetName val="토공"/>
      <sheetName val="단순공사비단가표"/>
      <sheetName val="GT 1050x650"/>
      <sheetName val="내역(건축)"/>
      <sheetName val="옥외"/>
      <sheetName val="횡배수관토공수량"/>
      <sheetName val="내역서(총)"/>
      <sheetName val="배수통관(좌)"/>
      <sheetName val="3.하중산정4.지지력"/>
      <sheetName val="기안"/>
      <sheetName val="템플릿"/>
      <sheetName val="Sheet5"/>
      <sheetName val="Front"/>
      <sheetName val="wall"/>
      <sheetName val="공사설계"/>
      <sheetName val="조명시설"/>
      <sheetName val="6호기"/>
      <sheetName val="수목단가"/>
      <sheetName val="시설수량표"/>
      <sheetName val="식재수량표"/>
      <sheetName val="자재단가"/>
      <sheetName val="1.판매계획"/>
      <sheetName val="가시설단위수량"/>
      <sheetName val="내역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/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/>
          <cell r="H5" t="str">
            <v xml:space="preserve"> </v>
          </cell>
        </row>
        <row r="6">
          <cell r="A6">
            <v>6</v>
          </cell>
          <cell r="B6"/>
          <cell r="C6"/>
          <cell r="D6"/>
          <cell r="E6"/>
          <cell r="F6" t="str">
            <v xml:space="preserve"> </v>
          </cell>
        </row>
        <row r="7">
          <cell r="A7">
            <v>7</v>
          </cell>
          <cell r="B7"/>
          <cell r="C7"/>
          <cell r="D7"/>
          <cell r="E7"/>
          <cell r="F7" t="str">
            <v xml:space="preserve"> </v>
          </cell>
        </row>
        <row r="8">
          <cell r="A8">
            <v>8</v>
          </cell>
          <cell r="B8"/>
          <cell r="C8"/>
          <cell r="D8"/>
          <cell r="E8"/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/>
          <cell r="D25"/>
          <cell r="E25"/>
          <cell r="F25"/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/>
          <cell r="G26"/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/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/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/>
          <cell r="G29"/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/>
          <cell r="G30"/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/>
          <cell r="G31"/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/>
          <cell r="G32"/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/>
          <cell r="G33"/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/>
          <cell r="G34"/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/>
          <cell r="G35"/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/>
          <cell r="G36"/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/>
          <cell r="G39"/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/>
          <cell r="G40"/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/>
          <cell r="D47"/>
          <cell r="E47"/>
          <cell r="F47"/>
          <cell r="G47"/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/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/>
          <cell r="D69"/>
          <cell r="E69"/>
          <cell r="F69"/>
          <cell r="G69"/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/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/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/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/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/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/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/>
          <cell r="D113"/>
          <cell r="E113"/>
          <cell r="F113"/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/>
          <cell r="C124"/>
          <cell r="D124"/>
          <cell r="E124"/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/>
          <cell r="D135"/>
          <cell r="E135"/>
          <cell r="F135"/>
          <cell r="G135"/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/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/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/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/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/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/>
          <cell r="C151"/>
          <cell r="D151"/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/>
          <cell r="D157"/>
          <cell r="E157"/>
          <cell r="F157"/>
          <cell r="G157"/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/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/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/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/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/>
          <cell r="C172"/>
          <cell r="D172"/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/>
          <cell r="C176"/>
          <cell r="D176"/>
          <cell r="E176"/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/>
          <cell r="D179"/>
          <cell r="E179"/>
          <cell r="F179"/>
          <cell r="G179"/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/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/>
          <cell r="C187"/>
          <cell r="D187"/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/>
          <cell r="C200"/>
          <cell r="D200"/>
          <cell r="E200"/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/>
          <cell r="D201"/>
          <cell r="E201"/>
          <cell r="F201"/>
          <cell r="G201"/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/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/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/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/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/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/>
          <cell r="D245"/>
          <cell r="E245"/>
          <cell r="F245"/>
          <cell r="G245"/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/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/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/>
          <cell r="C262"/>
          <cell r="D262"/>
          <cell r="E262"/>
          <cell r="F262"/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/>
          <cell r="D267"/>
          <cell r="E267"/>
          <cell r="F267"/>
          <cell r="G267"/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하남내역"/>
      <sheetName val="일위목록"/>
      <sheetName val="약품공급2"/>
      <sheetName val="INPUT"/>
      <sheetName val="N賃率-職"/>
      <sheetName val="I一般比"/>
      <sheetName val="경상비"/>
      <sheetName val="빌딩 안내"/>
      <sheetName val="부안일위"/>
      <sheetName val="EP0618"/>
      <sheetName val="철집"/>
      <sheetName val="기계단가"/>
      <sheetName val="예산서표지"/>
      <sheetName val="일반문틀 설치"/>
      <sheetName val="샌딩 에폭시 도장"/>
      <sheetName val="스텐문틀설치"/>
      <sheetName val="수량산출"/>
      <sheetName val="대치판정"/>
      <sheetName val="106C0300"/>
      <sheetName val="48일위(기존)"/>
      <sheetName val="노임단가"/>
      <sheetName val="전기일위대가"/>
      <sheetName val="예가표"/>
      <sheetName val="JUCKEYK"/>
      <sheetName val="한일양산"/>
      <sheetName val="수량이동"/>
      <sheetName val="S1"/>
      <sheetName val="을"/>
      <sheetName val="실행철강하도"/>
      <sheetName val="DATE"/>
      <sheetName val="__"/>
      <sheetName val="b_balju_cho"/>
      <sheetName val="한전납입금"/>
      <sheetName val="DATA 입력란"/>
      <sheetName val="1. 설계조건 2.단면가정 3. 하중계산"/>
      <sheetName val="98지급계획"/>
      <sheetName val="Sheet13"/>
      <sheetName val="발전기"/>
      <sheetName val="#REF"/>
      <sheetName val="Sheet14"/>
      <sheetName val="환율"/>
      <sheetName val="건축내역"/>
      <sheetName val="내역서1"/>
      <sheetName val="NOMUBI"/>
      <sheetName val="sw1"/>
      <sheetName val="날개벽수량표"/>
      <sheetName val="2.대외공문"/>
      <sheetName val="날개벽"/>
      <sheetName val="암거단위"/>
      <sheetName val="목차"/>
      <sheetName val="집계표"/>
      <sheetName val="98NS-N"/>
      <sheetName val="입상내역"/>
      <sheetName val="전기"/>
      <sheetName val="사통"/>
      <sheetName val="구천"/>
      <sheetName val="계화배수"/>
      <sheetName val="기계공사"/>
      <sheetName val="남평내역"/>
      <sheetName val="기본단가표"/>
      <sheetName val="여수토토적"/>
      <sheetName val="현장관리비 산출내역"/>
      <sheetName val="99양배_(2)"/>
      <sheetName val="문화농문_(2)"/>
      <sheetName val="빌딩_안내"/>
      <sheetName val="일반문틀_설치"/>
      <sheetName val="샌딩_에폭시_도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2"/>
      <sheetName val="내역서"/>
      <sheetName val="__MAIN"/>
    </sheetNames>
    <definedNames>
      <definedName name="가격없음" refersTo="#REF!"/>
      <definedName name="가격확인" refersTo="#REF!"/>
      <definedName name="나타내기" refersTo="#REF!"/>
      <definedName name="숨기기" refersTo="#REF!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신우"/>
      <sheetName val="공종별집계표"/>
      <sheetName val="데이타"/>
      <sheetName val="식재인부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내역"/>
      <sheetName val="노무비"/>
      <sheetName val="빌딩 안내"/>
      <sheetName val="설계서"/>
      <sheetName val="건축-물가변동"/>
      <sheetName val="가감수량"/>
      <sheetName val="맨홀수량산출"/>
      <sheetName val="Sheet1"/>
      <sheetName val="준공정산"/>
      <sheetName val="합천내역"/>
      <sheetName val="#REF"/>
      <sheetName val="증감대비"/>
      <sheetName val="노임단가"/>
      <sheetName val="1안"/>
      <sheetName val="_x0000_k_x0000_y_x0000__x0000__x0000_£_x0000_±_x0000_¿_x0000_"/>
      <sheetName val="_x0000_"/>
      <sheetName val="자료"/>
      <sheetName val="간선"/>
      <sheetName val="전압"/>
      <sheetName val="조도"/>
      <sheetName val="동력"/>
      <sheetName val="sw1"/>
      <sheetName val="수량산출(출력물)"/>
      <sheetName val="단가대비"/>
      <sheetName val="일위대가"/>
      <sheetName val="코드"/>
      <sheetName val="공사개요"/>
      <sheetName val="내역갑지"/>
      <sheetName val="AS포장복구 "/>
      <sheetName val="노무,재료"/>
      <sheetName val="_x0000__x0006_Ā嗰"/>
      <sheetName val="가설공사"/>
      <sheetName val="입고장부 (4)"/>
      <sheetName val="산출근거(복구)"/>
      <sheetName val="단가표"/>
      <sheetName val="Sheet13"/>
      <sheetName val="Sheet14"/>
      <sheetName val="Sheet9"/>
      <sheetName val="가스내역"/>
      <sheetName val="02.펌프장"/>
      <sheetName val="CTEMCOST"/>
      <sheetName val="__"/>
      <sheetName val="맨홀수량산출_x0000__x0000__x0000__x0000__x0010_[내역서.xls]건축-물"/>
      <sheetName val="본댐설계"/>
      <sheetName val="연습"/>
      <sheetName val="01.가로등"/>
      <sheetName val="_x0000__x0004_"/>
      <sheetName val="Total"/>
      <sheetName val="b_balju_cho"/>
      <sheetName val="세부내역서"/>
      <sheetName val="건축"/>
      <sheetName val="DATA"/>
      <sheetName val="Detail"/>
      <sheetName val="N賃率-職"/>
      <sheetName val="집계표"/>
      <sheetName val="정공공사"/>
      <sheetName val="환율"/>
      <sheetName val="노임,재료비"/>
      <sheetName val="실행간접비용"/>
      <sheetName val="sal"/>
      <sheetName val="9GNG운반"/>
      <sheetName val="F-CV1.5SQ-2C"/>
      <sheetName val="가설공사비"/>
      <sheetName val="도로구조공사비"/>
      <sheetName val="도로토공공사비"/>
      <sheetName val="여수토공사비"/>
      <sheetName val="내역서집계(도급)"/>
      <sheetName val="토목단가산출 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준검 내역서"/>
      <sheetName val="견적B"/>
      <sheetName val="수용가조서"/>
      <sheetName val="요율"/>
      <sheetName val="EP0618"/>
      <sheetName val="내역서1"/>
      <sheetName val="노임(1차)"/>
      <sheetName val="건축내역"/>
      <sheetName val="工완성공사율"/>
      <sheetName val="설계명세서"/>
      <sheetName val="EQT-ESTN"/>
      <sheetName val="기존단가 (2)"/>
      <sheetName val="시행후면적"/>
      <sheetName val="수지예산"/>
      <sheetName val="3.내역서"/>
      <sheetName val="설계기준"/>
      <sheetName val="내역1"/>
      <sheetName val="약품공급2"/>
      <sheetName val=":"/>
      <sheetName val="자단"/>
      <sheetName val="가로등설치비"/>
      <sheetName val="산출(전기)"/>
      <sheetName val="기구조직"/>
      <sheetName val="guard(mac)"/>
      <sheetName val="실행철강하도"/>
      <sheetName val="계수시트"/>
      <sheetName val="2016.06.11 가로등 산출조서(백양대로).xls"/>
      <sheetName val="_x000a_검ǀ_x0000__x0000__x0000_庯"/>
      <sheetName val="일위"/>
      <sheetName val="자재단가"/>
      <sheetName val="예산명세서"/>
      <sheetName val="청소년수련관"/>
      <sheetName val="일반문틀 설치"/>
      <sheetName val="사통"/>
      <sheetName val="교대"/>
      <sheetName val="[내역서.xls]:"/>
      <sheetName val="[내역서.xls][내역서.xls][내역서.xls]:"/>
      <sheetName val="날개벽수량표"/>
      <sheetName val="1.설계조건"/>
      <sheetName val="_x0000_ߐଷॠଷ_x0000_"/>
      <sheetName val=" "/>
      <sheetName val="토목목록"/>
      <sheetName val="[내역서.xls][내역서.xls][내역서.xls][내역서"/>
      <sheetName val="단가산출"/>
      <sheetName val="한일양산"/>
      <sheetName val="부하계산서"/>
      <sheetName val="토사(PE)"/>
      <sheetName val="[내역서.xls][내역서.xls]:"/>
      <sheetName val="_x005f_x0000_"/>
      <sheetName val="_x005f_x0000_k_x005f_x0000_y_x005f_x0000__x005f_x0000_"/>
      <sheetName val="을지(방송)"/>
      <sheetName val="PANEL_중량산출"/>
      <sheetName val="타견적서_영시스템"/>
      <sheetName val="데리네이타현황"/>
      <sheetName val="참조"/>
      <sheetName val="교량하부공"/>
      <sheetName val="수량산출서"/>
      <sheetName val="총괄표 "/>
      <sheetName val="카렌스센터계량기설치공사"/>
      <sheetName val="내역서(토목) "/>
      <sheetName val="Sheet2"/>
      <sheetName val="Sheet3"/>
      <sheetName val="WORK"/>
      <sheetName val="70%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표지"/>
      <sheetName val="내역 "/>
      <sheetName val="XXXXXX"/>
      <sheetName val="검토내역 (2)"/>
      <sheetName val="기성표지"/>
      <sheetName val="1회갑지"/>
      <sheetName val="극동건설"/>
      <sheetName val="연결임시"/>
      <sheetName val="_x000a_검ǀ"/>
      <sheetName val="맨홀수량산출_x005f_x0000__x005f_x0000__x005f_x0000__x00"/>
      <sheetName val="_x005f_x0000__x005f_x0006_Ā嗰"/>
      <sheetName val="_x005f_x0000__x005f_x0004_"/>
      <sheetName val="_x005f_x000a_검ǀ_x005f_x0000__x005f_x0000__x005f_x0000_"/>
      <sheetName val="_x005f_x0000_ߐଷॠଷ_x005f_x0000_"/>
      <sheetName val="가설"/>
      <sheetName val="목재훈증"/>
      <sheetName val="운반"/>
      <sheetName val="지붕(기와)"/>
      <sheetName val="표지 (2)"/>
      <sheetName val="대치판정"/>
      <sheetName val="밸브설치"/>
      <sheetName val="수목데이타"/>
      <sheetName val="문학간접"/>
      <sheetName val="간접"/>
      <sheetName val="시설물일위"/>
      <sheetName val="단가결정"/>
      <sheetName val="내역아"/>
      <sheetName val="울타리"/>
      <sheetName val="_x0000_k_x0000_y_x0000__x0000_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패널"/>
      <sheetName val="견적서"/>
      <sheetName val="중동상가"/>
      <sheetName val="APT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입찰안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입력표"/>
      <sheetName val="직재"/>
      <sheetName val="재집"/>
      <sheetName val="단면 (2)"/>
      <sheetName val="COPING"/>
      <sheetName val="가도공"/>
      <sheetName val=" 검ǀ_x0000__x0000__x0000_庯"/>
      <sheetName val="명세서(센타)"/>
      <sheetName val="총괄집계표"/>
      <sheetName val=" 검ǀ"/>
      <sheetName val="터파기및재료"/>
      <sheetName val="노무비계"/>
      <sheetName val="말고개터널조명전압강하"/>
      <sheetName val="2000.11월설계내역"/>
      <sheetName val="_x005f_x005f_x005f_x0000_"/>
      <sheetName val="_x005f_x000a_검ǀ"/>
      <sheetName val="기타 정보통신공사"/>
      <sheetName val="맨홀수량산출_x0000__x0000__x0000__x00"/>
      <sheetName val="_x000a_검ǀ_x0000__x0000__x0000_"/>
      <sheetName val="타공이기수량"/>
      <sheetName val="전기단가조사서"/>
      <sheetName val="[내역서.xls][내역서.xls][내역서.xls]___2"/>
      <sheetName val="2호맨홀공제수량"/>
      <sheetName val="보일러철거공사"/>
      <sheetName val="양식"/>
      <sheetName val="내역서1999.8최종"/>
      <sheetName val="_x005f_x005f_x005f_x0000_k_x005f_x005f_x005f_x0000_y_x0"/>
      <sheetName val="북제주원가"/>
      <sheetName val="H-PILE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원가계산"/>
      <sheetName val="Sheet1"/>
      <sheetName val="Sheet2"/>
      <sheetName val="Sheet3"/>
      <sheetName val="단가산출"/>
      <sheetName val="일위단가"/>
      <sheetName val="일위_파일"/>
      <sheetName val="#REF"/>
      <sheetName val="일위1"/>
      <sheetName val="노임"/>
      <sheetName val="전기일위목록"/>
      <sheetName val="예총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재료값"/>
      <sheetName val="입찰안"/>
      <sheetName val="요율"/>
      <sheetName val="일위대가"/>
      <sheetName val="DA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계산서"/>
      <sheetName val="설계개요"/>
      <sheetName val="취수탑"/>
      <sheetName val="콘밸브"/>
      <sheetName val="총괄표"/>
      <sheetName val="Sheet2"/>
      <sheetName val="Sheet3"/>
      <sheetName val="재료값"/>
      <sheetName val="배수장공사비"/>
      <sheetName val="간지"/>
      <sheetName val="Sheet1"/>
      <sheetName val="간지 (세)"/>
      <sheetName val="요율"/>
      <sheetName val="단가표"/>
      <sheetName val="DATE"/>
      <sheetName val="내역서1999.8최종"/>
      <sheetName val="기초입력 DATA"/>
      <sheetName val="개인별조서"/>
      <sheetName val="내역"/>
      <sheetName val="우수받이"/>
      <sheetName val="성곡지"/>
      <sheetName val="조건"/>
      <sheetName val="전기"/>
      <sheetName val="전차선로 물량표"/>
      <sheetName val="한강운반비"/>
      <sheetName val="#REF"/>
      <sheetName val="자재"/>
      <sheetName val="진주방향"/>
      <sheetName val="공사요율"/>
      <sheetName val="집계표"/>
      <sheetName val="주방환기"/>
      <sheetName val="가스"/>
      <sheetName val="수량산출"/>
      <sheetName val="토지조서"/>
      <sheetName val="원가계산서"/>
      <sheetName val="내역서"/>
      <sheetName val="신고조서"/>
      <sheetName val="실행철강하도"/>
      <sheetName val="노임단가"/>
      <sheetName val="공사요율산출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변경내역서(표지)"/>
      <sheetName val="변경내역서(표지)"/>
      <sheetName val="갑지 (2)"/>
      <sheetName val="집계표(차량기지"/>
      <sheetName val="내역서"/>
      <sheetName val="산출서"/>
      <sheetName val="자재비단가산출서"/>
      <sheetName val="노무비단가산출서"/>
      <sheetName val="예총"/>
      <sheetName val="예산명세서"/>
      <sheetName val="설계명세서"/>
      <sheetName val="자료입력"/>
      <sheetName val="01.5.8 임시승강장."/>
      <sheetName val="소총괄표1"/>
      <sheetName val="노무비"/>
      <sheetName val="철근량 검토"/>
      <sheetName val="__MAIN"/>
      <sheetName val="노무비 "/>
      <sheetName val="수량산출"/>
      <sheetName val="단가"/>
      <sheetName val="노임단가"/>
      <sheetName val="갑지"/>
      <sheetName val="工완성공사율"/>
      <sheetName val="Sheet13"/>
      <sheetName val="Sheet14"/>
      <sheetName val="건축내역"/>
      <sheetName val="일위_파일"/>
      <sheetName val="MACRO(전선관)"/>
      <sheetName val="전기일위목록"/>
      <sheetName val="요율"/>
      <sheetName val="단가산출"/>
      <sheetName val="통합"/>
      <sheetName val="확정실적"/>
      <sheetName val="DATA"/>
      <sheetName val="기둥(원형)"/>
      <sheetName val="고창터널(고창방향)"/>
      <sheetName val="실행철강하도"/>
      <sheetName val="A 견적"/>
      <sheetName val="한전고리-을"/>
      <sheetName val="개요"/>
      <sheetName val="신설개소별 총집계표(동해-배전)"/>
      <sheetName val="안평역사 총집계"/>
      <sheetName val="본체"/>
      <sheetName val="토목"/>
      <sheetName val="과천MAIN"/>
      <sheetName val="내역단가"/>
      <sheetName val="일위단가"/>
      <sheetName val="Sheet1"/>
      <sheetName val="설계예산서"/>
      <sheetName val="일위집계"/>
      <sheetName val="가로등일위"/>
      <sheetName val="#REF"/>
      <sheetName val="일위대가"/>
      <sheetName val="내역"/>
      <sheetName val="6공구(당초)"/>
      <sheetName val="하수급견적대비"/>
      <sheetName val="투찰(하수)"/>
      <sheetName val="영동(D)"/>
      <sheetName val="데이타"/>
      <sheetName val="식재인부"/>
      <sheetName val="2.대외공문"/>
      <sheetName val="냉천부속동"/>
      <sheetName val="노임이"/>
      <sheetName val="NOMUBI"/>
      <sheetName val="수목표준대가"/>
      <sheetName val="품셈표"/>
      <sheetName val="LOAD"/>
      <sheetName val="2.냉난방설비공사"/>
      <sheetName val="7.자동제어공사"/>
      <sheetName val="일위대가 (100%)"/>
      <sheetName val="A갑지"/>
      <sheetName val="실행내역서 "/>
      <sheetName val="금융비용"/>
      <sheetName val="CTEMCOST"/>
      <sheetName val="전력"/>
      <sheetName val="9811"/>
      <sheetName val="전기"/>
      <sheetName val="PROCESS"/>
      <sheetName val="공문"/>
      <sheetName val="MOTOR"/>
      <sheetName val="견적-내역"/>
      <sheetName val="유기공정"/>
      <sheetName val="시운전연료"/>
      <sheetName val="분전함신설"/>
      <sheetName val="접지1종"/>
      <sheetName val="일반부표"/>
      <sheetName val="예정(3)"/>
      <sheetName val="동원(3)"/>
      <sheetName val="인건-측정"/>
      <sheetName val="일위대가(가설)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중기사용료"/>
      <sheetName val="기계단가"/>
      <sheetName val="단가비교표"/>
      <sheetName val="노임단가"/>
      <sheetName val="DATA"/>
      <sheetName val="데이타"/>
      <sheetName val="기계경비"/>
      <sheetName val="건축내역"/>
      <sheetName val="일위(설)"/>
      <sheetName val="내역단가"/>
      <sheetName val="일위단가"/>
      <sheetName val="예산명세서"/>
      <sheetName val="설계명세서"/>
      <sheetName val="자료입력"/>
      <sheetName val="재료비노무비"/>
      <sheetName val="갑지"/>
      <sheetName val="공사원가"/>
      <sheetName val="내역서"/>
      <sheetName val="일위집계"/>
      <sheetName val="일위대가"/>
      <sheetName val="인공산출표"/>
      <sheetName val="물량산출근거"/>
      <sheetName val="단가대비표 (2)"/>
      <sheetName val="단가대비표"/>
      <sheetName val="한전공사비(증설)"/>
      <sheetName val="토목단가목록"/>
      <sheetName val="단가산출"/>
      <sheetName val="노임"/>
      <sheetName val="기초"/>
      <sheetName val="Sheet7"/>
      <sheetName val="9811"/>
      <sheetName val="노무비"/>
      <sheetName val="남대문빌딩"/>
      <sheetName val="집계표"/>
      <sheetName val="물가단가"/>
      <sheetName val="설비내역서"/>
      <sheetName val="건축내역서"/>
      <sheetName val="전기내역서"/>
      <sheetName val="전산망"/>
      <sheetName val="견적을지"/>
      <sheetName val="횡배수관"/>
      <sheetName val="기성내역서표지"/>
      <sheetName val="#REF"/>
      <sheetName val="내역서1999.8최종"/>
    </sheetNames>
    <sheetDataSet>
      <sheetData sheetId="0" refreshError="1"/>
      <sheetData sheetId="1"/>
      <sheetData sheetId="2"/>
      <sheetData sheetId="3"/>
      <sheetData sheetId="4" refreshError="1">
        <row r="1">
          <cell r="B1" t="str">
            <v>갱부</v>
          </cell>
          <cell r="C1">
            <v>56477</v>
          </cell>
        </row>
        <row r="2">
          <cell r="B2" t="str">
            <v>도목수</v>
          </cell>
          <cell r="C2">
            <v>78097</v>
          </cell>
        </row>
        <row r="3">
          <cell r="B3" t="str">
            <v>건축목공</v>
          </cell>
          <cell r="C3">
            <v>67285</v>
          </cell>
        </row>
        <row r="4">
          <cell r="B4" t="str">
            <v>형틀목공</v>
          </cell>
          <cell r="C4">
            <v>70616</v>
          </cell>
        </row>
        <row r="5">
          <cell r="B5" t="str">
            <v>창호목공</v>
          </cell>
          <cell r="C5">
            <v>64829</v>
          </cell>
        </row>
        <row r="6">
          <cell r="B6" t="str">
            <v>철골공</v>
          </cell>
          <cell r="C6">
            <v>66046</v>
          </cell>
        </row>
        <row r="7">
          <cell r="B7" t="str">
            <v>철공</v>
          </cell>
          <cell r="C7">
            <v>67900</v>
          </cell>
        </row>
        <row r="8">
          <cell r="B8" t="str">
            <v>철근공</v>
          </cell>
          <cell r="C8">
            <v>70979</v>
          </cell>
        </row>
        <row r="9">
          <cell r="B9" t="str">
            <v>철판공</v>
          </cell>
          <cell r="C9">
            <v>69932</v>
          </cell>
        </row>
        <row r="10">
          <cell r="B10" t="str">
            <v>셧터공</v>
          </cell>
          <cell r="C10">
            <v>62226</v>
          </cell>
        </row>
        <row r="11">
          <cell r="B11" t="str">
            <v>샷쉬공</v>
          </cell>
          <cell r="C11">
            <v>63505</v>
          </cell>
        </row>
        <row r="12">
          <cell r="B12" t="str">
            <v>절단공</v>
          </cell>
          <cell r="C12">
            <v>64162</v>
          </cell>
        </row>
        <row r="13">
          <cell r="B13" t="str">
            <v>석공</v>
          </cell>
          <cell r="C13">
            <v>71945</v>
          </cell>
        </row>
        <row r="14">
          <cell r="B14" t="str">
            <v>특수비계공</v>
          </cell>
          <cell r="C14">
            <v>91943</v>
          </cell>
        </row>
        <row r="15">
          <cell r="B15" t="str">
            <v>비계공</v>
          </cell>
          <cell r="C15">
            <v>78568</v>
          </cell>
        </row>
        <row r="16">
          <cell r="B16" t="str">
            <v>동발공</v>
          </cell>
          <cell r="C16">
            <v>55773</v>
          </cell>
        </row>
        <row r="17">
          <cell r="B17" t="str">
            <v>조적공</v>
          </cell>
          <cell r="C17">
            <v>62381</v>
          </cell>
        </row>
        <row r="18">
          <cell r="B18" t="str">
            <v>치장벽돌공</v>
          </cell>
          <cell r="C18">
            <v>71541</v>
          </cell>
        </row>
        <row r="19">
          <cell r="B19" t="str">
            <v>벽돌제작공</v>
          </cell>
          <cell r="C19">
            <v>62112</v>
          </cell>
        </row>
        <row r="20">
          <cell r="B20" t="str">
            <v>연돌공</v>
          </cell>
          <cell r="C20">
            <v>61895</v>
          </cell>
        </row>
        <row r="21">
          <cell r="B21" t="str">
            <v>미장공</v>
          </cell>
          <cell r="C21">
            <v>67466</v>
          </cell>
        </row>
        <row r="22">
          <cell r="B22" t="str">
            <v>방수공</v>
          </cell>
          <cell r="C22">
            <v>55579</v>
          </cell>
        </row>
        <row r="23">
          <cell r="B23" t="str">
            <v>타일공</v>
          </cell>
          <cell r="C23">
            <v>65646</v>
          </cell>
        </row>
        <row r="24">
          <cell r="B24" t="str">
            <v>줄눈공</v>
          </cell>
          <cell r="C24">
            <v>69425</v>
          </cell>
        </row>
        <row r="25">
          <cell r="B25" t="str">
            <v>연마공</v>
          </cell>
          <cell r="C25">
            <v>57426</v>
          </cell>
        </row>
        <row r="26">
          <cell r="B26" t="str">
            <v>콘크리트공</v>
          </cell>
          <cell r="C26">
            <v>64591</v>
          </cell>
        </row>
        <row r="27">
          <cell r="B27" t="str">
            <v>바이브테타공</v>
          </cell>
          <cell r="C27">
            <v>65146</v>
          </cell>
        </row>
        <row r="28">
          <cell r="B28" t="str">
            <v>보일러공</v>
          </cell>
          <cell r="C28">
            <v>57708</v>
          </cell>
        </row>
        <row r="29">
          <cell r="B29" t="str">
            <v>배관공</v>
          </cell>
          <cell r="C29">
            <v>53408</v>
          </cell>
        </row>
        <row r="30">
          <cell r="B30" t="str">
            <v>온돌공</v>
          </cell>
          <cell r="C30">
            <v>58907</v>
          </cell>
        </row>
        <row r="31">
          <cell r="B31" t="str">
            <v>위생공</v>
          </cell>
          <cell r="C31">
            <v>52401</v>
          </cell>
        </row>
        <row r="32">
          <cell r="B32" t="str">
            <v>보온공</v>
          </cell>
          <cell r="C32">
            <v>61630</v>
          </cell>
        </row>
        <row r="33">
          <cell r="B33" t="str">
            <v>도장공</v>
          </cell>
          <cell r="C33">
            <v>59569</v>
          </cell>
        </row>
        <row r="34">
          <cell r="B34" t="str">
            <v>내장공</v>
          </cell>
          <cell r="C34">
            <v>65457</v>
          </cell>
        </row>
        <row r="35">
          <cell r="B35" t="str">
            <v>도배공</v>
          </cell>
          <cell r="C35">
            <v>55228</v>
          </cell>
        </row>
        <row r="36">
          <cell r="B36" t="str">
            <v>아스타일공</v>
          </cell>
          <cell r="C36">
            <v>62199</v>
          </cell>
        </row>
        <row r="37">
          <cell r="B37" t="str">
            <v>기와공</v>
          </cell>
          <cell r="C37">
            <v>72101</v>
          </cell>
        </row>
        <row r="38">
          <cell r="B38" t="str">
            <v>슬레이트공</v>
          </cell>
          <cell r="C38">
            <v>75895</v>
          </cell>
        </row>
        <row r="39">
          <cell r="B39" t="str">
            <v>화약취급공</v>
          </cell>
          <cell r="C39">
            <v>65568</v>
          </cell>
        </row>
        <row r="40">
          <cell r="B40" t="str">
            <v>착암공</v>
          </cell>
          <cell r="C40">
            <v>52686</v>
          </cell>
        </row>
        <row r="41">
          <cell r="B41" t="str">
            <v>보안공</v>
          </cell>
          <cell r="C41">
            <v>39804</v>
          </cell>
        </row>
        <row r="42">
          <cell r="B42" t="str">
            <v>포장공</v>
          </cell>
          <cell r="C42">
            <v>68240</v>
          </cell>
        </row>
        <row r="43">
          <cell r="B43" t="str">
            <v>포설공</v>
          </cell>
          <cell r="C43">
            <v>66328</v>
          </cell>
        </row>
        <row r="44">
          <cell r="B44" t="str">
            <v>궤도공</v>
          </cell>
        </row>
        <row r="45">
          <cell r="B45" t="str">
            <v>철도용접공</v>
          </cell>
          <cell r="C45">
            <v>58149</v>
          </cell>
        </row>
        <row r="46">
          <cell r="B46" t="str">
            <v>잠수부</v>
          </cell>
          <cell r="C46">
            <v>75164</v>
          </cell>
        </row>
        <row r="47">
          <cell r="B47" t="str">
            <v>잠함공</v>
          </cell>
        </row>
        <row r="48">
          <cell r="B48" t="str">
            <v>보링공</v>
          </cell>
          <cell r="C48">
            <v>45887</v>
          </cell>
        </row>
        <row r="49">
          <cell r="B49" t="str">
            <v>우물공</v>
          </cell>
        </row>
        <row r="50">
          <cell r="B50" t="str">
            <v>영림기사</v>
          </cell>
          <cell r="C50">
            <v>57037</v>
          </cell>
        </row>
        <row r="51">
          <cell r="B51" t="str">
            <v>조경공</v>
          </cell>
          <cell r="C51">
            <v>56546</v>
          </cell>
        </row>
        <row r="52">
          <cell r="B52" t="str">
            <v>벌목공</v>
          </cell>
          <cell r="C52">
            <v>53731</v>
          </cell>
        </row>
        <row r="53">
          <cell r="B53" t="str">
            <v>조림인부</v>
          </cell>
          <cell r="C53">
            <v>49339</v>
          </cell>
        </row>
        <row r="54">
          <cell r="B54" t="str">
            <v>기계설치공</v>
          </cell>
          <cell r="C54">
            <v>82195</v>
          </cell>
        </row>
        <row r="55">
          <cell r="B55" t="str">
            <v>특수용접공</v>
          </cell>
          <cell r="C55">
            <v>119232</v>
          </cell>
        </row>
        <row r="56">
          <cell r="B56" t="str">
            <v>플랜용접공</v>
          </cell>
          <cell r="C56">
            <v>83816</v>
          </cell>
        </row>
        <row r="57">
          <cell r="B57" t="str">
            <v>플랜배관공</v>
          </cell>
          <cell r="C57">
            <v>92593</v>
          </cell>
        </row>
        <row r="58">
          <cell r="B58" t="str">
            <v>플랜제관공</v>
          </cell>
          <cell r="C58">
            <v>80697</v>
          </cell>
        </row>
        <row r="59">
          <cell r="B59" t="str">
            <v>시공측량사</v>
          </cell>
          <cell r="C59">
            <v>55504</v>
          </cell>
        </row>
        <row r="60">
          <cell r="B60" t="str">
            <v>측량사조수</v>
          </cell>
          <cell r="C60">
            <v>34234</v>
          </cell>
        </row>
        <row r="61">
          <cell r="B61" t="str">
            <v>측부</v>
          </cell>
          <cell r="C61">
            <v>33929</v>
          </cell>
        </row>
        <row r="62">
          <cell r="B62" t="str">
            <v>검조부</v>
          </cell>
        </row>
        <row r="63">
          <cell r="B63" t="str">
            <v>송전전공</v>
          </cell>
          <cell r="C63">
            <v>213858</v>
          </cell>
        </row>
        <row r="64">
          <cell r="B64" t="str">
            <v>활선전공</v>
          </cell>
        </row>
        <row r="65">
          <cell r="B65" t="str">
            <v>배전전공</v>
          </cell>
          <cell r="C65">
            <v>176675</v>
          </cell>
        </row>
        <row r="66">
          <cell r="B66" t="str">
            <v>배전활선전공</v>
          </cell>
          <cell r="C66">
            <v>202051</v>
          </cell>
        </row>
        <row r="67">
          <cell r="B67" t="str">
            <v>플랜트전공</v>
          </cell>
          <cell r="C67">
            <v>62877</v>
          </cell>
        </row>
        <row r="68">
          <cell r="B68" t="str">
            <v>내선전공</v>
          </cell>
          <cell r="C68">
            <v>53181</v>
          </cell>
        </row>
        <row r="69">
          <cell r="B69" t="str">
            <v>특고압케이블전공</v>
          </cell>
          <cell r="C69">
            <v>86408</v>
          </cell>
        </row>
        <row r="70">
          <cell r="B70" t="str">
            <v>고압케이블전공</v>
          </cell>
          <cell r="C70">
            <v>68516</v>
          </cell>
        </row>
        <row r="71">
          <cell r="B71" t="str">
            <v>저압케이블전공</v>
          </cell>
          <cell r="C71">
            <v>63007</v>
          </cell>
        </row>
        <row r="72">
          <cell r="B72" t="str">
            <v>철도신호공</v>
          </cell>
          <cell r="C72">
            <v>85260</v>
          </cell>
        </row>
        <row r="73">
          <cell r="B73" t="str">
            <v>계장공</v>
          </cell>
          <cell r="C73">
            <v>59259</v>
          </cell>
        </row>
        <row r="74">
          <cell r="B74" t="str">
            <v>통신외선공</v>
          </cell>
          <cell r="C74">
            <v>84302</v>
          </cell>
        </row>
        <row r="75">
          <cell r="B75" t="str">
            <v>통신설비공</v>
          </cell>
          <cell r="C75">
            <v>73709</v>
          </cell>
        </row>
        <row r="76">
          <cell r="B76" t="str">
            <v>통신내선공</v>
          </cell>
          <cell r="C76">
            <v>70804</v>
          </cell>
        </row>
        <row r="77">
          <cell r="B77" t="str">
            <v>통신케이블공</v>
          </cell>
          <cell r="C77">
            <v>87823</v>
          </cell>
        </row>
        <row r="78">
          <cell r="B78" t="str">
            <v>무선안테나공</v>
          </cell>
          <cell r="C78">
            <v>103707</v>
          </cell>
        </row>
        <row r="79">
          <cell r="B79" t="str">
            <v>수작업반장</v>
          </cell>
          <cell r="C79">
            <v>70402</v>
          </cell>
        </row>
        <row r="80">
          <cell r="B80" t="str">
            <v>작업반장</v>
          </cell>
          <cell r="C80">
            <v>59231</v>
          </cell>
        </row>
        <row r="81">
          <cell r="B81" t="str">
            <v>목도</v>
          </cell>
          <cell r="C81">
            <v>58119</v>
          </cell>
        </row>
        <row r="82">
          <cell r="B82" t="str">
            <v>조력공</v>
          </cell>
          <cell r="C82">
            <v>43128</v>
          </cell>
        </row>
        <row r="83">
          <cell r="B83" t="str">
            <v>특별인부</v>
          </cell>
          <cell r="C83">
            <v>55074</v>
          </cell>
        </row>
        <row r="84">
          <cell r="B84" t="str">
            <v>보통인부</v>
          </cell>
          <cell r="C84">
            <v>34947</v>
          </cell>
        </row>
        <row r="85">
          <cell r="B85" t="str">
            <v>중기운전기사</v>
          </cell>
          <cell r="C85">
            <v>52194</v>
          </cell>
        </row>
        <row r="86">
          <cell r="B86" t="str">
            <v>중기조장</v>
          </cell>
          <cell r="C86">
            <v>57402</v>
          </cell>
        </row>
        <row r="87">
          <cell r="B87" t="str">
            <v>운반차운전사</v>
          </cell>
          <cell r="C87">
            <v>44779</v>
          </cell>
        </row>
        <row r="88">
          <cell r="B88" t="str">
            <v>기계운전사</v>
          </cell>
          <cell r="C88">
            <v>48031</v>
          </cell>
        </row>
        <row r="89">
          <cell r="B89" t="str">
            <v>중기운전조수</v>
          </cell>
          <cell r="C89">
            <v>44184</v>
          </cell>
        </row>
        <row r="90">
          <cell r="B90" t="str">
            <v>고급선원</v>
          </cell>
          <cell r="C90">
            <v>66877</v>
          </cell>
        </row>
        <row r="91">
          <cell r="B91" t="str">
            <v>보통선원</v>
          </cell>
          <cell r="C91">
            <v>45857</v>
          </cell>
        </row>
        <row r="92">
          <cell r="B92" t="str">
            <v>선부</v>
          </cell>
          <cell r="C92">
            <v>37353</v>
          </cell>
        </row>
        <row r="93">
          <cell r="B93" t="str">
            <v>준설선선장</v>
          </cell>
          <cell r="C93">
            <v>74955</v>
          </cell>
        </row>
        <row r="94">
          <cell r="B94" t="str">
            <v>준설기관장</v>
          </cell>
          <cell r="C94">
            <v>73526</v>
          </cell>
        </row>
        <row r="95">
          <cell r="B95" t="str">
            <v>준설기관사</v>
          </cell>
          <cell r="C95">
            <v>57379</v>
          </cell>
        </row>
        <row r="96">
          <cell r="B96" t="str">
            <v>준설운전사</v>
          </cell>
          <cell r="C96">
            <v>62982</v>
          </cell>
        </row>
        <row r="97">
          <cell r="B97" t="str">
            <v>준설전기사</v>
          </cell>
          <cell r="C97">
            <v>58712</v>
          </cell>
        </row>
        <row r="98">
          <cell r="B98" t="str">
            <v>기계설치공</v>
          </cell>
          <cell r="C98">
            <v>52520</v>
          </cell>
        </row>
        <row r="99">
          <cell r="B99" t="str">
            <v>기계공</v>
          </cell>
          <cell r="C99">
            <v>58509</v>
          </cell>
        </row>
        <row r="100">
          <cell r="B100" t="str">
            <v>선반공</v>
          </cell>
          <cell r="C100">
            <v>70175</v>
          </cell>
        </row>
        <row r="101">
          <cell r="B101" t="str">
            <v>정비공</v>
          </cell>
          <cell r="C101">
            <v>49414</v>
          </cell>
        </row>
        <row r="102">
          <cell r="B102" t="str">
            <v>벨트콘베어작업공</v>
          </cell>
        </row>
        <row r="103">
          <cell r="B103" t="str">
            <v>현도사</v>
          </cell>
          <cell r="C103">
            <v>79284</v>
          </cell>
        </row>
        <row r="104">
          <cell r="B104" t="str">
            <v>제도사</v>
          </cell>
          <cell r="C104">
            <v>49968</v>
          </cell>
        </row>
        <row r="105">
          <cell r="B105" t="str">
            <v>시험사1급</v>
          </cell>
          <cell r="C105">
            <v>51485</v>
          </cell>
        </row>
        <row r="106">
          <cell r="B106" t="str">
            <v>시험사2급</v>
          </cell>
          <cell r="C106">
            <v>39852</v>
          </cell>
        </row>
        <row r="107">
          <cell r="B107" t="str">
            <v>시험사3급</v>
          </cell>
          <cell r="C107">
            <v>38667</v>
          </cell>
        </row>
        <row r="108">
          <cell r="B108" t="str">
            <v>시험사4급</v>
          </cell>
          <cell r="C108">
            <v>30680</v>
          </cell>
        </row>
        <row r="109">
          <cell r="B109" t="str">
            <v>시험보조사</v>
          </cell>
          <cell r="C109">
            <v>28817</v>
          </cell>
        </row>
        <row r="110">
          <cell r="B110" t="str">
            <v>유리공</v>
          </cell>
          <cell r="C110">
            <v>62176</v>
          </cell>
        </row>
        <row r="111">
          <cell r="B111" t="str">
            <v>함석공</v>
          </cell>
          <cell r="C111">
            <v>66277</v>
          </cell>
        </row>
        <row r="112">
          <cell r="B112" t="str">
            <v>일반용접공</v>
          </cell>
          <cell r="C112">
            <v>65529</v>
          </cell>
        </row>
        <row r="113">
          <cell r="B113" t="str">
            <v>리벳공</v>
          </cell>
          <cell r="C113">
            <v>72500</v>
          </cell>
        </row>
        <row r="114">
          <cell r="B114" t="str">
            <v>루우핑공</v>
          </cell>
          <cell r="C114">
            <v>54737</v>
          </cell>
        </row>
        <row r="115">
          <cell r="B115" t="str">
            <v>닥트공</v>
          </cell>
          <cell r="C115">
            <v>58660</v>
          </cell>
        </row>
        <row r="116">
          <cell r="B116" t="str">
            <v>대장공</v>
          </cell>
        </row>
        <row r="117">
          <cell r="B117" t="str">
            <v>할석공</v>
          </cell>
          <cell r="C117">
            <v>65748</v>
          </cell>
        </row>
        <row r="118">
          <cell r="B118" t="str">
            <v>제철축로공</v>
          </cell>
          <cell r="C118">
            <v>92000</v>
          </cell>
        </row>
        <row r="119">
          <cell r="B119" t="str">
            <v>양생공</v>
          </cell>
          <cell r="C119">
            <v>44843</v>
          </cell>
        </row>
        <row r="120">
          <cell r="B120" t="str">
            <v>계령공</v>
          </cell>
          <cell r="C120">
            <v>41937</v>
          </cell>
        </row>
        <row r="121">
          <cell r="B121" t="str">
            <v>모래분사공</v>
          </cell>
          <cell r="C121">
            <v>71470</v>
          </cell>
        </row>
        <row r="122">
          <cell r="B122" t="str">
            <v>사공(배포함)</v>
          </cell>
        </row>
        <row r="123">
          <cell r="B123" t="str">
            <v>마부(우마차포함)</v>
          </cell>
        </row>
        <row r="124">
          <cell r="B124" t="str">
            <v>제재공</v>
          </cell>
        </row>
        <row r="125">
          <cell r="B125" t="str">
            <v>철도궤도공</v>
          </cell>
          <cell r="C125">
            <v>57972</v>
          </cell>
        </row>
        <row r="126">
          <cell r="B126" t="str">
            <v>지적기사1급</v>
          </cell>
          <cell r="C126">
            <v>88314</v>
          </cell>
        </row>
        <row r="127">
          <cell r="B127" t="str">
            <v>지적기사2급</v>
          </cell>
          <cell r="C127">
            <v>69598</v>
          </cell>
        </row>
        <row r="128">
          <cell r="B128" t="str">
            <v>지적기능사1급</v>
          </cell>
          <cell r="C128">
            <v>50708</v>
          </cell>
        </row>
        <row r="129">
          <cell r="B129" t="str">
            <v>지적기능사2급</v>
          </cell>
          <cell r="C129">
            <v>32382</v>
          </cell>
        </row>
        <row r="130">
          <cell r="B130" t="str">
            <v>H/W설치기사</v>
          </cell>
          <cell r="C130">
            <v>79720</v>
          </cell>
        </row>
        <row r="131">
          <cell r="B131" t="str">
            <v>H/W시험기사</v>
          </cell>
          <cell r="C131">
            <v>75373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일위목록"/>
      <sheetName val="구조물공1"/>
      <sheetName val="배수및구조물공1"/>
      <sheetName val="단가조사"/>
      <sheetName val="수량산출"/>
      <sheetName val="산출(1)"/>
      <sheetName val="예총"/>
      <sheetName val="N賃率-職"/>
      <sheetName val="단가최종"/>
      <sheetName val="대가목록"/>
      <sheetName val="일위대가목록"/>
      <sheetName val="대가단최종"/>
      <sheetName val="Sheet3"/>
      <sheetName val="기자재비"/>
      <sheetName val="노임단가"/>
      <sheetName val="단가산출"/>
      <sheetName val="내역"/>
      <sheetName val="일위_파일"/>
      <sheetName val="데이타"/>
      <sheetName val="식재인부"/>
      <sheetName val="노임"/>
      <sheetName val="1안"/>
      <sheetName val="담장산출"/>
      <sheetName val="요율"/>
      <sheetName val="용산1(해보)"/>
      <sheetName val="제출내역"/>
      <sheetName val="연결임시"/>
      <sheetName val="TOTAL_BOQ"/>
      <sheetName val="패널"/>
      <sheetName val="빌딩 안내"/>
      <sheetName val="GI-LIST"/>
      <sheetName val="단가조사서"/>
      <sheetName val="원가"/>
      <sheetName val="Sheet1 (2)"/>
      <sheetName val="철거산출근거"/>
      <sheetName val="DATA"/>
      <sheetName val="일위대가표"/>
      <sheetName val="48단가"/>
      <sheetName val="49단가"/>
      <sheetName val="정부노임단가"/>
      <sheetName val="전선 및 전선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공량산출서"/>
      <sheetName val="일위목록"/>
      <sheetName val="단가조사"/>
      <sheetName val="N賃率-職"/>
      <sheetName val="손익분석"/>
      <sheetName val="원가"/>
      <sheetName val="Sheet3"/>
      <sheetName val="기자재비"/>
      <sheetName val="수량산출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내역서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BOX"/>
      <sheetName val="일위(설)"/>
      <sheetName val="1안"/>
      <sheetName val="Sheet5"/>
      <sheetName val="BID"/>
      <sheetName val="용산1(해보)"/>
      <sheetName val="노임단가"/>
      <sheetName val="2공구산출내역"/>
      <sheetName val="J直材4"/>
      <sheetName val="工관리비율"/>
      <sheetName val="工완성공사율"/>
      <sheetName val="동원인원산출"/>
      <sheetName val="일위대가표"/>
      <sheetName val="48단가"/>
      <sheetName val="49단가"/>
      <sheetName val="일위_파일"/>
      <sheetName val="일위1"/>
      <sheetName val="단가산출"/>
      <sheetName val="\\류화숙\로컬 디스크 (E)\My Documents\2"/>
      <sheetName val="사업성분석"/>
      <sheetName val="#REF"/>
      <sheetName val="Y-WORK"/>
      <sheetName val="램프광속"/>
      <sheetName val="역간(덕_동)"/>
      <sheetName val="역간(의-덕)"/>
      <sheetName val="ABUT수량-A1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원가계산서"/>
      <sheetName val="집계표"/>
      <sheetName val="상세내역"/>
      <sheetName val="원가계산서(금회분)"/>
      <sheetName val="상세내역(금회분)"/>
      <sheetName val="일위(설)"/>
      <sheetName val="조서집계표"/>
      <sheetName val="산출조서"/>
      <sheetName val="E01009 경대치대설비자동제어시스템"/>
      <sheetName val="공량산출서"/>
      <sheetName val="원가"/>
      <sheetName val="대목"/>
      <sheetName val="수량산출"/>
      <sheetName val="공사노임"/>
      <sheetName val="일위목록"/>
      <sheetName val="약품설비"/>
      <sheetName val="단가조사"/>
      <sheetName val="N賃率-職"/>
      <sheetName val="열린교실"/>
      <sheetName val="FAX"/>
      <sheetName val="단가최종"/>
      <sheetName val="대가목록"/>
      <sheetName val="견적서"/>
      <sheetName val="__MAIN"/>
      <sheetName val="일위대가목록"/>
      <sheetName val="Sheet5"/>
      <sheetName val="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내역서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48단가"/>
      <sheetName val="일위대가표"/>
      <sheetName val="가로등내역서"/>
      <sheetName val="Baby일위대가"/>
      <sheetName val="______"/>
      <sheetName val="E01009_경대치대설비자동제어시스템"/>
      <sheetName val="#REF"/>
      <sheetName val="설비2차"/>
      <sheetName val="1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수원민자역사견적서"/>
      <sheetName val="일위(설)"/>
      <sheetName val="통합배선인건"/>
      <sheetName val="견적갑지"/>
      <sheetName val="물량산출"/>
      <sheetName val="비교자료"/>
      <sheetName val="일위목록"/>
      <sheetName val="일위대가(가설)"/>
      <sheetName val="집계표"/>
      <sheetName val="전기공사일위대가"/>
      <sheetName val="요율"/>
      <sheetName val="직노"/>
      <sheetName val="수량산출서"/>
      <sheetName val="전선관토공"/>
      <sheetName val="기계내역"/>
      <sheetName val="공사예산하조서"/>
      <sheetName val="내역서"/>
      <sheetName val="표지 (2)"/>
      <sheetName val="unit 4"/>
      <sheetName val="빌딩 안내"/>
      <sheetName val="단가산출"/>
      <sheetName val="프로젝트"/>
      <sheetName val="J直材4"/>
      <sheetName val="일위대가"/>
      <sheetName val="가락화장을지"/>
      <sheetName val="철거산출근거"/>
      <sheetName val="원가계산서 "/>
      <sheetName val="내역표지"/>
      <sheetName val="일위"/>
      <sheetName val="물가조사"/>
      <sheetName val="Sheet2"/>
      <sheetName val="Sheet3"/>
      <sheetName val="단가 "/>
      <sheetName val="노임"/>
      <sheetName val="Baby일위대가"/>
      <sheetName val="EP0618"/>
      <sheetName val="ABUT수량-A1"/>
      <sheetName val="설계명세서"/>
      <sheetName val="Sheet1"/>
      <sheetName val="구리토평1전기"/>
      <sheetName val="기계설비"/>
      <sheetName val="DATA(BAC)"/>
      <sheetName val="단가대비"/>
      <sheetName val="연부97-1"/>
      <sheetName val="갑지1"/>
      <sheetName val="건축공사실행"/>
      <sheetName val="내역"/>
      <sheetName val="견적서"/>
      <sheetName val="경산"/>
      <sheetName val="차액보증"/>
      <sheetName val="기자재비"/>
      <sheetName val="EACT10"/>
      <sheetName val="일반공사"/>
      <sheetName val="방송(체육관)"/>
      <sheetName val="L1"/>
      <sheetName val="원내역"/>
      <sheetName val="96작생능"/>
      <sheetName val="건축내역서"/>
      <sheetName val="건축원가"/>
      <sheetName val="9GNG운반"/>
      <sheetName val="일위목록-기"/>
      <sheetName val="일위대가(건축)"/>
      <sheetName val="#REF"/>
      <sheetName val="분전반"/>
      <sheetName val="공사예산하조서(O.K)"/>
      <sheetName val="인건-측정"/>
      <sheetName val="암거날개벽재료집계"/>
      <sheetName val="ELECTRIC"/>
      <sheetName val="원내역서3"/>
      <sheetName val="공량산출서"/>
      <sheetName val="부하계산서"/>
      <sheetName val="물가자료"/>
      <sheetName val="OPGW기별"/>
      <sheetName val="노무비단가"/>
      <sheetName val="개요"/>
      <sheetName val="주소"/>
      <sheetName val="일위대가표"/>
      <sheetName val="Inform"/>
      <sheetName val="충돌 내용"/>
      <sheetName val="내역서(삼호)"/>
      <sheetName val="코드표"/>
      <sheetName val="2공구산출내역"/>
      <sheetName val="1.수인터널"/>
      <sheetName val="1차 내역서"/>
      <sheetName val="일위산출"/>
      <sheetName val="합천내역"/>
      <sheetName val="수량산출"/>
      <sheetName val="신공덕"/>
      <sheetName val="기자재단가"/>
      <sheetName val="입찰안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단중표"/>
      <sheetName val="일위대가목록"/>
      <sheetName val="대가목록"/>
      <sheetName val="인건비"/>
      <sheetName val="설직재-1"/>
      <sheetName val="고압수량(철거)"/>
      <sheetName val="세동별비상"/>
      <sheetName val="단가최종"/>
      <sheetName val="BASIC (2)"/>
      <sheetName val="카렌스센터계량기설치공사"/>
      <sheetName val="덕전리"/>
      <sheetName val="노임단가"/>
      <sheetName val="식재가격"/>
      <sheetName val="식재총괄"/>
      <sheetName val="저"/>
      <sheetName val="명단"/>
      <sheetName val="준공정산"/>
      <sheetName val="15.공량산출근거서"/>
      <sheetName val="품셈TABLE"/>
      <sheetName val="예가표"/>
      <sheetName val="N賃率-職"/>
      <sheetName val="유림골조"/>
      <sheetName val=" HIT-&gt;HMC 견적(3900)"/>
      <sheetName val="기본일위"/>
      <sheetName val=" 냉각수펌프"/>
      <sheetName val="기계설비-내역서"/>
      <sheetName val="터널조도"/>
      <sheetName val="Macro1"/>
      <sheetName val="내역서(설비+소방)"/>
      <sheetName val="설계내역서"/>
      <sheetName val="환율"/>
      <sheetName val="전기단가조사서"/>
      <sheetName val="토목공사"/>
      <sheetName val="원가,내역,관급,한전,일위"/>
      <sheetName val="단가조사"/>
      <sheetName val="GI-LIST"/>
      <sheetName val="을"/>
      <sheetName val="준공내역서(을)"/>
      <sheetName val="정산내역서"/>
      <sheetName val="내역5"/>
      <sheetName val="공조기(삭제)"/>
      <sheetName val="6호기"/>
      <sheetName val="관급_File"/>
      <sheetName val="데이타"/>
      <sheetName val="원가"/>
      <sheetName val="일위대가목차"/>
      <sheetName val="원형1호맨홀토공수량"/>
      <sheetName val="2-2.매출분석"/>
      <sheetName val="LH3 동양시스템"/>
      <sheetName val="기초물량"/>
      <sheetName val="단가산출서"/>
      <sheetName val="기초단가"/>
      <sheetName val="외주비"/>
      <sheetName val="총괄"/>
      <sheetName val="내역(영일)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단위량"/>
      <sheetName val="재료집계표2"/>
      <sheetName val="토적집계표"/>
      <sheetName val="배관BM(일반)"/>
      <sheetName val="소방설비일위대가목록"/>
      <sheetName val="자재단가표"/>
      <sheetName val="현장관리비데이타"/>
      <sheetName val="DATA"/>
      <sheetName val="의뢰(2004)"/>
      <sheetName val="CON'C"/>
      <sheetName val="노무비"/>
      <sheetName val="data spec"/>
      <sheetName val="도급내역서"/>
      <sheetName val="국공유지및사유지"/>
      <sheetName val="절취및터파기"/>
      <sheetName val="단가산출-기,교"/>
      <sheetName val="QandAJunior"/>
      <sheetName val="03.10-12매입세금"/>
      <sheetName val="대치판정"/>
      <sheetName val="원가계산"/>
      <sheetName val="일위대가(계측기설치)"/>
      <sheetName val="기준가"/>
      <sheetName val="한국원가"/>
      <sheetName val="패널"/>
      <sheetName val="기본입력"/>
      <sheetName val="문학간접"/>
      <sheetName val="일위_파일"/>
      <sheetName val="대가단최종"/>
      <sheetName val="Macro(전선)"/>
      <sheetName val="적용건축"/>
      <sheetName val="원가총괄"/>
      <sheetName val="98수문일위"/>
      <sheetName val="총체보활공정표"/>
      <sheetName val="일위목차"/>
      <sheetName val="자재단가"/>
      <sheetName val="전기일위목록"/>
      <sheetName val="중기가격"/>
      <sheetName val="건물"/>
      <sheetName val="목록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상수도토공집계표"/>
      <sheetName val="일위대가 (100%)"/>
      <sheetName val="손익차9월2"/>
      <sheetName val="변경내역"/>
      <sheetName val="환산"/>
      <sheetName val="DB"/>
      <sheetName val="1안"/>
      <sheetName val="수원민자역사견적서.xls"/>
      <sheetName val="순공사비"/>
      <sheetName val="70%"/>
      <sheetName val="9509"/>
      <sheetName val="4차원가계산서"/>
      <sheetName val="Sheet5"/>
      <sheetName val="실행철강하도"/>
      <sheetName val="부대공"/>
      <sheetName val="포장공"/>
      <sheetName val="토공"/>
      <sheetName val="부총"/>
      <sheetName val="입찰견적보고서"/>
      <sheetName val="합의경상"/>
      <sheetName val="산출금액내역"/>
      <sheetName val="견적대비(1차) (2)"/>
      <sheetName val="설계명세서(a"/>
      <sheetName val="일반전기C"/>
      <sheetName val="자료"/>
      <sheetName val="AV시스템"/>
      <sheetName val="맨홀조서"/>
      <sheetName val="지수"/>
      <sheetName val="공조기휀"/>
      <sheetName val="AHU집계"/>
      <sheetName val=""/>
      <sheetName val="단가 (2)"/>
      <sheetName val="집계"/>
      <sheetName val="(실사조정)총괄"/>
      <sheetName val="인건비 "/>
      <sheetName val="FB25JN"/>
      <sheetName val="매립"/>
      <sheetName val="정부노임단가"/>
      <sheetName val="98'자재"/>
      <sheetName val="공사물량총량집계"/>
      <sheetName val="견적내역"/>
      <sheetName val="별표"/>
      <sheetName val="설비내역서"/>
      <sheetName val="전기내역서"/>
      <sheetName val="공제구간조서"/>
      <sheetName val="세부내역"/>
      <sheetName val="J형측구단위수량"/>
      <sheetName val="전등,DC등 내역서"/>
      <sheetName val="99년신청"/>
      <sheetName val="노무비산출(아파트 전체)-경보"/>
      <sheetName val="투찰가"/>
      <sheetName val="부대시설"/>
      <sheetName val="화재 탐지 설비"/>
      <sheetName val="PAC"/>
      <sheetName val="층별_물량표1"/>
      <sheetName val="0_6-1KV_FCV1"/>
      <sheetName val="표지_(2)1"/>
      <sheetName val="단가_1"/>
      <sheetName val="원가계산서_1"/>
      <sheetName val="unit_41"/>
      <sheetName val="빌딩_안내1"/>
      <sheetName val="충돌_내용"/>
      <sheetName val="공사예산하조서(O_K)"/>
      <sheetName val="1_수인터널1"/>
      <sheetName val="1차_내역서1"/>
      <sheetName val="BASIC_(2)"/>
      <sheetName val="_냉각수펌프"/>
      <sheetName val="_HIT-&gt;HMC_견적(3900)"/>
      <sheetName val="15_공량산출근거서"/>
      <sheetName val="2-2_매출분석"/>
      <sheetName val="LH3_동양시스템"/>
      <sheetName val="공조기"/>
      <sheetName val="접속단위"/>
      <sheetName val="본부소개"/>
      <sheetName val="BID"/>
      <sheetName val="__HK21887_1129___My_Documents_2"/>
      <sheetName val="우배수"/>
      <sheetName val="교통대책내역"/>
      <sheetName val="MAN"/>
      <sheetName val="사용자단가"/>
      <sheetName val="사용자일위"/>
      <sheetName val="CODE1"/>
      <sheetName val="CODE2"/>
      <sheetName val="48일위(기존)"/>
      <sheetName val="토적표"/>
      <sheetName val="설비"/>
      <sheetName val="도급갑지"/>
      <sheetName val="1-1평균터파기고(1)"/>
      <sheetName val="연결관암거"/>
      <sheetName val="I一般比"/>
      <sheetName val="000000"/>
      <sheetName val="공정계획"/>
      <sheetName val="조명시설"/>
      <sheetName val="접지수량"/>
      <sheetName val="교각1"/>
      <sheetName val="내역서적용수량"/>
      <sheetName val="__HK21887_1129___My_Documents_3"/>
      <sheetName val="변수값"/>
      <sheetName val="중기상차"/>
      <sheetName val="AS복구"/>
      <sheetName val="중기터파기"/>
      <sheetName val="내2"/>
      <sheetName val="금액내역서"/>
      <sheetName val="경북"/>
      <sheetName val="외주가공"/>
      <sheetName val="공종구간"/>
      <sheetName val="단가조사표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I2">
            <v>0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월별결산"/>
      <sheetName val="을지"/>
      <sheetName val="단위단가"/>
      <sheetName val="단가산출내역(노임부분수정)"/>
      <sheetName val="제진기"/>
      <sheetName val=""/>
      <sheetName val="단위수량"/>
      <sheetName val="목차"/>
    </sheetNames>
    <definedNames>
      <definedName name="목차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갑지(2)"/>
      <sheetName val="8900+2500+200"/>
      <sheetName val="일위대가"/>
      <sheetName val="실행근거(2)"/>
      <sheetName val="신도전기갑지"/>
      <sheetName val="신도내역"/>
      <sheetName val="PNL일위대가"/>
      <sheetName val="동우전력갑지"/>
      <sheetName val="동우내역"/>
      <sheetName val="충돌 내용"/>
      <sheetName val="PAD TR보호대기초"/>
      <sheetName val="가로등기초"/>
      <sheetName val="HANDHOLE(2)"/>
      <sheetName val="산출내역서"/>
      <sheetName val="노임단가"/>
      <sheetName val="목차"/>
      <sheetName val="분전함신설"/>
      <sheetName val="접지1종"/>
      <sheetName val="콘_재료분리(1)"/>
      <sheetName val="사리부설"/>
      <sheetName val="#REF"/>
      <sheetName val="내역(중앙)"/>
      <sheetName val="내역(창신)"/>
      <sheetName val="설계"/>
      <sheetName val="빗물받이(910-510-410)"/>
      <sheetName val="단가표"/>
      <sheetName val="제출전체재노경"/>
      <sheetName val="1"/>
      <sheetName val="2000년1차"/>
      <sheetName val="투찰"/>
      <sheetName val="인건비 "/>
      <sheetName val="설계서"/>
      <sheetName val="전기공사일위대가"/>
      <sheetName val="을지"/>
      <sheetName val="지급자재"/>
      <sheetName val="노임"/>
      <sheetName val="기계경비일람"/>
      <sheetName val="내역서"/>
      <sheetName val="평야부단가"/>
      <sheetName val="Sheet1 (2)"/>
      <sheetName val="공사개요"/>
      <sheetName val="자재운반단가일람표"/>
      <sheetName val="자재단가"/>
      <sheetName val="경상직원"/>
      <sheetName val="일반수량집계"/>
      <sheetName val="점검총괄"/>
      <sheetName val="수량내역서"/>
      <sheetName val="광산내역"/>
      <sheetName val="판매시설"/>
      <sheetName val="인천쌍자"/>
      <sheetName val="토목"/>
      <sheetName val="토적계산"/>
      <sheetName val="Sheet2"/>
      <sheetName val="지수"/>
      <sheetName val="4.2유효폭의 계산"/>
      <sheetName val="일반부표"/>
      <sheetName val="상-교대(A1-A2)"/>
      <sheetName val="SG"/>
      <sheetName val="시중노임"/>
      <sheetName val="용수지선토적"/>
      <sheetName val="VXXXXX"/>
      <sheetName val="분수장비시설수량"/>
      <sheetName val="내역서적용수량"/>
      <sheetName val="취수탑"/>
      <sheetName val="측량요율"/>
      <sheetName val="자재대"/>
      <sheetName val="6PILE  (돌출)"/>
      <sheetName val="일위"/>
      <sheetName val="공종목록표"/>
      <sheetName val="표지"/>
      <sheetName val="수량산출"/>
      <sheetName val="견적내역서(건축)"/>
      <sheetName val="일위대가 "/>
      <sheetName val="유효폭의 계산"/>
      <sheetName val="단위단가"/>
      <sheetName val="공통가설"/>
      <sheetName val="서울대규장각(가시설흙막이)"/>
      <sheetName val="물가연동제"/>
      <sheetName val="대치판정"/>
      <sheetName val="공사비명세서"/>
      <sheetName val="인자기준"/>
      <sheetName val="입찰"/>
      <sheetName val="현경"/>
      <sheetName val="Sheet1"/>
      <sheetName val="지점별강우량"/>
      <sheetName val="DATE"/>
      <sheetName val="관리,공감"/>
      <sheetName val="단위중량"/>
      <sheetName val="농로토공집계"/>
      <sheetName val="농로수량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근"/>
      <sheetName val="개"/>
      <sheetName val="대비표"/>
      <sheetName val="평3"/>
      <sheetName val="평"/>
      <sheetName val="예총"/>
      <sheetName val="Sheet1"/>
      <sheetName val="일위_파일"/>
      <sheetName val="갑지"/>
      <sheetName val="일위대가"/>
      <sheetName val="설계실행투찰"/>
      <sheetName val="일람표"/>
      <sheetName val="CHUJ"/>
      <sheetName val="공문"/>
      <sheetName val="N賃率-職"/>
      <sheetName val="Sheet2"/>
      <sheetName val="개인별조서"/>
      <sheetName val="실행철강하도"/>
      <sheetName val="다곡2교"/>
      <sheetName val="일반부표"/>
      <sheetName val="A 견적"/>
      <sheetName val="Y-WORK"/>
      <sheetName val="전기공사일위대가"/>
      <sheetName val="#REF"/>
      <sheetName val="단가적용"/>
      <sheetName val="공사개요"/>
      <sheetName val="토공"/>
      <sheetName val="분전반"/>
      <sheetName val="구역별 -작업"/>
      <sheetName val="BID"/>
      <sheetName val="신설개소별 총집계표(동해-배전)"/>
      <sheetName val="안평역사 총집계"/>
      <sheetName val="총괄표"/>
      <sheetName val="중강당 내역"/>
      <sheetName val="일위목록"/>
      <sheetName val="내역"/>
      <sheetName val="Sheet13"/>
      <sheetName val="견적서"/>
      <sheetName val="일위대가표"/>
      <sheetName val="설계서"/>
      <sheetName val="257A1"/>
      <sheetName val="내역서"/>
      <sheetName val="건축내역"/>
      <sheetName val="건축원가계산서"/>
      <sheetName val="건축공사"/>
      <sheetName val="단가최종"/>
      <sheetName val="대가목록"/>
      <sheetName val="인건비"/>
      <sheetName val="요율"/>
      <sheetName val="단가"/>
      <sheetName val="별표2"/>
      <sheetName val="노임단가"/>
      <sheetName val="단가비교표"/>
      <sheetName val="수량산출"/>
      <sheetName val="입고장부 (4)"/>
      <sheetName val="MOTOR"/>
      <sheetName val="산출내역서집계표"/>
      <sheetName val="선로정수"/>
      <sheetName val="시중노임"/>
      <sheetName val="기본일위"/>
      <sheetName val="코드"/>
      <sheetName val="Sheet1 (2)"/>
      <sheetName val="단위수량"/>
      <sheetName val="설계서SC"/>
      <sheetName val="산정기준"/>
      <sheetName val="PIPE(UG)내역"/>
      <sheetName val="유림골조"/>
      <sheetName val="단가표"/>
      <sheetName val="설비2차"/>
      <sheetName val="실행(표지,갑,을)"/>
      <sheetName val="정보"/>
      <sheetName val="H2 154kv동 신축공사 산출조서"/>
      <sheetName val="공장동산출조서,전기실"/>
      <sheetName val="사무동,EDS동산출조서"/>
      <sheetName val="조직"/>
      <sheetName val="총괄갑 "/>
      <sheetName val="공량표"/>
      <sheetName val="실행(ALT1)"/>
      <sheetName val="갑지(추정)"/>
      <sheetName val="목록"/>
      <sheetName val="산출내역서"/>
      <sheetName val="개산공사비"/>
      <sheetName val="노임이"/>
      <sheetName val="돈암사업"/>
      <sheetName val="조건"/>
      <sheetName val="대공종"/>
      <sheetName val="TYPE-A"/>
      <sheetName val="C10집계2"/>
      <sheetName val="Total"/>
      <sheetName val="자재co"/>
      <sheetName val="영업소실적"/>
      <sheetName val="현장관리비"/>
      <sheetName val="참고자재단가"/>
      <sheetName val="대비표(토공1안)"/>
      <sheetName val="견적을지"/>
      <sheetName val="확산동"/>
      <sheetName val="1차 내역서"/>
      <sheetName val="70%"/>
      <sheetName val="A갑지"/>
      <sheetName val="인사자료총집계"/>
      <sheetName val="COVER-P"/>
      <sheetName val="Sheet6"/>
      <sheetName val="노임"/>
      <sheetName val="관리,공감"/>
      <sheetName val="CTEMCOST"/>
      <sheetName val="인원동원계획표"/>
      <sheetName val="In &amp; Out"/>
      <sheetName val="BATCH"/>
      <sheetName val="Sheet5"/>
      <sheetName val="공사예산하조서(O.K)"/>
      <sheetName val="은행"/>
      <sheetName val="설계내역서"/>
      <sheetName val="NP-총정리"/>
      <sheetName val="갑지1"/>
      <sheetName val="도급자재"/>
      <sheetName val="실행내역서 "/>
      <sheetName val="입찰안"/>
      <sheetName val="금융비용"/>
      <sheetName val="데이타"/>
      <sheetName val="식재인부"/>
      <sheetName val="냉천부속동"/>
      <sheetName val="FACTOR"/>
      <sheetName val="WING3"/>
      <sheetName val="일위산출"/>
      <sheetName val="중기"/>
      <sheetName val="자판실행"/>
      <sheetName val="유림총괄"/>
      <sheetName val="3514-HV-0201"/>
      <sheetName val="투찰금액"/>
      <sheetName val="FRP PIPING 일위대가"/>
      <sheetName val="단가조사-2"/>
      <sheetName val="개요"/>
      <sheetName val="최종전사PL"/>
      <sheetName val="투찰(하수)"/>
      <sheetName val="을-ATYPE"/>
      <sheetName val="공통가설"/>
      <sheetName val="납부서"/>
      <sheetName val="부품별적용모델"/>
      <sheetName val="부품재고현황"/>
      <sheetName val="완제품생산"/>
      <sheetName val="부품기초자료"/>
      <sheetName val="정화조동내역"/>
      <sheetName val="환산"/>
      <sheetName val="설계명세서"/>
      <sheetName val="単価表"/>
      <sheetName val="내역1"/>
      <sheetName val="DI-ESTI"/>
      <sheetName val="입찰"/>
      <sheetName val="현경"/>
      <sheetName val="계측기"/>
      <sheetName val="기안"/>
      <sheetName val="견적"/>
      <sheetName val="98지급계획"/>
      <sheetName val="cost"/>
      <sheetName val="일위"/>
      <sheetName val="공사비산출내역"/>
      <sheetName val="플랜트 설치"/>
      <sheetName val="예산조서(전송)"/>
      <sheetName val="학생내역"/>
      <sheetName val="개구부풍량"/>
      <sheetName val="T06"/>
      <sheetName val="차액보증"/>
      <sheetName val="상수일위"/>
      <sheetName val="신호일위"/>
      <sheetName val="점검총괄"/>
      <sheetName val="개소별명세표(통합분소)"/>
      <sheetName val="손익분석"/>
      <sheetName val="Baby일위대가"/>
      <sheetName val="도체종-상수표"/>
      <sheetName val="48일위"/>
      <sheetName val="일위대가(가설)"/>
      <sheetName val="배수공"/>
      <sheetName val="EQT-ESTN"/>
      <sheetName val="실행내역"/>
      <sheetName val="조명시설"/>
      <sheetName val="O＆P"/>
      <sheetName val="상반기손익차2총괄"/>
      <sheetName val="토적표"/>
      <sheetName val="설계예산서"/>
      <sheetName val="summ"/>
      <sheetName val="TB-내역서"/>
      <sheetName val="4차원가계산서"/>
      <sheetName val="b_balju"/>
      <sheetName val="수량산출내역1115"/>
      <sheetName val="갈현동"/>
      <sheetName val="DB"/>
      <sheetName val="JOB CODE"/>
      <sheetName val="공비대비"/>
      <sheetName val="6호기"/>
      <sheetName val="SPC노임(5월)"/>
      <sheetName val="토목주소"/>
      <sheetName val="프랜트면허"/>
      <sheetName val="증가분"/>
      <sheetName val="증가수정"/>
      <sheetName val="문의사항"/>
      <sheetName val="터파기및재료"/>
      <sheetName val="설계기준"/>
      <sheetName val="기본사항"/>
      <sheetName val="확약서"/>
      <sheetName val="상하차비용(기계상차)"/>
      <sheetName val="수간보호"/>
      <sheetName val="운반비"/>
      <sheetName val="대비"/>
      <sheetName val="PI"/>
      <sheetName val="PAINT"/>
      <sheetName val="단위수량산출"/>
      <sheetName val="JUCKEYK"/>
      <sheetName val="구리토평1전기"/>
      <sheetName val="잡철물"/>
      <sheetName val="분전함신설"/>
      <sheetName val="접지1종"/>
      <sheetName val="을지"/>
      <sheetName val="단중표"/>
      <sheetName val="5.소재"/>
      <sheetName val="총물량"/>
      <sheetName val="소계정"/>
      <sheetName val="실행"/>
      <sheetName val="01AC"/>
      <sheetName val="설내역서 "/>
      <sheetName val="대극장-상부단가"/>
      <sheetName val="형틀공사"/>
      <sheetName val="설계변경내역서"/>
      <sheetName val="변경내역"/>
      <sheetName val="자재표"/>
      <sheetName val="한화금융비"/>
      <sheetName val="2002하반기노임기준"/>
      <sheetName val="code"/>
      <sheetName val="소방사항"/>
      <sheetName val="CV허용전류"/>
      <sheetName val="설계수량"/>
      <sheetName val="전기일위목록"/>
      <sheetName val="개소별수량산출"/>
      <sheetName val="48전력선로일위"/>
      <sheetName val="선금급신청서"/>
      <sheetName val="소비자가"/>
      <sheetName val="단가조사서"/>
      <sheetName val="목차"/>
      <sheetName val="대치판정"/>
      <sheetName val="설계예산서(2016년 보안등 신설공사 단가계약-).xls"/>
      <sheetName val="접지공사"/>
      <sheetName val="전등설비"/>
      <sheetName val="BSD (2)"/>
      <sheetName val="마산월령동골조물량변경"/>
      <sheetName val="48철거수량"/>
      <sheetName val="22신설수량"/>
      <sheetName val="산출내역"/>
      <sheetName val="원가총괄"/>
      <sheetName val="을부담운반비"/>
      <sheetName val="자재단가"/>
      <sheetName val="약품공급2"/>
      <sheetName val="날개수량1.5"/>
      <sheetName val="내역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갑지(2)"/>
      <sheetName val="8900+2500+200"/>
      <sheetName val="일위대가"/>
      <sheetName val="실행근거(2)"/>
      <sheetName val="신도전기갑지"/>
      <sheetName val="신도내역"/>
      <sheetName val="PNL일위대가"/>
      <sheetName val="동우전력갑지"/>
      <sheetName val="동우내역"/>
      <sheetName val="수량산출"/>
      <sheetName val="단가산출"/>
      <sheetName val="재료값"/>
      <sheetName val="일위"/>
      <sheetName val="노임단가"/>
      <sheetName val="대공종"/>
      <sheetName val="내역"/>
      <sheetName val="Sheet2"/>
      <sheetName val="사리부설"/>
      <sheetName val="내역(중앙)"/>
      <sheetName val="내역(창신)"/>
      <sheetName val="코드표"/>
      <sheetName val="총집계표"/>
      <sheetName val="내역서"/>
      <sheetName val="단가"/>
      <sheetName val="남평내역"/>
      <sheetName val="집계표"/>
      <sheetName val="Sheet1 (2)"/>
      <sheetName val="일위대가표"/>
      <sheetName val="식재가격"/>
      <sheetName val="식재총괄"/>
      <sheetName val="일위목록"/>
      <sheetName val="경상직원"/>
      <sheetName val="인건비"/>
      <sheetName val="노무비"/>
      <sheetName val="Sheet1"/>
      <sheetName val="단위수량"/>
      <sheetName val="99 조정금액"/>
      <sheetName val="수토공단위당"/>
      <sheetName val="시운전연료"/>
      <sheetName val="노임"/>
      <sheetName val="일반부표"/>
      <sheetName val="인천쌍자"/>
      <sheetName val="일위대가(가설)"/>
      <sheetName val="마산방향"/>
      <sheetName val="진주방향"/>
      <sheetName val="총괄"/>
      <sheetName val="본서하반기"/>
      <sheetName val="하반기(지구대)"/>
      <sheetName val="N賃率-職"/>
      <sheetName val="주요재료비(원본)"/>
      <sheetName val="사  업  비  수  지  예  산  서"/>
      <sheetName val="여과지동"/>
      <sheetName val="기초자료"/>
      <sheetName val="C-노임단가"/>
      <sheetName val="간지"/>
      <sheetName val="일위_파일"/>
      <sheetName val="2000년1차"/>
      <sheetName val="기계경비일람"/>
      <sheetName val="예총"/>
      <sheetName val="광주운남을"/>
      <sheetName val="내역서 (2)"/>
      <sheetName val="공문"/>
      <sheetName val="노무비단가"/>
      <sheetName val="수자재단위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기계공사"/>
      <sheetName val="사통"/>
      <sheetName val="관급"/>
      <sheetName val="입상내역"/>
      <sheetName val="DANGA"/>
      <sheetName val="터널조도"/>
      <sheetName val="NOMUBI"/>
      <sheetName val="sw1"/>
      <sheetName val="내역서"/>
      <sheetName val="기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주요자재집계표"/>
      <sheetName val="배수공 시멘트 및 골재량 산출"/>
      <sheetName val="배수공 레미콘집계표"/>
      <sheetName val="배수관 자재집계표"/>
      <sheetName val="배수공 철근집계표"/>
      <sheetName val="배수공터파기수량집계"/>
      <sheetName val="측구터파기공수량집계"/>
      <sheetName val="구조물터파기수량집계"/>
      <sheetName val="되메우기 수량집계표"/>
      <sheetName val="타공정이월수량집계표"/>
      <sheetName val="노임단가"/>
      <sheetName val="깨기"/>
      <sheetName val="가시설(TYPE-A)"/>
      <sheetName val="1-1평균터파기고(1)"/>
      <sheetName val="배수통관(좌)"/>
      <sheetName val="sw1"/>
      <sheetName val="내역"/>
      <sheetName val="실행철강하도"/>
      <sheetName val="배수공총괄"/>
      <sheetName val="도급"/>
      <sheetName val="예총"/>
      <sheetName val="Y-WORK"/>
      <sheetName val="단가대비표"/>
      <sheetName val="수량산출서"/>
      <sheetName val="인건비"/>
      <sheetName val="일위대가목록표"/>
      <sheetName val="일위대가표"/>
      <sheetName val="일위대가집계표"/>
      <sheetName val="평3"/>
      <sheetName val="NOMUBI"/>
      <sheetName val="노임"/>
      <sheetName val="일위집계(기존)"/>
      <sheetName val="수량집계 (2)"/>
      <sheetName val="빙장비사양"/>
      <sheetName val="N賃率-職"/>
      <sheetName val="인건-측정"/>
      <sheetName val="포장절단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재료값"/>
      <sheetName val="자재일람"/>
      <sheetName val="입상내역"/>
      <sheetName val="수문일위1"/>
      <sheetName val="Macro1"/>
      <sheetName val="내역"/>
      <sheetName val="재료비"/>
      <sheetName val="일위목록"/>
      <sheetName val="요율"/>
      <sheetName val="일위집계표"/>
      <sheetName val="노임,재료비"/>
      <sheetName val="ABUT수량-A1"/>
      <sheetName val="자재단가비교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평3"/>
      <sheetName val="건축내역"/>
      <sheetName val="계수시트"/>
      <sheetName val="할증"/>
      <sheetName val="총괄표"/>
      <sheetName val="중강당 내역"/>
      <sheetName val="공문"/>
      <sheetName val="요율"/>
      <sheetName val="단가대비표"/>
      <sheetName val="전체"/>
      <sheetName val="수전기기DATA"/>
      <sheetName val="자재co"/>
      <sheetName val="WING3"/>
      <sheetName val="견적"/>
      <sheetName val="VXXXXX"/>
      <sheetName val="제1장"/>
      <sheetName val="제2장"/>
      <sheetName val="제3장"/>
      <sheetName val="제4장"/>
      <sheetName val="5장공내역서"/>
      <sheetName val="제6장"/>
      <sheetName val="7작업장인수인계서"/>
      <sheetName val="직불동의서"/>
      <sheetName val="확약서"/>
      <sheetName val="전자입찰"/>
      <sheetName val="잡철물"/>
      <sheetName val="환율change"/>
      <sheetName val="내역서1"/>
      <sheetName val="노임단가표"/>
      <sheetName val="예총"/>
      <sheetName val="실행내역서 "/>
      <sheetName val="금융비용"/>
      <sheetName val="#REF"/>
      <sheetName val="전기2005"/>
      <sheetName val="통신2005"/>
      <sheetName val="을부담운반비"/>
      <sheetName val="손익분석"/>
      <sheetName val="노임"/>
      <sheetName val="일위대가"/>
      <sheetName val="CTEMCOST"/>
      <sheetName val="CV허용전류"/>
      <sheetName val="내역"/>
      <sheetName val="COST"/>
      <sheetName val="노임단가"/>
      <sheetName val="건축공사"/>
      <sheetName val="토목주소"/>
      <sheetName val="집계표"/>
      <sheetName val="노임조서"/>
      <sheetName val="약품공급2"/>
      <sheetName val="교통대책내역"/>
      <sheetName val="자료"/>
      <sheetName val="통신물량"/>
      <sheetName val="일위목록"/>
      <sheetName val="일위대가표"/>
      <sheetName val="시운전연료"/>
      <sheetName val="sheet1"/>
      <sheetName val="98지급계획"/>
      <sheetName val="Total"/>
      <sheetName val="학생내역"/>
      <sheetName val="본부장"/>
      <sheetName val="현장별계약현황('98.10.31)"/>
      <sheetName val="품셈"/>
      <sheetName val="실행철강하도"/>
      <sheetName val="코드일람표2001년10월"/>
      <sheetName val="1공구(입찰내역)"/>
      <sheetName val="401"/>
      <sheetName val="가설공사내역"/>
      <sheetName val="SHEET PILE단가"/>
      <sheetName val="전기일위목록"/>
      <sheetName val="품셈TABLE"/>
      <sheetName val="퍼스트"/>
      <sheetName val="공사비산출내역"/>
      <sheetName val="실행(1)"/>
      <sheetName val="현장설명"/>
      <sheetName val="원가서"/>
      <sheetName val="토목"/>
      <sheetName val="일위대가목록"/>
      <sheetName val="내역서"/>
      <sheetName val="CM 1"/>
      <sheetName val="현장경비"/>
      <sheetName val="일위집계(기존)"/>
      <sheetName val="RE9604"/>
      <sheetName val="산출내역서"/>
      <sheetName val="토목내역"/>
      <sheetName val="실행내역"/>
      <sheetName val="2000년1차"/>
      <sheetName val="간접1"/>
      <sheetName val="2000전체분"/>
      <sheetName val="플랜트 설치"/>
      <sheetName val="재료값"/>
      <sheetName val="일위"/>
      <sheetName val="프랜트면허"/>
      <sheetName val="재료비"/>
      <sheetName val="BID"/>
      <sheetName val="1,2공구원가계산서"/>
      <sheetName val="2공구산출내역"/>
      <sheetName val="1공구산출내역서"/>
      <sheetName val="양식_자재단가조사표"/>
      <sheetName val="9GNG운반"/>
      <sheetName val="교각1"/>
      <sheetName val="자재단가비교표"/>
      <sheetName val="설계"/>
      <sheetName val="코드"/>
      <sheetName val="건축2"/>
      <sheetName val="내역서 (2)"/>
      <sheetName val="원가계산서"/>
      <sheetName val="배수내역"/>
      <sheetName val="조달청일위대가정리"/>
      <sheetName val="수량산출"/>
      <sheetName val="자재단가산출기초"/>
      <sheetName val="간접비계산"/>
      <sheetName val="기초자료입력"/>
      <sheetName val="FAB별"/>
      <sheetName val="추가예산"/>
      <sheetName val="입력"/>
      <sheetName val="자재일람"/>
      <sheetName val="간접비 총괄표"/>
      <sheetName val="인원계획"/>
      <sheetName val="조명율표"/>
      <sheetName val="시화점실행"/>
      <sheetName val="unit 4"/>
      <sheetName val="문학간접"/>
      <sheetName val="C10집계2"/>
      <sheetName val="JOB CODE"/>
      <sheetName val="실행(ALT1)"/>
      <sheetName val="갑지(추정)"/>
      <sheetName val="실행"/>
      <sheetName val="단가표 "/>
      <sheetName val="개산공사비"/>
      <sheetName val="입찰안"/>
      <sheetName val="인상효1"/>
      <sheetName val="영동(D)"/>
      <sheetName val="ELECTRIC"/>
      <sheetName val="SCHEDULE"/>
      <sheetName val="배명(단가)"/>
      <sheetName val="General Data"/>
      <sheetName val="IT-BAT"/>
      <sheetName val="단가조사"/>
      <sheetName val="1유리"/>
      <sheetName val="ALPROFILE 발주실적"/>
      <sheetName val="TYPE-A"/>
      <sheetName val="일위대가(집계)"/>
      <sheetName val="단가비교"/>
      <sheetName val="본사인상전"/>
      <sheetName val="Print"/>
      <sheetName val="인건비"/>
      <sheetName val="교대"/>
      <sheetName val="인사자료총집계"/>
      <sheetName val="SHL"/>
      <sheetName val="할증 "/>
      <sheetName val="차체부품 INS REPORT(갑)"/>
      <sheetName val="2. 주요공지（主要公告）"/>
      <sheetName val="V-VESSEL (WITH DEMISTER)"/>
      <sheetName val="L형옹벽"/>
      <sheetName val="예정(3)"/>
      <sheetName val="자재집계"/>
      <sheetName val="합계"/>
      <sheetName val="6. 안전관리비"/>
      <sheetName val="실행(표지,갑,을)"/>
      <sheetName val="돈암사업"/>
      <sheetName val="EP0618"/>
      <sheetName val="SG"/>
      <sheetName val="부하계산서"/>
      <sheetName val="부하(성남)"/>
      <sheetName val="cable-data"/>
      <sheetName val="포장절단"/>
      <sheetName val="전기실-1"/>
      <sheetName val="갑지_(3)"/>
      <sheetName val="평단가_(2)"/>
      <sheetName val="평단가_(3)"/>
      <sheetName val="허용전류-IEC"/>
      <sheetName val="허용전류-IEC DATA"/>
      <sheetName val="IMP(MAIN)"/>
      <sheetName val="IMP (REACTOR)"/>
      <sheetName val="단위별용량계산"/>
      <sheetName val="가설공사비"/>
      <sheetName val="제경비"/>
      <sheetName val="34.자재LIST"/>
      <sheetName val="26.자재단가율 및 Sourcing비율 입력"/>
      <sheetName val="PI"/>
      <sheetName val="10공구일위"/>
      <sheetName val="2000노임기준"/>
      <sheetName val="터파기및재료"/>
      <sheetName val="차액보증"/>
      <sheetName val="청주(철골발주의뢰서)"/>
      <sheetName val="견"/>
      <sheetName val="원본"/>
      <sheetName val="단가표"/>
      <sheetName val="건축기술부대조건"/>
      <sheetName val="재개발"/>
      <sheetName val="PAINT"/>
      <sheetName val="예산조서(전송)"/>
      <sheetName val="일위대가목록표"/>
      <sheetName val="단가조사표"/>
      <sheetName val="현우실적"/>
      <sheetName val="자단"/>
      <sheetName val="단가"/>
      <sheetName val="지하층LOAD"/>
      <sheetName val="도체종-상수표"/>
      <sheetName val="한일양산"/>
      <sheetName val="선급금신청서"/>
      <sheetName val="자재단가"/>
      <sheetName val="방송(체육관)"/>
      <sheetName val="자재단가일람"/>
      <sheetName val="중기일람"/>
      <sheetName val="기성금내역서"/>
      <sheetName val="원가계산서구조조정"/>
      <sheetName val="공사원가계산서"/>
      <sheetName val="여과지동"/>
      <sheetName val="기초자료"/>
      <sheetName val="일위산출근거"/>
      <sheetName val="측구터파기공수량집계"/>
      <sheetName val="배수공 시멘트 및 골재량 산출"/>
      <sheetName val="Sheet3"/>
      <sheetName val="정보"/>
      <sheetName val="FRP PIPING 일위대가"/>
      <sheetName val="설계내역서"/>
      <sheetName val="전기"/>
      <sheetName val="CAT_5"/>
      <sheetName val="자재테이블"/>
      <sheetName val="101동"/>
      <sheetName val="공기압축기실"/>
      <sheetName val="투자-국내2"/>
      <sheetName val="FACTOR"/>
      <sheetName val="재학생"/>
      <sheetName val="당초"/>
      <sheetName val="15100"/>
      <sheetName val="5. 현장관리비(new) "/>
      <sheetName val="견적정보"/>
      <sheetName val="일위대가(1)"/>
      <sheetName val="공사개요"/>
      <sheetName val="수량산출서 (2)"/>
      <sheetName val="마산방향"/>
      <sheetName val="7. 현장관리비 "/>
      <sheetName val="직재"/>
      <sheetName val="조명시설"/>
      <sheetName val="노임이"/>
      <sheetName val="5.동별횡주관경"/>
      <sheetName val="을지세부(3.설치공사)"/>
      <sheetName val="IMPEADENCE MAP 취수장"/>
      <sheetName val="EQT-ESTN"/>
      <sheetName val="(실사조정)총괄"/>
      <sheetName val="실행내역서_"/>
      <sheetName val="단가표_"/>
      <sheetName val="간접비_총괄표"/>
      <sheetName val="CM_1"/>
      <sheetName val="unit_4"/>
      <sheetName val="JOB_CODE"/>
      <sheetName val="General_Data"/>
      <sheetName val="ALPROFILE_발주실적"/>
      <sheetName val="현장별계약현황('98_10_31)"/>
      <sheetName val="차체부품_INS_REPORT(갑)"/>
      <sheetName val="2__주요공지（主要公告）"/>
      <sheetName val="V-VESSEL_(WITH_DEMISTER)"/>
      <sheetName val="할증_"/>
      <sheetName val="중강당_내역"/>
      <sheetName val="6__안전관리비"/>
      <sheetName val="갑지_(3)1"/>
      <sheetName val="평단가_(2)1"/>
      <sheetName val="평단가_(3)1"/>
      <sheetName val="실행내역서_1"/>
      <sheetName val="단가표_1"/>
      <sheetName val="간접비_총괄표1"/>
      <sheetName val="CM_11"/>
      <sheetName val="unit_41"/>
      <sheetName val="JOB_CODE1"/>
      <sheetName val="General_Data1"/>
      <sheetName val="ALPROFILE_발주실적1"/>
      <sheetName val="현장별계약현황('98_10_31)1"/>
      <sheetName val="차체부품_INS_REPORT(갑)1"/>
      <sheetName val="2__주요공지（主要公告）1"/>
      <sheetName val="V-VESSEL_(WITH_DEMISTER)1"/>
      <sheetName val="할증_1"/>
      <sheetName val="중강당_내역1"/>
      <sheetName val="6__안전관리비1"/>
      <sheetName val="수습"/>
      <sheetName val="영업소실적"/>
      <sheetName val="1-7(재가공내역)"/>
      <sheetName val="맨홀수량산출"/>
      <sheetName val="갑지1"/>
      <sheetName val="IW-LIST"/>
      <sheetName val="4 LINE"/>
      <sheetName val="7 th"/>
      <sheetName val="노무비"/>
      <sheetName val="3-3.빙축열시스템부하"/>
      <sheetName val="BP-이발-RJ TREND"/>
      <sheetName val="총괄내역서"/>
      <sheetName val="시설C"/>
      <sheetName val="Sheet2"/>
      <sheetName val="적용표"/>
      <sheetName val="DATA"/>
      <sheetName val="calc"/>
      <sheetName val="OFFER "/>
      <sheetName val="기성내역"/>
      <sheetName val="EQUIP LIST"/>
      <sheetName val="손익차9월2"/>
      <sheetName val="수주현황2월"/>
      <sheetName val="소화실적"/>
      <sheetName val="잔토처리"/>
      <sheetName val="터파기,되메우기,램머,코아"/>
      <sheetName val="절단,포장깨기"/>
      <sheetName val="참조"/>
      <sheetName val="7.자동제어공사"/>
      <sheetName val="장주검토"/>
      <sheetName val="구동"/>
      <sheetName val="재료집계표"/>
      <sheetName val="6호기"/>
      <sheetName val="Xunit (단위환산)"/>
      <sheetName val="지질조사"/>
      <sheetName val="집계표2"/>
      <sheetName val="설계예산서"/>
      <sheetName val="드롭다운목록"/>
      <sheetName val="노임단가 (2)"/>
      <sheetName val="자재목록표"/>
      <sheetName val="부서코드표"/>
      <sheetName val="EJ"/>
      <sheetName val="연습"/>
      <sheetName val="단가 (2)"/>
      <sheetName val="제조노임"/>
      <sheetName val="견적조건"/>
      <sheetName val="수정계획3"/>
      <sheetName val="기초단가"/>
      <sheetName val="코드표"/>
      <sheetName val="Y-WORK"/>
      <sheetName val="교량"/>
      <sheetName val="재료집계표3"/>
      <sheetName val="현장실사자료"/>
      <sheetName val="단"/>
      <sheetName val="산출"/>
      <sheetName val="#2_일위대가목록"/>
      <sheetName val="기본단가표"/>
      <sheetName val="금호"/>
      <sheetName val="_REF"/>
      <sheetName val="합천내역"/>
      <sheetName val="APT"/>
      <sheetName val="울산자동제어"/>
      <sheetName val="수량산출서"/>
      <sheetName val="자재단가(1공구)"/>
      <sheetName val="건장설비"/>
      <sheetName val="식음료"/>
      <sheetName val="單價表단가표"/>
      <sheetName val="기구조직"/>
      <sheetName val="화설내"/>
      <sheetName val="입찰보고"/>
      <sheetName val="공사비총괄표"/>
      <sheetName val="주안3차A-A"/>
      <sheetName val="내역(가지)"/>
      <sheetName val="견적제출품의서"/>
      <sheetName val="관리비비계상"/>
      <sheetName val="운반"/>
      <sheetName val="자료입력"/>
      <sheetName val="Sheet4"/>
      <sheetName val="당진1,2호기전선관설치및접지4차공사내역서-을지"/>
      <sheetName val="구의33고"/>
      <sheetName val=" HIT-&gt;HMC 견적(3900)"/>
      <sheetName val="C1.공사개요"/>
      <sheetName val="N賃率-職"/>
      <sheetName val="2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개요"/>
      <sheetName val="재료계산서"/>
      <sheetName val="총괄표"/>
      <sheetName val="지급"/>
      <sheetName val="지급노임"/>
      <sheetName val="내역"/>
      <sheetName val="내역노임"/>
      <sheetName val="한전"/>
      <sheetName val="99하노임"/>
      <sheetName val="원당설계계산"/>
      <sheetName val="토공(우물통,기타) "/>
      <sheetName val="조명율표"/>
      <sheetName val="N賃率-職"/>
      <sheetName val="중기사용료"/>
      <sheetName val="적용노임"/>
      <sheetName val="일반자재"/>
      <sheetName val="교각1"/>
      <sheetName val="입찰안"/>
      <sheetName val="갑지"/>
      <sheetName val="세부내역"/>
      <sheetName val="하남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무안 2개소"/>
      <sheetName val="현경(최종안)"/>
      <sheetName val="계약용량(현경)"/>
      <sheetName val="창포"/>
      <sheetName val="복길양수"/>
      <sheetName val="구일"/>
      <sheetName val="금산"/>
      <sheetName val="금산(변경분)"/>
      <sheetName val="산길"/>
      <sheetName val="산길(변경분)"/>
      <sheetName val="목교"/>
      <sheetName val="월암양수"/>
      <sheetName val="설계계산(종천)"/>
      <sheetName val="계약용량(참고)"/>
      <sheetName val="계약용량(서포)"/>
      <sheetName val="설계계산(서포)"/>
      <sheetName val="계약용량(농연오곡)"/>
      <sheetName val="설계계산(농연오곡)"/>
      <sheetName val="단가"/>
      <sheetName val="내역"/>
      <sheetName val="지급자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조명율표"/>
      <sheetName val="내역서1"/>
      <sheetName val="내역서"/>
      <sheetName val="요율"/>
      <sheetName val="A 견적"/>
      <sheetName val="고등학교"/>
      <sheetName val="전기일위목록"/>
      <sheetName val="노무비 근거"/>
      <sheetName val="한일양산"/>
      <sheetName val="직노"/>
      <sheetName val="200"/>
      <sheetName val="실행내역"/>
      <sheetName val="수량산출서"/>
      <sheetName val="건축내역"/>
      <sheetName val="실행"/>
      <sheetName val="N賃率-職"/>
      <sheetName val="빌딩 안내"/>
      <sheetName val="48전력선로일위"/>
      <sheetName val="설계금내역서"/>
      <sheetName val="설계서"/>
      <sheetName val="98지급계획"/>
      <sheetName val="내역"/>
      <sheetName val="공사비총괄표"/>
      <sheetName val="신우"/>
      <sheetName val=" 소방공사 산출근거"/>
      <sheetName val="영창26"/>
      <sheetName val="교통대책내역"/>
      <sheetName val="총괄표"/>
      <sheetName val="갑지"/>
      <sheetName val="집계표"/>
      <sheetName val="CTEMCOST"/>
      <sheetName val="기본일위"/>
      <sheetName val="산출금액내역"/>
      <sheetName val="#REF"/>
      <sheetName val="자재단가"/>
      <sheetName val="원가계산서 "/>
      <sheetName val="내역표지"/>
      <sheetName val="일위"/>
      <sheetName val="물가조사"/>
      <sheetName val="Sheet2"/>
      <sheetName val="Sheet3"/>
      <sheetName val="Sheet1"/>
      <sheetName val="일위대가집계표"/>
      <sheetName val="봉방동근생"/>
      <sheetName val="대공종"/>
      <sheetName val="제잡비"/>
      <sheetName val="표지 (2)"/>
      <sheetName val="BasePriceList"/>
      <sheetName val="노임단가표"/>
      <sheetName val="예산M11A"/>
      <sheetName val="CAT_5"/>
      <sheetName val="당초"/>
      <sheetName val="DATA"/>
      <sheetName val="계약용량(서포)"/>
      <sheetName val="총괄"/>
      <sheetName val="본부소개"/>
      <sheetName val="일위대가표"/>
      <sheetName val="차수공개요"/>
      <sheetName val="단가표"/>
      <sheetName val="SG"/>
      <sheetName val="기계경비"/>
      <sheetName val="견적서"/>
      <sheetName val="3BL공동구 수량"/>
      <sheetName val="기계경비(시간당)"/>
      <sheetName val="가설공사"/>
      <sheetName val="6호기"/>
      <sheetName val="BID"/>
      <sheetName val="101동"/>
      <sheetName val="견적"/>
      <sheetName val="95년12월말"/>
      <sheetName val="MAIN_TABLE"/>
      <sheetName val="J-EQ"/>
      <sheetName val="총(신설)"/>
      <sheetName val="제출내역"/>
      <sheetName val="을"/>
      <sheetName val="N賃率_職"/>
      <sheetName val="102역사"/>
      <sheetName val="NYS"/>
      <sheetName val="주beam"/>
      <sheetName val="AIR SHOWER(3인용)"/>
      <sheetName val="97년 추정"/>
      <sheetName val="원가"/>
      <sheetName val="바닥판"/>
      <sheetName val="입력DATA"/>
      <sheetName val="내역서 "/>
      <sheetName val="I一般比"/>
      <sheetName val="노무단가산정"/>
      <sheetName val="220 (2)"/>
      <sheetName val="골재산출"/>
      <sheetName val="철거산출근거"/>
      <sheetName val="지입자재집계표"/>
      <sheetName val="데이타"/>
      <sheetName val="공내역"/>
      <sheetName val="DB"/>
      <sheetName val="수량산출"/>
      <sheetName val="상가TV배선"/>
      <sheetName val="1유리"/>
      <sheetName val="재료"/>
      <sheetName val="일위대가-내역 "/>
      <sheetName val="입찰안"/>
      <sheetName val="990430_당초"/>
      <sheetName val="일위대가"/>
      <sheetName val="적용토목"/>
      <sheetName val="단중표"/>
      <sheetName val="수량분배표"/>
      <sheetName val="설비2차"/>
      <sheetName val="중기사용료산출근거"/>
      <sheetName val="단위량"/>
      <sheetName val="재료집계표2"/>
      <sheetName val="토적집계표"/>
      <sheetName val="코드표"/>
      <sheetName val="급,배기팬"/>
      <sheetName val="분전반"/>
      <sheetName val="통신대가"/>
      <sheetName val="내역(가지)"/>
      <sheetName val="토공사"/>
      <sheetName val="교각별철근수량집계표"/>
      <sheetName val="Customer Databas"/>
      <sheetName val="물량입력"/>
      <sheetName val="b_balju_cho"/>
      <sheetName val="입상내역"/>
      <sheetName val="조명시설"/>
      <sheetName val="카메라"/>
      <sheetName val="운반공사"/>
      <sheetName val="일위대가목차"/>
      <sheetName val="제직재"/>
      <sheetName val="건축공사"/>
      <sheetName val="asd"/>
      <sheetName val="지하"/>
      <sheetName val="중기"/>
      <sheetName val="5공철탑검토표"/>
      <sheetName val="4공철탑검토"/>
      <sheetName val="대창(장성)"/>
      <sheetName val="교수설계"/>
      <sheetName val="Macro(MCC)"/>
      <sheetName val="원가총괄"/>
      <sheetName val="일위총괄"/>
      <sheetName val="조도계산서 (도서)"/>
      <sheetName val="단가"/>
      <sheetName val="L1"/>
      <sheetName val="식생블럭단위수량"/>
      <sheetName val="인수공규격"/>
      <sheetName val="노임단가"/>
      <sheetName val="일위1"/>
      <sheetName val="적현로"/>
      <sheetName val="1.취수장"/>
      <sheetName val="부하자료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약품공급2"/>
      <sheetName val="교각1"/>
      <sheetName val="재개발"/>
      <sheetName val="대치판정"/>
      <sheetName val="공사착공계"/>
      <sheetName val="담장산출"/>
      <sheetName val="소일위대가코드표"/>
      <sheetName val="기성내역"/>
      <sheetName val="PIPE"/>
      <sheetName val="PIPING"/>
      <sheetName val="갑  지"/>
      <sheetName val="준검 내역서"/>
      <sheetName val="19990101-엑셀1"/>
      <sheetName val="일위_파일"/>
      <sheetName val="본체"/>
      <sheetName val="개요"/>
      <sheetName val="설직재-1"/>
      <sheetName val="노임"/>
      <sheetName val="직원자료입력"/>
      <sheetName val="날개벽수량표"/>
      <sheetName val="연습"/>
      <sheetName val="실행(1)"/>
      <sheetName val="inputdata"/>
      <sheetName val="기초자료"/>
      <sheetName val="토공 total"/>
      <sheetName val="도담구내 개소별 명세"/>
      <sheetName val="설계명세"/>
      <sheetName val="공기압축기실"/>
      <sheetName val="재료값"/>
      <sheetName val="일위대가(가설)"/>
      <sheetName val="원본"/>
      <sheetName val="명세서"/>
      <sheetName val="철근량"/>
      <sheetName val="측량노임.재료.기재"/>
      <sheetName val="산출근거"/>
      <sheetName val="2000년1차"/>
      <sheetName val="2000전체분"/>
      <sheetName val="B"/>
      <sheetName val="#3_일위대가목록"/>
      <sheetName val="오수공수량집계표"/>
      <sheetName val="공량산출서"/>
      <sheetName val="내역전기"/>
      <sheetName val="자재테이블"/>
      <sheetName val="국도접속 차도부수량"/>
      <sheetName val="guard(mac)"/>
      <sheetName val=" HIT-&gt;HMC 견적(3900)"/>
      <sheetName val="자료"/>
      <sheetName val="노임변동률"/>
      <sheetName val="단가산출"/>
      <sheetName val="예산대비"/>
      <sheetName val="프로젝트"/>
      <sheetName val="연부97-1"/>
      <sheetName val="접지수량"/>
      <sheetName val="계약서"/>
      <sheetName val="공정집계"/>
      <sheetName val="강북라우터"/>
      <sheetName val="인건비"/>
      <sheetName val="단가비교표_공통1"/>
      <sheetName val="국내조달(통합-1)"/>
      <sheetName val="중기일위대가"/>
      <sheetName val="실행간접비용"/>
      <sheetName val="교각토공"/>
      <sheetName val="일 위 대 가 표"/>
      <sheetName val="지급자재"/>
      <sheetName val="잡철물"/>
      <sheetName val="당진1,2호기전선관설치및접지4차공사내역서-을지"/>
      <sheetName val="9GNG운반"/>
      <sheetName val="기본단가표"/>
      <sheetName val="물가자료"/>
      <sheetName val="위치조서"/>
      <sheetName val="1안"/>
      <sheetName val="전기공사"/>
      <sheetName val="조건표"/>
      <sheetName val="자금운용계획표"/>
      <sheetName val="대차"/>
      <sheetName val="직재"/>
      <sheetName val="경산"/>
      <sheetName val="물가시세"/>
      <sheetName val="Baby일위대가"/>
      <sheetName val="48일위"/>
      <sheetName val="48수량"/>
      <sheetName val="22수량"/>
      <sheetName val="49일위"/>
      <sheetName val="22일위"/>
      <sheetName val="49수량"/>
      <sheetName val="내역서(중수)"/>
      <sheetName val="ES조서출력하기"/>
      <sheetName val="세부내역"/>
      <sheetName val="2공구산출내역"/>
      <sheetName val="간접비계산"/>
      <sheetName val="가시설수량"/>
      <sheetName val="원가계산서"/>
      <sheetName val="특별땅고르기"/>
      <sheetName val="lee"/>
      <sheetName val="집계표소트"/>
      <sheetName val="LD"/>
      <sheetName val="전기산출기초"/>
      <sheetName val="본사인상전"/>
      <sheetName val="봉양~조차장간고하개명(신설)"/>
      <sheetName val="POL6차-PIPING"/>
      <sheetName val="설계명세서"/>
      <sheetName val="표지1"/>
      <sheetName val="원본(갑지)"/>
      <sheetName val="기별(종합)"/>
      <sheetName val="전동기"/>
      <sheetName val="내역서(2)"/>
      <sheetName val="LOPCALC"/>
      <sheetName val="연결임시"/>
      <sheetName val="과세내역(세부)"/>
      <sheetName val="계산표지"/>
      <sheetName val="중강당 내역"/>
      <sheetName val="케이블"/>
      <sheetName val="차압계산"/>
      <sheetName val="환율"/>
      <sheetName val="자재일람"/>
      <sheetName val="창호"/>
      <sheetName val="일위(시설)"/>
      <sheetName val="기초일위"/>
      <sheetName val="시설일위"/>
      <sheetName val="조명일위"/>
      <sheetName val="기본1"/>
      <sheetName val="수정일위대가"/>
      <sheetName val="관급_File"/>
      <sheetName val="입력변수"/>
      <sheetName val="단가목록"/>
      <sheetName val="96정변2"/>
      <sheetName val="경율산정.XLS"/>
      <sheetName val="부하계산서"/>
      <sheetName val="철탑공사"/>
      <sheetName val="청주(철골발주의뢰서)"/>
      <sheetName val="중기사용료"/>
      <sheetName val="콘크리트"/>
      <sheetName val="개소별수량산출"/>
      <sheetName val="현장"/>
      <sheetName val="Sheet5"/>
      <sheetName val="노무비"/>
      <sheetName val="관리비비계상"/>
      <sheetName val="품셈"/>
      <sheetName val="골조"/>
      <sheetName val="Macro(전기)"/>
      <sheetName val="SIL98"/>
      <sheetName val="퍼스트"/>
      <sheetName val="하조서"/>
      <sheetName val="설계"/>
      <sheetName val="데리네이타현황"/>
      <sheetName val="인건-측정"/>
      <sheetName val="1,2공구원가계산서"/>
      <sheetName val="1공구산출내역서"/>
      <sheetName val="설비견적"/>
      <sheetName val="FAX"/>
      <sheetName val="실행철강하도"/>
      <sheetName val="내역서(전기)"/>
      <sheetName val="위생설비"/>
      <sheetName val="FAB4생산"/>
      <sheetName val="암거단위"/>
      <sheetName val="단가표 (2)"/>
      <sheetName val="일위산출"/>
      <sheetName val="을 1"/>
      <sheetName val="을 2"/>
      <sheetName val="제품정보"/>
      <sheetName val="추가예산"/>
      <sheetName val="cable산출"/>
      <sheetName val="음성(cable)"/>
      <sheetName val="참조 (2)"/>
      <sheetName val="내역서(기성청구)"/>
      <sheetName val="정렬"/>
      <sheetName val="일위단가"/>
      <sheetName val="포승중환경개선공사(변경)"/>
      <sheetName val="Sheet13"/>
      <sheetName val="자재표"/>
      <sheetName val="물집"/>
      <sheetName val="IMPEADENCE MAP 취수장"/>
      <sheetName val="MECH"/>
      <sheetName val="수주추정"/>
      <sheetName val="AIR SHOWER_3인용_"/>
      <sheetName val="견적대비 견적서"/>
      <sheetName val="말뚝지지력산정"/>
      <sheetName val="자동제어"/>
      <sheetName val="학생내역"/>
      <sheetName val="단가비교"/>
      <sheetName val="공사설계서"/>
      <sheetName val="ATM기초철가"/>
      <sheetName val="공사원가계산서"/>
      <sheetName val="전기내역서(총계)"/>
      <sheetName val="입력"/>
      <sheetName val="일위목록"/>
      <sheetName val="PassPort-60%"/>
      <sheetName val="전기공사일위대가"/>
      <sheetName val="20관리비율"/>
      <sheetName val="1.설계조건"/>
      <sheetName val="공사직종별노임"/>
      <sheetName val="장비분류"/>
      <sheetName val="전체제잡비"/>
      <sheetName val="fursys"/>
      <sheetName val="터파기및재료"/>
      <sheetName val="ㄱ"/>
      <sheetName val="구성1"/>
      <sheetName val="구성2"/>
      <sheetName val="구성3"/>
      <sheetName val="구성4"/>
      <sheetName val="그림2"/>
      <sheetName val="RE9604"/>
      <sheetName val="자단"/>
      <sheetName val="수량산출서 (2)"/>
      <sheetName val="미익SUB"/>
      <sheetName val="관급자재"/>
      <sheetName val="율촌법률사무소2내역"/>
      <sheetName val="총수량집계표"/>
      <sheetName val="입찰보고"/>
      <sheetName val="PLB"/>
      <sheetName val="상수도토공집계표"/>
      <sheetName val="일위집계(기존)"/>
      <sheetName val="시운전연료"/>
      <sheetName val="중간"/>
      <sheetName val="6. 안전관리비"/>
      <sheetName val="노임이"/>
      <sheetName val="여과지동"/>
      <sheetName val="dtxl"/>
      <sheetName val="접속 SLAB,BRACKET 설계"/>
      <sheetName val="교량data"/>
      <sheetName val="자료입력"/>
      <sheetName val="종단계산"/>
      <sheetName val="BTS Rack실장도(실외형)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품셈표"/>
      <sheetName val="품셈1-17"/>
      <sheetName val="품목"/>
      <sheetName val="건축원가계산서"/>
      <sheetName val="내역(설계)"/>
      <sheetName val="load(지하층)"/>
      <sheetName val="전체"/>
      <sheetName val="테이블"/>
      <sheetName val="집수정(600-700)"/>
      <sheetName val="기본자료"/>
      <sheetName val="교각계산"/>
      <sheetName val="예산서"/>
      <sheetName val="설계변경"/>
      <sheetName val="설치내역"/>
      <sheetName val="인부신상자료"/>
      <sheetName val="대로근거"/>
      <sheetName val="철근집계"/>
      <sheetName val="수량총괄"/>
      <sheetName val="연장,면적"/>
      <sheetName val="자재"/>
      <sheetName val="일위대가목록"/>
      <sheetName val="사용자일위"/>
      <sheetName val="신대방33(적용)"/>
      <sheetName val="20-25"/>
      <sheetName val="Y-WORK"/>
      <sheetName val="부대내역"/>
      <sheetName val="전화공사 공량 및 집계표"/>
      <sheetName val="할증 "/>
      <sheetName val="견적대비표"/>
      <sheetName val="voucher"/>
      <sheetName val="대장"/>
      <sheetName val="환율change"/>
      <sheetName val="FACTOR"/>
      <sheetName val="견적조건"/>
      <sheetName val="월별수입"/>
      <sheetName val="스포회원매출"/>
      <sheetName val="참조"/>
      <sheetName val="별표 "/>
      <sheetName val="암거날개벽재료집계"/>
      <sheetName val="계약내력"/>
      <sheetName val="산출근거 (2)"/>
      <sheetName val="집계표 (2)"/>
      <sheetName val="을부담운반비"/>
      <sheetName val="차액보증"/>
      <sheetName val="정산내역서"/>
      <sheetName val="노 무 비"/>
      <sheetName val="지하시설물작성"/>
      <sheetName val="LOAD-46"/>
      <sheetName val="본부장"/>
      <sheetName val="토목주소"/>
      <sheetName val="위스키3"/>
      <sheetName val="주류전체2"/>
      <sheetName val="Total"/>
      <sheetName val="청천내"/>
      <sheetName val="공정집계_국별"/>
      <sheetName val="항측노임단가"/>
      <sheetName val="13LPMCC"/>
      <sheetName val="사다리"/>
      <sheetName val="철근중량"/>
      <sheetName val="인사자료총집계"/>
      <sheetName val="기본사항"/>
      <sheetName val="갈현동"/>
      <sheetName val="식재인부"/>
      <sheetName val="일위대가표(DEEP)"/>
      <sheetName val="금융비용"/>
      <sheetName val="설계내역서"/>
      <sheetName val="재료집계표"/>
      <sheetName val="신천3호용수로"/>
      <sheetName val="재료집계표3"/>
      <sheetName val="9509"/>
      <sheetName val="토공(우물통,기타) "/>
      <sheetName val="문학간접"/>
      <sheetName val="NEYOK"/>
      <sheetName val="지질조사"/>
      <sheetName val="집계"/>
      <sheetName val="단위단가"/>
      <sheetName val="P1(좌,우)"/>
      <sheetName val="노무비단가"/>
      <sheetName val="총괄메뉴"/>
      <sheetName val="재료비"/>
      <sheetName val="개인별조서"/>
      <sheetName val="모관부설및연결"/>
      <sheetName val="2.대외공문"/>
      <sheetName val="직공비"/>
      <sheetName val="개요2"/>
      <sheetName val="오동"/>
      <sheetName val="대조"/>
      <sheetName val="나한"/>
      <sheetName val="휴가비,급량비"/>
      <sheetName val="0_6-1KV_FCV1"/>
      <sheetName val="노무비_근거1"/>
      <sheetName val="빌딩_안내1"/>
      <sheetName val="A_견적1"/>
      <sheetName val="_소방공사_산출근거1"/>
      <sheetName val="원가계산서_1"/>
      <sheetName val="AIR_SHOWER(3인용)1"/>
      <sheetName val="표지_(2)1"/>
      <sheetName val="3BL공동구_수량1"/>
      <sheetName val="97년_추정1"/>
      <sheetName val="Customer_Databas1"/>
      <sheetName val="조도계산서_(도서)"/>
      <sheetName val="일위대가-내역_"/>
      <sheetName val="내역서_"/>
      <sheetName val="220_(2)"/>
      <sheetName val="갑__지"/>
      <sheetName val="1_취수장"/>
      <sheetName val="기존단가_(2)"/>
      <sheetName val="토공_total"/>
      <sheetName val="도담구내_개소별_명세"/>
      <sheetName val="측량노임_재료_기재"/>
      <sheetName val="국도접속_차도부수량"/>
      <sheetName val="_HIT-&gt;HMC_견적(3900)"/>
      <sheetName val="준검_내역서"/>
      <sheetName val="일_위_대_가_표"/>
      <sheetName val="경율산정_XLS"/>
      <sheetName val="순공사비"/>
      <sheetName val="시중노임단가"/>
      <sheetName val="1 자원총괄"/>
      <sheetName val="콘센트신설"/>
      <sheetName val="직접경비호표"/>
      <sheetName val="기본DATA"/>
      <sheetName val="2공구내역"/>
      <sheetName val="토공사(흙막이)"/>
      <sheetName val="토사(PE)"/>
      <sheetName val="산출내역서집계표"/>
      <sheetName val="역공종"/>
      <sheetName val="건축"/>
      <sheetName val="표  지"/>
      <sheetName val="조경"/>
      <sheetName val="98수문일위"/>
      <sheetName val="물량표"/>
      <sheetName val="Sheet4"/>
      <sheetName val="대비"/>
      <sheetName val="위탁계약내역서"/>
      <sheetName val="CCTV 집계표 (3)"/>
      <sheetName val="공제구간조서"/>
      <sheetName val="오억미만"/>
      <sheetName val="진단세부현황"/>
      <sheetName val="#2_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"/>
      <sheetName val="대비표"/>
      <sheetName val="평3"/>
      <sheetName val="갑지"/>
      <sheetName val="손익분석"/>
      <sheetName val="예총"/>
      <sheetName val="102역사"/>
      <sheetName val="요율"/>
      <sheetName val="#REF"/>
      <sheetName val="CTEMCOST"/>
      <sheetName val="내역"/>
      <sheetName val="직노"/>
      <sheetName val="EQT-ESTN"/>
      <sheetName val="200"/>
      <sheetName val="기계경비(시간당)"/>
      <sheetName val="부안일위"/>
      <sheetName val="완충저류조내역"/>
      <sheetName val="건축내역"/>
      <sheetName val="데이타"/>
      <sheetName val="식재인부"/>
      <sheetName val="한일양산"/>
      <sheetName val="골재산출"/>
      <sheetName val="실행내역"/>
      <sheetName val="일위목록"/>
      <sheetName val="노임단가"/>
      <sheetName val="수량산출"/>
      <sheetName val="입고장부 (4)"/>
      <sheetName val="조명율표"/>
      <sheetName val="예산명세서"/>
      <sheetName val="자료입력"/>
      <sheetName val="부하계산서"/>
      <sheetName val="Macro(MCC)"/>
      <sheetName val="표지"/>
      <sheetName val="예산서 갑지"/>
      <sheetName val="산출내역서"/>
      <sheetName val="공량산출서"/>
      <sheetName val="단가산출비교표"/>
      <sheetName val="시중노임단가"/>
      <sheetName val="단중표"/>
      <sheetName val="보할최종(준공)only"/>
      <sheetName val="노임"/>
      <sheetName val="내역서"/>
      <sheetName val="SG-INT"/>
      <sheetName val="입찰안"/>
      <sheetName val="노임이"/>
      <sheetName val="2.냉난방설비공사"/>
      <sheetName val="실행(ALT1)"/>
      <sheetName val="금융비용"/>
      <sheetName val="당초"/>
      <sheetName val="단가표"/>
      <sheetName val="찍기"/>
      <sheetName val="공사직종별노임"/>
      <sheetName val="Total"/>
      <sheetName val="FAB4생산"/>
      <sheetName val="DATA"/>
      <sheetName val="전기"/>
      <sheetName val="소방사항"/>
      <sheetName val="대공종"/>
      <sheetName val="일반전기C"/>
      <sheetName val="설계예산서"/>
      <sheetName val="바이오"/>
      <sheetName val="잡철물"/>
      <sheetName val="전기공사"/>
      <sheetName val="실행(표지,갑,을)"/>
      <sheetName val="간접비 총괄표"/>
      <sheetName val="PIPING"/>
      <sheetName val="punch양식 (전기)"/>
      <sheetName val="토목주소"/>
      <sheetName val="프랜트면허"/>
      <sheetName val="수목데이타 "/>
      <sheetName val="자재co"/>
      <sheetName val="전기실-1"/>
      <sheetName val="인사자료총집계"/>
      <sheetName val="견적정보"/>
      <sheetName val="일위대가(1)"/>
      <sheetName val="골조"/>
      <sheetName val="單價表단가표"/>
      <sheetName val="지부전체"/>
      <sheetName val="교대"/>
      <sheetName val="원본"/>
      <sheetName val="Sheet1"/>
      <sheetName val="지연사유"/>
      <sheetName val="감리을"/>
      <sheetName val="AIR SHOWER(3인용)"/>
      <sheetName val="집계표"/>
      <sheetName val="개산공사비"/>
      <sheetName val="물량표"/>
      <sheetName val="총괄표"/>
      <sheetName val="총괄"/>
      <sheetName val="단가"/>
      <sheetName val="PBS"/>
      <sheetName val="차수공개요"/>
      <sheetName val="식생블럭단위수량"/>
      <sheetName val="조명시설"/>
      <sheetName val="당진1,2호기전선관설치및접지4차공사내역서-을지"/>
      <sheetName val="3BL공동구 수량"/>
      <sheetName val="실행내역서 "/>
      <sheetName val="기안"/>
      <sheetName val="일위대가목차"/>
      <sheetName val="공정계획(내부계획25%,내부w.f)"/>
      <sheetName val="JOB CODE"/>
      <sheetName val="일위대가표"/>
      <sheetName val="C3"/>
      <sheetName val="인적사항(누적)"/>
      <sheetName val="추가예산"/>
      <sheetName val="견적"/>
      <sheetName val="매립"/>
      <sheetName val="101동"/>
      <sheetName val="교통대책내역"/>
      <sheetName val="1,2공구원가계산서"/>
      <sheetName val="2공구산출내역"/>
      <sheetName val="1공구산출내역서"/>
      <sheetName val="원가계산서"/>
      <sheetName val="실행철강하도"/>
      <sheetName val="정보"/>
      <sheetName val="돈암사업"/>
      <sheetName val="카렌스센터계량기설치공사"/>
      <sheetName val="마포토정"/>
      <sheetName val="교수설계"/>
      <sheetName val="2.대외공문"/>
      <sheetName val="6호기"/>
      <sheetName val="공정표"/>
      <sheetName val="10현장조직"/>
      <sheetName val="주간계획"/>
      <sheetName val="할증 "/>
      <sheetName val="PUMP"/>
      <sheetName val="담보현황"/>
      <sheetName val="주간남10대순위1"/>
      <sheetName val="주간남20대순위1"/>
      <sheetName val="주간남30대순위1"/>
      <sheetName val="주간남40대순위1"/>
      <sheetName val="주간남4세순위1"/>
      <sheetName val="주간남50대순위1"/>
      <sheetName val="주간여10대순위1"/>
      <sheetName val="주간여20대순위1"/>
      <sheetName val="주간여30대순위1"/>
      <sheetName val="주간여40대순위1"/>
      <sheetName val="주간여4세순위1"/>
      <sheetName val="주간여50대순위1"/>
      <sheetName val="Sheet2 (2)"/>
      <sheetName val="99차량"/>
      <sheetName val="일위대가표(DEEP)"/>
      <sheetName val="일위대가(가설)"/>
      <sheetName val="총(신설)"/>
      <sheetName val="총내역서"/>
      <sheetName val="연습"/>
      <sheetName val="일위대가"/>
      <sheetName val="교각별철근수량집계표"/>
      <sheetName val="현우실적"/>
      <sheetName val="3-3.빙축열시스템부하"/>
      <sheetName val="Sheet2"/>
      <sheetName val="FACTOR"/>
      <sheetName val="G2설비도급"/>
      <sheetName val="주요제품생산"/>
      <sheetName val="가설공사"/>
      <sheetName val="사다리"/>
      <sheetName val="전체"/>
      <sheetName val="Code"/>
      <sheetName val="조건표"/>
      <sheetName val=".xlsx"/>
      <sheetName val="인원계획"/>
      <sheetName val="P.M 별"/>
      <sheetName val="DATE"/>
      <sheetName val="CondPol"/>
      <sheetName val="현장"/>
      <sheetName val="산출근거 (2)"/>
      <sheetName val="집계표 (2)"/>
      <sheetName val="4.전기"/>
      <sheetName val="영창26"/>
      <sheetName val="환율change"/>
      <sheetName val="단가 및 재료비"/>
      <sheetName val="중기사용료산출근거"/>
      <sheetName val="일위"/>
      <sheetName val="을지"/>
      <sheetName val="MOTOR"/>
      <sheetName val="단가조사서"/>
      <sheetName val="목차"/>
      <sheetName val="공사설계서"/>
      <sheetName val="96정변2"/>
      <sheetName val="기본단가표"/>
      <sheetName val="재료"/>
      <sheetName val="N賃率-職"/>
      <sheetName val="배수통관(좌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총괄"/>
      <sheetName val="판넬제조원가1"/>
      <sheetName val="큐비클1"/>
      <sheetName val="큐비클근거1"/>
      <sheetName val="인입주"/>
      <sheetName val="인입주 수량산출"/>
      <sheetName val="인입주공량근거"/>
      <sheetName val="조명접지산출근거"/>
      <sheetName val="자동화"/>
      <sheetName val="자동화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3. 원격제어소 일반공사</v>
          </cell>
        </row>
      </sheetData>
      <sheetData sheetId="9">
        <row r="3">
          <cell r="A3" t="str">
            <v>파상형 전선관</v>
          </cell>
          <cell r="B3" t="str">
            <v>ELP Φ30</v>
          </cell>
          <cell r="C3" t="str">
            <v>M</v>
          </cell>
        </row>
        <row r="11">
          <cell r="A11" t="str">
            <v>강제 전선관</v>
          </cell>
          <cell r="B11" t="str">
            <v>ST 22C</v>
          </cell>
          <cell r="C11" t="str">
            <v>M</v>
          </cell>
        </row>
        <row r="18">
          <cell r="A18" t="str">
            <v>전력케이블</v>
          </cell>
          <cell r="B18" t="str">
            <v>0.6/1kV F-CV 2.5㎟×2C</v>
          </cell>
          <cell r="C18" t="str">
            <v>M</v>
          </cell>
        </row>
        <row r="26">
          <cell r="A26" t="str">
            <v>UTP 케이블</v>
          </cell>
          <cell r="B26" t="str">
            <v>UTP CAT 6 - 4Pir</v>
          </cell>
          <cell r="C26" t="str">
            <v>M</v>
          </cell>
        </row>
        <row r="37">
          <cell r="A37" t="str">
            <v>제어케이블</v>
          </cell>
          <cell r="B37" t="str">
            <v>0.6/1kV F-CVV-SB 1.5㎟×30C</v>
          </cell>
          <cell r="C37" t="str">
            <v>M</v>
          </cell>
        </row>
        <row r="43">
          <cell r="A43" t="str">
            <v>제어케이블</v>
          </cell>
          <cell r="B43" t="str">
            <v>0.6/1kV F-CVV-SB 1.5㎟×10C</v>
          </cell>
          <cell r="C43" t="str">
            <v>M</v>
          </cell>
        </row>
        <row r="48">
          <cell r="A48" t="str">
            <v>제어케이블</v>
          </cell>
          <cell r="B48" t="str">
            <v>0.6/1kV F-CVV-SB 1.5㎟×5C</v>
          </cell>
          <cell r="C48" t="str">
            <v>M</v>
          </cell>
        </row>
        <row r="53">
          <cell r="A53" t="str">
            <v>접지선</v>
          </cell>
          <cell r="B53" t="str">
            <v>F-GV 2.5㎟</v>
          </cell>
          <cell r="C53" t="str">
            <v>M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N406"/>
  <sheetViews>
    <sheetView tabSelected="1" view="pageBreakPreview" zoomScaleSheetLayoutView="100" workbookViewId="0">
      <selection activeCell="H35" sqref="H35"/>
    </sheetView>
  </sheetViews>
  <sheetFormatPr defaultColWidth="9" defaultRowHeight="18.75" customHeight="1"/>
  <cols>
    <col min="1" max="2" width="6.125" style="179" customWidth="1"/>
    <col min="3" max="3" width="17.625" style="179" customWidth="1"/>
    <col min="4" max="4" width="2.5" style="179" customWidth="1"/>
    <col min="5" max="5" width="7.375" style="179" customWidth="1"/>
    <col min="6" max="6" width="4.5" style="179" customWidth="1"/>
    <col min="7" max="9" width="25.25" style="179" customWidth="1"/>
    <col min="10" max="10" width="30.25" style="183" customWidth="1"/>
    <col min="11" max="11" width="9.5" style="179" bestFit="1" customWidth="1"/>
    <col min="12" max="12" width="15.25" style="179" bestFit="1" customWidth="1"/>
    <col min="13" max="13" width="11.875" style="179" bestFit="1" customWidth="1"/>
    <col min="14" max="14" width="21.75" style="179" bestFit="1" customWidth="1"/>
    <col min="15" max="16384" width="9" style="179"/>
  </cols>
  <sheetData>
    <row r="1" spans="1:12" s="124" customFormat="1" ht="25.5" customHeight="1">
      <c r="A1" s="795" t="s">
        <v>289</v>
      </c>
      <c r="B1" s="796"/>
      <c r="C1" s="796"/>
      <c r="D1" s="796"/>
      <c r="E1" s="796"/>
      <c r="F1" s="796"/>
      <c r="G1" s="796"/>
      <c r="H1" s="796"/>
      <c r="I1" s="796"/>
      <c r="J1" s="797"/>
    </row>
    <row r="2" spans="1:12" s="126" customFormat="1" ht="16.5" customHeight="1">
      <c r="A2" s="125" t="s">
        <v>479</v>
      </c>
      <c r="C2" s="127"/>
      <c r="F2" s="128"/>
      <c r="G2" s="128"/>
      <c r="H2" s="128"/>
      <c r="I2" s="129"/>
      <c r="J2" s="130"/>
    </row>
    <row r="3" spans="1:12" s="126" customFormat="1" ht="15.75" customHeight="1">
      <c r="A3" s="131" t="s">
        <v>130</v>
      </c>
      <c r="B3" s="132"/>
      <c r="C3" s="133">
        <f>I32</f>
        <v>150540000</v>
      </c>
      <c r="D3" s="134"/>
      <c r="E3" s="134" t="s">
        <v>276</v>
      </c>
      <c r="F3" s="135"/>
      <c r="I3" s="136"/>
      <c r="J3" s="137"/>
      <c r="L3" s="127"/>
    </row>
    <row r="4" spans="1:12" s="126" customFormat="1" ht="19.7" customHeight="1">
      <c r="A4" s="138"/>
      <c r="B4" s="139"/>
      <c r="C4" s="139"/>
      <c r="D4" s="139" t="s">
        <v>277</v>
      </c>
      <c r="E4" s="139"/>
      <c r="F4" s="139"/>
      <c r="G4" s="798" t="s">
        <v>478</v>
      </c>
      <c r="H4" s="800"/>
      <c r="I4" s="798" t="s">
        <v>3</v>
      </c>
      <c r="J4" s="799" t="s">
        <v>278</v>
      </c>
    </row>
    <row r="5" spans="1:12" s="126" customFormat="1" ht="19.7" customHeight="1">
      <c r="A5" s="140" t="s">
        <v>279</v>
      </c>
      <c r="B5" s="141"/>
      <c r="C5" s="141"/>
      <c r="D5" s="142"/>
      <c r="E5" s="141"/>
      <c r="F5" s="141"/>
      <c r="G5" s="798"/>
      <c r="H5" s="801"/>
      <c r="I5" s="798"/>
      <c r="J5" s="799"/>
    </row>
    <row r="6" spans="1:12" s="126" customFormat="1" ht="19.7" customHeight="1">
      <c r="A6" s="144" t="s">
        <v>280</v>
      </c>
      <c r="B6" s="145"/>
      <c r="C6" s="145"/>
      <c r="D6" s="145"/>
      <c r="E6" s="145"/>
      <c r="F6" s="146"/>
      <c r="G6" s="557">
        <f>주요자재!B4</f>
        <v>102228000</v>
      </c>
      <c r="H6" s="557"/>
      <c r="I6" s="557">
        <f>SUM(G6:G6)</f>
        <v>102228000</v>
      </c>
      <c r="J6" s="147" t="s">
        <v>578</v>
      </c>
    </row>
    <row r="7" spans="1:12" s="126" customFormat="1" ht="19.7" customHeight="1">
      <c r="A7" s="148"/>
      <c r="B7" s="148" t="s">
        <v>52</v>
      </c>
      <c r="C7" s="149" t="s">
        <v>131</v>
      </c>
      <c r="D7" s="542"/>
      <c r="E7" s="150"/>
      <c r="F7" s="151"/>
      <c r="G7" s="152">
        <f>' 시스템설치공사'!J25</f>
        <v>2613498</v>
      </c>
      <c r="H7" s="152"/>
      <c r="I7" s="153">
        <f>SUM(G7:G7)</f>
        <v>2613498</v>
      </c>
      <c r="J7" s="154"/>
    </row>
    <row r="8" spans="1:12" s="126" customFormat="1" ht="19.7" customHeight="1">
      <c r="A8" s="155" t="s">
        <v>54</v>
      </c>
      <c r="B8" s="156" t="s">
        <v>55</v>
      </c>
      <c r="C8" s="149" t="s">
        <v>132</v>
      </c>
      <c r="D8" s="150"/>
      <c r="E8" s="157"/>
      <c r="F8" s="158"/>
      <c r="G8" s="159"/>
      <c r="H8" s="159"/>
      <c r="I8" s="160"/>
      <c r="J8" s="154"/>
      <c r="L8" s="161"/>
    </row>
    <row r="9" spans="1:12" s="126" customFormat="1" ht="19.7" customHeight="1">
      <c r="A9" s="155"/>
      <c r="B9" s="162" t="s">
        <v>4</v>
      </c>
      <c r="C9" s="541" t="s">
        <v>3</v>
      </c>
      <c r="D9" s="150"/>
      <c r="E9" s="150"/>
      <c r="F9" s="151"/>
      <c r="G9" s="159">
        <f>+G7</f>
        <v>2613498</v>
      </c>
      <c r="H9" s="159"/>
      <c r="I9" s="160">
        <f t="shared" ref="I9:I32" si="0">SUM(G9:G9)</f>
        <v>2613498</v>
      </c>
      <c r="J9" s="154"/>
    </row>
    <row r="10" spans="1:12" s="126" customFormat="1" ht="19.7" customHeight="1">
      <c r="A10" s="155"/>
      <c r="B10" s="148" t="s">
        <v>59</v>
      </c>
      <c r="C10" s="163" t="s">
        <v>133</v>
      </c>
      <c r="D10" s="542"/>
      <c r="E10" s="150"/>
      <c r="F10" s="151"/>
      <c r="G10" s="164">
        <f>' 시스템설치공사'!H25</f>
        <v>19897207</v>
      </c>
      <c r="H10" s="164"/>
      <c r="I10" s="153">
        <f t="shared" si="0"/>
        <v>19897207</v>
      </c>
      <c r="J10" s="154"/>
    </row>
    <row r="11" spans="1:12" s="126" customFormat="1" ht="19.7" customHeight="1">
      <c r="A11" s="156"/>
      <c r="B11" s="156" t="s">
        <v>62</v>
      </c>
      <c r="C11" s="165" t="s">
        <v>281</v>
      </c>
      <c r="D11" s="150" t="s">
        <v>57</v>
      </c>
      <c r="E11" s="559">
        <v>0.19800000000000001</v>
      </c>
      <c r="F11" s="158" t="s">
        <v>58</v>
      </c>
      <c r="G11" s="160">
        <f>INT(G10*$E11)</f>
        <v>3939646</v>
      </c>
      <c r="H11" s="160"/>
      <c r="I11" s="160">
        <f t="shared" si="0"/>
        <v>3939646</v>
      </c>
      <c r="J11" s="166" t="s">
        <v>702</v>
      </c>
    </row>
    <row r="12" spans="1:12" s="126" customFormat="1" ht="19.7" customHeight="1">
      <c r="A12" s="156" t="s">
        <v>61</v>
      </c>
      <c r="B12" s="162" t="s">
        <v>4</v>
      </c>
      <c r="C12" s="541" t="s">
        <v>3</v>
      </c>
      <c r="D12" s="150"/>
      <c r="E12" s="560"/>
      <c r="F12" s="151"/>
      <c r="G12" s="160">
        <f>SUM(G10:G11)</f>
        <v>23836853</v>
      </c>
      <c r="H12" s="160"/>
      <c r="I12" s="160">
        <f t="shared" si="0"/>
        <v>23836853</v>
      </c>
      <c r="J12" s="166"/>
    </row>
    <row r="13" spans="1:12" s="126" customFormat="1" ht="19.7" customHeight="1">
      <c r="A13" s="156"/>
      <c r="B13" s="167"/>
      <c r="C13" s="163" t="s">
        <v>134</v>
      </c>
      <c r="D13" s="150"/>
      <c r="E13" s="560"/>
      <c r="F13" s="151"/>
      <c r="G13" s="152">
        <f>' 시스템설치공사'!L25</f>
        <v>560528</v>
      </c>
      <c r="H13" s="152"/>
      <c r="I13" s="153">
        <f t="shared" si="0"/>
        <v>560528</v>
      </c>
      <c r="J13" s="166"/>
    </row>
    <row r="14" spans="1:12" s="126" customFormat="1" ht="19.7" customHeight="1">
      <c r="A14" s="156"/>
      <c r="B14" s="168" t="s">
        <v>66</v>
      </c>
      <c r="C14" s="163" t="s">
        <v>67</v>
      </c>
      <c r="D14" s="150" t="s">
        <v>57</v>
      </c>
      <c r="E14" s="175">
        <v>3.56E-2</v>
      </c>
      <c r="F14" s="158" t="s">
        <v>58</v>
      </c>
      <c r="G14" s="160">
        <f>INT(G12*$E14)</f>
        <v>848591</v>
      </c>
      <c r="H14" s="160"/>
      <c r="I14" s="160">
        <f t="shared" si="0"/>
        <v>848591</v>
      </c>
      <c r="J14" s="166" t="s">
        <v>703</v>
      </c>
    </row>
    <row r="15" spans="1:12" s="126" customFormat="1" ht="19.7" customHeight="1">
      <c r="A15" s="156"/>
      <c r="B15" s="168"/>
      <c r="C15" s="163" t="s">
        <v>282</v>
      </c>
      <c r="D15" s="150" t="s">
        <v>271</v>
      </c>
      <c r="E15" s="175">
        <v>1.01E-2</v>
      </c>
      <c r="F15" s="158" t="s">
        <v>283</v>
      </c>
      <c r="G15" s="160">
        <f>INT(G12*$E15)</f>
        <v>240752</v>
      </c>
      <c r="H15" s="160"/>
      <c r="I15" s="160">
        <f t="shared" si="0"/>
        <v>240752</v>
      </c>
      <c r="J15" s="166" t="s">
        <v>399</v>
      </c>
    </row>
    <row r="16" spans="1:12" s="126" customFormat="1" ht="19.7" customHeight="1">
      <c r="A16" s="156" t="s">
        <v>65</v>
      </c>
      <c r="B16" s="156"/>
      <c r="C16" s="163" t="s">
        <v>284</v>
      </c>
      <c r="D16" s="150" t="s">
        <v>57</v>
      </c>
      <c r="E16" s="561">
        <v>3.5950000000000003E-2</v>
      </c>
      <c r="F16" s="158" t="s">
        <v>58</v>
      </c>
      <c r="G16" s="160">
        <f>INT((G10)*$E16)</f>
        <v>715304</v>
      </c>
      <c r="H16" s="160"/>
      <c r="I16" s="160">
        <f t="shared" si="0"/>
        <v>715304</v>
      </c>
      <c r="J16" s="166" t="s">
        <v>704</v>
      </c>
    </row>
    <row r="17" spans="1:14" s="126" customFormat="1" ht="19.7" customHeight="1">
      <c r="A17" s="156"/>
      <c r="B17" s="156"/>
      <c r="C17" s="169" t="s">
        <v>285</v>
      </c>
      <c r="D17" s="150" t="s">
        <v>57</v>
      </c>
      <c r="E17" s="175">
        <v>0.13139999999999999</v>
      </c>
      <c r="F17" s="158" t="s">
        <v>58</v>
      </c>
      <c r="G17" s="160">
        <f>INT((G16)*$E17)</f>
        <v>93990</v>
      </c>
      <c r="H17" s="160"/>
      <c r="I17" s="160">
        <f t="shared" si="0"/>
        <v>93990</v>
      </c>
      <c r="J17" s="166" t="s">
        <v>705</v>
      </c>
    </row>
    <row r="18" spans="1:14" s="126" customFormat="1" ht="19.7" customHeight="1">
      <c r="A18" s="156"/>
      <c r="B18" s="156"/>
      <c r="C18" s="163" t="s">
        <v>286</v>
      </c>
      <c r="D18" s="150" t="s">
        <v>57</v>
      </c>
      <c r="E18" s="175">
        <v>4.7500000000000001E-2</v>
      </c>
      <c r="F18" s="158" t="s">
        <v>58</v>
      </c>
      <c r="G18" s="160">
        <f>INT((G10)*$E18)</f>
        <v>945117</v>
      </c>
      <c r="H18" s="160"/>
      <c r="I18" s="160">
        <f t="shared" si="0"/>
        <v>945117</v>
      </c>
      <c r="J18" s="166" t="s">
        <v>706</v>
      </c>
    </row>
    <row r="19" spans="1:14" s="126" customFormat="1" ht="19.7" customHeight="1">
      <c r="A19" s="156"/>
      <c r="B19" s="156"/>
      <c r="C19" s="163" t="s">
        <v>491</v>
      </c>
      <c r="D19" s="150" t="s">
        <v>57</v>
      </c>
      <c r="E19" s="175">
        <v>2.3E-2</v>
      </c>
      <c r="F19" s="158" t="s">
        <v>58</v>
      </c>
      <c r="G19" s="160">
        <f>INT((G10)*$E19)</f>
        <v>457635</v>
      </c>
      <c r="H19" s="160"/>
      <c r="I19" s="160">
        <f t="shared" ref="I19" si="1">SUM(G19:G19)</f>
        <v>457635</v>
      </c>
      <c r="J19" s="166" t="s">
        <v>492</v>
      </c>
    </row>
    <row r="20" spans="1:14" s="126" customFormat="1" ht="19.7" customHeight="1">
      <c r="A20" s="156" t="s">
        <v>287</v>
      </c>
      <c r="B20" s="156" t="s">
        <v>290</v>
      </c>
      <c r="C20" s="165" t="s">
        <v>719</v>
      </c>
      <c r="D20" s="150" t="s">
        <v>57</v>
      </c>
      <c r="E20" s="175">
        <v>2.07E-2</v>
      </c>
      <c r="F20" s="158" t="s">
        <v>58</v>
      </c>
      <c r="G20" s="160">
        <f>N28</f>
        <v>559165</v>
      </c>
      <c r="H20" s="160"/>
      <c r="I20" s="160">
        <f t="shared" si="0"/>
        <v>559165</v>
      </c>
      <c r="J20" s="166" t="s">
        <v>707</v>
      </c>
    </row>
    <row r="21" spans="1:14" s="126" customFormat="1" ht="19.7" customHeight="1">
      <c r="A21" s="156"/>
      <c r="B21" s="156"/>
      <c r="C21" s="163" t="s">
        <v>135</v>
      </c>
      <c r="D21" s="150" t="s">
        <v>57</v>
      </c>
      <c r="E21" s="175">
        <v>6.0999999999999999E-2</v>
      </c>
      <c r="F21" s="158" t="s">
        <v>58</v>
      </c>
      <c r="G21" s="160">
        <f>INT((G9+G12)*$E21)</f>
        <v>1613471</v>
      </c>
      <c r="H21" s="160"/>
      <c r="I21" s="160">
        <f t="shared" si="0"/>
        <v>1613471</v>
      </c>
      <c r="J21" s="166" t="s">
        <v>489</v>
      </c>
    </row>
    <row r="22" spans="1:14" s="126" customFormat="1" ht="19.7" customHeight="1">
      <c r="A22" s="155"/>
      <c r="B22" s="156"/>
      <c r="C22" s="163" t="s">
        <v>720</v>
      </c>
      <c r="D22" s="150" t="s">
        <v>722</v>
      </c>
      <c r="E22" s="561">
        <v>6.0000000000000002E-5</v>
      </c>
      <c r="F22" s="158" t="s">
        <v>723</v>
      </c>
      <c r="G22" s="160">
        <f>G10*E22</f>
        <v>1193.83242</v>
      </c>
      <c r="H22" s="160"/>
      <c r="I22" s="160">
        <f t="shared" si="0"/>
        <v>1193.83242</v>
      </c>
      <c r="J22" s="166"/>
    </row>
    <row r="23" spans="1:14" s="126" customFormat="1" ht="19.7" customHeight="1">
      <c r="A23" s="155"/>
      <c r="B23" s="156"/>
      <c r="C23" s="163" t="s">
        <v>721</v>
      </c>
      <c r="D23" s="150" t="s">
        <v>722</v>
      </c>
      <c r="E23" s="175">
        <v>8.9999999999999998E-4</v>
      </c>
      <c r="F23" s="158" t="s">
        <v>723</v>
      </c>
      <c r="G23" s="160">
        <f>G10*E23</f>
        <v>17907.4863</v>
      </c>
      <c r="H23" s="160"/>
      <c r="I23" s="160">
        <f t="shared" si="0"/>
        <v>17907.4863</v>
      </c>
      <c r="J23" s="166"/>
    </row>
    <row r="24" spans="1:14" s="126" customFormat="1" ht="19.7" customHeight="1">
      <c r="A24" s="155"/>
      <c r="B24" s="170"/>
      <c r="C24" s="541" t="s">
        <v>3</v>
      </c>
      <c r="D24" s="150"/>
      <c r="E24" s="150"/>
      <c r="F24" s="151"/>
      <c r="G24" s="160">
        <f>SUM(G13:G23)</f>
        <v>6053654.3187199999</v>
      </c>
      <c r="H24" s="160"/>
      <c r="I24" s="160">
        <f t="shared" si="0"/>
        <v>6053654.3187199999</v>
      </c>
      <c r="J24" s="166"/>
    </row>
    <row r="25" spans="1:14" s="126" customFormat="1" ht="19.7" customHeight="1">
      <c r="A25" s="171"/>
      <c r="B25" s="144" t="s">
        <v>136</v>
      </c>
      <c r="C25" s="172"/>
      <c r="D25" s="150"/>
      <c r="E25" s="150"/>
      <c r="F25" s="151"/>
      <c r="G25" s="160">
        <f>G9+G12+G24</f>
        <v>32504005.318719998</v>
      </c>
      <c r="H25" s="160"/>
      <c r="I25" s="160">
        <f t="shared" si="0"/>
        <v>32504005.318719998</v>
      </c>
      <c r="J25" s="166"/>
      <c r="M25" s="784" t="s">
        <v>708</v>
      </c>
      <c r="N25" s="785">
        <v>2.0699999999999998</v>
      </c>
    </row>
    <row r="26" spans="1:14" s="126" customFormat="1" ht="19.7" customHeight="1">
      <c r="A26" s="173" t="s">
        <v>69</v>
      </c>
      <c r="B26" s="174"/>
      <c r="C26" s="172"/>
      <c r="D26" s="150" t="s">
        <v>57</v>
      </c>
      <c r="E26" s="175">
        <v>0.08</v>
      </c>
      <c r="F26" s="158" t="s">
        <v>58</v>
      </c>
      <c r="G26" s="160">
        <f>INT(G25*$E26)</f>
        <v>2600320</v>
      </c>
      <c r="H26" s="160"/>
      <c r="I26" s="160">
        <f t="shared" si="0"/>
        <v>2600320</v>
      </c>
      <c r="J26" s="166" t="s">
        <v>490</v>
      </c>
      <c r="M26" s="786"/>
      <c r="N26" s="787" t="s">
        <v>709</v>
      </c>
    </row>
    <row r="27" spans="1:14" s="126" customFormat="1" ht="19.7" customHeight="1">
      <c r="A27" s="793" t="s">
        <v>3</v>
      </c>
      <c r="B27" s="794"/>
      <c r="C27" s="794"/>
      <c r="D27" s="794"/>
      <c r="E27" s="794"/>
      <c r="F27" s="151"/>
      <c r="G27" s="160">
        <f>SUM(G25:G26)</f>
        <v>35104325.318719998</v>
      </c>
      <c r="H27" s="160"/>
      <c r="I27" s="160">
        <f t="shared" si="0"/>
        <v>35104325.318719998</v>
      </c>
      <c r="J27" s="166"/>
      <c r="M27" s="786" t="s">
        <v>710</v>
      </c>
      <c r="N27" s="788">
        <f>INT((($G$9+$G$10)+($G$6/1.1))*2.07%)</f>
        <v>2389716</v>
      </c>
    </row>
    <row r="28" spans="1:14" s="126" customFormat="1" ht="19.7" customHeight="1">
      <c r="A28" s="173" t="s">
        <v>137</v>
      </c>
      <c r="B28" s="176"/>
      <c r="C28" s="172"/>
      <c r="D28" s="150" t="s">
        <v>57</v>
      </c>
      <c r="E28" s="177">
        <v>0.15</v>
      </c>
      <c r="F28" s="158" t="s">
        <v>58</v>
      </c>
      <c r="G28" s="160">
        <f>INT(SUM(G12,G25,G26)*$E28-19000/1.1)</f>
        <v>8823904</v>
      </c>
      <c r="H28" s="160"/>
      <c r="I28" s="160">
        <f t="shared" si="0"/>
        <v>8823904</v>
      </c>
      <c r="J28" s="166" t="s">
        <v>288</v>
      </c>
      <c r="K28" s="178"/>
      <c r="M28" s="786" t="s">
        <v>711</v>
      </c>
      <c r="N28" s="788">
        <f>INT((($G$9+$G$10)*2.07%)*1.2)</f>
        <v>559165</v>
      </c>
    </row>
    <row r="29" spans="1:14" s="126" customFormat="1" ht="19.7" customHeight="1">
      <c r="A29" s="173" t="s">
        <v>3</v>
      </c>
      <c r="B29" s="172"/>
      <c r="C29" s="172"/>
      <c r="D29" s="172"/>
      <c r="E29" s="172"/>
      <c r="F29" s="151"/>
      <c r="G29" s="160">
        <f>SUM(G27:G28)</f>
        <v>43928229.318719998</v>
      </c>
      <c r="H29" s="160"/>
      <c r="I29" s="160">
        <f t="shared" si="0"/>
        <v>43928229.318719998</v>
      </c>
      <c r="J29" s="154"/>
      <c r="M29" s="789"/>
      <c r="N29" s="790" t="s">
        <v>712</v>
      </c>
    </row>
    <row r="30" spans="1:14" s="126" customFormat="1" ht="19.7" customHeight="1">
      <c r="A30" s="173" t="s">
        <v>138</v>
      </c>
      <c r="B30" s="176"/>
      <c r="C30" s="172"/>
      <c r="D30" s="150" t="s">
        <v>57</v>
      </c>
      <c r="E30" s="177">
        <v>0.1</v>
      </c>
      <c r="F30" s="158" t="s">
        <v>58</v>
      </c>
      <c r="G30" s="558">
        <f>G29*E30</f>
        <v>4392822.931872</v>
      </c>
      <c r="H30" s="558"/>
      <c r="I30" s="160">
        <f t="shared" si="0"/>
        <v>4392822.931872</v>
      </c>
      <c r="J30" s="154"/>
      <c r="M30" s="789"/>
      <c r="N30" s="790" t="s">
        <v>713</v>
      </c>
    </row>
    <row r="31" spans="1:14" s="126" customFormat="1" ht="19.7" customHeight="1">
      <c r="A31" s="173" t="s">
        <v>675</v>
      </c>
      <c r="B31" s="176"/>
      <c r="C31" s="172"/>
      <c r="D31" s="150"/>
      <c r="E31" s="177"/>
      <c r="F31" s="158"/>
      <c r="G31" s="558">
        <f>SUM(G29:G30)</f>
        <v>48321052.250592001</v>
      </c>
      <c r="H31" s="558"/>
      <c r="I31" s="160">
        <f t="shared" si="0"/>
        <v>48321052.250592001</v>
      </c>
      <c r="J31" s="154"/>
    </row>
    <row r="32" spans="1:14" s="126" customFormat="1" ht="19.7" customHeight="1">
      <c r="A32" s="173" t="s">
        <v>676</v>
      </c>
      <c r="B32" s="176"/>
      <c r="C32" s="172"/>
      <c r="D32" s="150"/>
      <c r="E32" s="177"/>
      <c r="F32" s="158"/>
      <c r="G32" s="153">
        <f>ROUNDDOWN(G31+G6,-4)</f>
        <v>150540000</v>
      </c>
      <c r="H32" s="153"/>
      <c r="I32" s="153">
        <f t="shared" si="0"/>
        <v>150540000</v>
      </c>
      <c r="J32" s="791"/>
      <c r="L32" s="126" t="s">
        <v>716</v>
      </c>
    </row>
    <row r="33" spans="1:13" s="181" customFormat="1" ht="18.75" customHeight="1">
      <c r="A33" s="179"/>
      <c r="B33" s="179"/>
      <c r="C33" s="179"/>
      <c r="D33" s="179"/>
      <c r="E33" s="179"/>
      <c r="F33" s="179"/>
      <c r="G33" s="179"/>
      <c r="H33" s="179"/>
      <c r="I33" s="179"/>
      <c r="J33" s="180"/>
      <c r="L33" s="181" t="s">
        <v>717</v>
      </c>
      <c r="M33" s="792">
        <v>48313739</v>
      </c>
    </row>
    <row r="34" spans="1:13" s="181" customFormat="1" ht="18.75" customHeight="1">
      <c r="C34" s="182"/>
      <c r="J34" s="180"/>
      <c r="L34" s="181" t="s">
        <v>718</v>
      </c>
      <c r="M34" s="181">
        <v>73526000</v>
      </c>
    </row>
    <row r="35" spans="1:13" s="181" customFormat="1" ht="18.75" customHeight="1">
      <c r="J35" s="180"/>
    </row>
    <row r="36" spans="1:13" s="181" customFormat="1" ht="18.75" customHeight="1">
      <c r="J36" s="180"/>
    </row>
    <row r="37" spans="1:13" s="181" customFormat="1" ht="18.75" customHeight="1">
      <c r="J37" s="180"/>
    </row>
    <row r="38" spans="1:13" s="181" customFormat="1" ht="18.75" customHeight="1">
      <c r="J38" s="180"/>
    </row>
    <row r="39" spans="1:13" s="181" customFormat="1" ht="18.75" customHeight="1">
      <c r="J39" s="180"/>
    </row>
    <row r="40" spans="1:13" s="181" customFormat="1" ht="18.75" customHeight="1">
      <c r="J40" s="180"/>
    </row>
    <row r="41" spans="1:13" s="181" customFormat="1" ht="18.75" customHeight="1">
      <c r="J41" s="180"/>
    </row>
    <row r="42" spans="1:13" s="181" customFormat="1" ht="18.75" customHeight="1">
      <c r="J42" s="180"/>
    </row>
    <row r="43" spans="1:13" s="181" customFormat="1" ht="18.75" customHeight="1">
      <c r="J43" s="180"/>
    </row>
    <row r="44" spans="1:13" s="181" customFormat="1" ht="18.75" customHeight="1">
      <c r="J44" s="180"/>
    </row>
    <row r="45" spans="1:13" s="181" customFormat="1" ht="18.75" customHeight="1">
      <c r="J45" s="180"/>
    </row>
    <row r="46" spans="1:13" s="181" customFormat="1" ht="18.75" customHeight="1">
      <c r="J46" s="180"/>
    </row>
    <row r="47" spans="1:13" s="181" customFormat="1" ht="18.75" customHeight="1">
      <c r="J47" s="180"/>
    </row>
    <row r="48" spans="1:13" s="181" customFormat="1" ht="18.75" customHeight="1">
      <c r="J48" s="180"/>
    </row>
    <row r="49" spans="10:10" s="181" customFormat="1" ht="18.75" customHeight="1">
      <c r="J49" s="180"/>
    </row>
    <row r="50" spans="10:10" s="181" customFormat="1" ht="18.75" customHeight="1">
      <c r="J50" s="180"/>
    </row>
    <row r="51" spans="10:10" s="181" customFormat="1" ht="18.75" customHeight="1">
      <c r="J51" s="180"/>
    </row>
    <row r="52" spans="10:10" s="181" customFormat="1" ht="18.75" customHeight="1">
      <c r="J52" s="180"/>
    </row>
    <row r="53" spans="10:10" s="181" customFormat="1" ht="18.75" customHeight="1">
      <c r="J53" s="180"/>
    </row>
    <row r="54" spans="10:10" s="181" customFormat="1" ht="18.75" customHeight="1">
      <c r="J54" s="180"/>
    </row>
    <row r="55" spans="10:10" s="181" customFormat="1" ht="18.75" customHeight="1">
      <c r="J55" s="180"/>
    </row>
    <row r="56" spans="10:10" s="181" customFormat="1" ht="18.75" customHeight="1">
      <c r="J56" s="180"/>
    </row>
    <row r="57" spans="10:10" s="181" customFormat="1" ht="18.75" customHeight="1">
      <c r="J57" s="180"/>
    </row>
    <row r="58" spans="10:10" s="181" customFormat="1" ht="18.75" customHeight="1">
      <c r="J58" s="180"/>
    </row>
    <row r="59" spans="10:10" s="181" customFormat="1" ht="18.75" customHeight="1">
      <c r="J59" s="180"/>
    </row>
    <row r="60" spans="10:10" s="181" customFormat="1" ht="18.75" customHeight="1">
      <c r="J60" s="180"/>
    </row>
    <row r="61" spans="10:10" s="181" customFormat="1" ht="18.75" customHeight="1">
      <c r="J61" s="180"/>
    </row>
    <row r="62" spans="10:10" s="181" customFormat="1" ht="18.75" customHeight="1">
      <c r="J62" s="180"/>
    </row>
    <row r="63" spans="10:10" s="181" customFormat="1" ht="18.75" customHeight="1">
      <c r="J63" s="180"/>
    </row>
    <row r="64" spans="10:10" s="181" customFormat="1" ht="18.75" customHeight="1">
      <c r="J64" s="180"/>
    </row>
    <row r="65" spans="10:10" s="181" customFormat="1" ht="18.75" customHeight="1">
      <c r="J65" s="180"/>
    </row>
    <row r="66" spans="10:10" s="181" customFormat="1" ht="18.75" customHeight="1">
      <c r="J66" s="180"/>
    </row>
    <row r="67" spans="10:10" s="181" customFormat="1" ht="18.75" customHeight="1">
      <c r="J67" s="180"/>
    </row>
    <row r="68" spans="10:10" s="181" customFormat="1" ht="18.75" customHeight="1">
      <c r="J68" s="180"/>
    </row>
    <row r="69" spans="10:10" s="181" customFormat="1" ht="18.75" customHeight="1">
      <c r="J69" s="180"/>
    </row>
    <row r="70" spans="10:10" s="181" customFormat="1" ht="18.75" customHeight="1">
      <c r="J70" s="180"/>
    </row>
    <row r="71" spans="10:10" s="181" customFormat="1" ht="18.75" customHeight="1">
      <c r="J71" s="180"/>
    </row>
    <row r="72" spans="10:10" s="181" customFormat="1" ht="18.75" customHeight="1">
      <c r="J72" s="180"/>
    </row>
    <row r="73" spans="10:10" s="181" customFormat="1" ht="18.75" customHeight="1">
      <c r="J73" s="180"/>
    </row>
    <row r="74" spans="10:10" s="181" customFormat="1" ht="18.75" customHeight="1">
      <c r="J74" s="180"/>
    </row>
    <row r="75" spans="10:10" s="181" customFormat="1" ht="18.75" customHeight="1">
      <c r="J75" s="180"/>
    </row>
    <row r="76" spans="10:10" s="181" customFormat="1" ht="18.75" customHeight="1">
      <c r="J76" s="180"/>
    </row>
    <row r="77" spans="10:10" s="181" customFormat="1" ht="18.75" customHeight="1">
      <c r="J77" s="180"/>
    </row>
    <row r="78" spans="10:10" s="181" customFormat="1" ht="18.75" customHeight="1">
      <c r="J78" s="180"/>
    </row>
    <row r="79" spans="10:10" s="181" customFormat="1" ht="18.75" customHeight="1">
      <c r="J79" s="180"/>
    </row>
    <row r="80" spans="10:10" s="181" customFormat="1" ht="18.75" customHeight="1">
      <c r="J80" s="180"/>
    </row>
    <row r="81" spans="10:10" s="181" customFormat="1" ht="18.75" customHeight="1">
      <c r="J81" s="180"/>
    </row>
    <row r="82" spans="10:10" s="181" customFormat="1" ht="18.75" customHeight="1">
      <c r="J82" s="180"/>
    </row>
    <row r="83" spans="10:10" s="181" customFormat="1" ht="18.75" customHeight="1">
      <c r="J83" s="180"/>
    </row>
    <row r="84" spans="10:10" s="181" customFormat="1" ht="18.75" customHeight="1">
      <c r="J84" s="180"/>
    </row>
    <row r="85" spans="10:10" s="181" customFormat="1" ht="18.75" customHeight="1">
      <c r="J85" s="180"/>
    </row>
    <row r="86" spans="10:10" s="181" customFormat="1" ht="18.75" customHeight="1">
      <c r="J86" s="180"/>
    </row>
    <row r="87" spans="10:10" s="181" customFormat="1" ht="18.75" customHeight="1">
      <c r="J87" s="180"/>
    </row>
    <row r="88" spans="10:10" s="181" customFormat="1" ht="18.75" customHeight="1">
      <c r="J88" s="180"/>
    </row>
    <row r="89" spans="10:10" s="181" customFormat="1" ht="18.75" customHeight="1">
      <c r="J89" s="180"/>
    </row>
    <row r="90" spans="10:10" s="181" customFormat="1" ht="18.75" customHeight="1">
      <c r="J90" s="180"/>
    </row>
    <row r="91" spans="10:10" s="181" customFormat="1" ht="18.75" customHeight="1">
      <c r="J91" s="180"/>
    </row>
    <row r="92" spans="10:10" s="181" customFormat="1" ht="18.75" customHeight="1">
      <c r="J92" s="180"/>
    </row>
    <row r="93" spans="10:10" s="181" customFormat="1" ht="18.75" customHeight="1">
      <c r="J93" s="180"/>
    </row>
    <row r="94" spans="10:10" s="181" customFormat="1" ht="18.75" customHeight="1">
      <c r="J94" s="180"/>
    </row>
    <row r="95" spans="10:10" s="181" customFormat="1" ht="18.75" customHeight="1">
      <c r="J95" s="180"/>
    </row>
    <row r="96" spans="10:10" s="181" customFormat="1" ht="18.75" customHeight="1">
      <c r="J96" s="180"/>
    </row>
    <row r="97" spans="10:10" s="181" customFormat="1" ht="18.75" customHeight="1">
      <c r="J97" s="180"/>
    </row>
    <row r="98" spans="10:10" s="181" customFormat="1" ht="18.75" customHeight="1">
      <c r="J98" s="180"/>
    </row>
    <row r="99" spans="10:10" s="181" customFormat="1" ht="18.75" customHeight="1">
      <c r="J99" s="180"/>
    </row>
    <row r="100" spans="10:10" s="181" customFormat="1" ht="18.75" customHeight="1">
      <c r="J100" s="180"/>
    </row>
    <row r="101" spans="10:10" s="181" customFormat="1" ht="18.75" customHeight="1">
      <c r="J101" s="180"/>
    </row>
    <row r="102" spans="10:10" s="181" customFormat="1" ht="18.75" customHeight="1">
      <c r="J102" s="180"/>
    </row>
    <row r="103" spans="10:10" s="181" customFormat="1" ht="18.75" customHeight="1">
      <c r="J103" s="180"/>
    </row>
    <row r="104" spans="10:10" s="181" customFormat="1" ht="18.75" customHeight="1">
      <c r="J104" s="180"/>
    </row>
    <row r="105" spans="10:10" s="181" customFormat="1" ht="18.75" customHeight="1">
      <c r="J105" s="180"/>
    </row>
    <row r="106" spans="10:10" s="181" customFormat="1" ht="18.75" customHeight="1">
      <c r="J106" s="180"/>
    </row>
    <row r="107" spans="10:10" s="181" customFormat="1" ht="18.75" customHeight="1">
      <c r="J107" s="180"/>
    </row>
    <row r="108" spans="10:10" s="181" customFormat="1" ht="18.75" customHeight="1">
      <c r="J108" s="180"/>
    </row>
    <row r="109" spans="10:10" s="181" customFormat="1" ht="18.75" customHeight="1">
      <c r="J109" s="180"/>
    </row>
    <row r="110" spans="10:10" s="181" customFormat="1" ht="18.75" customHeight="1">
      <c r="J110" s="180"/>
    </row>
    <row r="111" spans="10:10" s="181" customFormat="1" ht="18.75" customHeight="1">
      <c r="J111" s="180"/>
    </row>
    <row r="112" spans="10:10" s="181" customFormat="1" ht="18.75" customHeight="1">
      <c r="J112" s="180"/>
    </row>
    <row r="113" spans="10:10" s="181" customFormat="1" ht="18.75" customHeight="1">
      <c r="J113" s="180"/>
    </row>
    <row r="114" spans="10:10" s="181" customFormat="1" ht="18.75" customHeight="1">
      <c r="J114" s="180"/>
    </row>
    <row r="115" spans="10:10" s="181" customFormat="1" ht="18.75" customHeight="1">
      <c r="J115" s="180"/>
    </row>
    <row r="116" spans="10:10" s="181" customFormat="1" ht="18.75" customHeight="1">
      <c r="J116" s="180"/>
    </row>
    <row r="117" spans="10:10" s="181" customFormat="1" ht="18.75" customHeight="1">
      <c r="J117" s="180"/>
    </row>
    <row r="118" spans="10:10" s="181" customFormat="1" ht="18.75" customHeight="1">
      <c r="J118" s="180"/>
    </row>
    <row r="119" spans="10:10" s="181" customFormat="1" ht="18.75" customHeight="1">
      <c r="J119" s="180"/>
    </row>
    <row r="120" spans="10:10" s="181" customFormat="1" ht="18.75" customHeight="1">
      <c r="J120" s="180"/>
    </row>
    <row r="121" spans="10:10" s="181" customFormat="1" ht="18.75" customHeight="1">
      <c r="J121" s="180"/>
    </row>
    <row r="122" spans="10:10" s="181" customFormat="1" ht="18.75" customHeight="1">
      <c r="J122" s="180"/>
    </row>
    <row r="123" spans="10:10" s="181" customFormat="1" ht="18.75" customHeight="1">
      <c r="J123" s="180"/>
    </row>
    <row r="124" spans="10:10" s="181" customFormat="1" ht="18.75" customHeight="1">
      <c r="J124" s="180"/>
    </row>
    <row r="125" spans="10:10" s="181" customFormat="1" ht="18.75" customHeight="1">
      <c r="J125" s="180"/>
    </row>
    <row r="126" spans="10:10" s="181" customFormat="1" ht="18.75" customHeight="1">
      <c r="J126" s="180"/>
    </row>
    <row r="127" spans="10:10" s="181" customFormat="1" ht="18.75" customHeight="1">
      <c r="J127" s="180"/>
    </row>
    <row r="128" spans="10:10" s="181" customFormat="1" ht="18.75" customHeight="1">
      <c r="J128" s="180"/>
    </row>
    <row r="129" spans="10:10" s="181" customFormat="1" ht="18.75" customHeight="1">
      <c r="J129" s="180"/>
    </row>
    <row r="130" spans="10:10" s="181" customFormat="1" ht="18.75" customHeight="1">
      <c r="J130" s="180"/>
    </row>
    <row r="131" spans="10:10" s="181" customFormat="1" ht="18.75" customHeight="1">
      <c r="J131" s="180"/>
    </row>
    <row r="132" spans="10:10" s="181" customFormat="1" ht="18.75" customHeight="1">
      <c r="J132" s="180"/>
    </row>
    <row r="133" spans="10:10" s="181" customFormat="1" ht="18.75" customHeight="1">
      <c r="J133" s="180"/>
    </row>
    <row r="134" spans="10:10" s="181" customFormat="1" ht="18.75" customHeight="1">
      <c r="J134" s="180"/>
    </row>
    <row r="135" spans="10:10" s="181" customFormat="1" ht="18.75" customHeight="1">
      <c r="J135" s="180"/>
    </row>
    <row r="136" spans="10:10" s="181" customFormat="1" ht="18.75" customHeight="1">
      <c r="J136" s="180"/>
    </row>
    <row r="137" spans="10:10" s="181" customFormat="1" ht="18.75" customHeight="1">
      <c r="J137" s="180"/>
    </row>
    <row r="138" spans="10:10" s="181" customFormat="1" ht="18.75" customHeight="1">
      <c r="J138" s="180"/>
    </row>
    <row r="139" spans="10:10" s="181" customFormat="1" ht="18.75" customHeight="1">
      <c r="J139" s="180"/>
    </row>
    <row r="140" spans="10:10" s="181" customFormat="1" ht="18.75" customHeight="1">
      <c r="J140" s="180"/>
    </row>
    <row r="141" spans="10:10" s="181" customFormat="1" ht="18.75" customHeight="1">
      <c r="J141" s="180"/>
    </row>
    <row r="142" spans="10:10" s="181" customFormat="1" ht="18.75" customHeight="1">
      <c r="J142" s="180"/>
    </row>
    <row r="143" spans="10:10" s="181" customFormat="1" ht="18.75" customHeight="1">
      <c r="J143" s="180"/>
    </row>
    <row r="144" spans="10:10" s="181" customFormat="1" ht="18.75" customHeight="1">
      <c r="J144" s="180"/>
    </row>
    <row r="145" spans="10:10" s="181" customFormat="1" ht="18.75" customHeight="1">
      <c r="J145" s="180"/>
    </row>
    <row r="146" spans="10:10" s="181" customFormat="1" ht="18.75" customHeight="1">
      <c r="J146" s="180"/>
    </row>
    <row r="147" spans="10:10" s="181" customFormat="1" ht="18.75" customHeight="1">
      <c r="J147" s="180"/>
    </row>
    <row r="148" spans="10:10" s="181" customFormat="1" ht="18.75" customHeight="1">
      <c r="J148" s="180"/>
    </row>
    <row r="149" spans="10:10" s="181" customFormat="1" ht="18.75" customHeight="1">
      <c r="J149" s="180"/>
    </row>
    <row r="150" spans="10:10" s="181" customFormat="1" ht="18.75" customHeight="1">
      <c r="J150" s="180"/>
    </row>
    <row r="151" spans="10:10" s="181" customFormat="1" ht="18.75" customHeight="1">
      <c r="J151" s="180"/>
    </row>
    <row r="152" spans="10:10" s="181" customFormat="1" ht="18.75" customHeight="1">
      <c r="J152" s="180"/>
    </row>
    <row r="153" spans="10:10" s="181" customFormat="1" ht="18.75" customHeight="1">
      <c r="J153" s="180"/>
    </row>
    <row r="154" spans="10:10" s="181" customFormat="1" ht="18.75" customHeight="1">
      <c r="J154" s="180"/>
    </row>
    <row r="155" spans="10:10" s="181" customFormat="1" ht="18.75" customHeight="1">
      <c r="J155" s="180"/>
    </row>
    <row r="156" spans="10:10" s="181" customFormat="1" ht="18.75" customHeight="1">
      <c r="J156" s="180"/>
    </row>
    <row r="157" spans="10:10" s="181" customFormat="1" ht="18.75" customHeight="1">
      <c r="J157" s="180"/>
    </row>
    <row r="158" spans="10:10" s="181" customFormat="1" ht="18.75" customHeight="1">
      <c r="J158" s="180"/>
    </row>
    <row r="159" spans="10:10" s="181" customFormat="1" ht="18.75" customHeight="1">
      <c r="J159" s="180"/>
    </row>
    <row r="160" spans="10:10" s="181" customFormat="1" ht="18.75" customHeight="1">
      <c r="J160" s="180"/>
    </row>
    <row r="161" spans="10:10" s="181" customFormat="1" ht="18.75" customHeight="1">
      <c r="J161" s="180"/>
    </row>
    <row r="162" spans="10:10" s="181" customFormat="1" ht="18.75" customHeight="1">
      <c r="J162" s="180"/>
    </row>
    <row r="163" spans="10:10" s="181" customFormat="1" ht="18.75" customHeight="1">
      <c r="J163" s="180"/>
    </row>
    <row r="164" spans="10:10" s="181" customFormat="1" ht="18.75" customHeight="1">
      <c r="J164" s="180"/>
    </row>
    <row r="165" spans="10:10" s="181" customFormat="1" ht="18.75" customHeight="1">
      <c r="J165" s="180"/>
    </row>
    <row r="166" spans="10:10" s="181" customFormat="1" ht="18.75" customHeight="1">
      <c r="J166" s="180"/>
    </row>
    <row r="167" spans="10:10" s="181" customFormat="1" ht="18.75" customHeight="1">
      <c r="J167" s="180"/>
    </row>
    <row r="168" spans="10:10" s="181" customFormat="1" ht="18.75" customHeight="1">
      <c r="J168" s="180"/>
    </row>
    <row r="169" spans="10:10" s="181" customFormat="1" ht="18.75" customHeight="1">
      <c r="J169" s="180"/>
    </row>
    <row r="170" spans="10:10" s="181" customFormat="1" ht="18.75" customHeight="1">
      <c r="J170" s="180"/>
    </row>
    <row r="171" spans="10:10" s="181" customFormat="1" ht="18.75" customHeight="1">
      <c r="J171" s="180"/>
    </row>
    <row r="172" spans="10:10" s="181" customFormat="1" ht="18.75" customHeight="1">
      <c r="J172" s="180"/>
    </row>
    <row r="173" spans="10:10" s="181" customFormat="1" ht="18.75" customHeight="1">
      <c r="J173" s="180"/>
    </row>
    <row r="174" spans="10:10" s="181" customFormat="1" ht="18.75" customHeight="1">
      <c r="J174" s="180"/>
    </row>
    <row r="175" spans="10:10" s="181" customFormat="1" ht="18.75" customHeight="1">
      <c r="J175" s="180"/>
    </row>
    <row r="176" spans="10:10" s="181" customFormat="1" ht="18.75" customHeight="1">
      <c r="J176" s="180"/>
    </row>
    <row r="177" spans="10:10" s="181" customFormat="1" ht="18.75" customHeight="1">
      <c r="J177" s="180"/>
    </row>
    <row r="178" spans="10:10" s="181" customFormat="1" ht="18.75" customHeight="1">
      <c r="J178" s="180"/>
    </row>
    <row r="179" spans="10:10" s="181" customFormat="1" ht="18.75" customHeight="1">
      <c r="J179" s="180"/>
    </row>
    <row r="180" spans="10:10" s="181" customFormat="1" ht="18.75" customHeight="1">
      <c r="J180" s="180"/>
    </row>
    <row r="181" spans="10:10" s="181" customFormat="1" ht="18.75" customHeight="1">
      <c r="J181" s="180"/>
    </row>
    <row r="182" spans="10:10" s="181" customFormat="1" ht="18.75" customHeight="1">
      <c r="J182" s="180"/>
    </row>
    <row r="183" spans="10:10" s="181" customFormat="1" ht="18.75" customHeight="1">
      <c r="J183" s="180"/>
    </row>
    <row r="184" spans="10:10" s="181" customFormat="1" ht="18.75" customHeight="1">
      <c r="J184" s="180"/>
    </row>
    <row r="185" spans="10:10" s="181" customFormat="1" ht="18.75" customHeight="1">
      <c r="J185" s="180"/>
    </row>
    <row r="186" spans="10:10" s="181" customFormat="1" ht="18.75" customHeight="1">
      <c r="J186" s="180"/>
    </row>
    <row r="187" spans="10:10" s="181" customFormat="1" ht="18.75" customHeight="1">
      <c r="J187" s="180"/>
    </row>
    <row r="188" spans="10:10" s="181" customFormat="1" ht="18.75" customHeight="1">
      <c r="J188" s="180"/>
    </row>
    <row r="189" spans="10:10" s="181" customFormat="1" ht="18.75" customHeight="1">
      <c r="J189" s="180"/>
    </row>
    <row r="190" spans="10:10" s="181" customFormat="1" ht="18.75" customHeight="1">
      <c r="J190" s="180"/>
    </row>
    <row r="191" spans="10:10" s="181" customFormat="1" ht="18.75" customHeight="1">
      <c r="J191" s="180"/>
    </row>
    <row r="192" spans="10:10" s="181" customFormat="1" ht="18.75" customHeight="1">
      <c r="J192" s="180"/>
    </row>
    <row r="193" spans="10:10" s="181" customFormat="1" ht="18.75" customHeight="1">
      <c r="J193" s="180"/>
    </row>
    <row r="194" spans="10:10" s="181" customFormat="1" ht="18.75" customHeight="1">
      <c r="J194" s="180"/>
    </row>
    <row r="195" spans="10:10" s="181" customFormat="1" ht="18.75" customHeight="1">
      <c r="J195" s="180"/>
    </row>
    <row r="196" spans="10:10" s="181" customFormat="1" ht="18.75" customHeight="1">
      <c r="J196" s="180"/>
    </row>
    <row r="197" spans="10:10" s="181" customFormat="1" ht="18.75" customHeight="1">
      <c r="J197" s="180"/>
    </row>
    <row r="198" spans="10:10" s="181" customFormat="1" ht="18.75" customHeight="1">
      <c r="J198" s="180"/>
    </row>
    <row r="199" spans="10:10" s="181" customFormat="1" ht="18.75" customHeight="1">
      <c r="J199" s="180"/>
    </row>
    <row r="200" spans="10:10" s="181" customFormat="1" ht="18.75" customHeight="1">
      <c r="J200" s="180"/>
    </row>
    <row r="201" spans="10:10" s="181" customFormat="1" ht="18.75" customHeight="1">
      <c r="J201" s="180"/>
    </row>
    <row r="202" spans="10:10" s="181" customFormat="1" ht="18.75" customHeight="1">
      <c r="J202" s="180"/>
    </row>
    <row r="203" spans="10:10" s="181" customFormat="1" ht="18.75" customHeight="1">
      <c r="J203" s="180"/>
    </row>
    <row r="204" spans="10:10" s="181" customFormat="1" ht="18.75" customHeight="1">
      <c r="J204" s="180"/>
    </row>
    <row r="205" spans="10:10" s="181" customFormat="1" ht="18.75" customHeight="1">
      <c r="J205" s="180"/>
    </row>
    <row r="206" spans="10:10" s="181" customFormat="1" ht="18.75" customHeight="1">
      <c r="J206" s="180"/>
    </row>
    <row r="207" spans="10:10" s="181" customFormat="1" ht="18.75" customHeight="1">
      <c r="J207" s="180"/>
    </row>
    <row r="208" spans="10:10" s="181" customFormat="1" ht="18.75" customHeight="1">
      <c r="J208" s="180"/>
    </row>
    <row r="209" spans="10:10" s="181" customFormat="1" ht="18.75" customHeight="1">
      <c r="J209" s="180"/>
    </row>
    <row r="210" spans="10:10" s="181" customFormat="1" ht="18.75" customHeight="1">
      <c r="J210" s="180"/>
    </row>
    <row r="211" spans="10:10" s="181" customFormat="1" ht="18.75" customHeight="1">
      <c r="J211" s="180"/>
    </row>
    <row r="212" spans="10:10" s="181" customFormat="1" ht="18.75" customHeight="1">
      <c r="J212" s="180"/>
    </row>
    <row r="213" spans="10:10" s="181" customFormat="1" ht="18.75" customHeight="1">
      <c r="J213" s="180"/>
    </row>
    <row r="214" spans="10:10" s="181" customFormat="1" ht="18.75" customHeight="1">
      <c r="J214" s="180"/>
    </row>
    <row r="215" spans="10:10" s="181" customFormat="1" ht="18.75" customHeight="1">
      <c r="J215" s="180"/>
    </row>
    <row r="216" spans="10:10" s="181" customFormat="1" ht="18.75" customHeight="1">
      <c r="J216" s="180"/>
    </row>
    <row r="217" spans="10:10" s="181" customFormat="1" ht="18.75" customHeight="1">
      <c r="J217" s="180"/>
    </row>
    <row r="218" spans="10:10" s="181" customFormat="1" ht="18.75" customHeight="1">
      <c r="J218" s="180"/>
    </row>
    <row r="219" spans="10:10" s="181" customFormat="1" ht="18.75" customHeight="1">
      <c r="J219" s="180"/>
    </row>
    <row r="220" spans="10:10" s="181" customFormat="1" ht="18.75" customHeight="1">
      <c r="J220" s="180"/>
    </row>
    <row r="221" spans="10:10" s="181" customFormat="1" ht="18.75" customHeight="1">
      <c r="J221" s="180"/>
    </row>
    <row r="222" spans="10:10" s="181" customFormat="1" ht="18.75" customHeight="1">
      <c r="J222" s="180"/>
    </row>
    <row r="223" spans="10:10" s="181" customFormat="1" ht="18.75" customHeight="1">
      <c r="J223" s="180"/>
    </row>
    <row r="224" spans="10:10" s="181" customFormat="1" ht="18.75" customHeight="1">
      <c r="J224" s="180"/>
    </row>
    <row r="225" spans="10:10" s="181" customFormat="1" ht="18.75" customHeight="1">
      <c r="J225" s="180"/>
    </row>
    <row r="226" spans="10:10" s="181" customFormat="1" ht="18.75" customHeight="1">
      <c r="J226" s="180"/>
    </row>
    <row r="227" spans="10:10" s="181" customFormat="1" ht="18.75" customHeight="1">
      <c r="J227" s="180"/>
    </row>
    <row r="228" spans="10:10" s="181" customFormat="1" ht="18.75" customHeight="1">
      <c r="J228" s="180"/>
    </row>
    <row r="229" spans="10:10" s="181" customFormat="1" ht="18.75" customHeight="1">
      <c r="J229" s="180"/>
    </row>
    <row r="230" spans="10:10" s="181" customFormat="1" ht="18.75" customHeight="1">
      <c r="J230" s="180"/>
    </row>
    <row r="231" spans="10:10" s="181" customFormat="1" ht="18.75" customHeight="1">
      <c r="J231" s="180"/>
    </row>
    <row r="232" spans="10:10" s="181" customFormat="1" ht="18.75" customHeight="1">
      <c r="J232" s="180"/>
    </row>
    <row r="233" spans="10:10" s="181" customFormat="1" ht="18.75" customHeight="1">
      <c r="J233" s="180"/>
    </row>
    <row r="234" spans="10:10" s="181" customFormat="1" ht="18.75" customHeight="1">
      <c r="J234" s="180"/>
    </row>
    <row r="235" spans="10:10" s="181" customFormat="1" ht="18.75" customHeight="1">
      <c r="J235" s="180"/>
    </row>
    <row r="236" spans="10:10" s="181" customFormat="1" ht="18.75" customHeight="1">
      <c r="J236" s="180"/>
    </row>
    <row r="237" spans="10:10" s="181" customFormat="1" ht="18.75" customHeight="1">
      <c r="J237" s="180"/>
    </row>
    <row r="238" spans="10:10" s="181" customFormat="1" ht="18.75" customHeight="1">
      <c r="J238" s="180"/>
    </row>
    <row r="239" spans="10:10" s="181" customFormat="1" ht="18.75" customHeight="1">
      <c r="J239" s="180"/>
    </row>
    <row r="240" spans="10:10" s="181" customFormat="1" ht="18.75" customHeight="1">
      <c r="J240" s="180"/>
    </row>
    <row r="241" spans="10:10" s="181" customFormat="1" ht="18.75" customHeight="1">
      <c r="J241" s="180"/>
    </row>
    <row r="242" spans="10:10" s="181" customFormat="1" ht="18.75" customHeight="1">
      <c r="J242" s="180"/>
    </row>
    <row r="243" spans="10:10" s="181" customFormat="1" ht="18.75" customHeight="1">
      <c r="J243" s="180"/>
    </row>
    <row r="244" spans="10:10" s="181" customFormat="1" ht="18.75" customHeight="1">
      <c r="J244" s="180"/>
    </row>
    <row r="245" spans="10:10" s="181" customFormat="1" ht="18.75" customHeight="1">
      <c r="J245" s="180"/>
    </row>
    <row r="246" spans="10:10" s="181" customFormat="1" ht="18.75" customHeight="1">
      <c r="J246" s="180"/>
    </row>
    <row r="247" spans="10:10" s="181" customFormat="1" ht="18.75" customHeight="1">
      <c r="J247" s="180"/>
    </row>
    <row r="248" spans="10:10" s="181" customFormat="1" ht="18.75" customHeight="1">
      <c r="J248" s="180"/>
    </row>
    <row r="249" spans="10:10" s="181" customFormat="1" ht="18.75" customHeight="1">
      <c r="J249" s="180"/>
    </row>
    <row r="250" spans="10:10" s="181" customFormat="1" ht="18.75" customHeight="1">
      <c r="J250" s="180"/>
    </row>
    <row r="251" spans="10:10" s="181" customFormat="1" ht="18.75" customHeight="1">
      <c r="J251" s="180"/>
    </row>
    <row r="252" spans="10:10" s="181" customFormat="1" ht="18.75" customHeight="1">
      <c r="J252" s="180"/>
    </row>
    <row r="253" spans="10:10" s="181" customFormat="1" ht="18.75" customHeight="1">
      <c r="J253" s="180"/>
    </row>
    <row r="254" spans="10:10" s="181" customFormat="1" ht="18.75" customHeight="1">
      <c r="J254" s="180"/>
    </row>
    <row r="255" spans="10:10" s="181" customFormat="1" ht="18.75" customHeight="1">
      <c r="J255" s="180"/>
    </row>
    <row r="256" spans="10:10" s="181" customFormat="1" ht="18.75" customHeight="1">
      <c r="J256" s="180"/>
    </row>
    <row r="257" spans="10:10" s="181" customFormat="1" ht="18.75" customHeight="1">
      <c r="J257" s="180"/>
    </row>
    <row r="258" spans="10:10" s="181" customFormat="1" ht="18.75" customHeight="1">
      <c r="J258" s="180"/>
    </row>
    <row r="259" spans="10:10" s="181" customFormat="1" ht="18.75" customHeight="1">
      <c r="J259" s="180"/>
    </row>
    <row r="260" spans="10:10" s="181" customFormat="1" ht="18.75" customHeight="1">
      <c r="J260" s="180"/>
    </row>
    <row r="261" spans="10:10" s="181" customFormat="1" ht="18.75" customHeight="1">
      <c r="J261" s="180"/>
    </row>
    <row r="262" spans="10:10" s="181" customFormat="1" ht="18.75" customHeight="1">
      <c r="J262" s="180"/>
    </row>
    <row r="263" spans="10:10" s="181" customFormat="1" ht="18.75" customHeight="1">
      <c r="J263" s="180"/>
    </row>
    <row r="264" spans="10:10" s="181" customFormat="1" ht="18.75" customHeight="1">
      <c r="J264" s="180"/>
    </row>
    <row r="265" spans="10:10" s="181" customFormat="1" ht="18.75" customHeight="1">
      <c r="J265" s="180"/>
    </row>
    <row r="266" spans="10:10" s="181" customFormat="1" ht="18.75" customHeight="1">
      <c r="J266" s="180"/>
    </row>
    <row r="267" spans="10:10" s="181" customFormat="1" ht="18.75" customHeight="1">
      <c r="J267" s="180"/>
    </row>
    <row r="268" spans="10:10" s="181" customFormat="1" ht="18.75" customHeight="1">
      <c r="J268" s="180"/>
    </row>
    <row r="269" spans="10:10" s="181" customFormat="1" ht="18.75" customHeight="1">
      <c r="J269" s="180"/>
    </row>
    <row r="270" spans="10:10" s="181" customFormat="1" ht="18.75" customHeight="1">
      <c r="J270" s="180"/>
    </row>
    <row r="271" spans="10:10" s="181" customFormat="1" ht="18.75" customHeight="1">
      <c r="J271" s="180"/>
    </row>
    <row r="272" spans="10:10" s="181" customFormat="1" ht="18.75" customHeight="1">
      <c r="J272" s="180"/>
    </row>
    <row r="273" spans="10:10" s="181" customFormat="1" ht="18.75" customHeight="1">
      <c r="J273" s="180"/>
    </row>
    <row r="274" spans="10:10" s="181" customFormat="1" ht="18.75" customHeight="1">
      <c r="J274" s="180"/>
    </row>
    <row r="275" spans="10:10" s="181" customFormat="1" ht="18.75" customHeight="1">
      <c r="J275" s="180"/>
    </row>
    <row r="276" spans="10:10" s="181" customFormat="1" ht="18.75" customHeight="1">
      <c r="J276" s="180"/>
    </row>
    <row r="277" spans="10:10" s="181" customFormat="1" ht="18.75" customHeight="1">
      <c r="J277" s="180"/>
    </row>
    <row r="278" spans="10:10" s="181" customFormat="1" ht="18.75" customHeight="1">
      <c r="J278" s="180"/>
    </row>
    <row r="279" spans="10:10" s="181" customFormat="1" ht="18.75" customHeight="1">
      <c r="J279" s="180"/>
    </row>
    <row r="280" spans="10:10" s="181" customFormat="1" ht="18.75" customHeight="1">
      <c r="J280" s="180"/>
    </row>
    <row r="281" spans="10:10" s="181" customFormat="1" ht="18.75" customHeight="1">
      <c r="J281" s="180"/>
    </row>
    <row r="282" spans="10:10" s="181" customFormat="1" ht="18.75" customHeight="1">
      <c r="J282" s="180"/>
    </row>
    <row r="283" spans="10:10" s="181" customFormat="1" ht="18.75" customHeight="1">
      <c r="J283" s="180"/>
    </row>
    <row r="284" spans="10:10" s="181" customFormat="1" ht="18.75" customHeight="1">
      <c r="J284" s="180"/>
    </row>
    <row r="285" spans="10:10" s="181" customFormat="1" ht="18.75" customHeight="1">
      <c r="J285" s="180"/>
    </row>
    <row r="286" spans="10:10" s="181" customFormat="1" ht="18.75" customHeight="1">
      <c r="J286" s="180"/>
    </row>
    <row r="287" spans="10:10" s="181" customFormat="1" ht="18.75" customHeight="1">
      <c r="J287" s="180"/>
    </row>
    <row r="288" spans="10:10" s="181" customFormat="1" ht="18.75" customHeight="1">
      <c r="J288" s="180"/>
    </row>
    <row r="289" spans="10:10" s="181" customFormat="1" ht="18.75" customHeight="1">
      <c r="J289" s="180"/>
    </row>
    <row r="290" spans="10:10" s="181" customFormat="1" ht="18.75" customHeight="1">
      <c r="J290" s="180"/>
    </row>
    <row r="291" spans="10:10" s="181" customFormat="1" ht="18.75" customHeight="1">
      <c r="J291" s="180"/>
    </row>
    <row r="292" spans="10:10" s="181" customFormat="1" ht="18.75" customHeight="1">
      <c r="J292" s="180"/>
    </row>
    <row r="293" spans="10:10" s="181" customFormat="1" ht="18.75" customHeight="1">
      <c r="J293" s="180"/>
    </row>
    <row r="294" spans="10:10" s="181" customFormat="1" ht="18.75" customHeight="1">
      <c r="J294" s="180"/>
    </row>
    <row r="295" spans="10:10" s="181" customFormat="1" ht="18.75" customHeight="1">
      <c r="J295" s="180"/>
    </row>
    <row r="296" spans="10:10" s="181" customFormat="1" ht="18.75" customHeight="1">
      <c r="J296" s="180"/>
    </row>
    <row r="297" spans="10:10" s="181" customFormat="1" ht="18.75" customHeight="1">
      <c r="J297" s="180"/>
    </row>
    <row r="298" spans="10:10" s="181" customFormat="1" ht="18.75" customHeight="1">
      <c r="J298" s="180"/>
    </row>
    <row r="299" spans="10:10" s="181" customFormat="1" ht="18.75" customHeight="1">
      <c r="J299" s="180"/>
    </row>
    <row r="300" spans="10:10" s="181" customFormat="1" ht="18.75" customHeight="1">
      <c r="J300" s="180"/>
    </row>
    <row r="301" spans="10:10" s="181" customFormat="1" ht="18.75" customHeight="1">
      <c r="J301" s="180"/>
    </row>
    <row r="302" spans="10:10" s="181" customFormat="1" ht="18.75" customHeight="1">
      <c r="J302" s="180"/>
    </row>
    <row r="303" spans="10:10" s="181" customFormat="1" ht="18.75" customHeight="1">
      <c r="J303" s="180"/>
    </row>
    <row r="304" spans="10:10" s="181" customFormat="1" ht="18.75" customHeight="1">
      <c r="J304" s="180"/>
    </row>
    <row r="305" spans="10:10" s="181" customFormat="1" ht="18.75" customHeight="1">
      <c r="J305" s="180"/>
    </row>
    <row r="306" spans="10:10" s="181" customFormat="1" ht="18.75" customHeight="1">
      <c r="J306" s="180"/>
    </row>
    <row r="307" spans="10:10" s="181" customFormat="1" ht="18.75" customHeight="1">
      <c r="J307" s="180"/>
    </row>
    <row r="308" spans="10:10" s="181" customFormat="1" ht="18.75" customHeight="1">
      <c r="J308" s="180"/>
    </row>
    <row r="309" spans="10:10" s="181" customFormat="1" ht="18.75" customHeight="1">
      <c r="J309" s="180"/>
    </row>
    <row r="310" spans="10:10" s="181" customFormat="1" ht="18.75" customHeight="1">
      <c r="J310" s="180"/>
    </row>
    <row r="311" spans="10:10" s="181" customFormat="1" ht="18.75" customHeight="1">
      <c r="J311" s="180"/>
    </row>
    <row r="312" spans="10:10" s="181" customFormat="1" ht="18.75" customHeight="1">
      <c r="J312" s="180"/>
    </row>
    <row r="313" spans="10:10" s="181" customFormat="1" ht="18.75" customHeight="1">
      <c r="J313" s="180"/>
    </row>
    <row r="314" spans="10:10" s="181" customFormat="1" ht="18.75" customHeight="1">
      <c r="J314" s="180"/>
    </row>
    <row r="315" spans="10:10" s="181" customFormat="1" ht="18.75" customHeight="1">
      <c r="J315" s="180"/>
    </row>
    <row r="316" spans="10:10" s="181" customFormat="1" ht="18.75" customHeight="1">
      <c r="J316" s="180"/>
    </row>
    <row r="317" spans="10:10" s="181" customFormat="1" ht="18.75" customHeight="1">
      <c r="J317" s="180"/>
    </row>
    <row r="318" spans="10:10" s="181" customFormat="1" ht="18.75" customHeight="1">
      <c r="J318" s="180"/>
    </row>
    <row r="319" spans="10:10" s="181" customFormat="1" ht="18.75" customHeight="1">
      <c r="J319" s="180"/>
    </row>
    <row r="320" spans="10:10" s="181" customFormat="1" ht="18.75" customHeight="1">
      <c r="J320" s="180"/>
    </row>
    <row r="321" spans="10:10" s="181" customFormat="1" ht="18.75" customHeight="1">
      <c r="J321" s="180"/>
    </row>
    <row r="322" spans="10:10" s="181" customFormat="1" ht="18.75" customHeight="1">
      <c r="J322" s="180"/>
    </row>
    <row r="323" spans="10:10" s="181" customFormat="1" ht="18.75" customHeight="1">
      <c r="J323" s="180"/>
    </row>
    <row r="324" spans="10:10" s="181" customFormat="1" ht="18.75" customHeight="1">
      <c r="J324" s="180"/>
    </row>
    <row r="325" spans="10:10" s="181" customFormat="1" ht="18.75" customHeight="1">
      <c r="J325" s="180"/>
    </row>
    <row r="326" spans="10:10" s="181" customFormat="1" ht="18.75" customHeight="1">
      <c r="J326" s="180"/>
    </row>
    <row r="327" spans="10:10" s="181" customFormat="1" ht="18.75" customHeight="1">
      <c r="J327" s="180"/>
    </row>
    <row r="328" spans="10:10" s="181" customFormat="1" ht="18.75" customHeight="1">
      <c r="J328" s="180"/>
    </row>
    <row r="329" spans="10:10" s="181" customFormat="1" ht="18.75" customHeight="1">
      <c r="J329" s="180"/>
    </row>
    <row r="330" spans="10:10" s="181" customFormat="1" ht="18.75" customHeight="1">
      <c r="J330" s="180"/>
    </row>
    <row r="331" spans="10:10" s="181" customFormat="1" ht="18.75" customHeight="1">
      <c r="J331" s="180"/>
    </row>
    <row r="332" spans="10:10" s="181" customFormat="1" ht="18.75" customHeight="1">
      <c r="J332" s="180"/>
    </row>
    <row r="333" spans="10:10" s="181" customFormat="1" ht="18.75" customHeight="1">
      <c r="J333" s="180"/>
    </row>
    <row r="334" spans="10:10" s="181" customFormat="1" ht="18.75" customHeight="1">
      <c r="J334" s="180"/>
    </row>
    <row r="335" spans="10:10" s="181" customFormat="1" ht="18.75" customHeight="1">
      <c r="J335" s="180"/>
    </row>
    <row r="336" spans="10:10" s="181" customFormat="1" ht="18.75" customHeight="1">
      <c r="J336" s="180"/>
    </row>
    <row r="337" spans="10:10" s="181" customFormat="1" ht="18.75" customHeight="1">
      <c r="J337" s="180"/>
    </row>
    <row r="338" spans="10:10" s="181" customFormat="1" ht="18.75" customHeight="1">
      <c r="J338" s="180"/>
    </row>
    <row r="339" spans="10:10" s="181" customFormat="1" ht="18.75" customHeight="1">
      <c r="J339" s="180"/>
    </row>
    <row r="340" spans="10:10" s="181" customFormat="1" ht="18.75" customHeight="1">
      <c r="J340" s="180"/>
    </row>
    <row r="341" spans="10:10" s="181" customFormat="1" ht="18.75" customHeight="1">
      <c r="J341" s="180"/>
    </row>
    <row r="342" spans="10:10" s="181" customFormat="1" ht="18.75" customHeight="1">
      <c r="J342" s="180"/>
    </row>
    <row r="343" spans="10:10" s="181" customFormat="1" ht="18.75" customHeight="1">
      <c r="J343" s="180"/>
    </row>
    <row r="344" spans="10:10" s="181" customFormat="1" ht="18.75" customHeight="1">
      <c r="J344" s="180"/>
    </row>
    <row r="345" spans="10:10" s="181" customFormat="1" ht="18.75" customHeight="1">
      <c r="J345" s="180"/>
    </row>
    <row r="346" spans="10:10" s="181" customFormat="1" ht="18.75" customHeight="1">
      <c r="J346" s="180"/>
    </row>
    <row r="347" spans="10:10" s="181" customFormat="1" ht="18.75" customHeight="1">
      <c r="J347" s="180"/>
    </row>
    <row r="348" spans="10:10" s="181" customFormat="1" ht="18.75" customHeight="1">
      <c r="J348" s="180"/>
    </row>
    <row r="349" spans="10:10" s="181" customFormat="1" ht="18.75" customHeight="1">
      <c r="J349" s="180"/>
    </row>
    <row r="350" spans="10:10" s="181" customFormat="1" ht="18.75" customHeight="1">
      <c r="J350" s="180"/>
    </row>
    <row r="351" spans="10:10" s="181" customFormat="1" ht="18.75" customHeight="1">
      <c r="J351" s="180"/>
    </row>
    <row r="352" spans="10:10" s="181" customFormat="1" ht="18.75" customHeight="1">
      <c r="J352" s="180"/>
    </row>
    <row r="353" spans="10:10" s="181" customFormat="1" ht="18.75" customHeight="1">
      <c r="J353" s="180"/>
    </row>
    <row r="354" spans="10:10" s="181" customFormat="1" ht="18.75" customHeight="1">
      <c r="J354" s="180"/>
    </row>
    <row r="355" spans="10:10" s="181" customFormat="1" ht="18.75" customHeight="1">
      <c r="J355" s="180"/>
    </row>
    <row r="356" spans="10:10" s="181" customFormat="1" ht="18.75" customHeight="1">
      <c r="J356" s="180"/>
    </row>
    <row r="357" spans="10:10" s="181" customFormat="1" ht="18.75" customHeight="1">
      <c r="J357" s="180"/>
    </row>
    <row r="358" spans="10:10" s="181" customFormat="1" ht="18.75" customHeight="1">
      <c r="J358" s="180"/>
    </row>
    <row r="359" spans="10:10" s="181" customFormat="1" ht="18.75" customHeight="1">
      <c r="J359" s="180"/>
    </row>
    <row r="360" spans="10:10" s="181" customFormat="1" ht="18.75" customHeight="1">
      <c r="J360" s="180"/>
    </row>
    <row r="361" spans="10:10" s="181" customFormat="1" ht="18.75" customHeight="1">
      <c r="J361" s="180"/>
    </row>
    <row r="362" spans="10:10" s="181" customFormat="1" ht="18.75" customHeight="1">
      <c r="J362" s="180"/>
    </row>
    <row r="363" spans="10:10" s="181" customFormat="1" ht="18.75" customHeight="1">
      <c r="J363" s="180"/>
    </row>
    <row r="364" spans="10:10" s="181" customFormat="1" ht="18.75" customHeight="1">
      <c r="J364" s="180"/>
    </row>
    <row r="365" spans="10:10" s="181" customFormat="1" ht="18.75" customHeight="1">
      <c r="J365" s="180"/>
    </row>
    <row r="366" spans="10:10" s="181" customFormat="1" ht="18.75" customHeight="1">
      <c r="J366" s="180"/>
    </row>
    <row r="367" spans="10:10" s="181" customFormat="1" ht="18.75" customHeight="1">
      <c r="J367" s="180"/>
    </row>
    <row r="368" spans="10:10" s="181" customFormat="1" ht="18.75" customHeight="1">
      <c r="J368" s="180"/>
    </row>
    <row r="369" spans="10:10" s="181" customFormat="1" ht="18.75" customHeight="1">
      <c r="J369" s="180"/>
    </row>
    <row r="370" spans="10:10" s="181" customFormat="1" ht="18.75" customHeight="1">
      <c r="J370" s="180"/>
    </row>
    <row r="371" spans="10:10" s="181" customFormat="1" ht="18.75" customHeight="1">
      <c r="J371" s="180"/>
    </row>
    <row r="372" spans="10:10" s="181" customFormat="1" ht="18.75" customHeight="1">
      <c r="J372" s="180"/>
    </row>
    <row r="373" spans="10:10" s="181" customFormat="1" ht="18.75" customHeight="1">
      <c r="J373" s="180"/>
    </row>
    <row r="374" spans="10:10" s="181" customFormat="1" ht="18.75" customHeight="1">
      <c r="J374" s="180"/>
    </row>
    <row r="375" spans="10:10" s="181" customFormat="1" ht="18.75" customHeight="1">
      <c r="J375" s="180"/>
    </row>
    <row r="376" spans="10:10" s="181" customFormat="1" ht="18.75" customHeight="1">
      <c r="J376" s="180"/>
    </row>
    <row r="377" spans="10:10" s="181" customFormat="1" ht="18.75" customHeight="1">
      <c r="J377" s="180"/>
    </row>
    <row r="378" spans="10:10" s="181" customFormat="1" ht="18.75" customHeight="1">
      <c r="J378" s="180"/>
    </row>
    <row r="379" spans="10:10" s="181" customFormat="1" ht="18.75" customHeight="1">
      <c r="J379" s="180"/>
    </row>
    <row r="380" spans="10:10" s="181" customFormat="1" ht="18.75" customHeight="1">
      <c r="J380" s="180"/>
    </row>
    <row r="381" spans="10:10" s="181" customFormat="1" ht="18.75" customHeight="1">
      <c r="J381" s="180"/>
    </row>
    <row r="382" spans="10:10" s="181" customFormat="1" ht="18.75" customHeight="1">
      <c r="J382" s="180"/>
    </row>
    <row r="383" spans="10:10" s="181" customFormat="1" ht="18.75" customHeight="1">
      <c r="J383" s="180"/>
    </row>
    <row r="384" spans="10:10" s="181" customFormat="1" ht="18.75" customHeight="1">
      <c r="J384" s="180"/>
    </row>
    <row r="385" spans="10:10" s="181" customFormat="1" ht="18.75" customHeight="1">
      <c r="J385" s="180"/>
    </row>
    <row r="386" spans="10:10" s="181" customFormat="1" ht="18.75" customHeight="1">
      <c r="J386" s="180"/>
    </row>
    <row r="387" spans="10:10" s="181" customFormat="1" ht="18.75" customHeight="1">
      <c r="J387" s="180"/>
    </row>
    <row r="388" spans="10:10" s="181" customFormat="1" ht="18.75" customHeight="1">
      <c r="J388" s="180"/>
    </row>
    <row r="389" spans="10:10" s="181" customFormat="1" ht="18.75" customHeight="1">
      <c r="J389" s="180"/>
    </row>
    <row r="390" spans="10:10" s="181" customFormat="1" ht="18.75" customHeight="1">
      <c r="J390" s="180"/>
    </row>
    <row r="391" spans="10:10" s="181" customFormat="1" ht="18.75" customHeight="1">
      <c r="J391" s="180"/>
    </row>
    <row r="392" spans="10:10" s="181" customFormat="1" ht="18.75" customHeight="1">
      <c r="J392" s="180"/>
    </row>
    <row r="393" spans="10:10" s="181" customFormat="1" ht="18.75" customHeight="1">
      <c r="J393" s="180"/>
    </row>
    <row r="394" spans="10:10" s="181" customFormat="1" ht="18.75" customHeight="1">
      <c r="J394" s="180"/>
    </row>
    <row r="395" spans="10:10" s="181" customFormat="1" ht="18.75" customHeight="1">
      <c r="J395" s="180"/>
    </row>
    <row r="396" spans="10:10" s="181" customFormat="1" ht="18.75" customHeight="1">
      <c r="J396" s="180"/>
    </row>
    <row r="397" spans="10:10" s="181" customFormat="1" ht="18.75" customHeight="1">
      <c r="J397" s="180"/>
    </row>
    <row r="398" spans="10:10" s="181" customFormat="1" ht="18.75" customHeight="1">
      <c r="J398" s="180"/>
    </row>
    <row r="399" spans="10:10" s="181" customFormat="1" ht="18.75" customHeight="1">
      <c r="J399" s="180"/>
    </row>
    <row r="400" spans="10:10" s="181" customFormat="1" ht="18.75" customHeight="1">
      <c r="J400" s="180"/>
    </row>
    <row r="401" spans="10:10" s="181" customFormat="1" ht="18.75" customHeight="1">
      <c r="J401" s="180"/>
    </row>
    <row r="402" spans="10:10" s="181" customFormat="1" ht="18.75" customHeight="1">
      <c r="J402" s="180"/>
    </row>
    <row r="403" spans="10:10" s="181" customFormat="1" ht="18.75" customHeight="1">
      <c r="J403" s="180"/>
    </row>
    <row r="404" spans="10:10" s="181" customFormat="1" ht="18.75" customHeight="1">
      <c r="J404" s="180"/>
    </row>
    <row r="405" spans="10:10" s="181" customFormat="1" ht="18.75" customHeight="1">
      <c r="J405" s="180"/>
    </row>
    <row r="406" spans="10:10" s="181" customFormat="1" ht="18.75" customHeight="1">
      <c r="J406" s="180"/>
    </row>
  </sheetData>
  <mergeCells count="6">
    <mergeCell ref="A27:E27"/>
    <mergeCell ref="A1:J1"/>
    <mergeCell ref="I4:I5"/>
    <mergeCell ref="J4:J5"/>
    <mergeCell ref="G4:G5"/>
    <mergeCell ref="H4:H5"/>
  </mergeCells>
  <phoneticPr fontId="46" type="noConversion"/>
  <printOptions horizontalCentered="1" verticalCentered="1" gridLinesSet="0"/>
  <pageMargins left="0.59055118110236215" right="0.19685039370078741" top="0.59055118110236215" bottom="0.39370078740157483" header="0" footer="0"/>
  <pageSetup paperSize="9" scale="86" fitToHeight="0" orientation="landscape" verticalDpi="300" r:id="rId1"/>
  <headerFooter alignWithMargins="0"/>
  <rowBreaks count="1" manualBreakCount="1">
    <brk id="32" max="10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49111111111133">
    <pageSetUpPr fitToPage="1"/>
  </sheetPr>
  <dimension ref="A1:M27"/>
  <sheetViews>
    <sheetView view="pageBreakPreview" zoomScale="85" zoomScaleNormal="75" zoomScaleSheetLayoutView="100" workbookViewId="0">
      <selection activeCell="H8" sqref="H8"/>
    </sheetView>
  </sheetViews>
  <sheetFormatPr defaultColWidth="9" defaultRowHeight="21" customHeight="1"/>
  <cols>
    <col min="1" max="1" width="17.125" style="18" customWidth="1"/>
    <col min="2" max="2" width="16.375" style="18" customWidth="1"/>
    <col min="3" max="3" width="6.5" style="72" customWidth="1"/>
    <col min="4" max="4" width="5.5" style="18" customWidth="1"/>
    <col min="5" max="11" width="13.875" style="18" customWidth="1"/>
    <col min="12" max="12" width="4.875" style="73" customWidth="1"/>
    <col min="13" max="13" width="3.375" style="17" customWidth="1"/>
    <col min="14" max="16384" width="9" style="18"/>
  </cols>
  <sheetData>
    <row r="1" spans="1:13" ht="21" customHeight="1">
      <c r="A1" s="807" t="s">
        <v>247</v>
      </c>
      <c r="B1" s="808"/>
      <c r="C1" s="808"/>
      <c r="D1" s="808"/>
      <c r="E1" s="808"/>
      <c r="F1" s="808"/>
      <c r="G1" s="808"/>
      <c r="H1" s="808"/>
      <c r="I1" s="808"/>
      <c r="J1" s="808"/>
      <c r="K1" s="808"/>
      <c r="L1" s="809"/>
    </row>
    <row r="2" spans="1:13" ht="21" customHeight="1">
      <c r="A2" s="75"/>
      <c r="B2" s="184"/>
      <c r="C2" s="20"/>
      <c r="D2" s="184"/>
      <c r="E2" s="184"/>
      <c r="F2" s="184"/>
      <c r="G2" s="184"/>
      <c r="H2" s="184"/>
      <c r="I2" s="184"/>
      <c r="J2" s="184"/>
      <c r="K2" s="184"/>
      <c r="L2" s="185"/>
    </row>
    <row r="3" spans="1:13" s="74" customFormat="1" ht="21" customHeight="1">
      <c r="A3" s="804" t="s">
        <v>270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6"/>
      <c r="M3" s="186"/>
    </row>
    <row r="4" spans="1:13" ht="21" customHeight="1">
      <c r="A4" s="187" t="s">
        <v>7</v>
      </c>
      <c r="B4" s="188">
        <f>E26</f>
        <v>102228000</v>
      </c>
      <c r="C4" s="189" t="s">
        <v>5</v>
      </c>
      <c r="D4" s="27"/>
      <c r="E4" s="27"/>
      <c r="F4" s="27"/>
      <c r="G4" s="27"/>
      <c r="H4" s="27"/>
      <c r="I4" s="27"/>
      <c r="J4" s="27"/>
      <c r="K4" s="27"/>
      <c r="L4" s="28"/>
    </row>
    <row r="5" spans="1:13" ht="21" customHeight="1">
      <c r="A5" s="190" t="s">
        <v>8</v>
      </c>
      <c r="B5" s="191" t="s">
        <v>9</v>
      </c>
      <c r="C5" s="192" t="s">
        <v>5</v>
      </c>
      <c r="D5" s="191" t="s">
        <v>10</v>
      </c>
      <c r="E5" s="802" t="s">
        <v>246</v>
      </c>
      <c r="F5" s="193" t="s">
        <v>11</v>
      </c>
      <c r="G5" s="194"/>
      <c r="H5" s="193" t="s">
        <v>12</v>
      </c>
      <c r="I5" s="194"/>
      <c r="J5" s="193" t="s">
        <v>13</v>
      </c>
      <c r="K5" s="194"/>
      <c r="L5" s="191" t="s">
        <v>4</v>
      </c>
    </row>
    <row r="6" spans="1:13" ht="21" customHeight="1">
      <c r="A6" s="195" t="s">
        <v>14</v>
      </c>
      <c r="B6" s="143" t="s">
        <v>15</v>
      </c>
      <c r="C6" s="196" t="s">
        <v>16</v>
      </c>
      <c r="D6" s="143" t="s">
        <v>17</v>
      </c>
      <c r="E6" s="803"/>
      <c r="F6" s="197" t="s">
        <v>18</v>
      </c>
      <c r="G6" s="197" t="s">
        <v>19</v>
      </c>
      <c r="H6" s="197" t="s">
        <v>18</v>
      </c>
      <c r="I6" s="197" t="s">
        <v>19</v>
      </c>
      <c r="J6" s="198" t="s">
        <v>18</v>
      </c>
      <c r="K6" s="197" t="s">
        <v>19</v>
      </c>
      <c r="L6" s="143" t="s">
        <v>20</v>
      </c>
    </row>
    <row r="7" spans="1:13" ht="21" customHeight="1">
      <c r="A7" s="89" t="s">
        <v>225</v>
      </c>
      <c r="B7" s="162"/>
      <c r="C7" s="41">
        <v>1</v>
      </c>
      <c r="D7" s="42" t="s">
        <v>139</v>
      </c>
      <c r="E7" s="199">
        <f>I7</f>
        <v>7408000</v>
      </c>
      <c r="F7" s="199"/>
      <c r="G7" s="199"/>
      <c r="H7" s="199">
        <f>중앙합!E24</f>
        <v>7408000</v>
      </c>
      <c r="I7" s="199">
        <f>H7*C7</f>
        <v>7408000</v>
      </c>
      <c r="J7" s="200"/>
      <c r="K7" s="199"/>
      <c r="L7" s="162"/>
    </row>
    <row r="8" spans="1:13" ht="21" customHeight="1">
      <c r="A8" s="89" t="s">
        <v>76</v>
      </c>
      <c r="B8" s="162"/>
      <c r="C8" s="41">
        <v>1</v>
      </c>
      <c r="D8" s="42" t="s">
        <v>139</v>
      </c>
      <c r="E8" s="199">
        <f>I8</f>
        <v>94820000</v>
      </c>
      <c r="F8" s="199"/>
      <c r="G8" s="199"/>
      <c r="H8" s="199">
        <f>원격소합계!E26</f>
        <v>94820000</v>
      </c>
      <c r="I8" s="199">
        <f>H8*C8</f>
        <v>94820000</v>
      </c>
      <c r="J8" s="200"/>
      <c r="K8" s="199"/>
      <c r="L8" s="162"/>
    </row>
    <row r="9" spans="1:13" ht="21" customHeight="1">
      <c r="A9" s="89"/>
      <c r="B9" s="162"/>
      <c r="C9" s="41"/>
      <c r="D9" s="42"/>
      <c r="E9" s="199"/>
      <c r="F9" s="199"/>
      <c r="G9" s="199"/>
      <c r="H9" s="199"/>
      <c r="I9" s="199"/>
      <c r="J9" s="200"/>
      <c r="K9" s="199"/>
      <c r="L9" s="162"/>
    </row>
    <row r="10" spans="1:13" ht="21" customHeight="1">
      <c r="A10" s="89"/>
      <c r="B10" s="162"/>
      <c r="C10" s="41"/>
      <c r="D10" s="42"/>
      <c r="E10" s="199"/>
      <c r="F10" s="199"/>
      <c r="G10" s="199"/>
      <c r="H10" s="199"/>
      <c r="I10" s="199"/>
      <c r="J10" s="200"/>
      <c r="K10" s="199"/>
      <c r="L10" s="162"/>
    </row>
    <row r="11" spans="1:13" ht="21" customHeight="1">
      <c r="A11" s="89"/>
      <c r="B11" s="162"/>
      <c r="C11" s="41"/>
      <c r="D11" s="42"/>
      <c r="E11" s="199"/>
      <c r="F11" s="199"/>
      <c r="G11" s="199"/>
      <c r="H11" s="199"/>
      <c r="I11" s="199"/>
      <c r="J11" s="200"/>
      <c r="K11" s="199"/>
      <c r="L11" s="162"/>
    </row>
    <row r="12" spans="1:13" ht="21" customHeight="1">
      <c r="A12" s="89"/>
      <c r="B12" s="162"/>
      <c r="C12" s="41"/>
      <c r="D12" s="42"/>
      <c r="E12" s="199"/>
      <c r="F12" s="199"/>
      <c r="G12" s="199"/>
      <c r="H12" s="199"/>
      <c r="I12" s="199"/>
      <c r="J12" s="200"/>
      <c r="K12" s="199"/>
      <c r="L12" s="162"/>
    </row>
    <row r="13" spans="1:13" ht="21" customHeight="1">
      <c r="A13" s="89"/>
      <c r="B13" s="162"/>
      <c r="C13" s="41"/>
      <c r="D13" s="42"/>
      <c r="E13" s="199"/>
      <c r="F13" s="199"/>
      <c r="G13" s="199"/>
      <c r="H13" s="199"/>
      <c r="I13" s="199"/>
      <c r="J13" s="200"/>
      <c r="K13" s="199"/>
      <c r="L13" s="162"/>
    </row>
    <row r="14" spans="1:13" ht="21" customHeight="1">
      <c r="A14" s="89"/>
      <c r="B14" s="162"/>
      <c r="C14" s="41"/>
      <c r="D14" s="42"/>
      <c r="E14" s="199"/>
      <c r="F14" s="199"/>
      <c r="G14" s="199"/>
      <c r="H14" s="199"/>
      <c r="I14" s="199"/>
      <c r="J14" s="200"/>
      <c r="K14" s="199"/>
      <c r="L14" s="162"/>
    </row>
    <row r="15" spans="1:13" ht="21" customHeight="1">
      <c r="A15" s="89"/>
      <c r="B15" s="162"/>
      <c r="C15" s="41"/>
      <c r="D15" s="42"/>
      <c r="E15" s="199"/>
      <c r="F15" s="199"/>
      <c r="G15" s="199"/>
      <c r="H15" s="199"/>
      <c r="I15" s="199"/>
      <c r="J15" s="200"/>
      <c r="K15" s="199"/>
      <c r="L15" s="162"/>
    </row>
    <row r="16" spans="1:13" ht="21" customHeight="1">
      <c r="A16" s="89"/>
      <c r="B16" s="162"/>
      <c r="C16" s="41"/>
      <c r="D16" s="42"/>
      <c r="E16" s="199"/>
      <c r="F16" s="199"/>
      <c r="G16" s="199"/>
      <c r="H16" s="199"/>
      <c r="I16" s="199"/>
      <c r="J16" s="200"/>
      <c r="K16" s="199"/>
      <c r="L16" s="162"/>
    </row>
    <row r="17" spans="1:12" ht="21" customHeight="1">
      <c r="A17" s="89"/>
      <c r="B17" s="162"/>
      <c r="C17" s="41"/>
      <c r="D17" s="42"/>
      <c r="E17" s="199"/>
      <c r="F17" s="199"/>
      <c r="G17" s="199"/>
      <c r="H17" s="199"/>
      <c r="I17" s="199"/>
      <c r="J17" s="200"/>
      <c r="K17" s="199"/>
      <c r="L17" s="162"/>
    </row>
    <row r="18" spans="1:12" ht="21" customHeight="1">
      <c r="A18" s="89"/>
      <c r="B18" s="162"/>
      <c r="C18" s="41"/>
      <c r="D18" s="42"/>
      <c r="E18" s="199"/>
      <c r="F18" s="199"/>
      <c r="G18" s="199"/>
      <c r="H18" s="199"/>
      <c r="I18" s="199"/>
      <c r="J18" s="200"/>
      <c r="K18" s="199"/>
      <c r="L18" s="162"/>
    </row>
    <row r="19" spans="1:12" ht="21" customHeight="1">
      <c r="A19" s="89"/>
      <c r="B19" s="162"/>
      <c r="C19" s="41"/>
      <c r="D19" s="42"/>
      <c r="E19" s="199"/>
      <c r="F19" s="199"/>
      <c r="G19" s="199"/>
      <c r="H19" s="199"/>
      <c r="I19" s="199"/>
      <c r="J19" s="200"/>
      <c r="K19" s="199"/>
      <c r="L19" s="162"/>
    </row>
    <row r="20" spans="1:12" ht="21" customHeight="1">
      <c r="A20" s="52"/>
      <c r="B20" s="162"/>
      <c r="C20" s="201"/>
      <c r="D20" s="162"/>
      <c r="E20" s="202"/>
      <c r="F20" s="199"/>
      <c r="G20" s="199"/>
      <c r="H20" s="199"/>
      <c r="I20" s="203"/>
      <c r="J20" s="200"/>
      <c r="K20" s="199"/>
      <c r="L20" s="162"/>
    </row>
    <row r="21" spans="1:12" ht="21" customHeight="1">
      <c r="A21" s="52"/>
      <c r="B21" s="162"/>
      <c r="C21" s="201"/>
      <c r="D21" s="162"/>
      <c r="E21" s="199"/>
      <c r="F21" s="199"/>
      <c r="G21" s="199"/>
      <c r="H21" s="199"/>
      <c r="I21" s="199"/>
      <c r="J21" s="200"/>
      <c r="K21" s="199"/>
      <c r="L21" s="162"/>
    </row>
    <row r="22" spans="1:12" ht="21" customHeight="1">
      <c r="A22" s="51"/>
      <c r="B22" s="204"/>
      <c r="C22" s="41"/>
      <c r="D22" s="42"/>
      <c r="E22" s="205"/>
      <c r="F22" s="199"/>
      <c r="G22" s="199"/>
      <c r="H22" s="199"/>
      <c r="I22" s="199"/>
      <c r="J22" s="200"/>
      <c r="K22" s="199"/>
      <c r="L22" s="162"/>
    </row>
    <row r="23" spans="1:12" ht="21" customHeight="1">
      <c r="A23" s="51"/>
      <c r="B23" s="204"/>
      <c r="C23" s="201"/>
      <c r="D23" s="162"/>
      <c r="E23" s="206"/>
      <c r="F23" s="199"/>
      <c r="G23" s="199"/>
      <c r="H23" s="199"/>
      <c r="I23" s="199"/>
      <c r="J23" s="200"/>
      <c r="K23" s="199"/>
      <c r="L23" s="162"/>
    </row>
    <row r="24" spans="1:12" ht="21" customHeight="1">
      <c r="A24" s="51"/>
      <c r="B24" s="204"/>
      <c r="C24" s="201"/>
      <c r="D24" s="162"/>
      <c r="E24" s="206"/>
      <c r="F24" s="199"/>
      <c r="G24" s="199"/>
      <c r="H24" s="199"/>
      <c r="I24" s="199"/>
      <c r="J24" s="200"/>
      <c r="K24" s="199"/>
      <c r="L24" s="162"/>
    </row>
    <row r="25" spans="1:12" ht="21" customHeight="1">
      <c r="A25" s="51"/>
      <c r="B25" s="204"/>
      <c r="C25" s="201"/>
      <c r="D25" s="162"/>
      <c r="E25" s="206"/>
      <c r="F25" s="199"/>
      <c r="G25" s="199"/>
      <c r="H25" s="199"/>
      <c r="I25" s="199"/>
      <c r="J25" s="200"/>
      <c r="K25" s="199"/>
      <c r="L25" s="162"/>
    </row>
    <row r="26" spans="1:12" ht="21" customHeight="1">
      <c r="A26" s="52" t="s">
        <v>45</v>
      </c>
      <c r="B26" s="162"/>
      <c r="C26" s="201"/>
      <c r="D26" s="162"/>
      <c r="E26" s="202">
        <f>SUM(E7:E25)</f>
        <v>102228000</v>
      </c>
      <c r="F26" s="199"/>
      <c r="G26" s="199"/>
      <c r="H26" s="199"/>
      <c r="I26" s="202">
        <f>SUM(I7:I25)</f>
        <v>102228000</v>
      </c>
      <c r="J26" s="200"/>
      <c r="K26" s="199"/>
      <c r="L26" s="162"/>
    </row>
    <row r="27" spans="1:12" ht="21" customHeight="1">
      <c r="A27" s="51"/>
      <c r="B27" s="204"/>
      <c r="C27" s="201"/>
      <c r="D27" s="162"/>
      <c r="E27" s="206"/>
      <c r="F27" s="199"/>
      <c r="G27" s="199"/>
      <c r="H27" s="199"/>
      <c r="I27" s="199"/>
      <c r="J27" s="200"/>
      <c r="K27" s="199"/>
      <c r="L27" s="162"/>
    </row>
  </sheetData>
  <mergeCells count="3">
    <mergeCell ref="E5:E6"/>
    <mergeCell ref="A3:L3"/>
    <mergeCell ref="A1:L1"/>
  </mergeCells>
  <phoneticPr fontId="4" type="noConversion"/>
  <printOptions horizontalCentered="1" verticalCentered="1" gridLinesSet="0"/>
  <pageMargins left="0.59055118110236215" right="0.19685039370078741" top="0.59055118110236215" bottom="0.39370078740157483" header="0" footer="0"/>
  <pageSetup paperSize="9" scale="8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49111111111131">
    <pageSetUpPr fitToPage="1"/>
  </sheetPr>
  <dimension ref="A1:M24"/>
  <sheetViews>
    <sheetView view="pageBreakPreview" zoomScale="85" zoomScaleNormal="75" zoomScaleSheetLayoutView="100" workbookViewId="0">
      <selection activeCell="G33" sqref="G33"/>
    </sheetView>
  </sheetViews>
  <sheetFormatPr defaultColWidth="9" defaultRowHeight="21" customHeight="1"/>
  <cols>
    <col min="1" max="1" width="17.125" style="18" customWidth="1"/>
    <col min="2" max="2" width="16.375" style="18" customWidth="1"/>
    <col min="3" max="3" width="6.5" style="72" customWidth="1"/>
    <col min="4" max="4" width="5.5" style="18" customWidth="1"/>
    <col min="5" max="5" width="14.5" style="18" customWidth="1"/>
    <col min="6" max="6" width="8.625" style="18" customWidth="1"/>
    <col min="7" max="7" width="12.375" style="18" customWidth="1"/>
    <col min="8" max="8" width="9.625" style="18" customWidth="1"/>
    <col min="9" max="9" width="14.125" style="18" customWidth="1"/>
    <col min="10" max="10" width="7.75" style="18" customWidth="1"/>
    <col min="11" max="11" width="12.625" style="18" customWidth="1"/>
    <col min="12" max="12" width="4.875" style="73" customWidth="1"/>
    <col min="13" max="13" width="3.375" style="17" customWidth="1"/>
    <col min="14" max="16384" width="9" style="18"/>
  </cols>
  <sheetData>
    <row r="1" spans="1:13" s="74" customFormat="1" ht="21" customHeight="1">
      <c r="A1" s="810" t="s">
        <v>70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2"/>
      <c r="M1" s="186"/>
    </row>
    <row r="2" spans="1:13" s="74" customFormat="1" ht="21" customHeight="1">
      <c r="A2" s="207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9"/>
      <c r="M2" s="186"/>
    </row>
    <row r="3" spans="1:13" ht="21" customHeight="1">
      <c r="A3" s="23" t="s">
        <v>248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2"/>
    </row>
    <row r="4" spans="1:13" ht="21" customHeight="1">
      <c r="A4" s="210" t="s">
        <v>7</v>
      </c>
      <c r="B4" s="211">
        <f>E24</f>
        <v>7408000</v>
      </c>
      <c r="C4" s="212" t="s">
        <v>5</v>
      </c>
      <c r="D4" s="27"/>
      <c r="E4" s="27"/>
      <c r="F4" s="27"/>
      <c r="G4" s="27"/>
      <c r="H4" s="27"/>
      <c r="I4" s="27"/>
      <c r="J4" s="27"/>
      <c r="K4" s="27"/>
      <c r="L4" s="28"/>
    </row>
    <row r="5" spans="1:13" ht="21" customHeight="1">
      <c r="A5" s="190" t="s">
        <v>8</v>
      </c>
      <c r="B5" s="191" t="s">
        <v>9</v>
      </c>
      <c r="C5" s="192" t="s">
        <v>5</v>
      </c>
      <c r="D5" s="191" t="s">
        <v>10</v>
      </c>
      <c r="E5" s="802" t="s">
        <v>246</v>
      </c>
      <c r="F5" s="193" t="s">
        <v>11</v>
      </c>
      <c r="G5" s="194"/>
      <c r="H5" s="193" t="s">
        <v>12</v>
      </c>
      <c r="I5" s="194"/>
      <c r="J5" s="193" t="s">
        <v>13</v>
      </c>
      <c r="K5" s="194"/>
      <c r="L5" s="191" t="s">
        <v>4</v>
      </c>
    </row>
    <row r="6" spans="1:13" ht="21" customHeight="1">
      <c r="A6" s="195" t="s">
        <v>14</v>
      </c>
      <c r="B6" s="143" t="s">
        <v>15</v>
      </c>
      <c r="C6" s="196" t="s">
        <v>16</v>
      </c>
      <c r="D6" s="143" t="s">
        <v>17</v>
      </c>
      <c r="E6" s="803"/>
      <c r="F6" s="197" t="s">
        <v>18</v>
      </c>
      <c r="G6" s="197" t="s">
        <v>19</v>
      </c>
      <c r="H6" s="197" t="s">
        <v>18</v>
      </c>
      <c r="I6" s="197" t="s">
        <v>19</v>
      </c>
      <c r="J6" s="198" t="s">
        <v>18</v>
      </c>
      <c r="K6" s="197" t="s">
        <v>19</v>
      </c>
      <c r="L6" s="143" t="s">
        <v>20</v>
      </c>
    </row>
    <row r="7" spans="1:13" ht="21" customHeight="1">
      <c r="A7" s="89" t="s">
        <v>146</v>
      </c>
      <c r="B7" s="162"/>
      <c r="C7" s="41">
        <v>1</v>
      </c>
      <c r="D7" s="42" t="s">
        <v>147</v>
      </c>
      <c r="E7" s="199">
        <f>I7</f>
        <v>6735000</v>
      </c>
      <c r="F7" s="199"/>
      <c r="G7" s="199"/>
      <c r="H7" s="199"/>
      <c r="I7" s="199">
        <f>중앙제조품!B4</f>
        <v>6735000</v>
      </c>
      <c r="J7" s="200"/>
      <c r="K7" s="199"/>
      <c r="L7" s="162"/>
    </row>
    <row r="8" spans="1:13" ht="21" customHeight="1">
      <c r="A8" s="89"/>
      <c r="B8" s="162"/>
      <c r="C8" s="41"/>
      <c r="D8" s="42"/>
      <c r="E8" s="199"/>
      <c r="F8" s="199"/>
      <c r="G8" s="199"/>
      <c r="H8" s="199"/>
      <c r="I8" s="199"/>
      <c r="J8" s="200"/>
      <c r="K8" s="199"/>
      <c r="L8" s="162"/>
    </row>
    <row r="9" spans="1:13" ht="21" customHeight="1">
      <c r="A9" s="89"/>
      <c r="B9" s="162"/>
      <c r="C9" s="41"/>
      <c r="D9" s="42"/>
      <c r="E9" s="199"/>
      <c r="F9" s="199"/>
      <c r="G9" s="199"/>
      <c r="H9" s="199"/>
      <c r="I9" s="199"/>
      <c r="J9" s="200"/>
      <c r="K9" s="199"/>
      <c r="L9" s="162"/>
    </row>
    <row r="10" spans="1:13" ht="21" customHeight="1">
      <c r="A10" s="89"/>
      <c r="B10" s="162"/>
      <c r="C10" s="41"/>
      <c r="D10" s="42"/>
      <c r="E10" s="199"/>
      <c r="F10" s="199"/>
      <c r="G10" s="199"/>
      <c r="H10" s="199"/>
      <c r="I10" s="199"/>
      <c r="J10" s="200"/>
      <c r="K10" s="199"/>
      <c r="L10" s="162"/>
    </row>
    <row r="11" spans="1:13" ht="21" customHeight="1">
      <c r="A11" s="52" t="s">
        <v>148</v>
      </c>
      <c r="B11" s="162"/>
      <c r="C11" s="201"/>
      <c r="D11" s="162"/>
      <c r="E11" s="213">
        <f>I11</f>
        <v>6735000</v>
      </c>
      <c r="F11" s="199"/>
      <c r="G11" s="199"/>
      <c r="H11" s="199"/>
      <c r="I11" s="199">
        <f>SUM(I7:I8)</f>
        <v>6735000</v>
      </c>
      <c r="J11" s="200"/>
      <c r="K11" s="199"/>
      <c r="L11" s="162"/>
    </row>
    <row r="12" spans="1:13" ht="21" customHeight="1">
      <c r="A12" s="144"/>
      <c r="B12" s="162"/>
      <c r="C12" s="201"/>
      <c r="D12" s="162"/>
      <c r="E12" s="199"/>
      <c r="F12" s="199"/>
      <c r="G12" s="199"/>
      <c r="H12" s="199"/>
      <c r="I12" s="199"/>
      <c r="J12" s="200"/>
      <c r="K12" s="199"/>
      <c r="L12" s="162"/>
    </row>
    <row r="13" spans="1:13" ht="21" customHeight="1">
      <c r="A13" s="52"/>
      <c r="B13" s="162"/>
      <c r="C13" s="201"/>
      <c r="D13" s="162"/>
      <c r="E13" s="199"/>
      <c r="F13" s="199"/>
      <c r="G13" s="199"/>
      <c r="H13" s="199"/>
      <c r="I13" s="199"/>
      <c r="J13" s="200"/>
      <c r="K13" s="199"/>
      <c r="L13" s="162"/>
    </row>
    <row r="14" spans="1:13" ht="21" customHeight="1">
      <c r="A14" s="51" t="s">
        <v>149</v>
      </c>
      <c r="B14" s="204">
        <v>0.1</v>
      </c>
      <c r="C14" s="41">
        <v>1</v>
      </c>
      <c r="D14" s="42" t="s">
        <v>147</v>
      </c>
      <c r="E14" s="205">
        <f>E24-E11</f>
        <v>673000</v>
      </c>
      <c r="F14" s="199"/>
      <c r="G14" s="199"/>
      <c r="H14" s="199"/>
      <c r="I14" s="199"/>
      <c r="J14" s="200"/>
      <c r="K14" s="199"/>
      <c r="L14" s="162"/>
    </row>
    <row r="15" spans="1:13" ht="21" customHeight="1">
      <c r="A15" s="51"/>
      <c r="B15" s="204"/>
      <c r="C15" s="201"/>
      <c r="D15" s="162"/>
      <c r="E15" s="213"/>
      <c r="F15" s="199"/>
      <c r="G15" s="199"/>
      <c r="H15" s="199"/>
      <c r="I15" s="199"/>
      <c r="J15" s="200"/>
      <c r="K15" s="199"/>
      <c r="L15" s="162"/>
    </row>
    <row r="16" spans="1:13" ht="21" customHeight="1">
      <c r="A16" s="51"/>
      <c r="B16" s="204"/>
      <c r="C16" s="201"/>
      <c r="D16" s="162"/>
      <c r="E16" s="206"/>
      <c r="F16" s="199"/>
      <c r="G16" s="199"/>
      <c r="H16" s="199"/>
      <c r="I16" s="199"/>
      <c r="J16" s="200"/>
      <c r="K16" s="199"/>
      <c r="L16" s="162"/>
    </row>
    <row r="17" spans="1:12" ht="21" customHeight="1">
      <c r="A17" s="51"/>
      <c r="B17" s="162"/>
      <c r="C17" s="201"/>
      <c r="D17" s="162"/>
      <c r="E17" s="199"/>
      <c r="F17" s="199"/>
      <c r="G17" s="199"/>
      <c r="H17" s="199"/>
      <c r="I17" s="199"/>
      <c r="J17" s="200"/>
      <c r="K17" s="199"/>
      <c r="L17" s="162"/>
    </row>
    <row r="18" spans="1:12" ht="21" customHeight="1">
      <c r="A18" s="51"/>
      <c r="B18" s="162"/>
      <c r="C18" s="201"/>
      <c r="D18" s="162"/>
      <c r="E18" s="199"/>
      <c r="F18" s="199"/>
      <c r="G18" s="199"/>
      <c r="H18" s="199"/>
      <c r="I18" s="199"/>
      <c r="J18" s="200"/>
      <c r="K18" s="199"/>
      <c r="L18" s="162"/>
    </row>
    <row r="19" spans="1:12" ht="21" customHeight="1">
      <c r="A19" s="51"/>
      <c r="B19" s="162"/>
      <c r="C19" s="201"/>
      <c r="D19" s="162"/>
      <c r="E19" s="199"/>
      <c r="F19" s="199"/>
      <c r="G19" s="199"/>
      <c r="H19" s="199"/>
      <c r="I19" s="199"/>
      <c r="J19" s="200"/>
      <c r="K19" s="199"/>
      <c r="L19" s="162"/>
    </row>
    <row r="20" spans="1:12" ht="21" customHeight="1">
      <c r="A20" s="51"/>
      <c r="B20" s="162"/>
      <c r="C20" s="201"/>
      <c r="D20" s="162"/>
      <c r="E20" s="199"/>
      <c r="F20" s="199"/>
      <c r="G20" s="199"/>
      <c r="H20" s="199"/>
      <c r="I20" s="199"/>
      <c r="J20" s="200"/>
      <c r="K20" s="199"/>
      <c r="L20" s="162"/>
    </row>
    <row r="21" spans="1:12" ht="21" customHeight="1">
      <c r="A21" s="51"/>
      <c r="B21" s="162"/>
      <c r="C21" s="201"/>
      <c r="D21" s="162"/>
      <c r="E21" s="199"/>
      <c r="F21" s="199"/>
      <c r="G21" s="199"/>
      <c r="H21" s="199"/>
      <c r="I21" s="199"/>
      <c r="J21" s="200"/>
      <c r="K21" s="199"/>
      <c r="L21" s="162"/>
    </row>
    <row r="22" spans="1:12" ht="21" customHeight="1">
      <c r="A22" s="51"/>
      <c r="B22" s="162"/>
      <c r="C22" s="201"/>
      <c r="D22" s="162"/>
      <c r="E22" s="199"/>
      <c r="F22" s="199"/>
      <c r="G22" s="199"/>
      <c r="H22" s="199"/>
      <c r="I22" s="199"/>
      <c r="J22" s="200"/>
      <c r="K22" s="199"/>
      <c r="L22" s="162"/>
    </row>
    <row r="23" spans="1:12" ht="21" customHeight="1">
      <c r="A23" s="51"/>
      <c r="B23" s="162"/>
      <c r="C23" s="201"/>
      <c r="D23" s="162"/>
      <c r="E23" s="199"/>
      <c r="F23" s="199"/>
      <c r="G23" s="199"/>
      <c r="H23" s="199"/>
      <c r="I23" s="199"/>
      <c r="J23" s="200"/>
      <c r="K23" s="199"/>
      <c r="L23" s="162"/>
    </row>
    <row r="24" spans="1:12" ht="21" customHeight="1">
      <c r="A24" s="52" t="s">
        <v>150</v>
      </c>
      <c r="B24" s="162"/>
      <c r="C24" s="201"/>
      <c r="D24" s="162"/>
      <c r="E24" s="205">
        <f>INT(E11*1.1/1000)*1000</f>
        <v>7408000</v>
      </c>
      <c r="F24" s="199"/>
      <c r="G24" s="199"/>
      <c r="H24" s="199"/>
      <c r="I24" s="199"/>
      <c r="J24" s="200"/>
      <c r="K24" s="199"/>
      <c r="L24" s="162"/>
    </row>
  </sheetData>
  <mergeCells count="2">
    <mergeCell ref="E5:E6"/>
    <mergeCell ref="A1:L1"/>
  </mergeCells>
  <phoneticPr fontId="4" type="noConversion"/>
  <printOptions horizontalCentered="1" verticalCentered="1" gridLinesSet="0"/>
  <pageMargins left="0.59055118110236215" right="0.19685039370078741" top="0.59055118110236215" bottom="0.39370078740157483" header="0" footer="0"/>
  <pageSetup paperSize="9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49111111111132">
    <pageSetUpPr fitToPage="1"/>
  </sheetPr>
  <dimension ref="A1:R28"/>
  <sheetViews>
    <sheetView view="pageBreakPreview" zoomScale="115" zoomScaleNormal="75" zoomScaleSheetLayoutView="115" workbookViewId="0">
      <selection activeCell="B34" sqref="B34"/>
    </sheetView>
  </sheetViews>
  <sheetFormatPr defaultColWidth="9" defaultRowHeight="21" customHeight="1"/>
  <cols>
    <col min="1" max="1" width="24.625" style="18" customWidth="1"/>
    <col min="2" max="2" width="23.5" style="18" customWidth="1"/>
    <col min="3" max="3" width="7.375" style="72" customWidth="1"/>
    <col min="4" max="4" width="5.625" style="18" customWidth="1"/>
    <col min="5" max="11" width="12.375" style="18" customWidth="1"/>
    <col min="12" max="12" width="4.875" style="73" customWidth="1"/>
    <col min="13" max="13" width="9" style="18"/>
    <col min="14" max="16" width="12.125" style="18" bestFit="1" customWidth="1"/>
    <col min="17" max="18" width="13.375" style="18" bestFit="1" customWidth="1"/>
    <col min="19" max="16384" width="9" style="18"/>
  </cols>
  <sheetData>
    <row r="1" spans="1:18" s="184" customFormat="1" ht="21" customHeight="1">
      <c r="A1" s="807" t="s">
        <v>250</v>
      </c>
      <c r="B1" s="808"/>
      <c r="C1" s="808"/>
      <c r="D1" s="808"/>
      <c r="E1" s="808"/>
      <c r="F1" s="808"/>
      <c r="G1" s="808"/>
      <c r="H1" s="808"/>
      <c r="I1" s="808"/>
      <c r="J1" s="808"/>
      <c r="K1" s="808"/>
      <c r="L1" s="809"/>
    </row>
    <row r="2" spans="1:18" s="184" customFormat="1" ht="21" customHeight="1">
      <c r="A2" s="19"/>
      <c r="B2" s="21"/>
      <c r="C2" s="21"/>
      <c r="D2" s="21"/>
      <c r="E2" s="21"/>
      <c r="F2" s="21"/>
      <c r="G2" s="21"/>
      <c r="H2" s="21"/>
      <c r="I2" s="21"/>
      <c r="J2" s="21"/>
      <c r="K2" s="21"/>
      <c r="L2" s="22"/>
    </row>
    <row r="3" spans="1:18" s="184" customFormat="1" ht="21" customHeight="1">
      <c r="A3" s="804" t="s">
        <v>249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6"/>
    </row>
    <row r="4" spans="1:18" s="184" customFormat="1" ht="21" customHeight="1">
      <c r="A4" s="210" t="s">
        <v>7</v>
      </c>
      <c r="B4" s="211">
        <f>E28</f>
        <v>6735000</v>
      </c>
      <c r="C4" s="212" t="s">
        <v>5</v>
      </c>
      <c r="D4" s="27"/>
      <c r="E4" s="27"/>
      <c r="F4" s="27"/>
      <c r="G4" s="27"/>
      <c r="H4" s="27"/>
      <c r="I4" s="27"/>
      <c r="J4" s="27"/>
      <c r="K4" s="27"/>
      <c r="L4" s="28"/>
    </row>
    <row r="5" spans="1:18" ht="21" customHeight="1">
      <c r="A5" s="190" t="s">
        <v>8</v>
      </c>
      <c r="B5" s="191" t="s">
        <v>9</v>
      </c>
      <c r="C5" s="192" t="s">
        <v>5</v>
      </c>
      <c r="D5" s="191" t="s">
        <v>10</v>
      </c>
      <c r="E5" s="802" t="s">
        <v>246</v>
      </c>
      <c r="F5" s="193" t="s">
        <v>11</v>
      </c>
      <c r="G5" s="194"/>
      <c r="H5" s="193" t="s">
        <v>12</v>
      </c>
      <c r="I5" s="194"/>
      <c r="J5" s="193" t="s">
        <v>13</v>
      </c>
      <c r="K5" s="194"/>
      <c r="L5" s="191" t="s">
        <v>4</v>
      </c>
    </row>
    <row r="6" spans="1:18" ht="21" customHeight="1">
      <c r="A6" s="195" t="s">
        <v>14</v>
      </c>
      <c r="B6" s="143" t="s">
        <v>15</v>
      </c>
      <c r="C6" s="196" t="s">
        <v>16</v>
      </c>
      <c r="D6" s="143" t="s">
        <v>17</v>
      </c>
      <c r="E6" s="803"/>
      <c r="F6" s="197" t="s">
        <v>18</v>
      </c>
      <c r="G6" s="197" t="s">
        <v>19</v>
      </c>
      <c r="H6" s="197" t="s">
        <v>18</v>
      </c>
      <c r="I6" s="197" t="s">
        <v>19</v>
      </c>
      <c r="J6" s="198" t="s">
        <v>18</v>
      </c>
      <c r="K6" s="197" t="s">
        <v>19</v>
      </c>
      <c r="L6" s="143" t="s">
        <v>20</v>
      </c>
      <c r="Q6" s="18" t="s">
        <v>431</v>
      </c>
    </row>
    <row r="7" spans="1:18" ht="21" customHeight="1">
      <c r="A7" s="321" t="s">
        <v>151</v>
      </c>
      <c r="B7" s="322"/>
      <c r="C7" s="41"/>
      <c r="D7" s="42"/>
      <c r="E7" s="323"/>
      <c r="F7" s="323"/>
      <c r="G7" s="323"/>
      <c r="H7" s="323"/>
      <c r="I7" s="323"/>
      <c r="J7" s="200"/>
      <c r="K7" s="199"/>
      <c r="L7" s="162"/>
    </row>
    <row r="8" spans="1:18" ht="21" customHeight="1">
      <c r="A8" s="324" t="s">
        <v>292</v>
      </c>
      <c r="B8" s="325"/>
      <c r="C8" s="63"/>
      <c r="D8" s="42"/>
      <c r="E8" s="323"/>
      <c r="F8" s="323"/>
      <c r="G8" s="326"/>
      <c r="H8" s="326"/>
      <c r="I8" s="326"/>
      <c r="J8" s="327"/>
      <c r="K8" s="328"/>
      <c r="L8" s="329"/>
      <c r="N8" s="330"/>
      <c r="O8" s="330"/>
      <c r="P8" s="330"/>
      <c r="Q8" s="330"/>
      <c r="R8" s="330"/>
    </row>
    <row r="9" spans="1:18" ht="21" customHeight="1">
      <c r="A9" s="536" t="s">
        <v>233</v>
      </c>
      <c r="B9" s="66" t="s">
        <v>428</v>
      </c>
      <c r="C9" s="63">
        <v>4</v>
      </c>
      <c r="D9" s="42" t="s">
        <v>236</v>
      </c>
      <c r="E9" s="323">
        <f>I9</f>
        <v>2144000</v>
      </c>
      <c r="F9" s="323"/>
      <c r="G9" s="533"/>
      <c r="H9" s="323">
        <v>536000</v>
      </c>
      <c r="I9" s="326">
        <f>C9*H9</f>
        <v>2144000</v>
      </c>
      <c r="J9" s="566"/>
      <c r="K9" s="567"/>
      <c r="L9" s="568"/>
      <c r="M9" s="18" t="s">
        <v>429</v>
      </c>
      <c r="N9" s="330"/>
      <c r="O9" s="330"/>
      <c r="P9" s="330"/>
      <c r="Q9" s="330"/>
      <c r="R9" s="330"/>
    </row>
    <row r="10" spans="1:18" ht="21" customHeight="1">
      <c r="A10" s="536" t="s">
        <v>233</v>
      </c>
      <c r="B10" s="66" t="s">
        <v>291</v>
      </c>
      <c r="C10" s="63">
        <v>2</v>
      </c>
      <c r="D10" s="42" t="s">
        <v>236</v>
      </c>
      <c r="E10" s="323">
        <f>I10</f>
        <v>1792000</v>
      </c>
      <c r="F10" s="323"/>
      <c r="G10" s="326"/>
      <c r="H10" s="537">
        <v>896000</v>
      </c>
      <c r="I10" s="326">
        <f>C10*H10</f>
        <v>1792000</v>
      </c>
      <c r="J10" s="331"/>
      <c r="K10" s="328"/>
      <c r="L10" s="329"/>
      <c r="M10" s="18" t="s">
        <v>430</v>
      </c>
    </row>
    <row r="11" spans="1:18" ht="21" customHeight="1">
      <c r="A11" s="536" t="s">
        <v>234</v>
      </c>
      <c r="B11" s="538"/>
      <c r="C11" s="539">
        <v>0.1</v>
      </c>
      <c r="D11" s="42" t="s">
        <v>236</v>
      </c>
      <c r="E11" s="323">
        <f>I11</f>
        <v>65800</v>
      </c>
      <c r="F11" s="323"/>
      <c r="G11" s="326"/>
      <c r="H11" s="537">
        <v>658000</v>
      </c>
      <c r="I11" s="326">
        <f>C11*H11</f>
        <v>65800</v>
      </c>
      <c r="J11" s="331"/>
      <c r="K11" s="328"/>
      <c r="L11" s="329"/>
    </row>
    <row r="12" spans="1:18" ht="21" customHeight="1">
      <c r="A12" s="536" t="s">
        <v>235</v>
      </c>
      <c r="B12" s="538"/>
      <c r="C12" s="63">
        <v>1</v>
      </c>
      <c r="D12" s="42" t="s">
        <v>236</v>
      </c>
      <c r="E12" s="323">
        <f>I12</f>
        <v>895000</v>
      </c>
      <c r="F12" s="323"/>
      <c r="G12" s="326"/>
      <c r="H12" s="537">
        <v>895000</v>
      </c>
      <c r="I12" s="326">
        <f>C12*H12</f>
        <v>895000</v>
      </c>
      <c r="J12" s="331"/>
      <c r="K12" s="328"/>
      <c r="L12" s="329"/>
    </row>
    <row r="13" spans="1:18" ht="21" customHeight="1">
      <c r="A13" s="536" t="s">
        <v>337</v>
      </c>
      <c r="B13" s="538"/>
      <c r="C13" s="63">
        <v>1</v>
      </c>
      <c r="D13" s="42" t="s">
        <v>236</v>
      </c>
      <c r="E13" s="323">
        <f>I13</f>
        <v>659000</v>
      </c>
      <c r="F13" s="323"/>
      <c r="G13" s="326"/>
      <c r="H13" s="537">
        <v>659000</v>
      </c>
      <c r="I13" s="326">
        <f>C13*H13</f>
        <v>659000</v>
      </c>
      <c r="J13" s="331"/>
      <c r="K13" s="328"/>
      <c r="L13" s="329"/>
    </row>
    <row r="14" spans="1:18" ht="21" customHeight="1">
      <c r="A14" s="332"/>
      <c r="B14" s="332"/>
      <c r="C14" s="64"/>
      <c r="D14" s="42"/>
      <c r="E14" s="323"/>
      <c r="F14" s="323"/>
      <c r="G14" s="326"/>
      <c r="H14" s="326"/>
      <c r="I14" s="326"/>
      <c r="J14" s="331"/>
      <c r="K14" s="328"/>
      <c r="L14" s="329"/>
    </row>
    <row r="15" spans="1:18" ht="21" customHeight="1">
      <c r="A15" s="332" t="s">
        <v>339</v>
      </c>
      <c r="B15" s="332"/>
      <c r="C15" s="64"/>
      <c r="D15" s="42"/>
      <c r="E15" s="323"/>
      <c r="F15" s="323"/>
      <c r="G15" s="326"/>
      <c r="H15" s="326"/>
      <c r="I15" s="326"/>
      <c r="J15" s="331"/>
      <c r="K15" s="328"/>
      <c r="L15" s="329"/>
    </row>
    <row r="16" spans="1:18" ht="21" customHeight="1">
      <c r="A16" s="538" t="s">
        <v>338</v>
      </c>
      <c r="B16" s="538" t="s">
        <v>427</v>
      </c>
      <c r="C16" s="63">
        <v>2</v>
      </c>
      <c r="D16" s="42" t="s">
        <v>236</v>
      </c>
      <c r="E16" s="323"/>
      <c r="F16" s="323"/>
      <c r="G16" s="326"/>
      <c r="H16" s="326">
        <v>536000</v>
      </c>
      <c r="I16" s="326">
        <f>C16*H16</f>
        <v>1072000</v>
      </c>
      <c r="J16" s="331"/>
      <c r="K16" s="328"/>
      <c r="L16" s="329"/>
      <c r="M16" s="18" t="s">
        <v>425</v>
      </c>
    </row>
    <row r="17" spans="1:13" ht="21" customHeight="1">
      <c r="A17" s="538" t="s">
        <v>338</v>
      </c>
      <c r="B17" s="538" t="s">
        <v>340</v>
      </c>
      <c r="C17" s="540">
        <v>0.2</v>
      </c>
      <c r="D17" s="42" t="s">
        <v>236</v>
      </c>
      <c r="E17" s="323"/>
      <c r="F17" s="323"/>
      <c r="G17" s="326"/>
      <c r="H17" s="326">
        <v>536000</v>
      </c>
      <c r="I17" s="326">
        <f>C17*H17</f>
        <v>107200</v>
      </c>
      <c r="J17" s="331"/>
      <c r="K17" s="328"/>
      <c r="L17" s="329"/>
      <c r="M17" s="18" t="s">
        <v>426</v>
      </c>
    </row>
    <row r="18" spans="1:13" ht="21" customHeight="1">
      <c r="A18" s="332"/>
      <c r="B18" s="332"/>
      <c r="C18" s="64"/>
      <c r="D18" s="42"/>
      <c r="E18" s="323"/>
      <c r="F18" s="323"/>
      <c r="G18" s="326"/>
      <c r="H18" s="326"/>
      <c r="I18" s="326"/>
      <c r="J18" s="331"/>
      <c r="K18" s="328"/>
      <c r="L18" s="329"/>
    </row>
    <row r="19" spans="1:13" ht="21" customHeight="1">
      <c r="A19" s="332"/>
      <c r="B19" s="332"/>
      <c r="C19" s="64"/>
      <c r="D19" s="42"/>
      <c r="E19" s="323"/>
      <c r="F19" s="323"/>
      <c r="G19" s="326"/>
      <c r="H19" s="326"/>
      <c r="I19" s="326"/>
      <c r="J19" s="331"/>
      <c r="K19" s="328"/>
      <c r="L19" s="329"/>
    </row>
    <row r="20" spans="1:13" ht="21" customHeight="1">
      <c r="A20" s="333"/>
      <c r="B20" s="334"/>
      <c r="C20" s="64"/>
      <c r="D20" s="42"/>
      <c r="E20" s="323"/>
      <c r="F20" s="323"/>
      <c r="G20" s="326"/>
      <c r="H20" s="326"/>
      <c r="I20" s="326"/>
      <c r="J20" s="331"/>
      <c r="K20" s="328"/>
      <c r="L20" s="329"/>
    </row>
    <row r="21" spans="1:13" ht="21" customHeight="1">
      <c r="A21" s="335"/>
      <c r="B21" s="336"/>
      <c r="C21" s="41"/>
      <c r="D21" s="42"/>
      <c r="E21" s="323"/>
      <c r="F21" s="323"/>
      <c r="G21" s="326"/>
      <c r="H21" s="326"/>
      <c r="I21" s="326"/>
      <c r="J21" s="327"/>
      <c r="K21" s="328"/>
      <c r="L21" s="329"/>
    </row>
    <row r="22" spans="1:13" ht="21" customHeight="1">
      <c r="A22" s="335"/>
      <c r="B22" s="66"/>
      <c r="C22" s="41"/>
      <c r="D22" s="42"/>
      <c r="E22" s="323"/>
      <c r="F22" s="323"/>
      <c r="G22" s="533"/>
      <c r="H22" s="533"/>
      <c r="I22" s="533"/>
      <c r="J22" s="534"/>
      <c r="K22" s="535"/>
      <c r="L22" s="154"/>
    </row>
    <row r="23" spans="1:13" ht="21" customHeight="1">
      <c r="A23" s="51"/>
      <c r="B23" s="337"/>
      <c r="C23" s="201"/>
      <c r="D23" s="162"/>
      <c r="E23" s="338"/>
      <c r="F23" s="323"/>
      <c r="G23" s="326"/>
      <c r="H23" s="326"/>
      <c r="I23" s="339"/>
      <c r="J23" s="327"/>
      <c r="K23" s="328"/>
      <c r="L23" s="329"/>
    </row>
    <row r="24" spans="1:13" ht="21.6" customHeight="1">
      <c r="A24" s="51"/>
      <c r="B24" s="204"/>
      <c r="C24" s="201"/>
      <c r="D24" s="162"/>
      <c r="E24" s="338"/>
      <c r="F24" s="326"/>
      <c r="G24" s="326"/>
      <c r="H24" s="326"/>
      <c r="I24" s="326"/>
      <c r="J24" s="327"/>
      <c r="K24" s="328"/>
      <c r="L24" s="329"/>
    </row>
    <row r="25" spans="1:13" ht="21" customHeight="1">
      <c r="A25" s="340"/>
      <c r="B25" s="42"/>
      <c r="C25" s="63"/>
      <c r="D25" s="42"/>
      <c r="E25" s="199"/>
      <c r="F25" s="328"/>
      <c r="G25" s="328"/>
      <c r="H25" s="328"/>
      <c r="I25" s="328"/>
      <c r="J25" s="327"/>
      <c r="K25" s="328"/>
      <c r="L25" s="329"/>
    </row>
    <row r="26" spans="1:13" ht="21" customHeight="1">
      <c r="A26" s="51"/>
      <c r="B26" s="42"/>
      <c r="C26" s="41"/>
      <c r="D26" s="42"/>
      <c r="E26" s="199"/>
      <c r="F26" s="328"/>
      <c r="G26" s="328"/>
      <c r="H26" s="328"/>
      <c r="I26" s="328"/>
      <c r="J26" s="327"/>
      <c r="K26" s="328"/>
      <c r="L26" s="329"/>
    </row>
    <row r="27" spans="1:13" ht="21" customHeight="1">
      <c r="A27" s="51"/>
      <c r="B27" s="42"/>
      <c r="C27" s="41"/>
      <c r="D27" s="42"/>
      <c r="E27" s="199"/>
      <c r="F27" s="328"/>
      <c r="G27" s="328"/>
      <c r="H27" s="328"/>
      <c r="I27" s="328"/>
      <c r="J27" s="327"/>
      <c r="K27" s="328"/>
      <c r="L27" s="329"/>
    </row>
    <row r="28" spans="1:13" ht="21" customHeight="1">
      <c r="A28" s="52" t="s">
        <v>152</v>
      </c>
      <c r="B28" s="204"/>
      <c r="C28" s="201"/>
      <c r="D28" s="162"/>
      <c r="E28" s="341">
        <f>I28</f>
        <v>6735000</v>
      </c>
      <c r="F28" s="323"/>
      <c r="G28" s="326"/>
      <c r="H28" s="326"/>
      <c r="I28" s="339">
        <f>SUM(I8:I21)</f>
        <v>6735000</v>
      </c>
      <c r="J28" s="327"/>
      <c r="K28" s="328"/>
      <c r="L28" s="329"/>
    </row>
  </sheetData>
  <mergeCells count="3">
    <mergeCell ref="E5:E6"/>
    <mergeCell ref="A1:L1"/>
    <mergeCell ref="A3:L3"/>
  </mergeCells>
  <phoneticPr fontId="4" type="noConversion"/>
  <printOptions horizontalCentered="1" verticalCentered="1" gridLinesSet="0"/>
  <pageMargins left="0.59055118110236215" right="0.19685039370078741" top="0.59055118110236215" bottom="0.39370078740157483" header="0" footer="0"/>
  <pageSetup paperSize="9" scale="85" fitToHeight="0" orientation="landscape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49111111111113">
    <pageSetUpPr fitToPage="1"/>
  </sheetPr>
  <dimension ref="A1:M52"/>
  <sheetViews>
    <sheetView view="pageBreakPreview" zoomScale="85" zoomScaleNormal="75" zoomScaleSheetLayoutView="85" workbookViewId="0">
      <selection activeCell="F19" sqref="F19"/>
    </sheetView>
  </sheetViews>
  <sheetFormatPr defaultColWidth="9" defaultRowHeight="21" customHeight="1"/>
  <cols>
    <col min="1" max="1" width="17.625" style="18" customWidth="1"/>
    <col min="2" max="2" width="13.625" style="18" customWidth="1"/>
    <col min="3" max="3" width="5.625" style="72" customWidth="1"/>
    <col min="4" max="4" width="5.5" style="18" customWidth="1"/>
    <col min="5" max="5" width="16.25" style="18" customWidth="1"/>
    <col min="6" max="8" width="12.375" style="18" customWidth="1"/>
    <col min="9" max="9" width="14.875" style="18" customWidth="1"/>
    <col min="10" max="11" width="12.375" style="18" customWidth="1"/>
    <col min="12" max="12" width="6.125" style="73" customWidth="1"/>
    <col min="13" max="13" width="3.375" style="17" customWidth="1"/>
    <col min="14" max="16384" width="9" style="18"/>
  </cols>
  <sheetData>
    <row r="1" spans="1:12" ht="21" customHeight="1">
      <c r="A1" s="807" t="s">
        <v>250</v>
      </c>
      <c r="B1" s="808"/>
      <c r="C1" s="808"/>
      <c r="D1" s="808"/>
      <c r="E1" s="808"/>
      <c r="F1" s="808"/>
      <c r="G1" s="808"/>
      <c r="H1" s="808"/>
      <c r="I1" s="808"/>
      <c r="J1" s="808"/>
      <c r="K1" s="808"/>
      <c r="L1" s="809"/>
    </row>
    <row r="2" spans="1:12" ht="21" customHeight="1">
      <c r="A2" s="19"/>
      <c r="B2" s="21"/>
      <c r="C2" s="21"/>
      <c r="D2" s="21"/>
      <c r="E2" s="21"/>
      <c r="F2" s="21"/>
      <c r="G2" s="21"/>
      <c r="H2" s="21"/>
      <c r="I2" s="21"/>
      <c r="J2" s="21"/>
      <c r="K2" s="21"/>
      <c r="L2" s="22"/>
    </row>
    <row r="3" spans="1:12" ht="21" customHeight="1">
      <c r="A3" s="23" t="s">
        <v>251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2"/>
    </row>
    <row r="4" spans="1:12" ht="21" customHeight="1">
      <c r="A4" s="210" t="s">
        <v>7</v>
      </c>
      <c r="B4" s="211">
        <f>E26</f>
        <v>94820000</v>
      </c>
      <c r="C4" s="212" t="s">
        <v>5</v>
      </c>
      <c r="D4" s="27"/>
      <c r="E4" s="27"/>
      <c r="F4" s="27"/>
      <c r="G4" s="27"/>
      <c r="H4" s="27"/>
      <c r="I4" s="27"/>
      <c r="J4" s="27"/>
      <c r="K4" s="27"/>
      <c r="L4" s="28"/>
    </row>
    <row r="5" spans="1:12" ht="21" customHeight="1">
      <c r="A5" s="190" t="s">
        <v>8</v>
      </c>
      <c r="B5" s="191" t="s">
        <v>9</v>
      </c>
      <c r="C5" s="192" t="s">
        <v>5</v>
      </c>
      <c r="D5" s="191" t="s">
        <v>10</v>
      </c>
      <c r="E5" s="802" t="s">
        <v>246</v>
      </c>
      <c r="F5" s="193" t="s">
        <v>11</v>
      </c>
      <c r="G5" s="194"/>
      <c r="H5" s="193" t="s">
        <v>12</v>
      </c>
      <c r="I5" s="194"/>
      <c r="J5" s="193" t="s">
        <v>13</v>
      </c>
      <c r="K5" s="194"/>
      <c r="L5" s="191" t="s">
        <v>4</v>
      </c>
    </row>
    <row r="6" spans="1:12" ht="21" customHeight="1">
      <c r="A6" s="195" t="s">
        <v>14</v>
      </c>
      <c r="B6" s="143" t="s">
        <v>15</v>
      </c>
      <c r="C6" s="196" t="s">
        <v>16</v>
      </c>
      <c r="D6" s="143" t="s">
        <v>17</v>
      </c>
      <c r="E6" s="803"/>
      <c r="F6" s="197" t="s">
        <v>18</v>
      </c>
      <c r="G6" s="197" t="s">
        <v>19</v>
      </c>
      <c r="H6" s="197" t="s">
        <v>18</v>
      </c>
      <c r="I6" s="197" t="s">
        <v>19</v>
      </c>
      <c r="J6" s="198" t="s">
        <v>18</v>
      </c>
      <c r="K6" s="197" t="s">
        <v>19</v>
      </c>
      <c r="L6" s="143" t="s">
        <v>20</v>
      </c>
    </row>
    <row r="7" spans="1:12" ht="21" customHeight="1">
      <c r="A7" s="89" t="s">
        <v>153</v>
      </c>
      <c r="B7" s="162"/>
      <c r="C7" s="41">
        <v>1</v>
      </c>
      <c r="D7" s="42" t="s">
        <v>42</v>
      </c>
      <c r="E7" s="199">
        <f>I7+K7</f>
        <v>86200000</v>
      </c>
      <c r="F7" s="199"/>
      <c r="G7" s="199"/>
      <c r="H7" s="199"/>
      <c r="I7" s="199">
        <f>I52</f>
        <v>86200000</v>
      </c>
      <c r="J7" s="200"/>
      <c r="K7" s="199"/>
      <c r="L7" s="162"/>
    </row>
    <row r="8" spans="1:12" ht="21" customHeight="1">
      <c r="A8" s="89"/>
      <c r="B8" s="162"/>
      <c r="C8" s="41"/>
      <c r="D8" s="42"/>
      <c r="E8" s="199"/>
      <c r="F8" s="199"/>
      <c r="G8" s="199"/>
      <c r="H8" s="199"/>
      <c r="I8" s="199"/>
      <c r="J8" s="200"/>
      <c r="K8" s="199"/>
      <c r="L8" s="162"/>
    </row>
    <row r="9" spans="1:12" ht="21" customHeight="1">
      <c r="A9" s="89"/>
      <c r="B9" s="162"/>
      <c r="C9" s="41"/>
      <c r="D9" s="42"/>
      <c r="E9" s="199"/>
      <c r="F9" s="199"/>
      <c r="G9" s="199"/>
      <c r="H9" s="199"/>
      <c r="I9" s="199"/>
      <c r="J9" s="200"/>
      <c r="K9" s="199"/>
      <c r="L9" s="162"/>
    </row>
    <row r="10" spans="1:12" ht="21" customHeight="1">
      <c r="A10" s="89"/>
      <c r="B10" s="162"/>
      <c r="C10" s="41"/>
      <c r="D10" s="42"/>
      <c r="E10" s="199"/>
      <c r="F10" s="199"/>
      <c r="G10" s="199"/>
      <c r="H10" s="199"/>
      <c r="I10" s="199"/>
      <c r="J10" s="200"/>
      <c r="K10" s="199"/>
      <c r="L10" s="162"/>
    </row>
    <row r="11" spans="1:12" ht="21" customHeight="1">
      <c r="A11" s="89"/>
      <c r="B11" s="162"/>
      <c r="C11" s="41"/>
      <c r="D11" s="42"/>
      <c r="E11" s="199"/>
      <c r="F11" s="199"/>
      <c r="G11" s="199"/>
      <c r="H11" s="199"/>
      <c r="I11" s="199"/>
      <c r="J11" s="200"/>
      <c r="K11" s="199"/>
      <c r="L11" s="162"/>
    </row>
    <row r="12" spans="1:12" ht="21" customHeight="1">
      <c r="A12" s="52" t="s">
        <v>45</v>
      </c>
      <c r="B12" s="162"/>
      <c r="C12" s="201"/>
      <c r="D12" s="162"/>
      <c r="E12" s="213">
        <f>I12+K12</f>
        <v>86200000</v>
      </c>
      <c r="F12" s="199"/>
      <c r="G12" s="199"/>
      <c r="H12" s="199"/>
      <c r="I12" s="199">
        <f>SUM(I7:I9)</f>
        <v>86200000</v>
      </c>
      <c r="J12" s="200"/>
      <c r="K12" s="199"/>
      <c r="L12" s="162"/>
    </row>
    <row r="13" spans="1:12" ht="21" customHeight="1">
      <c r="A13" s="144"/>
      <c r="B13" s="162"/>
      <c r="C13" s="201"/>
      <c r="D13" s="162"/>
      <c r="E13" s="199"/>
      <c r="F13" s="199"/>
      <c r="G13" s="199"/>
      <c r="H13" s="199"/>
      <c r="I13" s="199"/>
      <c r="J13" s="200"/>
      <c r="K13" s="199"/>
      <c r="L13" s="162"/>
    </row>
    <row r="14" spans="1:12" ht="21" customHeight="1">
      <c r="A14" s="52"/>
      <c r="B14" s="162"/>
      <c r="C14" s="201"/>
      <c r="D14" s="162"/>
      <c r="E14" s="199"/>
      <c r="F14" s="199"/>
      <c r="G14" s="199"/>
      <c r="H14" s="199"/>
      <c r="I14" s="199"/>
      <c r="J14" s="200"/>
      <c r="K14" s="199"/>
      <c r="L14" s="162"/>
    </row>
    <row r="15" spans="1:12" ht="21" customHeight="1">
      <c r="A15" s="51" t="s">
        <v>154</v>
      </c>
      <c r="B15" s="204">
        <v>0.1</v>
      </c>
      <c r="C15" s="41">
        <v>1</v>
      </c>
      <c r="D15" s="42" t="s">
        <v>42</v>
      </c>
      <c r="E15" s="205">
        <f>E12*B15</f>
        <v>8620000</v>
      </c>
      <c r="F15" s="199"/>
      <c r="G15" s="199"/>
      <c r="H15" s="199"/>
      <c r="I15" s="199"/>
      <c r="J15" s="200"/>
      <c r="K15" s="199"/>
      <c r="L15" s="162"/>
    </row>
    <row r="16" spans="1:12" ht="21" customHeight="1">
      <c r="A16" s="51"/>
      <c r="B16" s="204"/>
      <c r="C16" s="201"/>
      <c r="D16" s="162"/>
      <c r="E16" s="213"/>
      <c r="F16" s="199"/>
      <c r="G16" s="199"/>
      <c r="H16" s="199"/>
      <c r="I16" s="199"/>
      <c r="J16" s="200"/>
      <c r="K16" s="199"/>
      <c r="L16" s="162"/>
    </row>
    <row r="17" spans="1:13" ht="21" customHeight="1">
      <c r="A17" s="51"/>
      <c r="B17" s="204"/>
      <c r="C17" s="201"/>
      <c r="D17" s="162"/>
      <c r="E17" s="206"/>
      <c r="F17" s="199"/>
      <c r="G17" s="199"/>
      <c r="H17" s="199"/>
      <c r="I17" s="199"/>
      <c r="J17" s="200"/>
      <c r="K17" s="199"/>
      <c r="L17" s="162"/>
    </row>
    <row r="18" spans="1:13" ht="21" customHeight="1">
      <c r="A18" s="51"/>
      <c r="B18" s="204"/>
      <c r="C18" s="201"/>
      <c r="D18" s="162"/>
      <c r="E18" s="206"/>
      <c r="F18" s="199"/>
      <c r="G18" s="199"/>
      <c r="H18" s="199"/>
      <c r="I18" s="199"/>
      <c r="J18" s="200"/>
      <c r="K18" s="199"/>
      <c r="L18" s="162"/>
    </row>
    <row r="19" spans="1:13" ht="21" customHeight="1">
      <c r="A19" s="51"/>
      <c r="B19" s="162"/>
      <c r="C19" s="201"/>
      <c r="D19" s="162"/>
      <c r="E19" s="199"/>
      <c r="F19" s="199"/>
      <c r="G19" s="199"/>
      <c r="H19" s="199"/>
      <c r="I19" s="199"/>
      <c r="J19" s="200"/>
      <c r="K19" s="199"/>
      <c r="L19" s="162"/>
    </row>
    <row r="20" spans="1:13" ht="21" customHeight="1">
      <c r="A20" s="51"/>
      <c r="B20" s="162"/>
      <c r="C20" s="201"/>
      <c r="D20" s="162"/>
      <c r="E20" s="199"/>
      <c r="F20" s="199"/>
      <c r="G20" s="199"/>
      <c r="H20" s="199"/>
      <c r="I20" s="199"/>
      <c r="J20" s="200"/>
      <c r="K20" s="199"/>
      <c r="L20" s="162"/>
    </row>
    <row r="21" spans="1:13" ht="21" customHeight="1">
      <c r="A21" s="51"/>
      <c r="B21" s="162"/>
      <c r="C21" s="201"/>
      <c r="D21" s="162"/>
      <c r="E21" s="199"/>
      <c r="F21" s="199"/>
      <c r="G21" s="199"/>
      <c r="H21" s="199"/>
      <c r="I21" s="199"/>
      <c r="J21" s="200"/>
      <c r="K21" s="199"/>
      <c r="L21" s="162"/>
    </row>
    <row r="22" spans="1:13" ht="21" customHeight="1">
      <c r="A22" s="51"/>
      <c r="B22" s="162"/>
      <c r="C22" s="201"/>
      <c r="D22" s="162"/>
      <c r="E22" s="342"/>
      <c r="F22" s="199"/>
      <c r="G22" s="199"/>
      <c r="H22" s="199"/>
      <c r="I22" s="199"/>
      <c r="J22" s="200"/>
      <c r="K22" s="199"/>
      <c r="L22" s="162"/>
    </row>
    <row r="23" spans="1:13" ht="21" customHeight="1">
      <c r="A23" s="51"/>
      <c r="B23" s="162"/>
      <c r="C23" s="201"/>
      <c r="D23" s="162"/>
      <c r="E23" s="342"/>
      <c r="F23" s="199"/>
      <c r="G23" s="199"/>
      <c r="H23" s="199"/>
      <c r="I23" s="199"/>
      <c r="J23" s="200"/>
      <c r="K23" s="199"/>
      <c r="L23" s="162"/>
    </row>
    <row r="24" spans="1:13" ht="21" customHeight="1">
      <c r="A24" s="51"/>
      <c r="B24" s="162"/>
      <c r="C24" s="201"/>
      <c r="D24" s="162"/>
      <c r="E24" s="199"/>
      <c r="F24" s="199"/>
      <c r="G24" s="199"/>
      <c r="H24" s="199"/>
      <c r="I24" s="199"/>
      <c r="J24" s="200"/>
      <c r="K24" s="199"/>
      <c r="L24" s="162"/>
    </row>
    <row r="25" spans="1:13" ht="21" customHeight="1">
      <c r="A25" s="51"/>
      <c r="B25" s="162"/>
      <c r="C25" s="201"/>
      <c r="D25" s="162"/>
      <c r="E25" s="199"/>
      <c r="F25" s="199"/>
      <c r="G25" s="199"/>
      <c r="H25" s="199"/>
      <c r="I25" s="199"/>
      <c r="J25" s="200"/>
      <c r="K25" s="199"/>
      <c r="L25" s="162"/>
    </row>
    <row r="26" spans="1:13" ht="21" customHeight="1">
      <c r="A26" s="52" t="s">
        <v>47</v>
      </c>
      <c r="B26" s="162"/>
      <c r="C26" s="201"/>
      <c r="D26" s="162"/>
      <c r="E26" s="205">
        <f>SUM(E12:E15)</f>
        <v>94820000</v>
      </c>
      <c r="F26" s="199"/>
      <c r="G26" s="199"/>
      <c r="H26" s="199"/>
      <c r="I26" s="199"/>
      <c r="J26" s="200"/>
      <c r="K26" s="199"/>
      <c r="L26" s="162"/>
    </row>
    <row r="27" spans="1:13" s="74" customFormat="1" ht="21" customHeight="1">
      <c r="A27" s="807" t="s">
        <v>250</v>
      </c>
      <c r="B27" s="808"/>
      <c r="C27" s="808"/>
      <c r="D27" s="808"/>
      <c r="E27" s="808"/>
      <c r="F27" s="808"/>
      <c r="G27" s="808"/>
      <c r="H27" s="808"/>
      <c r="I27" s="808"/>
      <c r="J27" s="808"/>
      <c r="K27" s="808"/>
      <c r="L27" s="809"/>
      <c r="M27" s="186"/>
    </row>
    <row r="28" spans="1:13" ht="21" customHeight="1">
      <c r="A28" s="19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2"/>
    </row>
    <row r="29" spans="1:13" ht="21" customHeight="1">
      <c r="A29" s="23" t="s">
        <v>252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2"/>
    </row>
    <row r="30" spans="1:13" ht="21" customHeight="1">
      <c r="A30" s="210" t="s">
        <v>7</v>
      </c>
      <c r="B30" s="211">
        <f>E52</f>
        <v>86200000</v>
      </c>
      <c r="C30" s="212" t="s">
        <v>5</v>
      </c>
      <c r="D30" s="27"/>
      <c r="E30" s="27"/>
      <c r="F30" s="27"/>
      <c r="G30" s="27"/>
      <c r="H30" s="27"/>
      <c r="I30" s="27"/>
      <c r="J30" s="27"/>
      <c r="K30" s="27"/>
      <c r="L30" s="28"/>
    </row>
    <row r="31" spans="1:13" ht="21" customHeight="1">
      <c r="A31" s="190" t="s">
        <v>8</v>
      </c>
      <c r="B31" s="191" t="s">
        <v>9</v>
      </c>
      <c r="C31" s="192" t="s">
        <v>5</v>
      </c>
      <c r="D31" s="191" t="s">
        <v>10</v>
      </c>
      <c r="E31" s="802" t="s">
        <v>246</v>
      </c>
      <c r="F31" s="193" t="s">
        <v>11</v>
      </c>
      <c r="G31" s="194"/>
      <c r="H31" s="193" t="s">
        <v>12</v>
      </c>
      <c r="I31" s="194"/>
      <c r="J31" s="193" t="s">
        <v>13</v>
      </c>
      <c r="K31" s="194"/>
      <c r="L31" s="191" t="s">
        <v>4</v>
      </c>
    </row>
    <row r="32" spans="1:13" ht="21" customHeight="1">
      <c r="A32" s="195" t="s">
        <v>14</v>
      </c>
      <c r="B32" s="143" t="s">
        <v>15</v>
      </c>
      <c r="C32" s="196" t="s">
        <v>16</v>
      </c>
      <c r="D32" s="143" t="s">
        <v>17</v>
      </c>
      <c r="E32" s="803"/>
      <c r="F32" s="197" t="s">
        <v>18</v>
      </c>
      <c r="G32" s="197" t="s">
        <v>19</v>
      </c>
      <c r="H32" s="197" t="s">
        <v>18</v>
      </c>
      <c r="I32" s="197" t="s">
        <v>19</v>
      </c>
      <c r="J32" s="198" t="s">
        <v>18</v>
      </c>
      <c r="K32" s="197" t="s">
        <v>19</v>
      </c>
      <c r="L32" s="143" t="s">
        <v>20</v>
      </c>
    </row>
    <row r="33" spans="1:12" ht="21" customHeight="1">
      <c r="A33" s="89" t="s">
        <v>124</v>
      </c>
      <c r="B33" s="162"/>
      <c r="C33" s="41">
        <v>1</v>
      </c>
      <c r="D33" s="42" t="s">
        <v>42</v>
      </c>
      <c r="E33" s="199">
        <f>I33+K33</f>
        <v>86200000</v>
      </c>
      <c r="F33" s="199"/>
      <c r="G33" s="199"/>
      <c r="H33" s="199"/>
      <c r="I33" s="199">
        <f>RTU제조원가!B4</f>
        <v>86200000</v>
      </c>
      <c r="J33" s="200"/>
      <c r="K33" s="199"/>
      <c r="L33" s="162"/>
    </row>
    <row r="34" spans="1:12" ht="21" customHeight="1">
      <c r="A34" s="89"/>
      <c r="B34" s="162"/>
      <c r="C34" s="41"/>
      <c r="D34" s="42"/>
      <c r="E34" s="199"/>
      <c r="F34" s="199"/>
      <c r="G34" s="199"/>
      <c r="H34" s="199"/>
      <c r="I34" s="199"/>
      <c r="J34" s="200"/>
      <c r="K34" s="199"/>
      <c r="L34" s="162"/>
    </row>
    <row r="35" spans="1:12" ht="21" customHeight="1">
      <c r="A35" s="144"/>
      <c r="B35" s="162"/>
      <c r="C35" s="41"/>
      <c r="D35" s="42"/>
      <c r="E35" s="199"/>
      <c r="F35" s="199"/>
      <c r="G35" s="199"/>
      <c r="H35" s="199"/>
      <c r="I35" s="199"/>
      <c r="J35" s="200"/>
      <c r="K35" s="199"/>
      <c r="L35" s="162"/>
    </row>
    <row r="36" spans="1:12" ht="21" customHeight="1">
      <c r="A36" s="144"/>
      <c r="B36" s="162"/>
      <c r="C36" s="201"/>
      <c r="D36" s="162"/>
      <c r="E36" s="199"/>
      <c r="F36" s="199"/>
      <c r="G36" s="199"/>
      <c r="H36" s="199"/>
      <c r="I36" s="199"/>
      <c r="J36" s="200"/>
      <c r="K36" s="199"/>
      <c r="L36" s="162"/>
    </row>
    <row r="37" spans="1:12" ht="21" customHeight="1">
      <c r="A37" s="52"/>
      <c r="B37" s="162"/>
      <c r="C37" s="201"/>
      <c r="D37" s="162"/>
      <c r="E37" s="199"/>
      <c r="F37" s="199"/>
      <c r="G37" s="199"/>
      <c r="H37" s="199"/>
      <c r="I37" s="199"/>
      <c r="J37" s="200"/>
      <c r="K37" s="199"/>
      <c r="L37" s="162"/>
    </row>
    <row r="38" spans="1:12" ht="21" customHeight="1">
      <c r="A38" s="51"/>
      <c r="B38" s="162"/>
      <c r="C38" s="201"/>
      <c r="D38" s="162"/>
      <c r="E38" s="199"/>
      <c r="F38" s="199"/>
      <c r="G38" s="199"/>
      <c r="H38" s="199"/>
      <c r="I38" s="199"/>
      <c r="J38" s="200"/>
      <c r="K38" s="199"/>
      <c r="L38" s="162"/>
    </row>
    <row r="39" spans="1:12" ht="21" customHeight="1">
      <c r="A39" s="51"/>
      <c r="B39" s="204"/>
      <c r="C39" s="201"/>
      <c r="D39" s="162"/>
      <c r="E39" s="213"/>
      <c r="F39" s="199"/>
      <c r="G39" s="199"/>
      <c r="H39" s="199"/>
      <c r="I39" s="199"/>
      <c r="J39" s="200"/>
      <c r="K39" s="199"/>
      <c r="L39" s="162"/>
    </row>
    <row r="40" spans="1:12" ht="21" customHeight="1">
      <c r="A40" s="51"/>
      <c r="B40" s="204"/>
      <c r="C40" s="201"/>
      <c r="D40" s="162"/>
      <c r="E40" s="206"/>
      <c r="F40" s="199"/>
      <c r="G40" s="199"/>
      <c r="H40" s="199"/>
      <c r="I40" s="199"/>
      <c r="J40" s="200"/>
      <c r="K40" s="199"/>
      <c r="L40" s="162"/>
    </row>
    <row r="41" spans="1:12" ht="21" customHeight="1">
      <c r="A41" s="51"/>
      <c r="B41" s="204"/>
      <c r="C41" s="201"/>
      <c r="D41" s="162"/>
      <c r="E41" s="206"/>
      <c r="F41" s="199"/>
      <c r="G41" s="199"/>
      <c r="H41" s="199"/>
      <c r="I41" s="199"/>
      <c r="J41" s="200"/>
      <c r="K41" s="199"/>
      <c r="L41" s="162"/>
    </row>
    <row r="42" spans="1:12" ht="21" customHeight="1">
      <c r="A42" s="51"/>
      <c r="B42" s="162"/>
      <c r="C42" s="201"/>
      <c r="D42" s="162"/>
      <c r="E42" s="199"/>
      <c r="F42" s="199"/>
      <c r="G42" s="199"/>
      <c r="H42" s="199"/>
      <c r="I42" s="199"/>
      <c r="J42" s="200"/>
      <c r="K42" s="199"/>
      <c r="L42" s="162"/>
    </row>
    <row r="43" spans="1:12" ht="21" customHeight="1">
      <c r="A43" s="51"/>
      <c r="B43" s="162"/>
      <c r="C43" s="201"/>
      <c r="D43" s="162"/>
      <c r="E43" s="199"/>
      <c r="F43" s="199"/>
      <c r="G43" s="199"/>
      <c r="H43" s="199"/>
      <c r="I43" s="199"/>
      <c r="J43" s="200"/>
      <c r="K43" s="199"/>
      <c r="L43" s="162"/>
    </row>
    <row r="44" spans="1:12" ht="21" customHeight="1">
      <c r="A44" s="51"/>
      <c r="B44" s="162"/>
      <c r="C44" s="201"/>
      <c r="D44" s="162"/>
      <c r="E44" s="206"/>
      <c r="F44" s="199"/>
      <c r="G44" s="199"/>
      <c r="H44" s="199"/>
      <c r="I44" s="199"/>
      <c r="J44" s="200"/>
      <c r="K44" s="199"/>
      <c r="L44" s="162"/>
    </row>
    <row r="45" spans="1:12" ht="21" customHeight="1">
      <c r="A45" s="51"/>
      <c r="B45" s="162"/>
      <c r="C45" s="201"/>
      <c r="D45" s="162"/>
      <c r="E45" s="206"/>
      <c r="F45" s="199"/>
      <c r="G45" s="199"/>
      <c r="H45" s="199"/>
      <c r="I45" s="199"/>
      <c r="J45" s="200"/>
      <c r="K45" s="199"/>
      <c r="L45" s="162"/>
    </row>
    <row r="46" spans="1:12" ht="21" customHeight="1">
      <c r="A46" s="51"/>
      <c r="B46" s="162"/>
      <c r="C46" s="201"/>
      <c r="D46" s="162"/>
      <c r="E46" s="206"/>
      <c r="F46" s="199"/>
      <c r="G46" s="199"/>
      <c r="H46" s="199"/>
      <c r="I46" s="199"/>
      <c r="J46" s="200"/>
      <c r="K46" s="199"/>
      <c r="L46" s="162"/>
    </row>
    <row r="47" spans="1:12" ht="21" customHeight="1">
      <c r="A47" s="51"/>
      <c r="B47" s="162"/>
      <c r="C47" s="201"/>
      <c r="D47" s="162"/>
      <c r="E47" s="206"/>
      <c r="F47" s="199"/>
      <c r="G47" s="199"/>
      <c r="H47" s="199"/>
      <c r="I47" s="199"/>
      <c r="J47" s="200"/>
      <c r="K47" s="199"/>
      <c r="L47" s="162"/>
    </row>
    <row r="48" spans="1:12" ht="21" customHeight="1">
      <c r="A48" s="51"/>
      <c r="B48" s="162"/>
      <c r="C48" s="201"/>
      <c r="D48" s="162"/>
      <c r="E48" s="199"/>
      <c r="F48" s="199"/>
      <c r="G48" s="199"/>
      <c r="H48" s="199"/>
      <c r="I48" s="199"/>
      <c r="J48" s="200"/>
      <c r="K48" s="199"/>
      <c r="L48" s="162"/>
    </row>
    <row r="49" spans="1:12" ht="21" customHeight="1">
      <c r="A49" s="51"/>
      <c r="B49" s="162"/>
      <c r="C49" s="201"/>
      <c r="D49" s="162"/>
      <c r="E49" s="199"/>
      <c r="F49" s="199"/>
      <c r="G49" s="199"/>
      <c r="H49" s="199"/>
      <c r="I49" s="199"/>
      <c r="J49" s="200"/>
      <c r="K49" s="199"/>
      <c r="L49" s="162"/>
    </row>
    <row r="50" spans="1:12" ht="21" customHeight="1">
      <c r="A50" s="51"/>
      <c r="B50" s="162"/>
      <c r="C50" s="201"/>
      <c r="D50" s="162"/>
      <c r="E50" s="199"/>
      <c r="F50" s="199"/>
      <c r="G50" s="199"/>
      <c r="H50" s="199"/>
      <c r="I50" s="199"/>
      <c r="J50" s="200"/>
      <c r="K50" s="199"/>
      <c r="L50" s="162"/>
    </row>
    <row r="51" spans="1:12" ht="21" customHeight="1">
      <c r="A51" s="51"/>
      <c r="B51" s="162"/>
      <c r="C51" s="201"/>
      <c r="D51" s="162"/>
      <c r="E51" s="199"/>
      <c r="F51" s="199"/>
      <c r="G51" s="199"/>
      <c r="H51" s="199"/>
      <c r="I51" s="199"/>
      <c r="J51" s="200"/>
      <c r="K51" s="199"/>
      <c r="L51" s="162"/>
    </row>
    <row r="52" spans="1:12" ht="21" customHeight="1">
      <c r="A52" s="52" t="s">
        <v>47</v>
      </c>
      <c r="B52" s="162"/>
      <c r="C52" s="201"/>
      <c r="D52" s="162"/>
      <c r="E52" s="213">
        <f>I52+K52</f>
        <v>86200000</v>
      </c>
      <c r="F52" s="199"/>
      <c r="G52" s="199"/>
      <c r="H52" s="199"/>
      <c r="I52" s="199">
        <f>SUM(I33:I34)</f>
        <v>86200000</v>
      </c>
      <c r="J52" s="200"/>
      <c r="K52" s="199"/>
      <c r="L52" s="162"/>
    </row>
  </sheetData>
  <mergeCells count="4">
    <mergeCell ref="E5:E6"/>
    <mergeCell ref="E31:E32"/>
    <mergeCell ref="A1:L1"/>
    <mergeCell ref="A27:L27"/>
  </mergeCells>
  <phoneticPr fontId="4" type="noConversion"/>
  <printOptions horizontalCentered="1" verticalCentered="1" gridLinesSet="0"/>
  <pageMargins left="0.59055118110236215" right="0.19685039370078741" top="0.59055118110236215" bottom="0.39370078740157483" header="0" footer="0"/>
  <pageSetup paperSize="9" scale="92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101111211113">
    <pageSetUpPr fitToPage="1"/>
  </sheetPr>
  <dimension ref="A1:J46"/>
  <sheetViews>
    <sheetView view="pageBreakPreview" zoomScaleNormal="75" zoomScaleSheetLayoutView="100" workbookViewId="0">
      <selection activeCell="H29" sqref="H29"/>
    </sheetView>
  </sheetViews>
  <sheetFormatPr defaultColWidth="9" defaultRowHeight="20.100000000000001" customHeight="1"/>
  <cols>
    <col min="1" max="1" width="5.375" style="216" customWidth="1"/>
    <col min="2" max="2" width="7.375" style="216" customWidth="1"/>
    <col min="3" max="3" width="12.125" style="216" customWidth="1"/>
    <col min="4" max="4" width="2.5" style="275" customWidth="1"/>
    <col min="5" max="5" width="7.875" style="216" customWidth="1"/>
    <col min="6" max="6" width="3.625" style="216" customWidth="1"/>
    <col min="7" max="7" width="22.25" style="275" customWidth="1"/>
    <col min="8" max="8" width="21.625" style="275" customWidth="1"/>
    <col min="9" max="9" width="17.625" style="275" customWidth="1"/>
    <col min="10" max="10" width="22.375" style="275" customWidth="1"/>
    <col min="11" max="16384" width="9" style="216"/>
  </cols>
  <sheetData>
    <row r="1" spans="1:10" ht="20.25" customHeight="1">
      <c r="A1" s="807" t="s">
        <v>254</v>
      </c>
      <c r="B1" s="808"/>
      <c r="C1" s="808"/>
      <c r="D1" s="808"/>
      <c r="E1" s="808"/>
      <c r="F1" s="808"/>
      <c r="G1" s="808"/>
      <c r="H1" s="808"/>
      <c r="I1" s="808"/>
      <c r="J1" s="809"/>
    </row>
    <row r="2" spans="1:10" s="217" customFormat="1" ht="21.75" customHeight="1">
      <c r="A2" s="813"/>
      <c r="B2" s="814"/>
      <c r="C2" s="814"/>
      <c r="D2" s="814"/>
      <c r="E2" s="814"/>
      <c r="F2" s="814"/>
      <c r="G2" s="814"/>
      <c r="H2" s="814"/>
      <c r="I2" s="814"/>
      <c r="J2" s="815"/>
    </row>
    <row r="3" spans="1:10" s="217" customFormat="1" ht="20.25" customHeight="1">
      <c r="A3" s="218" t="s">
        <v>253</v>
      </c>
      <c r="B3" s="219"/>
      <c r="C3" s="219"/>
      <c r="D3" s="219"/>
      <c r="E3" s="219"/>
      <c r="F3" s="219"/>
      <c r="G3" s="219"/>
      <c r="H3" s="219"/>
      <c r="I3" s="219"/>
      <c r="J3" s="220"/>
    </row>
    <row r="4" spans="1:10" ht="20.25" customHeight="1">
      <c r="A4" s="221" t="s">
        <v>255</v>
      </c>
      <c r="B4" s="819">
        <f>G23</f>
        <v>86200000</v>
      </c>
      <c r="C4" s="819"/>
      <c r="D4" s="820" t="s">
        <v>5</v>
      </c>
      <c r="E4" s="820"/>
      <c r="F4" s="222"/>
      <c r="G4" s="223"/>
      <c r="H4" s="223"/>
      <c r="I4" s="223"/>
      <c r="J4" s="224" t="s">
        <v>51</v>
      </c>
    </row>
    <row r="5" spans="1:10" ht="21.95" customHeight="1">
      <c r="A5" s="225" t="s">
        <v>155</v>
      </c>
      <c r="B5" s="226"/>
      <c r="C5" s="226"/>
      <c r="D5" s="226"/>
      <c r="E5" s="226"/>
      <c r="F5" s="227"/>
      <c r="G5" s="228" t="s">
        <v>156</v>
      </c>
      <c r="H5" s="228"/>
      <c r="I5" s="229"/>
      <c r="J5" s="228" t="s">
        <v>3</v>
      </c>
    </row>
    <row r="6" spans="1:10" ht="21.95" customHeight="1">
      <c r="A6" s="230"/>
      <c r="B6" s="231" t="s">
        <v>52</v>
      </c>
      <c r="C6" s="232" t="s">
        <v>53</v>
      </c>
      <c r="D6" s="233"/>
      <c r="E6" s="234"/>
      <c r="F6" s="235"/>
      <c r="G6" s="562">
        <f>RTU합!I29</f>
        <v>67210000</v>
      </c>
      <c r="H6" s="236"/>
      <c r="I6" s="237"/>
      <c r="J6" s="564">
        <f>G6</f>
        <v>67210000</v>
      </c>
    </row>
    <row r="7" spans="1:10" ht="21.95" customHeight="1">
      <c r="A7" s="230" t="s">
        <v>54</v>
      </c>
      <c r="B7" s="231" t="s">
        <v>55</v>
      </c>
      <c r="C7" s="238" t="s">
        <v>56</v>
      </c>
      <c r="D7" s="239" t="s">
        <v>57</v>
      </c>
      <c r="E7" s="240">
        <v>1.03E-2</v>
      </c>
      <c r="F7" s="241" t="s">
        <v>58</v>
      </c>
      <c r="G7" s="563">
        <f>INT(G6*$E7)</f>
        <v>692263</v>
      </c>
      <c r="H7" s="242" t="s">
        <v>157</v>
      </c>
      <c r="I7" s="243"/>
      <c r="J7" s="564">
        <f t="shared" ref="J7:J13" si="0">G7</f>
        <v>692263</v>
      </c>
    </row>
    <row r="8" spans="1:10" ht="21.95" customHeight="1">
      <c r="A8" s="230"/>
      <c r="B8" s="244" t="s">
        <v>4</v>
      </c>
      <c r="C8" s="245" t="s">
        <v>3</v>
      </c>
      <c r="D8" s="246"/>
      <c r="E8" s="247"/>
      <c r="F8" s="248"/>
      <c r="G8" s="563">
        <f>SUM(G6:G7)</f>
        <v>67902263</v>
      </c>
      <c r="H8" s="249"/>
      <c r="I8" s="243"/>
      <c r="J8" s="564">
        <f t="shared" si="0"/>
        <v>67902263</v>
      </c>
    </row>
    <row r="9" spans="1:10" ht="21.95" customHeight="1">
      <c r="A9" s="230"/>
      <c r="B9" s="250" t="s">
        <v>59</v>
      </c>
      <c r="C9" s="238" t="s">
        <v>60</v>
      </c>
      <c r="D9" s="239"/>
      <c r="E9" s="251"/>
      <c r="F9" s="241"/>
      <c r="G9" s="563">
        <f>RTU합!G29</f>
        <v>3431000</v>
      </c>
      <c r="H9" s="249"/>
      <c r="I9" s="243"/>
      <c r="J9" s="565"/>
    </row>
    <row r="10" spans="1:10" ht="21.95" customHeight="1">
      <c r="A10" s="230" t="s">
        <v>61</v>
      </c>
      <c r="B10" s="821" t="s">
        <v>62</v>
      </c>
      <c r="C10" s="238" t="s">
        <v>63</v>
      </c>
      <c r="D10" s="239" t="s">
        <v>57</v>
      </c>
      <c r="E10" s="252">
        <v>1.2453000000000001</v>
      </c>
      <c r="F10" s="241" t="s">
        <v>58</v>
      </c>
      <c r="G10" s="563">
        <f>INT(G9*$E10)</f>
        <v>4272624</v>
      </c>
      <c r="H10" s="242" t="s">
        <v>158</v>
      </c>
      <c r="I10" s="243"/>
      <c r="J10" s="564">
        <f t="shared" si="0"/>
        <v>4272624</v>
      </c>
    </row>
    <row r="11" spans="1:10" ht="21.95" customHeight="1">
      <c r="A11" s="230"/>
      <c r="B11" s="821"/>
      <c r="C11" s="238" t="s">
        <v>64</v>
      </c>
      <c r="D11" s="239" t="s">
        <v>57</v>
      </c>
      <c r="E11" s="240">
        <v>0.3493</v>
      </c>
      <c r="F11" s="241" t="s">
        <v>58</v>
      </c>
      <c r="G11" s="563">
        <f>INT(G10*$E11)</f>
        <v>1492427</v>
      </c>
      <c r="H11" s="242" t="s">
        <v>159</v>
      </c>
      <c r="I11" s="243"/>
      <c r="J11" s="564">
        <f t="shared" si="0"/>
        <v>1492427</v>
      </c>
    </row>
    <row r="12" spans="1:10" ht="21.95" customHeight="1">
      <c r="A12" s="230"/>
      <c r="B12" s="244" t="s">
        <v>4</v>
      </c>
      <c r="C12" s="245" t="s">
        <v>3</v>
      </c>
      <c r="D12" s="246"/>
      <c r="E12" s="247"/>
      <c r="F12" s="248"/>
      <c r="G12" s="563">
        <f>SUM(G10:G11)</f>
        <v>5765051</v>
      </c>
      <c r="H12" s="249"/>
      <c r="I12" s="243"/>
      <c r="J12" s="564">
        <f t="shared" si="0"/>
        <v>5765051</v>
      </c>
    </row>
    <row r="13" spans="1:10" ht="21.95" customHeight="1">
      <c r="A13" s="230" t="s">
        <v>65</v>
      </c>
      <c r="B13" s="250"/>
      <c r="C13" s="238" t="s">
        <v>160</v>
      </c>
      <c r="D13" s="239" t="s">
        <v>57</v>
      </c>
      <c r="E13" s="240">
        <v>8.9499999999999996E-2</v>
      </c>
      <c r="F13" s="241" t="s">
        <v>58</v>
      </c>
      <c r="G13" s="563">
        <f>INT(G8*$E13)</f>
        <v>6077252</v>
      </c>
      <c r="H13" s="242" t="s">
        <v>161</v>
      </c>
      <c r="I13" s="243"/>
      <c r="J13" s="564">
        <f t="shared" si="0"/>
        <v>6077252</v>
      </c>
    </row>
    <row r="14" spans="1:10" ht="21.95" customHeight="1">
      <c r="A14" s="230"/>
      <c r="B14" s="231" t="s">
        <v>66</v>
      </c>
      <c r="C14" s="238" t="s">
        <v>67</v>
      </c>
      <c r="D14" s="239" t="s">
        <v>57</v>
      </c>
      <c r="E14" s="253"/>
      <c r="F14" s="241" t="s">
        <v>58</v>
      </c>
      <c r="G14" s="563"/>
      <c r="H14" s="249"/>
      <c r="I14" s="254"/>
      <c r="J14" s="565"/>
    </row>
    <row r="15" spans="1:10" ht="21.95" customHeight="1">
      <c r="A15" s="230"/>
      <c r="B15" s="231"/>
      <c r="C15" s="238" t="s">
        <v>162</v>
      </c>
      <c r="D15" s="239" t="s">
        <v>163</v>
      </c>
      <c r="E15" s="253"/>
      <c r="F15" s="241" t="s">
        <v>164</v>
      </c>
      <c r="G15" s="563"/>
      <c r="H15" s="249"/>
      <c r="I15" s="255"/>
      <c r="J15" s="565"/>
    </row>
    <row r="16" spans="1:10" ht="21.95" customHeight="1">
      <c r="A16" s="230"/>
      <c r="B16" s="231"/>
      <c r="C16" s="238" t="s">
        <v>68</v>
      </c>
      <c r="D16" s="239" t="s">
        <v>57</v>
      </c>
      <c r="E16" s="253"/>
      <c r="F16" s="241" t="s">
        <v>58</v>
      </c>
      <c r="G16" s="563"/>
      <c r="H16" s="249"/>
      <c r="I16" s="256"/>
      <c r="J16" s="565"/>
    </row>
    <row r="17" spans="1:10" ht="21.95" customHeight="1">
      <c r="A17" s="230" t="s">
        <v>4</v>
      </c>
      <c r="B17" s="231" t="s">
        <v>4</v>
      </c>
      <c r="C17" s="238" t="s">
        <v>165</v>
      </c>
      <c r="D17" s="239" t="s">
        <v>57</v>
      </c>
      <c r="E17" s="257"/>
      <c r="F17" s="241" t="s">
        <v>58</v>
      </c>
      <c r="G17" s="563"/>
      <c r="H17" s="249"/>
      <c r="I17" s="256"/>
      <c r="J17" s="565"/>
    </row>
    <row r="18" spans="1:10" ht="21.95" customHeight="1">
      <c r="A18" s="258"/>
      <c r="B18" s="244"/>
      <c r="C18" s="245" t="s">
        <v>3</v>
      </c>
      <c r="D18" s="246"/>
      <c r="E18" s="247"/>
      <c r="F18" s="248"/>
      <c r="G18" s="563">
        <f>SUM(G13:G17)</f>
        <v>6077252</v>
      </c>
      <c r="H18" s="249"/>
      <c r="I18" s="259"/>
      <c r="J18" s="564">
        <f t="shared" ref="J18:J23" si="1">G18</f>
        <v>6077252</v>
      </c>
    </row>
    <row r="19" spans="1:10" ht="21.95" customHeight="1">
      <c r="A19" s="260" t="s">
        <v>166</v>
      </c>
      <c r="B19" s="261"/>
      <c r="C19" s="261"/>
      <c r="D19" s="262"/>
      <c r="E19" s="263"/>
      <c r="F19" s="264"/>
      <c r="G19" s="562">
        <f>G8+G12+G18</f>
        <v>79744566</v>
      </c>
      <c r="H19" s="242"/>
      <c r="I19" s="265"/>
      <c r="J19" s="564">
        <f t="shared" si="1"/>
        <v>79744566</v>
      </c>
    </row>
    <row r="20" spans="1:10" ht="21.95" customHeight="1">
      <c r="A20" s="245" t="s">
        <v>69</v>
      </c>
      <c r="B20" s="266"/>
      <c r="C20" s="266"/>
      <c r="D20" s="267" t="s">
        <v>57</v>
      </c>
      <c r="E20" s="240">
        <v>7.0000000000000007E-2</v>
      </c>
      <c r="F20" s="268" t="s">
        <v>58</v>
      </c>
      <c r="G20" s="562">
        <f>INT(G19*$E20)</f>
        <v>5582119</v>
      </c>
      <c r="H20" s="242" t="s">
        <v>167</v>
      </c>
      <c r="I20" s="265"/>
      <c r="J20" s="564">
        <f t="shared" si="1"/>
        <v>5582119</v>
      </c>
    </row>
    <row r="21" spans="1:10" ht="21.95" customHeight="1">
      <c r="A21" s="260" t="s">
        <v>168</v>
      </c>
      <c r="B21" s="261"/>
      <c r="C21" s="261"/>
      <c r="D21" s="269"/>
      <c r="E21" s="270"/>
      <c r="F21" s="271"/>
      <c r="G21" s="562">
        <f>SUM(G19:G20)</f>
        <v>85326685</v>
      </c>
      <c r="H21" s="242"/>
      <c r="I21" s="265"/>
      <c r="J21" s="564">
        <f t="shared" si="1"/>
        <v>85326685</v>
      </c>
    </row>
    <row r="22" spans="1:10" ht="21.95" customHeight="1">
      <c r="A22" s="245" t="s">
        <v>169</v>
      </c>
      <c r="B22" s="266"/>
      <c r="C22" s="266"/>
      <c r="D22" s="267" t="s">
        <v>57</v>
      </c>
      <c r="E22" s="272">
        <v>0.25</v>
      </c>
      <c r="F22" s="268" t="s">
        <v>58</v>
      </c>
      <c r="G22" s="563">
        <f>G23-G21</f>
        <v>873315</v>
      </c>
      <c r="H22" s="273" t="s">
        <v>170</v>
      </c>
      <c r="I22" s="259"/>
      <c r="J22" s="564">
        <f t="shared" si="1"/>
        <v>873315</v>
      </c>
    </row>
    <row r="23" spans="1:10" ht="21.95" customHeight="1">
      <c r="A23" s="816" t="s">
        <v>171</v>
      </c>
      <c r="B23" s="817"/>
      <c r="C23" s="817"/>
      <c r="D23" s="817"/>
      <c r="E23" s="817"/>
      <c r="F23" s="818"/>
      <c r="G23" s="562">
        <f>ROUND(((G12+G18+G20)*0.05)+G21,-4)</f>
        <v>86200000</v>
      </c>
      <c r="H23" s="236"/>
      <c r="I23" s="265"/>
      <c r="J23" s="564">
        <f t="shared" si="1"/>
        <v>86200000</v>
      </c>
    </row>
    <row r="25" spans="1:10" ht="20.100000000000001" customHeight="1">
      <c r="A25" s="274"/>
    </row>
    <row r="26" spans="1:10" ht="20.100000000000001" customHeight="1">
      <c r="A26" s="276"/>
      <c r="B26" s="277"/>
      <c r="C26" s="277"/>
      <c r="D26" s="277"/>
      <c r="E26" s="277"/>
      <c r="F26" s="277"/>
      <c r="G26" s="278"/>
      <c r="H26" s="279"/>
      <c r="I26" s="279"/>
      <c r="J26" s="277"/>
    </row>
    <row r="27" spans="1:10" ht="20.100000000000001" customHeight="1">
      <c r="A27" s="280"/>
      <c r="B27" s="281"/>
      <c r="C27" s="281"/>
      <c r="D27" s="282"/>
      <c r="E27" s="282"/>
      <c r="F27" s="283"/>
      <c r="G27" s="284"/>
      <c r="H27" s="284"/>
      <c r="I27" s="284"/>
      <c r="J27" s="285"/>
    </row>
    <row r="28" spans="1:10" ht="20.100000000000001" customHeight="1">
      <c r="A28" s="286"/>
      <c r="B28" s="286"/>
      <c r="C28" s="286"/>
      <c r="D28" s="286"/>
      <c r="E28" s="286"/>
      <c r="F28" s="286"/>
      <c r="G28" s="278"/>
      <c r="H28" s="278"/>
      <c r="I28" s="278"/>
      <c r="J28" s="278"/>
    </row>
    <row r="29" spans="1:10" ht="20.100000000000001" customHeight="1">
      <c r="A29" s="287"/>
      <c r="B29" s="287"/>
      <c r="C29" s="288"/>
      <c r="D29" s="289"/>
      <c r="E29" s="290"/>
      <c r="F29" s="289"/>
      <c r="G29" s="291"/>
      <c r="H29" s="291"/>
      <c r="I29" s="291"/>
      <c r="J29" s="291"/>
    </row>
    <row r="30" spans="1:10" ht="20.100000000000001" customHeight="1">
      <c r="A30" s="287"/>
      <c r="B30" s="287"/>
      <c r="C30" s="288"/>
      <c r="D30" s="292"/>
      <c r="E30" s="293"/>
      <c r="F30" s="292"/>
      <c r="G30" s="291"/>
      <c r="H30" s="294"/>
      <c r="I30" s="291"/>
      <c r="J30" s="291"/>
    </row>
    <row r="31" spans="1:10" ht="20.100000000000001" customHeight="1">
      <c r="A31" s="287"/>
      <c r="B31" s="287"/>
      <c r="C31" s="286"/>
      <c r="D31" s="295"/>
      <c r="E31" s="296"/>
      <c r="F31" s="295"/>
      <c r="G31" s="291"/>
      <c r="H31" s="297"/>
      <c r="I31" s="291"/>
      <c r="J31" s="291"/>
    </row>
    <row r="32" spans="1:10" ht="20.100000000000001" customHeight="1">
      <c r="A32" s="287"/>
      <c r="B32" s="287"/>
      <c r="C32" s="288"/>
      <c r="D32" s="292"/>
      <c r="E32" s="298"/>
      <c r="F32" s="292"/>
      <c r="G32" s="291"/>
      <c r="H32" s="297"/>
      <c r="I32" s="291"/>
      <c r="J32" s="291"/>
    </row>
    <row r="33" spans="1:10" ht="20.100000000000001" customHeight="1">
      <c r="A33" s="287"/>
      <c r="B33" s="287"/>
      <c r="C33" s="288"/>
      <c r="D33" s="292"/>
      <c r="E33" s="299"/>
      <c r="F33" s="292"/>
      <c r="G33" s="291"/>
      <c r="H33" s="294"/>
      <c r="I33" s="291"/>
      <c r="J33" s="291"/>
    </row>
    <row r="34" spans="1:10" ht="20.100000000000001" customHeight="1">
      <c r="A34" s="287"/>
      <c r="B34" s="287"/>
      <c r="C34" s="288"/>
      <c r="D34" s="292"/>
      <c r="E34" s="293"/>
      <c r="F34" s="292"/>
      <c r="G34" s="291"/>
      <c r="H34" s="294"/>
      <c r="I34" s="291"/>
      <c r="J34" s="291"/>
    </row>
    <row r="35" spans="1:10" ht="20.100000000000001" customHeight="1">
      <c r="A35" s="287"/>
      <c r="B35" s="287"/>
      <c r="C35" s="286"/>
      <c r="D35" s="295"/>
      <c r="E35" s="296"/>
      <c r="F35" s="295"/>
      <c r="G35" s="291"/>
      <c r="H35" s="297"/>
      <c r="I35" s="291"/>
      <c r="J35" s="291"/>
    </row>
    <row r="36" spans="1:10" ht="20.100000000000001" customHeight="1">
      <c r="A36" s="287"/>
      <c r="B36" s="287"/>
      <c r="C36" s="288"/>
      <c r="D36" s="292"/>
      <c r="E36" s="293"/>
      <c r="F36" s="292"/>
      <c r="G36" s="291"/>
      <c r="H36" s="294"/>
      <c r="I36" s="291"/>
      <c r="J36" s="291"/>
    </row>
    <row r="37" spans="1:10" ht="20.100000000000001" customHeight="1">
      <c r="A37" s="287"/>
      <c r="B37" s="287"/>
      <c r="C37" s="288"/>
      <c r="D37" s="292"/>
      <c r="E37" s="300"/>
      <c r="F37" s="292"/>
      <c r="G37" s="291"/>
      <c r="H37" s="297"/>
      <c r="I37" s="301"/>
      <c r="J37" s="291"/>
    </row>
    <row r="38" spans="1:10" ht="20.100000000000001" customHeight="1">
      <c r="A38" s="287"/>
      <c r="B38" s="287"/>
      <c r="C38" s="288"/>
      <c r="D38" s="292"/>
      <c r="E38" s="300"/>
      <c r="F38" s="292"/>
      <c r="G38" s="291"/>
      <c r="H38" s="297"/>
      <c r="I38" s="302"/>
      <c r="J38" s="291"/>
    </row>
    <row r="39" spans="1:10" ht="20.100000000000001" customHeight="1">
      <c r="A39" s="287"/>
      <c r="B39" s="287"/>
      <c r="C39" s="288"/>
      <c r="D39" s="292"/>
      <c r="E39" s="300"/>
      <c r="F39" s="292"/>
      <c r="G39" s="291"/>
      <c r="H39" s="297"/>
      <c r="I39" s="303"/>
      <c r="J39" s="291"/>
    </row>
    <row r="40" spans="1:10" ht="20.100000000000001" customHeight="1">
      <c r="A40" s="287"/>
      <c r="B40" s="287"/>
      <c r="C40" s="288"/>
      <c r="D40" s="292"/>
      <c r="E40" s="304"/>
      <c r="F40" s="292"/>
      <c r="G40" s="291"/>
      <c r="H40" s="297"/>
      <c r="I40" s="303"/>
      <c r="J40" s="291"/>
    </row>
    <row r="41" spans="1:10" ht="20.100000000000001" customHeight="1">
      <c r="A41" s="287"/>
      <c r="B41" s="287"/>
      <c r="C41" s="286"/>
      <c r="D41" s="295"/>
      <c r="E41" s="296"/>
      <c r="F41" s="295"/>
      <c r="G41" s="291"/>
      <c r="H41" s="297"/>
      <c r="I41" s="305"/>
      <c r="J41" s="291"/>
    </row>
    <row r="42" spans="1:10" ht="20.100000000000001" customHeight="1">
      <c r="A42" s="286"/>
      <c r="B42" s="286"/>
      <c r="C42" s="286"/>
      <c r="D42" s="287"/>
      <c r="E42" s="285"/>
      <c r="F42" s="287"/>
      <c r="G42" s="291"/>
      <c r="H42" s="294"/>
      <c r="I42" s="305"/>
      <c r="J42" s="291"/>
    </row>
    <row r="43" spans="1:10" ht="20.100000000000001" customHeight="1">
      <c r="A43" s="286"/>
      <c r="B43" s="286"/>
      <c r="C43" s="286"/>
      <c r="D43" s="287"/>
      <c r="E43" s="293"/>
      <c r="F43" s="287"/>
      <c r="G43" s="291"/>
      <c r="H43" s="294"/>
      <c r="I43" s="305"/>
      <c r="J43" s="291"/>
    </row>
    <row r="44" spans="1:10" ht="20.100000000000001" customHeight="1">
      <c r="A44" s="286"/>
      <c r="B44" s="286"/>
      <c r="C44" s="286"/>
      <c r="D44" s="216"/>
      <c r="E44" s="306"/>
      <c r="G44" s="291"/>
      <c r="H44" s="294"/>
      <c r="I44" s="305"/>
      <c r="J44" s="291"/>
    </row>
    <row r="45" spans="1:10" ht="20.100000000000001" customHeight="1">
      <c r="A45" s="286"/>
      <c r="B45" s="286"/>
      <c r="C45" s="286"/>
      <c r="D45" s="287"/>
      <c r="E45" s="299"/>
      <c r="F45" s="287"/>
      <c r="G45" s="291"/>
      <c r="H45" s="294"/>
      <c r="I45" s="305"/>
      <c r="J45" s="291"/>
    </row>
    <row r="46" spans="1:10" ht="20.100000000000001" customHeight="1">
      <c r="A46" s="287"/>
      <c r="B46" s="287"/>
      <c r="C46" s="287"/>
      <c r="D46" s="287"/>
      <c r="E46" s="287"/>
      <c r="F46" s="287"/>
      <c r="G46" s="291"/>
      <c r="H46" s="291"/>
      <c r="I46" s="305"/>
      <c r="J46" s="291"/>
    </row>
  </sheetData>
  <mergeCells count="6">
    <mergeCell ref="A1:J1"/>
    <mergeCell ref="A2:J2"/>
    <mergeCell ref="A23:F23"/>
    <mergeCell ref="B4:C4"/>
    <mergeCell ref="D4:E4"/>
    <mergeCell ref="B10:B11"/>
  </mergeCells>
  <phoneticPr fontId="12" type="noConversion"/>
  <printOptions horizontalCentered="1" verticalCentered="1" gridLinesSet="0"/>
  <pageMargins left="0.59055118110236215" right="0.19685039370078741" top="0.59055118110236215" bottom="0.39370078740157483" header="0" footer="0"/>
  <pageSetup paperSize="9" fitToHeight="0" orientation="landscape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491111111111131"/>
  <dimension ref="A1:N29"/>
  <sheetViews>
    <sheetView view="pageBreakPreview" zoomScale="85" zoomScaleNormal="75" zoomScaleSheetLayoutView="85" workbookViewId="0">
      <selection activeCell="E21" sqref="E21"/>
    </sheetView>
  </sheetViews>
  <sheetFormatPr defaultColWidth="9" defaultRowHeight="22.5" customHeight="1"/>
  <cols>
    <col min="1" max="1" width="28" style="18" customWidth="1"/>
    <col min="2" max="2" width="15.75" style="18" customWidth="1"/>
    <col min="3" max="3" width="5.125" style="320" customWidth="1"/>
    <col min="4" max="4" width="4.25" style="18" customWidth="1"/>
    <col min="5" max="11" width="14" style="18" customWidth="1"/>
    <col min="12" max="12" width="6.625" style="73" customWidth="1"/>
    <col min="13" max="13" width="3.375" style="17" customWidth="1"/>
    <col min="14" max="16384" width="9" style="18"/>
  </cols>
  <sheetData>
    <row r="1" spans="1:13" s="308" customFormat="1" ht="22.5" customHeight="1">
      <c r="A1" s="807" t="s">
        <v>256</v>
      </c>
      <c r="B1" s="808"/>
      <c r="C1" s="808"/>
      <c r="D1" s="808"/>
      <c r="E1" s="808"/>
      <c r="F1" s="808"/>
      <c r="G1" s="808"/>
      <c r="H1" s="808"/>
      <c r="I1" s="808"/>
      <c r="J1" s="808"/>
      <c r="K1" s="808"/>
      <c r="L1" s="809"/>
      <c r="M1" s="307"/>
    </row>
    <row r="2" spans="1:13" s="184" customFormat="1" ht="22.5" customHeight="1">
      <c r="A2" s="822"/>
      <c r="B2" s="823"/>
      <c r="C2" s="823"/>
      <c r="D2" s="823"/>
      <c r="E2" s="823"/>
      <c r="F2" s="823"/>
      <c r="G2" s="823"/>
      <c r="H2" s="823"/>
      <c r="I2" s="823"/>
      <c r="J2" s="823"/>
      <c r="K2" s="823"/>
      <c r="L2" s="824"/>
      <c r="M2" s="309"/>
    </row>
    <row r="3" spans="1:13" s="184" customFormat="1" ht="22.5" customHeight="1">
      <c r="A3" s="23" t="s">
        <v>268</v>
      </c>
      <c r="B3" s="21"/>
      <c r="C3" s="310"/>
      <c r="D3" s="21"/>
      <c r="E3" s="21"/>
      <c r="F3" s="21"/>
      <c r="G3" s="21"/>
      <c r="H3" s="21"/>
      <c r="I3" s="21"/>
      <c r="J3" s="21"/>
      <c r="K3" s="21"/>
      <c r="L3" s="22"/>
      <c r="M3" s="309"/>
    </row>
    <row r="4" spans="1:13" s="184" customFormat="1" ht="22.5" customHeight="1">
      <c r="A4" s="210" t="s">
        <v>7</v>
      </c>
      <c r="B4" s="211">
        <f>E29</f>
        <v>70641000</v>
      </c>
      <c r="C4" s="212" t="s">
        <v>5</v>
      </c>
      <c r="D4" s="27"/>
      <c r="E4" s="27"/>
      <c r="F4" s="27"/>
      <c r="G4" s="27"/>
      <c r="H4" s="27"/>
      <c r="I4" s="27"/>
      <c r="J4" s="27"/>
      <c r="K4" s="27"/>
      <c r="L4" s="28"/>
      <c r="M4" s="309"/>
    </row>
    <row r="5" spans="1:13" ht="22.5" customHeight="1">
      <c r="A5" s="190" t="s">
        <v>8</v>
      </c>
      <c r="B5" s="191" t="s">
        <v>9</v>
      </c>
      <c r="C5" s="311" t="s">
        <v>5</v>
      </c>
      <c r="D5" s="191" t="s">
        <v>10</v>
      </c>
      <c r="E5" s="825" t="s">
        <v>245</v>
      </c>
      <c r="F5" s="193" t="s">
        <v>11</v>
      </c>
      <c r="G5" s="194"/>
      <c r="H5" s="193" t="s">
        <v>12</v>
      </c>
      <c r="I5" s="194"/>
      <c r="J5" s="193" t="s">
        <v>13</v>
      </c>
      <c r="K5" s="194"/>
      <c r="L5" s="191" t="s">
        <v>4</v>
      </c>
    </row>
    <row r="6" spans="1:13" ht="22.5" customHeight="1">
      <c r="A6" s="195" t="s">
        <v>14</v>
      </c>
      <c r="B6" s="143" t="s">
        <v>15</v>
      </c>
      <c r="C6" s="312" t="s">
        <v>16</v>
      </c>
      <c r="D6" s="143" t="s">
        <v>17</v>
      </c>
      <c r="E6" s="826"/>
      <c r="F6" s="197" t="s">
        <v>21</v>
      </c>
      <c r="G6" s="197" t="s">
        <v>19</v>
      </c>
      <c r="H6" s="197" t="s">
        <v>21</v>
      </c>
      <c r="I6" s="197" t="s">
        <v>19</v>
      </c>
      <c r="J6" s="197" t="s">
        <v>21</v>
      </c>
      <c r="K6" s="197" t="s">
        <v>19</v>
      </c>
      <c r="L6" s="143" t="s">
        <v>20</v>
      </c>
    </row>
    <row r="7" spans="1:13" ht="22.5" customHeight="1">
      <c r="A7" s="313" t="s">
        <v>269</v>
      </c>
      <c r="B7" s="162"/>
      <c r="C7" s="41">
        <v>1</v>
      </c>
      <c r="D7" s="42" t="s">
        <v>71</v>
      </c>
      <c r="E7" s="199">
        <f>SUM(G7,I7)</f>
        <v>70641000</v>
      </c>
      <c r="F7" s="199"/>
      <c r="G7" s="199">
        <f>원격소RTU!G26</f>
        <v>3431000</v>
      </c>
      <c r="H7" s="199"/>
      <c r="I7" s="199">
        <f>원격소RTU!I26</f>
        <v>67210000</v>
      </c>
      <c r="J7" s="314"/>
      <c r="K7" s="314"/>
      <c r="L7" s="315"/>
    </row>
    <row r="8" spans="1:13" ht="22.5" customHeight="1">
      <c r="A8" s="89"/>
      <c r="B8" s="162"/>
      <c r="C8" s="41"/>
      <c r="D8" s="42"/>
      <c r="E8" s="199"/>
      <c r="F8" s="199"/>
      <c r="G8" s="199"/>
      <c r="H8" s="199"/>
      <c r="I8" s="199"/>
      <c r="J8" s="200"/>
      <c r="K8" s="199"/>
      <c r="L8" s="162"/>
    </row>
    <row r="9" spans="1:13" ht="22.5" customHeight="1">
      <c r="A9" s="89"/>
      <c r="B9" s="162"/>
      <c r="C9" s="41"/>
      <c r="D9" s="42"/>
      <c r="E9" s="199"/>
      <c r="F9" s="199"/>
      <c r="G9" s="199"/>
      <c r="H9" s="199"/>
      <c r="I9" s="199"/>
      <c r="J9" s="200"/>
      <c r="K9" s="199"/>
      <c r="L9" s="162"/>
    </row>
    <row r="10" spans="1:13" ht="22.5" customHeight="1">
      <c r="A10" s="89"/>
      <c r="B10" s="162"/>
      <c r="C10" s="41"/>
      <c r="D10" s="42"/>
      <c r="E10" s="199"/>
      <c r="F10" s="199"/>
      <c r="G10" s="199"/>
      <c r="H10" s="199"/>
      <c r="I10" s="199"/>
      <c r="J10" s="316"/>
      <c r="K10" s="199"/>
      <c r="L10" s="162"/>
    </row>
    <row r="11" spans="1:13" ht="22.5" customHeight="1">
      <c r="A11" s="89"/>
      <c r="B11" s="162"/>
      <c r="C11" s="41"/>
      <c r="D11" s="42"/>
      <c r="E11" s="199"/>
      <c r="F11" s="199"/>
      <c r="G11" s="199"/>
      <c r="H11" s="199"/>
      <c r="I11" s="199"/>
      <c r="J11" s="200"/>
      <c r="K11" s="199"/>
      <c r="L11" s="162"/>
    </row>
    <row r="12" spans="1:13" ht="22.5" customHeight="1">
      <c r="A12" s="89"/>
      <c r="B12" s="162"/>
      <c r="C12" s="41"/>
      <c r="D12" s="42"/>
      <c r="E12" s="199"/>
      <c r="F12" s="199"/>
      <c r="G12" s="199"/>
      <c r="H12" s="199"/>
      <c r="I12" s="199"/>
      <c r="J12" s="200"/>
      <c r="K12" s="199"/>
      <c r="L12" s="162"/>
    </row>
    <row r="13" spans="1:13" ht="22.5" customHeight="1">
      <c r="A13" s="89"/>
      <c r="B13" s="162"/>
      <c r="C13" s="41"/>
      <c r="D13" s="42"/>
      <c r="E13" s="199"/>
      <c r="F13" s="199"/>
      <c r="G13" s="199"/>
      <c r="H13" s="199"/>
      <c r="I13" s="199"/>
      <c r="J13" s="200"/>
      <c r="K13" s="199"/>
      <c r="L13" s="162"/>
    </row>
    <row r="14" spans="1:13" ht="22.5" customHeight="1">
      <c r="A14" s="89"/>
      <c r="B14" s="162"/>
      <c r="C14" s="41"/>
      <c r="D14" s="42"/>
      <c r="E14" s="199"/>
      <c r="F14" s="199"/>
      <c r="G14" s="199"/>
      <c r="H14" s="199"/>
      <c r="I14" s="199"/>
      <c r="J14" s="200"/>
      <c r="K14" s="199"/>
      <c r="L14" s="162"/>
    </row>
    <row r="15" spans="1:13" ht="22.5" customHeight="1">
      <c r="A15" s="89"/>
      <c r="B15" s="162"/>
      <c r="C15" s="41"/>
      <c r="D15" s="42"/>
      <c r="E15" s="199"/>
      <c r="F15" s="199"/>
      <c r="G15" s="199"/>
      <c r="H15" s="199"/>
      <c r="I15" s="199"/>
      <c r="J15" s="200"/>
      <c r="K15" s="199"/>
      <c r="L15" s="162"/>
    </row>
    <row r="16" spans="1:13" ht="22.5" customHeight="1">
      <c r="A16" s="89"/>
      <c r="B16" s="162"/>
      <c r="C16" s="41"/>
      <c r="D16" s="42"/>
      <c r="E16" s="199"/>
      <c r="F16" s="199"/>
      <c r="G16" s="199"/>
      <c r="H16" s="199"/>
      <c r="I16" s="199"/>
      <c r="J16" s="200"/>
      <c r="K16" s="199"/>
      <c r="L16" s="162"/>
    </row>
    <row r="17" spans="1:14" ht="22.5" customHeight="1">
      <c r="A17" s="89"/>
      <c r="B17" s="162"/>
      <c r="C17" s="41"/>
      <c r="D17" s="42"/>
      <c r="E17" s="199"/>
      <c r="F17" s="199"/>
      <c r="G17" s="199"/>
      <c r="H17" s="199"/>
      <c r="I17" s="199"/>
      <c r="J17" s="200"/>
      <c r="K17" s="199"/>
      <c r="L17" s="162"/>
    </row>
    <row r="18" spans="1:14" ht="22.5" customHeight="1">
      <c r="A18" s="89"/>
      <c r="B18" s="162"/>
      <c r="C18" s="41"/>
      <c r="D18" s="42"/>
      <c r="E18" s="199"/>
      <c r="F18" s="199"/>
      <c r="G18" s="199"/>
      <c r="H18" s="199"/>
      <c r="I18" s="199"/>
      <c r="J18" s="200"/>
      <c r="K18" s="199"/>
      <c r="L18" s="162"/>
    </row>
    <row r="19" spans="1:14" ht="22.5" customHeight="1">
      <c r="A19" s="89"/>
      <c r="B19" s="162"/>
      <c r="C19" s="41"/>
      <c r="D19" s="42"/>
      <c r="E19" s="199"/>
      <c r="F19" s="199"/>
      <c r="G19" s="199"/>
      <c r="H19" s="199"/>
      <c r="I19" s="199"/>
      <c r="J19" s="200"/>
      <c r="K19" s="199"/>
      <c r="L19" s="162"/>
    </row>
    <row r="20" spans="1:14" ht="22.5" customHeight="1">
      <c r="A20" s="89"/>
      <c r="B20" s="162"/>
      <c r="C20" s="41"/>
      <c r="D20" s="42"/>
      <c r="E20" s="199"/>
      <c r="F20" s="199"/>
      <c r="G20" s="199"/>
      <c r="H20" s="199"/>
      <c r="I20" s="199"/>
      <c r="J20" s="200"/>
      <c r="K20" s="199"/>
      <c r="L20" s="162"/>
    </row>
    <row r="21" spans="1:14" ht="22.5" customHeight="1">
      <c r="A21" s="89"/>
      <c r="B21" s="162"/>
      <c r="C21" s="41"/>
      <c r="D21" s="42"/>
      <c r="E21" s="199"/>
      <c r="F21" s="199"/>
      <c r="G21" s="199"/>
      <c r="H21" s="199"/>
      <c r="I21" s="199"/>
      <c r="J21" s="200"/>
      <c r="K21" s="199"/>
      <c r="L21" s="162"/>
    </row>
    <row r="22" spans="1:14" ht="22.5" customHeight="1">
      <c r="A22" s="89"/>
      <c r="B22" s="162"/>
      <c r="C22" s="41"/>
      <c r="D22" s="42"/>
      <c r="E22" s="199"/>
      <c r="F22" s="199"/>
      <c r="G22" s="199"/>
      <c r="H22" s="199"/>
      <c r="I22" s="199"/>
      <c r="J22" s="200"/>
      <c r="K22" s="199"/>
      <c r="L22" s="162"/>
    </row>
    <row r="23" spans="1:14" ht="22.5" customHeight="1">
      <c r="A23" s="313"/>
      <c r="B23" s="162"/>
      <c r="C23" s="41"/>
      <c r="D23" s="42"/>
      <c r="E23" s="199"/>
      <c r="F23" s="314"/>
      <c r="G23" s="199"/>
      <c r="H23" s="314"/>
      <c r="I23" s="199"/>
      <c r="J23" s="316"/>
      <c r="K23" s="199"/>
      <c r="L23" s="162"/>
    </row>
    <row r="24" spans="1:14" ht="22.5" customHeight="1">
      <c r="A24" s="313"/>
      <c r="B24" s="162"/>
      <c r="C24" s="41"/>
      <c r="D24" s="42"/>
      <c r="E24" s="199"/>
      <c r="F24" s="314"/>
      <c r="G24" s="199"/>
      <c r="H24" s="314"/>
      <c r="I24" s="199"/>
      <c r="J24" s="316"/>
      <c r="K24" s="199"/>
      <c r="L24" s="162"/>
    </row>
    <row r="25" spans="1:14" ht="22.5" customHeight="1">
      <c r="A25" s="51"/>
      <c r="B25" s="162"/>
      <c r="C25" s="317"/>
      <c r="D25" s="42"/>
      <c r="E25" s="199"/>
      <c r="F25" s="199"/>
      <c r="G25" s="199"/>
      <c r="H25" s="199"/>
      <c r="I25" s="199"/>
      <c r="J25" s="200"/>
      <c r="K25" s="199"/>
      <c r="L25" s="162"/>
    </row>
    <row r="26" spans="1:14" ht="22.5" customHeight="1">
      <c r="A26" s="89"/>
      <c r="B26" s="162"/>
      <c r="C26" s="41"/>
      <c r="D26" s="42"/>
      <c r="E26" s="199"/>
      <c r="F26" s="314"/>
      <c r="G26" s="199"/>
      <c r="H26" s="199"/>
      <c r="I26" s="199"/>
      <c r="J26" s="316"/>
      <c r="K26" s="199"/>
      <c r="L26" s="162"/>
    </row>
    <row r="27" spans="1:14" ht="22.5" customHeight="1">
      <c r="A27" s="89"/>
      <c r="B27" s="162"/>
      <c r="C27" s="41"/>
      <c r="D27" s="42"/>
      <c r="E27" s="199"/>
      <c r="F27" s="314"/>
      <c r="G27" s="199"/>
      <c r="H27" s="314"/>
      <c r="I27" s="199"/>
      <c r="J27" s="316"/>
      <c r="K27" s="199"/>
      <c r="L27" s="162"/>
    </row>
    <row r="28" spans="1:14" ht="22.5" customHeight="1">
      <c r="A28" s="51"/>
      <c r="B28" s="162"/>
      <c r="C28" s="318"/>
      <c r="D28" s="162"/>
      <c r="E28" s="199"/>
      <c r="F28" s="199"/>
      <c r="G28" s="199"/>
      <c r="H28" s="199"/>
      <c r="I28" s="199"/>
      <c r="J28" s="200"/>
      <c r="K28" s="199"/>
      <c r="L28" s="162"/>
      <c r="N28" s="319"/>
    </row>
    <row r="29" spans="1:14" ht="22.5" customHeight="1">
      <c r="A29" s="52" t="s">
        <v>72</v>
      </c>
      <c r="B29" s="162"/>
      <c r="C29" s="317">
        <v>1</v>
      </c>
      <c r="D29" s="42" t="s">
        <v>71</v>
      </c>
      <c r="E29" s="199">
        <f>G29+I29</f>
        <v>70641000</v>
      </c>
      <c r="F29" s="199"/>
      <c r="G29" s="199">
        <f>SUM(G7:G24)</f>
        <v>3431000</v>
      </c>
      <c r="H29" s="199"/>
      <c r="I29" s="199">
        <f>SUM(I7:I24)</f>
        <v>67210000</v>
      </c>
      <c r="J29" s="200"/>
      <c r="K29" s="199"/>
      <c r="L29" s="162"/>
    </row>
  </sheetData>
  <mergeCells count="3">
    <mergeCell ref="A2:L2"/>
    <mergeCell ref="E5:E6"/>
    <mergeCell ref="A1:L1"/>
  </mergeCells>
  <phoneticPr fontId="4" type="noConversion"/>
  <printOptions horizontalCentered="1" verticalCentered="1" gridLinesSet="0"/>
  <pageMargins left="0.59055118110236215" right="0.19685039370078741" top="0.59055118110236215" bottom="0.39370078740157483" header="0" footer="0"/>
  <pageSetup paperSize="9" scale="78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49111111111121">
    <tabColor rgb="FFFF0000"/>
    <pageSetUpPr fitToPage="1"/>
  </sheetPr>
  <dimension ref="A1:X174"/>
  <sheetViews>
    <sheetView view="pageBreakPreview" zoomScale="85" zoomScaleNormal="85" zoomScaleSheetLayoutView="85" workbookViewId="0">
      <selection activeCell="N18" sqref="N18"/>
    </sheetView>
  </sheetViews>
  <sheetFormatPr defaultColWidth="9" defaultRowHeight="18" customHeight="1"/>
  <cols>
    <col min="1" max="1" width="18.25" style="18" customWidth="1"/>
    <col min="2" max="2" width="22.875" style="71" customWidth="1"/>
    <col min="3" max="3" width="7" style="72" customWidth="1"/>
    <col min="4" max="4" width="4.25" style="18" customWidth="1"/>
    <col min="5" max="5" width="13.75" style="18" customWidth="1"/>
    <col min="6" max="10" width="13.25" style="18" customWidth="1"/>
    <col min="11" max="11" width="12.625" style="18" customWidth="1"/>
    <col min="12" max="12" width="3.5" style="73" customWidth="1"/>
    <col min="13" max="13" width="13.375" style="17" bestFit="1" customWidth="1"/>
    <col min="14" max="17" width="9" style="18"/>
    <col min="18" max="18" width="12.625" style="18" customWidth="1"/>
    <col min="19" max="19" width="12.75" style="18" bestFit="1" customWidth="1"/>
    <col min="20" max="16384" width="9" style="18"/>
  </cols>
  <sheetData>
    <row r="1" spans="1:12" ht="32.25" customHeight="1">
      <c r="A1" s="807" t="s">
        <v>266</v>
      </c>
      <c r="B1" s="808"/>
      <c r="C1" s="808"/>
      <c r="D1" s="808"/>
      <c r="E1" s="808"/>
      <c r="F1" s="808"/>
      <c r="G1" s="808"/>
      <c r="H1" s="808"/>
      <c r="I1" s="808"/>
      <c r="J1" s="808"/>
      <c r="K1" s="808"/>
      <c r="L1" s="809"/>
    </row>
    <row r="2" spans="1:12" ht="20.100000000000001" customHeight="1">
      <c r="A2" s="19"/>
      <c r="B2" s="20"/>
      <c r="C2" s="21"/>
      <c r="D2" s="21"/>
      <c r="E2" s="21"/>
      <c r="F2" s="21"/>
      <c r="G2" s="21"/>
      <c r="H2" s="21"/>
      <c r="I2" s="21"/>
      <c r="J2" s="21"/>
      <c r="K2" s="21"/>
      <c r="L2" s="22"/>
    </row>
    <row r="3" spans="1:12" ht="21.95" customHeight="1">
      <c r="A3" s="23" t="s">
        <v>265</v>
      </c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</row>
    <row r="4" spans="1:12" ht="21.95" customHeight="1">
      <c r="A4" s="24" t="s">
        <v>7</v>
      </c>
      <c r="B4" s="25">
        <f>E26</f>
        <v>70641000</v>
      </c>
      <c r="C4" s="26" t="s">
        <v>5</v>
      </c>
      <c r="D4" s="27"/>
      <c r="E4" s="27"/>
      <c r="F4" s="27"/>
      <c r="G4" s="27"/>
      <c r="H4" s="27"/>
      <c r="I4" s="27"/>
      <c r="J4" s="27"/>
      <c r="K4" s="27"/>
      <c r="L4" s="28"/>
    </row>
    <row r="5" spans="1:12" ht="21.95" customHeight="1">
      <c r="A5" s="29" t="s">
        <v>8</v>
      </c>
      <c r="B5" s="30" t="s">
        <v>9</v>
      </c>
      <c r="C5" s="31" t="s">
        <v>5</v>
      </c>
      <c r="D5" s="30" t="s">
        <v>10</v>
      </c>
      <c r="E5" s="827" t="s">
        <v>245</v>
      </c>
      <c r="F5" s="32" t="s">
        <v>11</v>
      </c>
      <c r="G5" s="33"/>
      <c r="H5" s="32" t="s">
        <v>12</v>
      </c>
      <c r="I5" s="33"/>
      <c r="J5" s="32" t="s">
        <v>13</v>
      </c>
      <c r="K5" s="33"/>
      <c r="L5" s="30" t="s">
        <v>4</v>
      </c>
    </row>
    <row r="6" spans="1:12" ht="21.95" customHeight="1">
      <c r="A6" s="34" t="s">
        <v>14</v>
      </c>
      <c r="B6" s="35" t="s">
        <v>15</v>
      </c>
      <c r="C6" s="36" t="s">
        <v>16</v>
      </c>
      <c r="D6" s="35" t="s">
        <v>17</v>
      </c>
      <c r="E6" s="828"/>
      <c r="F6" s="37" t="s">
        <v>18</v>
      </c>
      <c r="G6" s="37" t="s">
        <v>19</v>
      </c>
      <c r="H6" s="37" t="s">
        <v>18</v>
      </c>
      <c r="I6" s="37" t="s">
        <v>19</v>
      </c>
      <c r="J6" s="38" t="s">
        <v>18</v>
      </c>
      <c r="K6" s="37" t="s">
        <v>172</v>
      </c>
      <c r="L6" s="35" t="s">
        <v>20</v>
      </c>
    </row>
    <row r="7" spans="1:12" ht="21.95" customHeight="1">
      <c r="A7" s="39" t="s">
        <v>174</v>
      </c>
      <c r="B7" s="40"/>
      <c r="C7" s="41">
        <v>1</v>
      </c>
      <c r="D7" s="42" t="s">
        <v>175</v>
      </c>
      <c r="E7" s="43">
        <f>G7+I7</f>
        <v>7612000</v>
      </c>
      <c r="F7" s="43"/>
      <c r="G7" s="43">
        <f>G52</f>
        <v>1513000</v>
      </c>
      <c r="H7" s="43"/>
      <c r="I7" s="43">
        <f>I52</f>
        <v>6099000</v>
      </c>
      <c r="J7" s="44"/>
      <c r="K7" s="43"/>
      <c r="L7" s="40"/>
    </row>
    <row r="8" spans="1:12" ht="21.95" customHeight="1">
      <c r="A8" s="39" t="s">
        <v>177</v>
      </c>
      <c r="B8" s="40"/>
      <c r="C8" s="41">
        <v>1</v>
      </c>
      <c r="D8" s="42" t="s">
        <v>175</v>
      </c>
      <c r="E8" s="43">
        <f>G8+I8</f>
        <v>41894000</v>
      </c>
      <c r="F8" s="43"/>
      <c r="G8" s="43">
        <f>G87</f>
        <v>467000</v>
      </c>
      <c r="H8" s="43"/>
      <c r="I8" s="43">
        <f>I87</f>
        <v>41427000</v>
      </c>
      <c r="J8" s="44"/>
      <c r="K8" s="43"/>
      <c r="L8" s="40"/>
    </row>
    <row r="9" spans="1:12" ht="21.95" customHeight="1">
      <c r="A9" s="39" t="str">
        <f>A111</f>
        <v>3) 배수문 제어반</v>
      </c>
      <c r="B9" s="40"/>
      <c r="C9" s="41">
        <v>1</v>
      </c>
      <c r="D9" s="40" t="s">
        <v>474</v>
      </c>
      <c r="E9" s="43">
        <f>E150</f>
        <v>21135000</v>
      </c>
      <c r="F9" s="43"/>
      <c r="G9" s="43">
        <f>G150</f>
        <v>1451000</v>
      </c>
      <c r="H9" s="43"/>
      <c r="I9" s="43">
        <f>I150</f>
        <v>19684000</v>
      </c>
      <c r="J9" s="44"/>
      <c r="K9" s="43"/>
      <c r="L9" s="40"/>
    </row>
    <row r="10" spans="1:12" ht="21.95" customHeight="1">
      <c r="A10" s="45"/>
      <c r="B10" s="40"/>
      <c r="C10" s="46"/>
      <c r="D10" s="40"/>
      <c r="E10" s="43"/>
      <c r="F10" s="43"/>
      <c r="G10" s="43"/>
      <c r="H10" s="43"/>
      <c r="I10" s="43"/>
      <c r="J10" s="44"/>
      <c r="K10" s="43"/>
      <c r="L10" s="40"/>
    </row>
    <row r="11" spans="1:12" ht="21.95" customHeight="1">
      <c r="A11" s="47"/>
      <c r="B11" s="40"/>
      <c r="C11" s="46"/>
      <c r="D11" s="40"/>
      <c r="E11" s="43"/>
      <c r="F11" s="43"/>
      <c r="G11" s="43"/>
      <c r="H11" s="43"/>
      <c r="I11" s="43"/>
      <c r="J11" s="44"/>
      <c r="K11" s="43"/>
      <c r="L11" s="40"/>
    </row>
    <row r="12" spans="1:12" ht="21.95" customHeight="1">
      <c r="A12" s="48"/>
      <c r="B12" s="49"/>
      <c r="C12" s="46"/>
      <c r="D12" s="40"/>
      <c r="E12" s="43"/>
      <c r="F12" s="43"/>
      <c r="G12" s="43"/>
      <c r="H12" s="43"/>
      <c r="I12" s="43"/>
      <c r="J12" s="44"/>
      <c r="K12" s="43"/>
      <c r="L12" s="40"/>
    </row>
    <row r="13" spans="1:12" ht="21.95" customHeight="1">
      <c r="A13" s="48"/>
      <c r="B13" s="49"/>
      <c r="C13" s="46"/>
      <c r="D13" s="40"/>
      <c r="E13" s="43"/>
      <c r="F13" s="43"/>
      <c r="G13" s="43"/>
      <c r="H13" s="43"/>
      <c r="I13" s="43"/>
      <c r="J13" s="44"/>
      <c r="K13" s="43"/>
      <c r="L13" s="40"/>
    </row>
    <row r="14" spans="1:12" ht="21.95" customHeight="1">
      <c r="A14" s="48"/>
      <c r="B14" s="49"/>
      <c r="C14" s="46"/>
      <c r="D14" s="40"/>
      <c r="E14" s="43"/>
      <c r="F14" s="43"/>
      <c r="G14" s="43"/>
      <c r="H14" s="43"/>
      <c r="I14" s="43"/>
      <c r="J14" s="44"/>
      <c r="K14" s="43"/>
      <c r="L14" s="40"/>
    </row>
    <row r="15" spans="1:12" ht="21.95" customHeight="1">
      <c r="A15" s="48"/>
      <c r="B15" s="49"/>
      <c r="C15" s="46"/>
      <c r="D15" s="40"/>
      <c r="E15" s="43"/>
      <c r="F15" s="43"/>
      <c r="G15" s="43"/>
      <c r="H15" s="43"/>
      <c r="I15" s="43"/>
      <c r="J15" s="44"/>
      <c r="K15" s="43"/>
      <c r="L15" s="40"/>
    </row>
    <row r="16" spans="1:12" ht="21.95" customHeight="1">
      <c r="A16" s="48"/>
      <c r="B16" s="49"/>
      <c r="C16" s="46"/>
      <c r="D16" s="40"/>
      <c r="E16" s="43"/>
      <c r="F16" s="43"/>
      <c r="G16" s="43"/>
      <c r="H16" s="43"/>
      <c r="I16" s="43"/>
      <c r="J16" s="44"/>
      <c r="K16" s="43"/>
      <c r="L16" s="40"/>
    </row>
    <row r="17" spans="1:24" ht="21.95" customHeight="1">
      <c r="A17" s="48"/>
      <c r="B17" s="49"/>
      <c r="C17" s="46"/>
      <c r="D17" s="40"/>
      <c r="E17" s="43"/>
      <c r="F17" s="43"/>
      <c r="G17" s="43"/>
      <c r="H17" s="43"/>
      <c r="I17" s="43"/>
      <c r="J17" s="44"/>
      <c r="K17" s="43"/>
      <c r="L17" s="40"/>
    </row>
    <row r="18" spans="1:24" ht="21.95" customHeight="1">
      <c r="A18" s="48"/>
      <c r="B18" s="49"/>
      <c r="C18" s="46"/>
      <c r="D18" s="40"/>
      <c r="E18" s="43"/>
      <c r="F18" s="43"/>
      <c r="G18" s="43"/>
      <c r="H18" s="43"/>
      <c r="I18" s="43"/>
      <c r="J18" s="44"/>
      <c r="K18" s="43"/>
      <c r="L18" s="40"/>
    </row>
    <row r="19" spans="1:24" ht="21.95" customHeight="1">
      <c r="A19" s="50"/>
      <c r="B19" s="49"/>
      <c r="C19" s="46"/>
      <c r="D19" s="40"/>
      <c r="E19" s="43"/>
      <c r="F19" s="43"/>
      <c r="G19" s="43"/>
      <c r="H19" s="43"/>
      <c r="I19" s="43"/>
      <c r="J19" s="44"/>
      <c r="K19" s="43"/>
      <c r="L19" s="40"/>
    </row>
    <row r="20" spans="1:24" ht="21.95" customHeight="1">
      <c r="A20" s="50"/>
      <c r="B20" s="49"/>
      <c r="C20" s="46"/>
      <c r="D20" s="40"/>
      <c r="E20" s="43"/>
      <c r="F20" s="43"/>
      <c r="G20" s="43"/>
      <c r="H20" s="43"/>
      <c r="I20" s="43"/>
      <c r="J20" s="44"/>
      <c r="K20" s="43"/>
      <c r="L20" s="40"/>
    </row>
    <row r="21" spans="1:24" ht="21.95" customHeight="1">
      <c r="A21" s="50"/>
      <c r="B21" s="49"/>
      <c r="C21" s="46"/>
      <c r="D21" s="40"/>
      <c r="E21" s="43"/>
      <c r="F21" s="43"/>
      <c r="G21" s="43"/>
      <c r="H21" s="43"/>
      <c r="I21" s="43"/>
      <c r="J21" s="44"/>
      <c r="K21" s="43"/>
      <c r="L21" s="40"/>
    </row>
    <row r="22" spans="1:24" ht="21.95" customHeight="1">
      <c r="A22" s="50"/>
      <c r="B22" s="49"/>
      <c r="C22" s="46"/>
      <c r="D22" s="40"/>
      <c r="E22" s="43"/>
      <c r="F22" s="43"/>
      <c r="G22" s="43"/>
      <c r="H22" s="43"/>
      <c r="I22" s="43"/>
      <c r="J22" s="44"/>
      <c r="K22" s="43"/>
      <c r="L22" s="40"/>
    </row>
    <row r="23" spans="1:24" ht="21.95" customHeight="1">
      <c r="A23" s="50"/>
      <c r="B23" s="49"/>
      <c r="C23" s="46"/>
      <c r="D23" s="40"/>
      <c r="E23" s="43"/>
      <c r="F23" s="43"/>
      <c r="G23" s="43"/>
      <c r="H23" s="43"/>
      <c r="I23" s="43"/>
      <c r="J23" s="44"/>
      <c r="K23" s="43"/>
      <c r="L23" s="40"/>
    </row>
    <row r="24" spans="1:24" ht="21.95" customHeight="1">
      <c r="A24" s="45"/>
      <c r="B24" s="40"/>
      <c r="C24" s="46"/>
      <c r="D24" s="40"/>
      <c r="E24" s="43"/>
      <c r="F24" s="43"/>
      <c r="G24" s="43"/>
      <c r="H24" s="43"/>
      <c r="I24" s="43"/>
      <c r="J24" s="44"/>
      <c r="K24" s="43"/>
      <c r="L24" s="40"/>
    </row>
    <row r="25" spans="1:24" ht="21.95" customHeight="1">
      <c r="A25" s="51"/>
      <c r="B25" s="40"/>
      <c r="C25" s="46"/>
      <c r="D25" s="40"/>
      <c r="E25" s="43"/>
      <c r="F25" s="43"/>
      <c r="G25" s="43"/>
      <c r="H25" s="43"/>
      <c r="I25" s="43"/>
      <c r="J25" s="44"/>
      <c r="K25" s="43"/>
      <c r="L25" s="40"/>
    </row>
    <row r="26" spans="1:24" ht="21.95" customHeight="1">
      <c r="A26" s="52" t="s">
        <v>178</v>
      </c>
      <c r="B26" s="40"/>
      <c r="C26" s="46"/>
      <c r="D26" s="40"/>
      <c r="E26" s="43">
        <f>G26+I26</f>
        <v>70641000</v>
      </c>
      <c r="F26" s="43"/>
      <c r="G26" s="43">
        <f>SUM(G7:G9)</f>
        <v>3431000</v>
      </c>
      <c r="H26" s="43"/>
      <c r="I26" s="43">
        <f>SUM(I7:I9)</f>
        <v>67210000</v>
      </c>
      <c r="J26" s="44"/>
      <c r="K26" s="43"/>
      <c r="L26" s="40"/>
    </row>
    <row r="27" spans="1:24" ht="21.95" customHeight="1">
      <c r="A27" s="29" t="s">
        <v>8</v>
      </c>
      <c r="B27" s="30" t="s">
        <v>9</v>
      </c>
      <c r="C27" s="31" t="s">
        <v>5</v>
      </c>
      <c r="D27" s="30" t="s">
        <v>10</v>
      </c>
      <c r="E27" s="827" t="s">
        <v>245</v>
      </c>
      <c r="F27" s="32" t="s">
        <v>11</v>
      </c>
      <c r="G27" s="33"/>
      <c r="H27" s="32" t="s">
        <v>12</v>
      </c>
      <c r="I27" s="33"/>
      <c r="J27" s="32" t="s">
        <v>13</v>
      </c>
      <c r="K27" s="33"/>
      <c r="L27" s="30" t="s">
        <v>4</v>
      </c>
    </row>
    <row r="28" spans="1:24" ht="21.95" customHeight="1">
      <c r="A28" s="34" t="s">
        <v>14</v>
      </c>
      <c r="B28" s="35" t="s">
        <v>15</v>
      </c>
      <c r="C28" s="36" t="s">
        <v>16</v>
      </c>
      <c r="D28" s="35" t="s">
        <v>17</v>
      </c>
      <c r="E28" s="828"/>
      <c r="F28" s="37" t="s">
        <v>18</v>
      </c>
      <c r="G28" s="37" t="s">
        <v>19</v>
      </c>
      <c r="H28" s="37" t="s">
        <v>18</v>
      </c>
      <c r="I28" s="37" t="s">
        <v>19</v>
      </c>
      <c r="J28" s="38" t="s">
        <v>18</v>
      </c>
      <c r="K28" s="37" t="s">
        <v>172</v>
      </c>
      <c r="L28" s="35" t="s">
        <v>20</v>
      </c>
    </row>
    <row r="29" spans="1:24" ht="21.95" customHeight="1">
      <c r="A29" s="39" t="s">
        <v>174</v>
      </c>
      <c r="B29" s="42"/>
      <c r="C29" s="41"/>
      <c r="D29" s="42"/>
      <c r="E29" s="43"/>
      <c r="F29" s="43"/>
      <c r="G29" s="43"/>
      <c r="H29" s="43"/>
      <c r="I29" s="43"/>
      <c r="J29" s="43"/>
      <c r="K29" s="43"/>
      <c r="L29" s="53"/>
    </row>
    <row r="30" spans="1:24" ht="21.95" customHeight="1">
      <c r="A30" s="54" t="s">
        <v>493</v>
      </c>
      <c r="B30" s="57" t="s">
        <v>580</v>
      </c>
      <c r="C30" s="41">
        <v>1</v>
      </c>
      <c r="D30" s="42" t="s">
        <v>25</v>
      </c>
      <c r="E30" s="43">
        <f t="shared" ref="E30:E46" si="0">I30</f>
        <v>3461800</v>
      </c>
      <c r="F30" s="43"/>
      <c r="G30" s="43"/>
      <c r="H30" s="43">
        <f>S42</f>
        <v>3461800</v>
      </c>
      <c r="I30" s="43">
        <f t="shared" ref="I30:I45" si="1">TRUNC(H30*C30)</f>
        <v>3461800</v>
      </c>
      <c r="J30" s="43"/>
      <c r="K30" s="43"/>
      <c r="L30" s="513"/>
      <c r="M30" s="17" t="s">
        <v>458</v>
      </c>
      <c r="O30" s="514"/>
      <c r="P30" s="569" t="s">
        <v>432</v>
      </c>
      <c r="Q30" s="569" t="s">
        <v>433</v>
      </c>
      <c r="R30" s="570" t="s">
        <v>434</v>
      </c>
      <c r="S30" s="571"/>
      <c r="T30" s="571"/>
      <c r="U30" s="571"/>
      <c r="V30" s="571"/>
      <c r="W30" s="571"/>
    </row>
    <row r="31" spans="1:24" ht="21.95" customHeight="1">
      <c r="A31" s="55" t="s">
        <v>179</v>
      </c>
      <c r="B31" s="42" t="s">
        <v>581</v>
      </c>
      <c r="C31" s="752">
        <v>1</v>
      </c>
      <c r="D31" s="42" t="s">
        <v>23</v>
      </c>
      <c r="E31" s="43">
        <f t="shared" si="0"/>
        <v>13500</v>
      </c>
      <c r="F31" s="43"/>
      <c r="G31" s="43"/>
      <c r="H31" s="43">
        <v>13500</v>
      </c>
      <c r="I31" s="43">
        <f t="shared" si="1"/>
        <v>13500</v>
      </c>
      <c r="J31" s="43"/>
      <c r="K31" s="43"/>
      <c r="L31" s="513"/>
      <c r="M31" s="17" t="s">
        <v>583</v>
      </c>
      <c r="N31" s="508" t="s">
        <v>582</v>
      </c>
      <c r="O31" s="515"/>
      <c r="P31" s="572">
        <v>0.8</v>
      </c>
      <c r="Q31" s="573">
        <v>0.6</v>
      </c>
      <c r="R31" s="573">
        <v>2.1</v>
      </c>
      <c r="S31" s="574"/>
      <c r="T31" s="575"/>
      <c r="U31" s="576"/>
      <c r="V31" s="577"/>
      <c r="W31" s="578"/>
    </row>
    <row r="32" spans="1:24" ht="21.95" customHeight="1">
      <c r="A32" s="55" t="s">
        <v>180</v>
      </c>
      <c r="B32" s="42" t="s">
        <v>181</v>
      </c>
      <c r="C32" s="757">
        <v>9</v>
      </c>
      <c r="D32" s="42" t="s">
        <v>23</v>
      </c>
      <c r="E32" s="43">
        <f t="shared" si="0"/>
        <v>52200</v>
      </c>
      <c r="F32" s="43"/>
      <c r="G32" s="43"/>
      <c r="H32" s="43">
        <v>5800</v>
      </c>
      <c r="I32" s="43">
        <f t="shared" si="1"/>
        <v>52200</v>
      </c>
      <c r="J32" s="43"/>
      <c r="K32" s="43"/>
      <c r="L32" s="53"/>
      <c r="M32" s="17" t="s">
        <v>381</v>
      </c>
      <c r="O32" s="516"/>
      <c r="P32" s="579" t="s">
        <v>435</v>
      </c>
      <c r="Q32" s="579" t="s">
        <v>436</v>
      </c>
      <c r="R32" s="579" t="s">
        <v>437</v>
      </c>
      <c r="S32" s="579" t="s">
        <v>438</v>
      </c>
      <c r="T32" s="580" t="s">
        <v>439</v>
      </c>
      <c r="U32" s="581"/>
      <c r="V32" s="582"/>
      <c r="W32" s="578"/>
      <c r="X32" s="18">
        <v>2</v>
      </c>
    </row>
    <row r="33" spans="1:23" ht="21.95" customHeight="1">
      <c r="A33" s="54" t="s">
        <v>182</v>
      </c>
      <c r="B33" s="42" t="s">
        <v>183</v>
      </c>
      <c r="C33" s="41">
        <v>1</v>
      </c>
      <c r="D33" s="56" t="s">
        <v>23</v>
      </c>
      <c r="E33" s="43">
        <f t="shared" si="0"/>
        <v>36000</v>
      </c>
      <c r="F33" s="43"/>
      <c r="G33" s="43"/>
      <c r="H33" s="43">
        <v>36000</v>
      </c>
      <c r="I33" s="43">
        <f t="shared" si="1"/>
        <v>36000</v>
      </c>
      <c r="J33" s="43"/>
      <c r="K33" s="43"/>
      <c r="L33" s="53"/>
      <c r="M33" s="17" t="s">
        <v>382</v>
      </c>
      <c r="O33" s="515"/>
      <c r="P33" s="583" t="s">
        <v>440</v>
      </c>
      <c r="Q33" s="584"/>
      <c r="R33" s="585"/>
      <c r="S33" s="585"/>
      <c r="T33" s="586">
        <v>613</v>
      </c>
      <c r="U33" s="576"/>
      <c r="V33" s="577"/>
      <c r="W33" s="578"/>
    </row>
    <row r="34" spans="1:23" ht="21.95" customHeight="1">
      <c r="A34" s="57" t="s">
        <v>184</v>
      </c>
      <c r="B34" s="42" t="s">
        <v>41</v>
      </c>
      <c r="C34" s="41">
        <v>2</v>
      </c>
      <c r="D34" s="56" t="s">
        <v>23</v>
      </c>
      <c r="E34" s="43">
        <f t="shared" si="0"/>
        <v>168000</v>
      </c>
      <c r="F34" s="43"/>
      <c r="G34" s="43"/>
      <c r="H34" s="43">
        <v>84000</v>
      </c>
      <c r="I34" s="43">
        <f t="shared" si="1"/>
        <v>168000</v>
      </c>
      <c r="J34" s="43"/>
      <c r="K34" s="43"/>
      <c r="L34" s="53"/>
      <c r="M34" s="17" t="s">
        <v>383</v>
      </c>
      <c r="O34" s="516"/>
      <c r="P34" s="579" t="s">
        <v>441</v>
      </c>
      <c r="Q34" s="579">
        <f>$P$31</f>
        <v>0.8</v>
      </c>
      <c r="R34" s="587">
        <v>2.5</v>
      </c>
      <c r="S34" s="587">
        <v>3.2</v>
      </c>
      <c r="T34" s="588">
        <f>Q34*R34*S34</f>
        <v>6.4</v>
      </c>
      <c r="U34" s="581"/>
      <c r="V34" s="582"/>
      <c r="W34" s="578"/>
    </row>
    <row r="35" spans="1:23" ht="21.95" customHeight="1">
      <c r="A35" s="54" t="s">
        <v>182</v>
      </c>
      <c r="B35" s="42" t="s">
        <v>185</v>
      </c>
      <c r="C35" s="41">
        <v>2</v>
      </c>
      <c r="D35" s="56" t="s">
        <v>23</v>
      </c>
      <c r="E35" s="43">
        <f t="shared" si="0"/>
        <v>48000</v>
      </c>
      <c r="F35" s="43"/>
      <c r="G35" s="43"/>
      <c r="H35" s="43">
        <v>24000</v>
      </c>
      <c r="I35" s="43">
        <f t="shared" si="1"/>
        <v>48000</v>
      </c>
      <c r="J35" s="44"/>
      <c r="K35" s="43"/>
      <c r="L35" s="53"/>
      <c r="M35" s="17" t="s">
        <v>382</v>
      </c>
      <c r="O35" s="516"/>
      <c r="P35" s="579" t="s">
        <v>442</v>
      </c>
      <c r="Q35" s="579">
        <f t="shared" ref="Q35:Q39" si="2">$P$31</f>
        <v>0.8</v>
      </c>
      <c r="R35" s="587">
        <v>2.5</v>
      </c>
      <c r="S35" s="587">
        <v>3.2</v>
      </c>
      <c r="T35" s="588">
        <f t="shared" ref="T35:T39" si="3">Q35*R35*S35</f>
        <v>6.4</v>
      </c>
      <c r="U35" s="581"/>
      <c r="V35" s="582"/>
      <c r="W35" s="578"/>
    </row>
    <row r="36" spans="1:23" ht="21.95" customHeight="1">
      <c r="A36" s="54" t="s">
        <v>40</v>
      </c>
      <c r="B36" s="42" t="s">
        <v>185</v>
      </c>
      <c r="C36" s="41">
        <v>8</v>
      </c>
      <c r="D36" s="56" t="s">
        <v>23</v>
      </c>
      <c r="E36" s="43">
        <f t="shared" si="0"/>
        <v>96000</v>
      </c>
      <c r="F36" s="43"/>
      <c r="G36" s="43"/>
      <c r="H36" s="43">
        <v>12000</v>
      </c>
      <c r="I36" s="43">
        <f t="shared" si="1"/>
        <v>96000</v>
      </c>
      <c r="J36" s="43"/>
      <c r="K36" s="43"/>
      <c r="L36" s="53"/>
      <c r="M36" s="17" t="s">
        <v>384</v>
      </c>
      <c r="O36" s="516"/>
      <c r="P36" s="579" t="s">
        <v>443</v>
      </c>
      <c r="Q36" s="579">
        <v>1.8</v>
      </c>
      <c r="R36" s="587">
        <v>2.5</v>
      </c>
      <c r="S36" s="587">
        <v>2.2999999999999998</v>
      </c>
      <c r="T36" s="588">
        <f t="shared" si="3"/>
        <v>10.35</v>
      </c>
      <c r="U36" s="581"/>
      <c r="V36" s="582"/>
      <c r="W36" s="578"/>
    </row>
    <row r="37" spans="1:23" ht="21.95" customHeight="1">
      <c r="A37" s="65" t="s">
        <v>348</v>
      </c>
      <c r="B37" s="518" t="s">
        <v>349</v>
      </c>
      <c r="C37" s="519">
        <v>1</v>
      </c>
      <c r="D37" s="42" t="s">
        <v>23</v>
      </c>
      <c r="E37" s="43">
        <f t="shared" si="0"/>
        <v>1100000</v>
      </c>
      <c r="F37" s="43"/>
      <c r="G37" s="43"/>
      <c r="H37" s="43">
        <v>1100000</v>
      </c>
      <c r="I37" s="43">
        <f t="shared" si="1"/>
        <v>1100000</v>
      </c>
      <c r="J37" s="43"/>
      <c r="K37" s="43"/>
      <c r="L37" s="53"/>
      <c r="M37" s="17" t="s">
        <v>378</v>
      </c>
      <c r="P37" s="579" t="s">
        <v>444</v>
      </c>
      <c r="Q37" s="579">
        <v>1.8</v>
      </c>
      <c r="R37" s="587">
        <v>2.5</v>
      </c>
      <c r="S37" s="587">
        <v>2.2999999999999998</v>
      </c>
      <c r="T37" s="588">
        <f t="shared" si="3"/>
        <v>10.35</v>
      </c>
      <c r="U37" s="581"/>
      <c r="V37" s="582"/>
      <c r="W37" s="589"/>
    </row>
    <row r="38" spans="1:23" ht="21.95" customHeight="1">
      <c r="A38" s="55" t="s">
        <v>26</v>
      </c>
      <c r="B38" s="42" t="s">
        <v>187</v>
      </c>
      <c r="C38" s="41">
        <v>5</v>
      </c>
      <c r="D38" s="42" t="s">
        <v>23</v>
      </c>
      <c r="E38" s="43">
        <f t="shared" si="0"/>
        <v>12500</v>
      </c>
      <c r="F38" s="43"/>
      <c r="G38" s="43"/>
      <c r="H38" s="43">
        <v>2500</v>
      </c>
      <c r="I38" s="43">
        <f t="shared" si="1"/>
        <v>12500</v>
      </c>
      <c r="J38" s="43"/>
      <c r="K38" s="43"/>
      <c r="L38" s="53"/>
      <c r="M38" s="17" t="s">
        <v>385</v>
      </c>
      <c r="O38" s="516"/>
      <c r="P38" s="579" t="s">
        <v>445</v>
      </c>
      <c r="Q38" s="579">
        <f t="shared" si="2"/>
        <v>0.8</v>
      </c>
      <c r="R38" s="587">
        <v>1.8</v>
      </c>
      <c r="S38" s="587">
        <v>2.2999999999999998</v>
      </c>
      <c r="T38" s="588">
        <f t="shared" si="3"/>
        <v>3.3120000000000003</v>
      </c>
      <c r="U38" s="581"/>
      <c r="V38" s="582"/>
      <c r="W38" s="589"/>
    </row>
    <row r="39" spans="1:23" ht="21.95" customHeight="1">
      <c r="A39" s="54" t="s">
        <v>34</v>
      </c>
      <c r="B39" s="56" t="s">
        <v>30</v>
      </c>
      <c r="C39" s="520">
        <v>8</v>
      </c>
      <c r="D39" s="56" t="s">
        <v>23</v>
      </c>
      <c r="E39" s="43">
        <f t="shared" si="0"/>
        <v>43200</v>
      </c>
      <c r="F39" s="43"/>
      <c r="G39" s="43"/>
      <c r="H39" s="43">
        <v>5400</v>
      </c>
      <c r="I39" s="43">
        <f t="shared" si="1"/>
        <v>43200</v>
      </c>
      <c r="J39" s="43"/>
      <c r="K39" s="43"/>
      <c r="L39" s="53"/>
      <c r="O39" s="516"/>
      <c r="P39" s="579" t="s">
        <v>446</v>
      </c>
      <c r="Q39" s="579">
        <f t="shared" si="2"/>
        <v>0.8</v>
      </c>
      <c r="R39" s="587">
        <v>1.8</v>
      </c>
      <c r="S39" s="587">
        <v>2.2999999999999998</v>
      </c>
      <c r="T39" s="588">
        <f t="shared" si="3"/>
        <v>3.3120000000000003</v>
      </c>
      <c r="U39" s="581"/>
      <c r="V39" s="582"/>
      <c r="W39" s="589"/>
    </row>
    <row r="40" spans="1:23" ht="21.95" customHeight="1">
      <c r="A40" s="54" t="s">
        <v>35</v>
      </c>
      <c r="B40" s="42" t="s">
        <v>237</v>
      </c>
      <c r="C40" s="41">
        <v>2</v>
      </c>
      <c r="D40" s="56" t="s">
        <v>23</v>
      </c>
      <c r="E40" s="43">
        <f t="shared" si="0"/>
        <v>12192</v>
      </c>
      <c r="F40" s="43"/>
      <c r="G40" s="43"/>
      <c r="H40" s="43">
        <v>6096</v>
      </c>
      <c r="I40" s="43">
        <f t="shared" si="1"/>
        <v>12192</v>
      </c>
      <c r="J40" s="43"/>
      <c r="K40" s="43"/>
      <c r="L40" s="53"/>
      <c r="O40" s="516"/>
      <c r="P40" s="580"/>
      <c r="Q40" s="574"/>
      <c r="R40" s="574"/>
      <c r="S40" s="579" t="s">
        <v>447</v>
      </c>
      <c r="T40" s="587">
        <f>SUM(T34:T39)</f>
        <v>40.123999999999995</v>
      </c>
      <c r="U40" s="590"/>
      <c r="V40" s="582"/>
      <c r="W40" s="589"/>
    </row>
    <row r="41" spans="1:23" ht="21.95" customHeight="1">
      <c r="A41" s="55" t="s">
        <v>189</v>
      </c>
      <c r="B41" s="42" t="s">
        <v>190</v>
      </c>
      <c r="C41" s="41">
        <v>1</v>
      </c>
      <c r="D41" s="56" t="s">
        <v>23</v>
      </c>
      <c r="E41" s="43">
        <f t="shared" si="0"/>
        <v>30000</v>
      </c>
      <c r="F41" s="43"/>
      <c r="G41" s="43"/>
      <c r="H41" s="43">
        <v>30000</v>
      </c>
      <c r="I41" s="43">
        <f t="shared" si="1"/>
        <v>30000</v>
      </c>
      <c r="J41" s="43"/>
      <c r="K41" s="43"/>
      <c r="L41" s="53"/>
      <c r="M41" s="17" t="s">
        <v>386</v>
      </c>
      <c r="O41" s="516"/>
      <c r="P41" s="580" t="s">
        <v>448</v>
      </c>
      <c r="Q41" s="573">
        <f>T40</f>
        <v>40.123999999999995</v>
      </c>
      <c r="R41" s="574" t="s">
        <v>449</v>
      </c>
      <c r="S41" s="591">
        <f>Q41*V42</f>
        <v>318.18331999999992</v>
      </c>
      <c r="T41" s="592" t="s">
        <v>450</v>
      </c>
      <c r="U41" s="589"/>
      <c r="V41" s="582"/>
      <c r="W41" s="589"/>
    </row>
    <row r="42" spans="1:23" ht="21.95" customHeight="1">
      <c r="A42" s="55" t="s">
        <v>191</v>
      </c>
      <c r="B42" s="42" t="s">
        <v>192</v>
      </c>
      <c r="C42" s="41">
        <v>1</v>
      </c>
      <c r="D42" s="56" t="s">
        <v>23</v>
      </c>
      <c r="E42" s="43">
        <f t="shared" si="0"/>
        <v>13970</v>
      </c>
      <c r="F42" s="43"/>
      <c r="G42" s="43"/>
      <c r="H42" s="43">
        <v>13970</v>
      </c>
      <c r="I42" s="43">
        <f t="shared" si="1"/>
        <v>13970</v>
      </c>
      <c r="J42" s="43"/>
      <c r="K42" s="43"/>
      <c r="L42" s="53"/>
      <c r="M42" s="17" t="s">
        <v>387</v>
      </c>
      <c r="O42" s="515"/>
      <c r="P42" s="572" t="s">
        <v>579</v>
      </c>
      <c r="Q42" s="593">
        <v>10880</v>
      </c>
      <c r="R42" s="594" t="s">
        <v>452</v>
      </c>
      <c r="S42" s="595">
        <f>TRUNC(S41*Q42,-2)</f>
        <v>3461800</v>
      </c>
      <c r="T42" s="592" t="s">
        <v>5</v>
      </c>
      <c r="U42" s="596" t="s">
        <v>453</v>
      </c>
      <c r="V42" s="597">
        <v>7.93</v>
      </c>
      <c r="W42" s="598">
        <v>74.859200000000001</v>
      </c>
    </row>
    <row r="43" spans="1:23" ht="21.95" customHeight="1">
      <c r="A43" s="55" t="s">
        <v>194</v>
      </c>
      <c r="B43" s="523" t="s">
        <v>195</v>
      </c>
      <c r="C43" s="757">
        <v>2</v>
      </c>
      <c r="D43" s="56" t="s">
        <v>23</v>
      </c>
      <c r="E43" s="43">
        <f t="shared" si="0"/>
        <v>31940</v>
      </c>
      <c r="F43" s="43"/>
      <c r="G43" s="43"/>
      <c r="H43" s="43">
        <v>15970</v>
      </c>
      <c r="I43" s="43">
        <f t="shared" si="1"/>
        <v>31940</v>
      </c>
      <c r="J43" s="43"/>
      <c r="K43" s="43"/>
      <c r="L43" s="53"/>
      <c r="M43" s="17" t="s">
        <v>388</v>
      </c>
      <c r="O43" s="515"/>
      <c r="P43" s="521"/>
      <c r="Q43" s="515"/>
      <c r="R43" s="517"/>
      <c r="S43" s="80"/>
      <c r="T43" s="214"/>
      <c r="U43" s="215"/>
      <c r="V43" s="522"/>
    </row>
    <row r="44" spans="1:23" ht="21.95" customHeight="1">
      <c r="A44" s="59" t="s">
        <v>36</v>
      </c>
      <c r="B44" s="523" t="s">
        <v>44</v>
      </c>
      <c r="C44" s="41">
        <v>2</v>
      </c>
      <c r="D44" s="56" t="s">
        <v>23</v>
      </c>
      <c r="E44" s="43">
        <f t="shared" si="0"/>
        <v>11380</v>
      </c>
      <c r="F44" s="43"/>
      <c r="G44" s="43"/>
      <c r="H44" s="43">
        <v>5690</v>
      </c>
      <c r="I44" s="43">
        <f t="shared" si="1"/>
        <v>11380</v>
      </c>
      <c r="J44" s="43"/>
      <c r="K44" s="43"/>
      <c r="L44" s="53"/>
      <c r="M44" s="17" t="s">
        <v>389</v>
      </c>
    </row>
    <row r="45" spans="1:23" ht="21.95" customHeight="1">
      <c r="A45" s="55" t="s">
        <v>37</v>
      </c>
      <c r="B45" s="42" t="s">
        <v>196</v>
      </c>
      <c r="C45" s="41">
        <v>150</v>
      </c>
      <c r="D45" s="42" t="s">
        <v>22</v>
      </c>
      <c r="E45" s="43">
        <f t="shared" si="0"/>
        <v>49050</v>
      </c>
      <c r="F45" s="43"/>
      <c r="G45" s="43"/>
      <c r="H45" s="43">
        <v>327</v>
      </c>
      <c r="I45" s="43">
        <f t="shared" si="1"/>
        <v>49050</v>
      </c>
      <c r="J45" s="43"/>
      <c r="K45" s="43"/>
      <c r="L45" s="53"/>
      <c r="M45" s="17" t="s">
        <v>400</v>
      </c>
    </row>
    <row r="46" spans="1:23" ht="22.5" customHeight="1">
      <c r="A46" s="766" t="s">
        <v>682</v>
      </c>
      <c r="B46" s="767" t="s">
        <v>683</v>
      </c>
      <c r="C46" s="768">
        <v>3</v>
      </c>
      <c r="D46" s="769" t="s">
        <v>46</v>
      </c>
      <c r="E46" s="43">
        <f t="shared" si="0"/>
        <v>450000</v>
      </c>
      <c r="F46" s="43"/>
      <c r="G46" s="43"/>
      <c r="H46" s="43">
        <v>150000</v>
      </c>
      <c r="I46" s="43">
        <f>C46*H46</f>
        <v>450000</v>
      </c>
      <c r="J46" s="44"/>
      <c r="K46" s="40"/>
      <c r="L46" s="67"/>
      <c r="M46" s="17" t="s">
        <v>684</v>
      </c>
      <c r="O46" s="18" t="s">
        <v>353</v>
      </c>
    </row>
    <row r="47" spans="1:23" ht="22.5" customHeight="1">
      <c r="A47" s="766" t="s">
        <v>686</v>
      </c>
      <c r="B47" s="767" t="s">
        <v>687</v>
      </c>
      <c r="C47" s="768">
        <v>1</v>
      </c>
      <c r="D47" s="769" t="s">
        <v>46</v>
      </c>
      <c r="E47" s="43">
        <f t="shared" ref="E47" si="4">I47</f>
        <v>470000</v>
      </c>
      <c r="F47" s="43"/>
      <c r="G47" s="43"/>
      <c r="H47" s="43">
        <v>470000</v>
      </c>
      <c r="I47" s="43">
        <f>C47*H47</f>
        <v>470000</v>
      </c>
      <c r="J47" s="44"/>
      <c r="K47" s="40"/>
      <c r="L47" s="67"/>
      <c r="M47" s="17" t="s">
        <v>688</v>
      </c>
      <c r="O47" s="18" t="s">
        <v>353</v>
      </c>
    </row>
    <row r="48" spans="1:23" ht="21.95" customHeight="1">
      <c r="A48" s="55" t="s">
        <v>197</v>
      </c>
      <c r="B48" s="42"/>
      <c r="C48" s="41"/>
      <c r="D48" s="42"/>
      <c r="E48" s="43"/>
      <c r="F48" s="43"/>
      <c r="G48" s="43"/>
      <c r="H48" s="43"/>
      <c r="I48" s="43"/>
      <c r="J48" s="43"/>
      <c r="K48" s="43"/>
      <c r="L48" s="53"/>
    </row>
    <row r="49" spans="1:22" ht="21.95" customHeight="1">
      <c r="A49" s="60" t="s">
        <v>238</v>
      </c>
      <c r="B49" s="61"/>
      <c r="C49" s="62">
        <f>원격소RTU근!F22</f>
        <v>9.73</v>
      </c>
      <c r="D49" s="61" t="s">
        <v>24</v>
      </c>
      <c r="E49" s="43">
        <f>G49</f>
        <v>1192139</v>
      </c>
      <c r="F49" s="43">
        <f>VLOOKUP(A49,'2026상반기 노임'!$B$2:$C$48,2,)</f>
        <v>122522</v>
      </c>
      <c r="G49" s="43">
        <f>TRUNC(F49*C49)</f>
        <v>1192139</v>
      </c>
      <c r="H49" s="43"/>
      <c r="I49" s="43"/>
      <c r="J49" s="43"/>
      <c r="K49" s="43"/>
      <c r="L49" s="53"/>
    </row>
    <row r="50" spans="1:22" ht="21.95" customHeight="1">
      <c r="A50" s="60" t="s">
        <v>330</v>
      </c>
      <c r="B50" s="61"/>
      <c r="C50" s="62">
        <f>원격소RTU근!H22</f>
        <v>3.24</v>
      </c>
      <c r="D50" s="61" t="s">
        <v>24</v>
      </c>
      <c r="E50" s="43">
        <f>G50</f>
        <v>321563</v>
      </c>
      <c r="F50" s="43">
        <f>VLOOKUP(A50,'2026상반기 노임'!$B$2:$C$48,2,)</f>
        <v>99248</v>
      </c>
      <c r="G50" s="43">
        <f>TRUNC(F50*C50)</f>
        <v>321563</v>
      </c>
      <c r="H50" s="43"/>
      <c r="I50" s="43"/>
      <c r="J50" s="43"/>
      <c r="K50" s="43"/>
      <c r="L50" s="53"/>
    </row>
    <row r="51" spans="1:22" ht="21.95" customHeight="1">
      <c r="A51" s="59"/>
      <c r="B51" s="61"/>
      <c r="C51" s="62"/>
      <c r="D51" s="61"/>
      <c r="E51" s="43"/>
      <c r="F51" s="43"/>
      <c r="G51" s="43"/>
      <c r="H51" s="43"/>
      <c r="I51" s="43"/>
      <c r="J51" s="43"/>
      <c r="K51" s="43"/>
      <c r="L51" s="53"/>
    </row>
    <row r="52" spans="1:22" ht="21.95" customHeight="1">
      <c r="A52" s="51" t="s">
        <v>198</v>
      </c>
      <c r="B52" s="61"/>
      <c r="C52" s="62"/>
      <c r="D52" s="61"/>
      <c r="E52" s="43">
        <f>G52+I52</f>
        <v>7612000</v>
      </c>
      <c r="F52" s="43"/>
      <c r="G52" s="43">
        <f>TRUNC(SUM(G49:G50),-3)</f>
        <v>1513000</v>
      </c>
      <c r="H52" s="43"/>
      <c r="I52" s="43">
        <f>TRUNC(SUM(I30:I47),-3)</f>
        <v>6099000</v>
      </c>
      <c r="J52" s="43"/>
      <c r="K52" s="43"/>
      <c r="L52" s="53"/>
    </row>
    <row r="53" spans="1:22" ht="21.95" customHeight="1">
      <c r="A53" s="29" t="s">
        <v>8</v>
      </c>
      <c r="B53" s="30" t="s">
        <v>9</v>
      </c>
      <c r="C53" s="31" t="s">
        <v>5</v>
      </c>
      <c r="D53" s="30" t="s">
        <v>10</v>
      </c>
      <c r="E53" s="827" t="s">
        <v>245</v>
      </c>
      <c r="F53" s="32" t="s">
        <v>11</v>
      </c>
      <c r="G53" s="33"/>
      <c r="H53" s="32" t="s">
        <v>12</v>
      </c>
      <c r="I53" s="33"/>
      <c r="J53" s="32" t="s">
        <v>13</v>
      </c>
      <c r="K53" s="33"/>
      <c r="L53" s="30" t="s">
        <v>4</v>
      </c>
    </row>
    <row r="54" spans="1:22" ht="21.95" customHeight="1">
      <c r="A54" s="34" t="s">
        <v>14</v>
      </c>
      <c r="B54" s="35" t="s">
        <v>15</v>
      </c>
      <c r="C54" s="36" t="s">
        <v>16</v>
      </c>
      <c r="D54" s="35" t="s">
        <v>17</v>
      </c>
      <c r="E54" s="828"/>
      <c r="F54" s="37" t="s">
        <v>18</v>
      </c>
      <c r="G54" s="37" t="s">
        <v>19</v>
      </c>
      <c r="H54" s="37" t="s">
        <v>18</v>
      </c>
      <c r="I54" s="37" t="s">
        <v>19</v>
      </c>
      <c r="J54" s="38" t="s">
        <v>18</v>
      </c>
      <c r="K54" s="37" t="s">
        <v>172</v>
      </c>
      <c r="L54" s="35" t="s">
        <v>20</v>
      </c>
    </row>
    <row r="55" spans="1:22" ht="20.100000000000001" customHeight="1">
      <c r="A55" s="39" t="s">
        <v>177</v>
      </c>
      <c r="B55" s="61"/>
      <c r="C55" s="62"/>
      <c r="D55" s="61"/>
      <c r="E55" s="43"/>
      <c r="F55" s="43"/>
      <c r="G55" s="43"/>
      <c r="H55" s="43"/>
      <c r="I55" s="43"/>
      <c r="J55" s="43"/>
      <c r="K55" s="43"/>
      <c r="L55" s="53"/>
    </row>
    <row r="56" spans="1:22" ht="20.100000000000001" customHeight="1">
      <c r="A56" s="55" t="s">
        <v>31</v>
      </c>
      <c r="B56" s="42" t="s">
        <v>28</v>
      </c>
      <c r="C56" s="41">
        <v>1</v>
      </c>
      <c r="D56" s="42" t="s">
        <v>23</v>
      </c>
      <c r="E56" s="43">
        <f t="shared" ref="E56:E65" si="5">I56</f>
        <v>59400</v>
      </c>
      <c r="F56" s="43"/>
      <c r="G56" s="43"/>
      <c r="H56" s="43">
        <v>59400</v>
      </c>
      <c r="I56" s="43">
        <f t="shared" ref="I56:I73" si="6">TRUNC(H56*C56)</f>
        <v>59400</v>
      </c>
      <c r="J56" s="43"/>
      <c r="K56" s="43"/>
      <c r="L56" s="53"/>
      <c r="M56" s="17" t="s">
        <v>391</v>
      </c>
    </row>
    <row r="57" spans="1:22" ht="20.100000000000001" customHeight="1">
      <c r="A57" s="54" t="s">
        <v>33</v>
      </c>
      <c r="B57" s="56" t="s">
        <v>218</v>
      </c>
      <c r="C57" s="520">
        <v>32</v>
      </c>
      <c r="D57" s="42" t="s">
        <v>23</v>
      </c>
      <c r="E57" s="43">
        <f t="shared" si="5"/>
        <v>438400</v>
      </c>
      <c r="F57" s="43"/>
      <c r="G57" s="43"/>
      <c r="H57" s="43">
        <v>13700</v>
      </c>
      <c r="I57" s="43">
        <f t="shared" si="6"/>
        <v>438400</v>
      </c>
      <c r="J57" s="599"/>
      <c r="K57" s="599"/>
      <c r="L57" s="600"/>
      <c r="M57" s="17" t="s">
        <v>401</v>
      </c>
    </row>
    <row r="58" spans="1:22" ht="20.100000000000001" customHeight="1">
      <c r="A58" s="55" t="s">
        <v>346</v>
      </c>
      <c r="B58" s="532" t="s">
        <v>354</v>
      </c>
      <c r="C58" s="758">
        <v>10</v>
      </c>
      <c r="D58" s="42" t="s">
        <v>23</v>
      </c>
      <c r="E58" s="43">
        <f t="shared" ref="E58" si="7">I58</f>
        <v>2650000</v>
      </c>
      <c r="F58" s="43"/>
      <c r="G58" s="43"/>
      <c r="H58" s="43">
        <v>265000</v>
      </c>
      <c r="I58" s="43">
        <f t="shared" ref="I58" si="8">TRUNC(H58*C58)</f>
        <v>2650000</v>
      </c>
      <c r="J58" s="43"/>
      <c r="K58" s="43"/>
      <c r="L58" s="53"/>
      <c r="M58" s="17" t="s">
        <v>379</v>
      </c>
      <c r="U58" s="18">
        <v>3</v>
      </c>
      <c r="V58" s="18">
        <v>2</v>
      </c>
    </row>
    <row r="59" spans="1:22" ht="20.100000000000001" customHeight="1">
      <c r="A59" s="55" t="s">
        <v>26</v>
      </c>
      <c r="B59" s="42" t="s">
        <v>199</v>
      </c>
      <c r="C59" s="41">
        <v>64</v>
      </c>
      <c r="D59" s="42" t="s">
        <v>23</v>
      </c>
      <c r="E59" s="43">
        <f t="shared" si="5"/>
        <v>160000</v>
      </c>
      <c r="F59" s="43"/>
      <c r="G59" s="43"/>
      <c r="H59" s="43">
        <v>2500</v>
      </c>
      <c r="I59" s="43">
        <f t="shared" si="6"/>
        <v>160000</v>
      </c>
      <c r="J59" s="43"/>
      <c r="K59" s="43"/>
      <c r="L59" s="53"/>
      <c r="V59" s="18">
        <v>3</v>
      </c>
    </row>
    <row r="60" spans="1:22" ht="20.100000000000001" customHeight="1">
      <c r="A60" s="527" t="s">
        <v>226</v>
      </c>
      <c r="B60" s="528" t="s">
        <v>692</v>
      </c>
      <c r="C60" s="41">
        <v>1</v>
      </c>
      <c r="D60" s="42" t="s">
        <v>23</v>
      </c>
      <c r="E60" s="43">
        <f t="shared" si="5"/>
        <v>989000</v>
      </c>
      <c r="F60" s="43"/>
      <c r="G60" s="43"/>
      <c r="H60" s="770">
        <v>989000</v>
      </c>
      <c r="I60" s="43">
        <f t="shared" si="6"/>
        <v>989000</v>
      </c>
      <c r="J60" s="43"/>
      <c r="K60" s="43"/>
      <c r="L60" s="53"/>
      <c r="M60" s="17" t="s">
        <v>693</v>
      </c>
    </row>
    <row r="61" spans="1:22" ht="20.100000000000001" customHeight="1">
      <c r="A61" s="527" t="s">
        <v>240</v>
      </c>
      <c r="B61" s="529" t="s">
        <v>231</v>
      </c>
      <c r="C61" s="41">
        <v>1</v>
      </c>
      <c r="D61" s="42" t="s">
        <v>23</v>
      </c>
      <c r="E61" s="43">
        <f t="shared" si="5"/>
        <v>322000</v>
      </c>
      <c r="F61" s="43"/>
      <c r="G61" s="43"/>
      <c r="H61" s="43">
        <v>322000</v>
      </c>
      <c r="I61" s="43">
        <f t="shared" si="6"/>
        <v>322000</v>
      </c>
      <c r="J61" s="43"/>
      <c r="K61" s="43"/>
      <c r="L61" s="53"/>
      <c r="M61" s="17" t="s">
        <v>392</v>
      </c>
      <c r="U61" s="18">
        <v>8</v>
      </c>
    </row>
    <row r="62" spans="1:22" ht="20.100000000000001" customHeight="1">
      <c r="A62" s="527" t="s">
        <v>227</v>
      </c>
      <c r="B62" s="529" t="s">
        <v>228</v>
      </c>
      <c r="C62" s="41">
        <v>1</v>
      </c>
      <c r="D62" s="42" t="s">
        <v>23</v>
      </c>
      <c r="E62" s="43">
        <f t="shared" si="5"/>
        <v>188000</v>
      </c>
      <c r="F62" s="43"/>
      <c r="G62" s="43"/>
      <c r="H62" s="43">
        <v>188000</v>
      </c>
      <c r="I62" s="43">
        <f t="shared" si="6"/>
        <v>188000</v>
      </c>
      <c r="J62" s="43"/>
      <c r="K62" s="43"/>
      <c r="L62" s="53"/>
      <c r="M62" s="17" t="s">
        <v>393</v>
      </c>
      <c r="U62" s="18">
        <v>9</v>
      </c>
    </row>
    <row r="63" spans="1:22" ht="20.100000000000001" customHeight="1">
      <c r="A63" s="530" t="s">
        <v>229</v>
      </c>
      <c r="B63" s="531" t="s">
        <v>230</v>
      </c>
      <c r="C63" s="41">
        <v>1</v>
      </c>
      <c r="D63" s="42" t="s">
        <v>23</v>
      </c>
      <c r="E63" s="43">
        <f t="shared" si="5"/>
        <v>1064000</v>
      </c>
      <c r="F63" s="43"/>
      <c r="G63" s="43"/>
      <c r="H63" s="43">
        <v>1064000</v>
      </c>
      <c r="I63" s="43">
        <f t="shared" si="6"/>
        <v>1064000</v>
      </c>
      <c r="J63" s="43"/>
      <c r="K63" s="43"/>
      <c r="L63" s="53"/>
      <c r="M63" s="17" t="s">
        <v>394</v>
      </c>
    </row>
    <row r="64" spans="1:22" ht="20.100000000000001" customHeight="1">
      <c r="A64" s="530" t="s">
        <v>229</v>
      </c>
      <c r="B64" s="531" t="s">
        <v>242</v>
      </c>
      <c r="C64" s="41">
        <v>1</v>
      </c>
      <c r="D64" s="42" t="s">
        <v>23</v>
      </c>
      <c r="E64" s="43">
        <f>I64</f>
        <v>423000</v>
      </c>
      <c r="F64" s="43"/>
      <c r="G64" s="43"/>
      <c r="H64" s="43">
        <v>423000</v>
      </c>
      <c r="I64" s="43">
        <f t="shared" si="6"/>
        <v>423000</v>
      </c>
      <c r="J64" s="43"/>
      <c r="K64" s="43"/>
      <c r="L64" s="53"/>
      <c r="M64" s="17" t="s">
        <v>395</v>
      </c>
    </row>
    <row r="65" spans="1:18" ht="20.100000000000001" customHeight="1">
      <c r="A65" s="56" t="s">
        <v>38</v>
      </c>
      <c r="B65" s="56" t="s">
        <v>221</v>
      </c>
      <c r="C65" s="63">
        <v>1</v>
      </c>
      <c r="D65" s="56" t="s">
        <v>23</v>
      </c>
      <c r="E65" s="43">
        <f t="shared" si="5"/>
        <v>550000</v>
      </c>
      <c r="F65" s="43"/>
      <c r="G65" s="43"/>
      <c r="H65" s="43">
        <v>550000</v>
      </c>
      <c r="I65" s="43">
        <f t="shared" si="6"/>
        <v>550000</v>
      </c>
      <c r="J65" s="43"/>
      <c r="K65" s="43"/>
      <c r="L65" s="53"/>
      <c r="M65" s="17" t="s">
        <v>396</v>
      </c>
    </row>
    <row r="66" spans="1:18" ht="20.100000000000001" customHeight="1">
      <c r="A66" s="54" t="s">
        <v>222</v>
      </c>
      <c r="B66" s="42" t="s">
        <v>239</v>
      </c>
      <c r="C66" s="64">
        <v>2</v>
      </c>
      <c r="D66" s="42" t="s">
        <v>23</v>
      </c>
      <c r="E66" s="43">
        <f>I66</f>
        <v>446000</v>
      </c>
      <c r="F66" s="43"/>
      <c r="G66" s="43"/>
      <c r="H66" s="770">
        <v>223000</v>
      </c>
      <c r="I66" s="43">
        <f t="shared" si="6"/>
        <v>446000</v>
      </c>
      <c r="J66" s="43"/>
      <c r="K66" s="43"/>
      <c r="L66" s="53"/>
      <c r="M66" s="17" t="s">
        <v>690</v>
      </c>
      <c r="R66" s="18">
        <v>48</v>
      </c>
    </row>
    <row r="67" spans="1:18" ht="20.100000000000001" customHeight="1">
      <c r="A67" s="779" t="s">
        <v>222</v>
      </c>
      <c r="B67" s="769" t="s">
        <v>454</v>
      </c>
      <c r="C67" s="780">
        <v>1</v>
      </c>
      <c r="D67" s="769" t="s">
        <v>23</v>
      </c>
      <c r="E67" s="43">
        <f>I67</f>
        <v>135000</v>
      </c>
      <c r="F67" s="43"/>
      <c r="G67" s="43"/>
      <c r="H67" s="770">
        <v>135000</v>
      </c>
      <c r="I67" s="43">
        <f t="shared" ref="I67" si="9">TRUNC(H67*C67)</f>
        <v>135000</v>
      </c>
      <c r="J67" s="43"/>
      <c r="K67" s="43"/>
      <c r="L67" s="53"/>
      <c r="M67" s="17" t="s">
        <v>700</v>
      </c>
      <c r="R67" s="18">
        <v>48</v>
      </c>
    </row>
    <row r="68" spans="1:18" ht="20.100000000000001" customHeight="1">
      <c r="A68" s="55" t="s">
        <v>223</v>
      </c>
      <c r="B68" s="769" t="s">
        <v>239</v>
      </c>
      <c r="C68" s="64">
        <v>1</v>
      </c>
      <c r="D68" s="42" t="s">
        <v>23</v>
      </c>
      <c r="E68" s="43">
        <f t="shared" ref="E68:E76" si="10">I68</f>
        <v>255000</v>
      </c>
      <c r="F68" s="43"/>
      <c r="G68" s="43"/>
      <c r="H68" s="770">
        <v>255000</v>
      </c>
      <c r="I68" s="43">
        <f t="shared" si="6"/>
        <v>255000</v>
      </c>
      <c r="J68" s="43"/>
      <c r="K68" s="43"/>
      <c r="L68" s="53"/>
      <c r="M68" s="17" t="s">
        <v>694</v>
      </c>
    </row>
    <row r="69" spans="1:18" ht="20.100000000000001" customHeight="1">
      <c r="A69" s="55" t="s">
        <v>224</v>
      </c>
      <c r="B69" s="42" t="s">
        <v>341</v>
      </c>
      <c r="C69" s="64">
        <v>2</v>
      </c>
      <c r="D69" s="42" t="s">
        <v>23</v>
      </c>
      <c r="E69" s="43">
        <f t="shared" si="10"/>
        <v>1730000</v>
      </c>
      <c r="F69" s="43"/>
      <c r="G69" s="43"/>
      <c r="H69" s="770">
        <v>865000</v>
      </c>
      <c r="I69" s="43">
        <f t="shared" si="6"/>
        <v>1730000</v>
      </c>
      <c r="J69" s="43"/>
      <c r="K69" s="43"/>
      <c r="L69" s="53"/>
      <c r="M69" s="17" t="s">
        <v>456</v>
      </c>
    </row>
    <row r="70" spans="1:18" s="508" customFormat="1" ht="20.100000000000001" customHeight="1">
      <c r="A70" s="530" t="s">
        <v>402</v>
      </c>
      <c r="B70" s="531" t="s">
        <v>403</v>
      </c>
      <c r="C70" s="41">
        <v>5</v>
      </c>
      <c r="D70" s="42" t="s">
        <v>46</v>
      </c>
      <c r="E70" s="43">
        <f t="shared" si="10"/>
        <v>1895000</v>
      </c>
      <c r="F70" s="43"/>
      <c r="G70" s="43"/>
      <c r="H70" s="43">
        <v>379000</v>
      </c>
      <c r="I70" s="43">
        <f t="shared" si="6"/>
        <v>1895000</v>
      </c>
      <c r="J70" s="43"/>
      <c r="K70" s="43"/>
      <c r="L70" s="53"/>
      <c r="M70" s="17" t="s">
        <v>390</v>
      </c>
      <c r="N70" s="18"/>
      <c r="O70" s="18"/>
      <c r="P70" s="18"/>
      <c r="Q70" s="18"/>
      <c r="R70" s="18"/>
    </row>
    <row r="71" spans="1:18" s="508" customFormat="1" ht="20.100000000000001" customHeight="1">
      <c r="A71" s="55" t="s">
        <v>342</v>
      </c>
      <c r="B71" s="65" t="s">
        <v>343</v>
      </c>
      <c r="C71" s="64">
        <v>97</v>
      </c>
      <c r="D71" s="42" t="s">
        <v>345</v>
      </c>
      <c r="E71" s="43">
        <f t="shared" si="10"/>
        <v>6111000</v>
      </c>
      <c r="F71" s="43"/>
      <c r="G71" s="43"/>
      <c r="H71" s="43">
        <v>63000</v>
      </c>
      <c r="I71" s="43">
        <f t="shared" si="6"/>
        <v>6111000</v>
      </c>
      <c r="J71" s="43"/>
      <c r="K71" s="43"/>
      <c r="L71" s="53"/>
      <c r="M71" s="17" t="s">
        <v>397</v>
      </c>
      <c r="N71" s="18"/>
      <c r="O71" s="18" t="s">
        <v>351</v>
      </c>
      <c r="P71" s="18">
        <v>68</v>
      </c>
      <c r="Q71" s="18"/>
      <c r="R71" s="18"/>
    </row>
    <row r="72" spans="1:18" s="508" customFormat="1" ht="20.100000000000001" customHeight="1">
      <c r="A72" s="55" t="s">
        <v>342</v>
      </c>
      <c r="B72" s="65" t="s">
        <v>344</v>
      </c>
      <c r="C72" s="64">
        <v>12</v>
      </c>
      <c r="D72" s="42" t="s">
        <v>345</v>
      </c>
      <c r="E72" s="43">
        <f t="shared" si="10"/>
        <v>1512000</v>
      </c>
      <c r="F72" s="43"/>
      <c r="G72" s="43"/>
      <c r="H72" s="43">
        <v>126000</v>
      </c>
      <c r="I72" s="43">
        <f t="shared" si="6"/>
        <v>1512000</v>
      </c>
      <c r="J72" s="43"/>
      <c r="K72" s="43"/>
      <c r="L72" s="53"/>
      <c r="M72" s="17" t="s">
        <v>398</v>
      </c>
      <c r="N72" s="18"/>
      <c r="O72" s="18" t="s">
        <v>350</v>
      </c>
      <c r="P72" s="18">
        <v>29</v>
      </c>
      <c r="Q72" s="18"/>
      <c r="R72" s="18"/>
    </row>
    <row r="73" spans="1:18" s="508" customFormat="1" ht="20.100000000000001" customHeight="1">
      <c r="A73" s="55" t="s">
        <v>467</v>
      </c>
      <c r="B73" s="65" t="s">
        <v>680</v>
      </c>
      <c r="C73" s="64">
        <v>3</v>
      </c>
      <c r="D73" s="42" t="s">
        <v>464</v>
      </c>
      <c r="E73" s="43">
        <f t="shared" si="10"/>
        <v>11400000</v>
      </c>
      <c r="F73" s="43"/>
      <c r="G73" s="43"/>
      <c r="H73" s="43">
        <v>3800000</v>
      </c>
      <c r="I73" s="43">
        <f t="shared" si="6"/>
        <v>11400000</v>
      </c>
      <c r="J73" s="43"/>
      <c r="K73" s="43"/>
      <c r="L73" s="53"/>
      <c r="M73" s="17" t="s">
        <v>689</v>
      </c>
      <c r="N73" s="18"/>
      <c r="O73" s="18"/>
      <c r="P73" s="18"/>
      <c r="Q73" s="18"/>
      <c r="R73" s="18"/>
    </row>
    <row r="74" spans="1:18" s="508" customFormat="1" ht="20.100000000000001" customHeight="1">
      <c r="A74" s="55" t="s">
        <v>467</v>
      </c>
      <c r="B74" s="753" t="s">
        <v>681</v>
      </c>
      <c r="C74" s="64">
        <v>2</v>
      </c>
      <c r="D74" s="42" t="s">
        <v>464</v>
      </c>
      <c r="E74" s="43">
        <f t="shared" ref="E74" si="11">I74</f>
        <v>7600000</v>
      </c>
      <c r="F74" s="43"/>
      <c r="G74" s="43"/>
      <c r="H74" s="43">
        <v>3800000</v>
      </c>
      <c r="I74" s="43">
        <f t="shared" ref="I74" si="12">TRUNC(H74*C74)</f>
        <v>7600000</v>
      </c>
      <c r="J74" s="43"/>
      <c r="K74" s="43"/>
      <c r="L74" s="53"/>
      <c r="M74" s="17" t="s">
        <v>689</v>
      </c>
      <c r="N74" s="18"/>
      <c r="O74" s="18"/>
      <c r="P74" s="18"/>
      <c r="Q74" s="18"/>
      <c r="R74" s="18"/>
    </row>
    <row r="75" spans="1:18" ht="20.100000000000001" customHeight="1">
      <c r="A75" s="633" t="s">
        <v>200</v>
      </c>
      <c r="B75" s="632" t="s">
        <v>201</v>
      </c>
      <c r="C75" s="63">
        <v>1</v>
      </c>
      <c r="D75" s="42" t="s">
        <v>186</v>
      </c>
      <c r="E75" s="43">
        <f t="shared" si="10"/>
        <v>0</v>
      </c>
      <c r="F75" s="43"/>
      <c r="G75" s="43"/>
      <c r="H75" s="43">
        <v>0</v>
      </c>
      <c r="I75" s="43">
        <f>C75*H75</f>
        <v>0</v>
      </c>
      <c r="J75" s="44"/>
      <c r="K75" s="40"/>
      <c r="L75" s="67"/>
      <c r="O75" s="18" t="s">
        <v>352</v>
      </c>
      <c r="P75" s="18">
        <v>12</v>
      </c>
    </row>
    <row r="76" spans="1:18" ht="20.100000000000001" customHeight="1">
      <c r="A76" s="55" t="s">
        <v>202</v>
      </c>
      <c r="B76" s="68" t="s">
        <v>232</v>
      </c>
      <c r="C76" s="63">
        <v>1</v>
      </c>
      <c r="D76" s="42" t="s">
        <v>186</v>
      </c>
      <c r="E76" s="43">
        <f t="shared" si="10"/>
        <v>3500000</v>
      </c>
      <c r="F76" s="43"/>
      <c r="G76" s="43"/>
      <c r="H76" s="43">
        <v>3500000</v>
      </c>
      <c r="I76" s="43">
        <f>C76*H76</f>
        <v>3500000</v>
      </c>
      <c r="J76" s="44"/>
      <c r="K76" s="40"/>
      <c r="L76" s="67"/>
      <c r="M76" s="17" t="s">
        <v>377</v>
      </c>
      <c r="O76" s="18" t="s">
        <v>701</v>
      </c>
      <c r="P76" s="18">
        <v>5</v>
      </c>
    </row>
    <row r="77" spans="1:18" ht="20.100000000000001" customHeight="1">
      <c r="A77" s="55"/>
      <c r="B77" s="68"/>
      <c r="C77" s="64"/>
      <c r="D77" s="42"/>
      <c r="E77" s="43"/>
      <c r="F77" s="43"/>
      <c r="G77" s="43"/>
      <c r="H77" s="43"/>
      <c r="I77" s="43"/>
      <c r="J77" s="44"/>
      <c r="K77" s="40"/>
      <c r="L77" s="759"/>
    </row>
    <row r="78" spans="1:18" ht="20.100000000000001" customHeight="1">
      <c r="A78" s="55"/>
      <c r="B78" s="68"/>
      <c r="C78" s="64"/>
      <c r="D78" s="42"/>
      <c r="E78" s="43"/>
      <c r="F78" s="43"/>
      <c r="G78" s="43"/>
      <c r="H78" s="43"/>
      <c r="I78" s="43"/>
      <c r="J78" s="44"/>
      <c r="K78" s="40"/>
      <c r="L78" s="759"/>
    </row>
    <row r="79" spans="1:18" ht="20.100000000000001" customHeight="1">
      <c r="A79" s="55"/>
      <c r="B79" s="68"/>
      <c r="C79" s="64"/>
      <c r="D79" s="42"/>
      <c r="E79" s="43"/>
      <c r="F79" s="43"/>
      <c r="G79" s="43"/>
      <c r="H79" s="43"/>
      <c r="I79" s="43"/>
      <c r="J79" s="44"/>
      <c r="K79" s="40"/>
      <c r="L79" s="759"/>
    </row>
    <row r="80" spans="1:18" ht="20.100000000000001" customHeight="1">
      <c r="A80" s="55"/>
      <c r="B80" s="68"/>
      <c r="C80" s="64"/>
      <c r="D80" s="42"/>
      <c r="E80" s="43"/>
      <c r="F80" s="43"/>
      <c r="G80" s="43"/>
      <c r="H80" s="43"/>
      <c r="I80" s="43"/>
      <c r="J80" s="44"/>
      <c r="K80" s="40"/>
      <c r="L80" s="759"/>
    </row>
    <row r="81" spans="1:15" ht="21.95" customHeight="1">
      <c r="A81" s="29" t="s">
        <v>8</v>
      </c>
      <c r="B81" s="30" t="s">
        <v>9</v>
      </c>
      <c r="C81" s="31" t="s">
        <v>5</v>
      </c>
      <c r="D81" s="30" t="s">
        <v>10</v>
      </c>
      <c r="E81" s="827" t="s">
        <v>245</v>
      </c>
      <c r="F81" s="32" t="s">
        <v>11</v>
      </c>
      <c r="G81" s="33"/>
      <c r="H81" s="32" t="s">
        <v>12</v>
      </c>
      <c r="I81" s="33"/>
      <c r="J81" s="32" t="s">
        <v>13</v>
      </c>
      <c r="K81" s="33"/>
      <c r="L81" s="30" t="s">
        <v>4</v>
      </c>
    </row>
    <row r="82" spans="1:15" ht="21.95" customHeight="1">
      <c r="A82" s="34" t="s">
        <v>14</v>
      </c>
      <c r="B82" s="35" t="s">
        <v>15</v>
      </c>
      <c r="C82" s="36" t="s">
        <v>16</v>
      </c>
      <c r="D82" s="35" t="s">
        <v>17</v>
      </c>
      <c r="E82" s="828"/>
      <c r="F82" s="37" t="s">
        <v>18</v>
      </c>
      <c r="G82" s="37" t="s">
        <v>19</v>
      </c>
      <c r="H82" s="37" t="s">
        <v>18</v>
      </c>
      <c r="I82" s="37" t="s">
        <v>19</v>
      </c>
      <c r="J82" s="38" t="s">
        <v>18</v>
      </c>
      <c r="K82" s="37" t="s">
        <v>172</v>
      </c>
      <c r="L82" s="35" t="s">
        <v>20</v>
      </c>
    </row>
    <row r="83" spans="1:15" ht="20.100000000000001" customHeight="1">
      <c r="A83" s="55" t="s">
        <v>197</v>
      </c>
      <c r="B83" s="42"/>
      <c r="C83" s="41"/>
      <c r="D83" s="42"/>
      <c r="E83" s="43"/>
      <c r="F83" s="43"/>
      <c r="G83" s="43"/>
      <c r="H83" s="43"/>
      <c r="I83" s="43"/>
      <c r="J83" s="43"/>
      <c r="K83" s="43"/>
      <c r="L83" s="53"/>
    </row>
    <row r="84" spans="1:15" ht="20.100000000000001" customHeight="1">
      <c r="A84" s="60" t="s">
        <v>331</v>
      </c>
      <c r="B84" s="61"/>
      <c r="C84" s="62">
        <f>원격소RTU근!F44</f>
        <v>0</v>
      </c>
      <c r="D84" s="61" t="s">
        <v>24</v>
      </c>
      <c r="E84" s="43">
        <f>G84</f>
        <v>0</v>
      </c>
      <c r="F84" s="43">
        <f>VLOOKUP(A84,'2026상반기 노임'!$B$2:$C$48,2,)</f>
        <v>144458</v>
      </c>
      <c r="G84" s="43">
        <f>TRUNC(F84*C84)</f>
        <v>0</v>
      </c>
      <c r="H84" s="43"/>
      <c r="I84" s="43"/>
      <c r="J84" s="43"/>
      <c r="K84" s="43"/>
      <c r="L84" s="53"/>
    </row>
    <row r="85" spans="1:15" ht="20.100000000000001" customHeight="1">
      <c r="A85" s="60" t="s">
        <v>330</v>
      </c>
      <c r="B85" s="61"/>
      <c r="C85" s="62">
        <f>원격소RTU근!H44</f>
        <v>4.71</v>
      </c>
      <c r="D85" s="61" t="s">
        <v>24</v>
      </c>
      <c r="E85" s="43">
        <f>G85</f>
        <v>467458</v>
      </c>
      <c r="F85" s="43">
        <f>VLOOKUP(A85,'2026상반기 노임'!$B$2:$C$48,2,)</f>
        <v>99248</v>
      </c>
      <c r="G85" s="43">
        <f>TRUNC(F85*C85)</f>
        <v>467458</v>
      </c>
      <c r="H85" s="43"/>
      <c r="I85" s="43"/>
      <c r="J85" s="69"/>
      <c r="K85" s="69"/>
      <c r="L85" s="70"/>
      <c r="O85" s="18" t="s">
        <v>465</v>
      </c>
    </row>
    <row r="86" spans="1:15" ht="20.100000000000001" customHeight="1">
      <c r="A86" s="59" t="s">
        <v>241</v>
      </c>
      <c r="B86" s="61"/>
      <c r="C86" s="62">
        <f>원격소RTU근!J44</f>
        <v>0</v>
      </c>
      <c r="D86" s="61" t="s">
        <v>24</v>
      </c>
      <c r="E86" s="43">
        <f>G86</f>
        <v>0</v>
      </c>
      <c r="F86" s="43">
        <f>VLOOKUP(A86,'2026상반기 노임'!$B$2:$C$48,2,)</f>
        <v>90694</v>
      </c>
      <c r="G86" s="43">
        <f>TRUNC(F86*C86)</f>
        <v>0</v>
      </c>
      <c r="H86" s="43"/>
      <c r="I86" s="43"/>
      <c r="J86" s="69"/>
      <c r="K86" s="69"/>
      <c r="L86" s="70"/>
      <c r="O86" s="18" t="s">
        <v>466</v>
      </c>
    </row>
    <row r="87" spans="1:15" ht="20.100000000000001" customHeight="1">
      <c r="A87" s="51" t="s">
        <v>198</v>
      </c>
      <c r="B87" s="61"/>
      <c r="C87" s="62"/>
      <c r="D87" s="61"/>
      <c r="E87" s="43">
        <f>G87+I87</f>
        <v>41894000</v>
      </c>
      <c r="F87" s="43"/>
      <c r="G87" s="43">
        <f>TRUNC(SUM(G84:G86),-3)</f>
        <v>467000</v>
      </c>
      <c r="H87" s="43"/>
      <c r="I87" s="43">
        <f>TRUNC(SUM(I56:I86),-3)</f>
        <v>41427000</v>
      </c>
      <c r="J87" s="69"/>
      <c r="K87" s="69"/>
      <c r="L87" s="70"/>
    </row>
    <row r="88" spans="1:15" ht="20.100000000000001" customHeight="1">
      <c r="A88" s="774"/>
      <c r="B88" s="775"/>
      <c r="C88" s="776"/>
      <c r="D88" s="775"/>
      <c r="E88" s="777"/>
      <c r="F88" s="777"/>
      <c r="G88" s="777"/>
      <c r="H88" s="777"/>
      <c r="I88" s="777"/>
      <c r="J88" s="777"/>
      <c r="K88" s="777"/>
      <c r="L88" s="778"/>
    </row>
    <row r="89" spans="1:15" ht="20.100000000000001" customHeight="1">
      <c r="A89" s="774"/>
      <c r="B89" s="775"/>
      <c r="C89" s="776"/>
      <c r="D89" s="775"/>
      <c r="E89" s="777"/>
      <c r="F89" s="777"/>
      <c r="G89" s="777"/>
      <c r="H89" s="777"/>
      <c r="I89" s="777"/>
      <c r="J89" s="777"/>
      <c r="K89" s="777"/>
      <c r="L89" s="778"/>
    </row>
    <row r="90" spans="1:15" ht="20.100000000000001" customHeight="1">
      <c r="A90" s="774"/>
      <c r="B90" s="775"/>
      <c r="C90" s="776"/>
      <c r="D90" s="775"/>
      <c r="E90" s="777"/>
      <c r="F90" s="777"/>
      <c r="G90" s="777"/>
      <c r="H90" s="777"/>
      <c r="I90" s="777"/>
      <c r="J90" s="777"/>
      <c r="K90" s="777"/>
      <c r="L90" s="778"/>
    </row>
    <row r="91" spans="1:15" ht="20.100000000000001" customHeight="1">
      <c r="A91" s="774"/>
      <c r="B91" s="775"/>
      <c r="C91" s="776"/>
      <c r="D91" s="775"/>
      <c r="E91" s="777"/>
      <c r="F91" s="777"/>
      <c r="G91" s="777"/>
      <c r="H91" s="777"/>
      <c r="I91" s="777"/>
      <c r="J91" s="777"/>
      <c r="K91" s="777"/>
      <c r="L91" s="778"/>
    </row>
    <row r="92" spans="1:15" ht="20.100000000000001" customHeight="1">
      <c r="A92" s="774"/>
      <c r="B92" s="775"/>
      <c r="C92" s="776"/>
      <c r="D92" s="775"/>
      <c r="E92" s="777"/>
      <c r="F92" s="777"/>
      <c r="G92" s="777"/>
      <c r="H92" s="777"/>
      <c r="I92" s="777"/>
      <c r="J92" s="777"/>
      <c r="K92" s="777"/>
      <c r="L92" s="778"/>
    </row>
    <row r="93" spans="1:15" ht="20.100000000000001" customHeight="1">
      <c r="A93" s="774"/>
      <c r="B93" s="775"/>
      <c r="C93" s="776"/>
      <c r="D93" s="775"/>
      <c r="E93" s="777"/>
      <c r="F93" s="777"/>
      <c r="G93" s="777"/>
      <c r="H93" s="777"/>
      <c r="I93" s="777"/>
      <c r="J93" s="777"/>
      <c r="K93" s="777"/>
      <c r="L93" s="778"/>
    </row>
    <row r="94" spans="1:15" ht="20.100000000000001" customHeight="1">
      <c r="A94" s="774"/>
      <c r="B94" s="775"/>
      <c r="C94" s="776"/>
      <c r="D94" s="775"/>
      <c r="E94" s="777"/>
      <c r="F94" s="777"/>
      <c r="G94" s="777"/>
      <c r="H94" s="777"/>
      <c r="I94" s="777"/>
      <c r="J94" s="777"/>
      <c r="K94" s="777"/>
      <c r="L94" s="778"/>
    </row>
    <row r="95" spans="1:15" ht="20.100000000000001" customHeight="1">
      <c r="A95" s="774"/>
      <c r="B95" s="775"/>
      <c r="C95" s="776"/>
      <c r="D95" s="775"/>
      <c r="E95" s="777"/>
      <c r="F95" s="777"/>
      <c r="G95" s="777"/>
      <c r="H95" s="777"/>
      <c r="I95" s="777"/>
      <c r="J95" s="777"/>
      <c r="K95" s="777"/>
      <c r="L95" s="778"/>
    </row>
    <row r="96" spans="1:15" ht="20.100000000000001" customHeight="1">
      <c r="A96" s="774"/>
      <c r="B96" s="775"/>
      <c r="C96" s="776"/>
      <c r="D96" s="775"/>
      <c r="E96" s="777"/>
      <c r="F96" s="777"/>
      <c r="G96" s="777"/>
      <c r="H96" s="777"/>
      <c r="I96" s="777"/>
      <c r="J96" s="777"/>
      <c r="K96" s="777"/>
      <c r="L96" s="778"/>
    </row>
    <row r="97" spans="1:23" ht="20.100000000000001" customHeight="1">
      <c r="A97" s="774"/>
      <c r="B97" s="775"/>
      <c r="C97" s="776"/>
      <c r="D97" s="775"/>
      <c r="E97" s="777"/>
      <c r="F97" s="777"/>
      <c r="G97" s="777"/>
      <c r="H97" s="777"/>
      <c r="I97" s="777"/>
      <c r="J97" s="777"/>
      <c r="K97" s="777"/>
      <c r="L97" s="778"/>
    </row>
    <row r="98" spans="1:23" ht="20.100000000000001" customHeight="1">
      <c r="A98" s="774"/>
      <c r="B98" s="775"/>
      <c r="C98" s="776"/>
      <c r="D98" s="775"/>
      <c r="E98" s="777"/>
      <c r="F98" s="777"/>
      <c r="G98" s="777"/>
      <c r="H98" s="777"/>
      <c r="I98" s="777"/>
      <c r="J98" s="777"/>
      <c r="K98" s="777"/>
      <c r="L98" s="778"/>
    </row>
    <row r="99" spans="1:23" ht="20.100000000000001" customHeight="1">
      <c r="A99" s="774"/>
      <c r="B99" s="775"/>
      <c r="C99" s="776"/>
      <c r="D99" s="775"/>
      <c r="E99" s="777"/>
      <c r="F99" s="777"/>
      <c r="G99" s="777"/>
      <c r="H99" s="777"/>
      <c r="I99" s="777"/>
      <c r="J99" s="777"/>
      <c r="K99" s="777"/>
      <c r="L99" s="778"/>
    </row>
    <row r="100" spans="1:23" ht="20.100000000000001" customHeight="1">
      <c r="A100" s="774"/>
      <c r="B100" s="775"/>
      <c r="C100" s="776"/>
      <c r="D100" s="775"/>
      <c r="E100" s="777"/>
      <c r="F100" s="777"/>
      <c r="G100" s="777"/>
      <c r="H100" s="777"/>
      <c r="I100" s="777"/>
      <c r="J100" s="777"/>
      <c r="K100" s="777"/>
      <c r="L100" s="778"/>
    </row>
    <row r="101" spans="1:23" ht="20.100000000000001" customHeight="1">
      <c r="A101" s="774"/>
      <c r="B101" s="775"/>
      <c r="C101" s="776"/>
      <c r="D101" s="775"/>
      <c r="E101" s="777"/>
      <c r="F101" s="777"/>
      <c r="G101" s="777"/>
      <c r="H101" s="777"/>
      <c r="I101" s="777"/>
      <c r="J101" s="777"/>
      <c r="K101" s="777"/>
      <c r="L101" s="778"/>
    </row>
    <row r="102" spans="1:23" ht="20.100000000000001" customHeight="1">
      <c r="A102" s="774"/>
      <c r="B102" s="775"/>
      <c r="C102" s="776"/>
      <c r="D102" s="775"/>
      <c r="E102" s="777"/>
      <c r="F102" s="777"/>
      <c r="G102" s="777"/>
      <c r="H102" s="777"/>
      <c r="I102" s="777"/>
      <c r="J102" s="777"/>
      <c r="K102" s="777"/>
      <c r="L102" s="778"/>
    </row>
    <row r="103" spans="1:23" ht="20.100000000000001" customHeight="1">
      <c r="A103" s="774"/>
      <c r="B103" s="775"/>
      <c r="C103" s="776"/>
      <c r="D103" s="775"/>
      <c r="E103" s="777"/>
      <c r="F103" s="777"/>
      <c r="G103" s="777"/>
      <c r="H103" s="777"/>
      <c r="I103" s="777"/>
      <c r="J103" s="777"/>
      <c r="K103" s="777"/>
      <c r="L103" s="778"/>
    </row>
    <row r="104" spans="1:23" ht="20.100000000000001" customHeight="1">
      <c r="A104" s="774"/>
      <c r="B104" s="775"/>
      <c r="C104" s="776"/>
      <c r="D104" s="775"/>
      <c r="E104" s="777"/>
      <c r="F104" s="777"/>
      <c r="G104" s="777"/>
      <c r="H104" s="777"/>
      <c r="I104" s="777"/>
      <c r="J104" s="777"/>
      <c r="K104" s="777"/>
      <c r="L104" s="778"/>
    </row>
    <row r="105" spans="1:23" ht="20.100000000000001" customHeight="1">
      <c r="A105" s="774"/>
      <c r="B105" s="775"/>
      <c r="C105" s="776"/>
      <c r="D105" s="775"/>
      <c r="E105" s="777"/>
      <c r="F105" s="777"/>
      <c r="G105" s="777"/>
      <c r="H105" s="777"/>
      <c r="I105" s="777"/>
      <c r="J105" s="777"/>
      <c r="K105" s="777"/>
      <c r="L105" s="778"/>
    </row>
    <row r="106" spans="1:23" ht="20.100000000000001" customHeight="1">
      <c r="A106" s="774"/>
      <c r="B106" s="775"/>
      <c r="C106" s="776"/>
      <c r="D106" s="775"/>
      <c r="E106" s="777"/>
      <c r="F106" s="777"/>
      <c r="G106" s="777"/>
      <c r="H106" s="777"/>
      <c r="I106" s="777"/>
      <c r="J106" s="777"/>
      <c r="K106" s="777"/>
      <c r="L106" s="778"/>
    </row>
    <row r="107" spans="1:23" ht="20.100000000000001" customHeight="1">
      <c r="A107" s="774"/>
      <c r="B107" s="775"/>
      <c r="C107" s="776"/>
      <c r="D107" s="775"/>
      <c r="E107" s="777"/>
      <c r="F107" s="777"/>
      <c r="G107" s="777"/>
      <c r="H107" s="777"/>
      <c r="I107" s="777"/>
      <c r="J107" s="777"/>
      <c r="K107" s="777"/>
      <c r="L107" s="778"/>
    </row>
    <row r="108" spans="1:23" ht="20.100000000000001" customHeight="1">
      <c r="A108" s="774"/>
      <c r="B108" s="775"/>
      <c r="C108" s="776"/>
      <c r="D108" s="775"/>
      <c r="E108" s="777"/>
      <c r="F108" s="777"/>
      <c r="G108" s="777"/>
      <c r="H108" s="777"/>
      <c r="I108" s="777"/>
      <c r="J108" s="777"/>
      <c r="K108" s="777"/>
      <c r="L108" s="778"/>
    </row>
    <row r="109" spans="1:23" ht="21.95" customHeight="1">
      <c r="A109" s="29" t="s">
        <v>8</v>
      </c>
      <c r="B109" s="30" t="s">
        <v>9</v>
      </c>
      <c r="C109" s="31" t="s">
        <v>5</v>
      </c>
      <c r="D109" s="30" t="s">
        <v>10</v>
      </c>
      <c r="E109" s="827" t="s">
        <v>245</v>
      </c>
      <c r="F109" s="32" t="s">
        <v>11</v>
      </c>
      <c r="G109" s="33"/>
      <c r="H109" s="32" t="s">
        <v>12</v>
      </c>
      <c r="I109" s="33"/>
      <c r="J109" s="32" t="s">
        <v>13</v>
      </c>
      <c r="K109" s="33"/>
      <c r="L109" s="30" t="s">
        <v>4</v>
      </c>
    </row>
    <row r="110" spans="1:23" ht="21.95" customHeight="1">
      <c r="A110" s="34" t="s">
        <v>14</v>
      </c>
      <c r="B110" s="35" t="s">
        <v>15</v>
      </c>
      <c r="C110" s="36" t="s">
        <v>16</v>
      </c>
      <c r="D110" s="35" t="s">
        <v>17</v>
      </c>
      <c r="E110" s="828"/>
      <c r="F110" s="37" t="s">
        <v>18</v>
      </c>
      <c r="G110" s="37" t="s">
        <v>19</v>
      </c>
      <c r="H110" s="37" t="s">
        <v>18</v>
      </c>
      <c r="I110" s="37" t="s">
        <v>19</v>
      </c>
      <c r="J110" s="38" t="s">
        <v>18</v>
      </c>
      <c r="K110" s="37" t="s">
        <v>172</v>
      </c>
      <c r="L110" s="35" t="s">
        <v>20</v>
      </c>
    </row>
    <row r="111" spans="1:23" ht="21.95" customHeight="1">
      <c r="A111" s="39" t="s">
        <v>468</v>
      </c>
      <c r="B111" s="42"/>
      <c r="C111" s="41"/>
      <c r="D111" s="42"/>
      <c r="E111" s="43"/>
      <c r="F111" s="43"/>
      <c r="G111" s="43"/>
      <c r="H111" s="43"/>
      <c r="I111" s="43"/>
      <c r="J111" s="43"/>
      <c r="K111" s="43"/>
      <c r="L111" s="53"/>
    </row>
    <row r="112" spans="1:23" ht="21.95" customHeight="1">
      <c r="A112" s="54" t="s">
        <v>457</v>
      </c>
      <c r="B112" s="57" t="s">
        <v>494</v>
      </c>
      <c r="C112" s="41">
        <v>1</v>
      </c>
      <c r="D112" s="42" t="s">
        <v>25</v>
      </c>
      <c r="E112" s="43">
        <f t="shared" ref="E112:E131" si="13">I112</f>
        <v>4759500</v>
      </c>
      <c r="F112" s="43"/>
      <c r="G112" s="43"/>
      <c r="H112" s="43">
        <f>S124</f>
        <v>4759500</v>
      </c>
      <c r="I112" s="43">
        <f t="shared" ref="I112:I141" si="14">TRUNC(H112*C112)</f>
        <v>4759500</v>
      </c>
      <c r="J112" s="43"/>
      <c r="K112" s="43"/>
      <c r="L112" s="513"/>
      <c r="M112" s="17" t="s">
        <v>458</v>
      </c>
      <c r="O112" s="514"/>
      <c r="P112" s="569" t="s">
        <v>432</v>
      </c>
      <c r="Q112" s="569" t="s">
        <v>433</v>
      </c>
      <c r="R112" s="570" t="s">
        <v>434</v>
      </c>
      <c r="S112" s="571"/>
      <c r="T112" s="571"/>
      <c r="U112" s="571"/>
      <c r="V112" s="571"/>
      <c r="W112" s="571"/>
    </row>
    <row r="113" spans="1:24" ht="21.95" customHeight="1">
      <c r="A113" s="55" t="s">
        <v>179</v>
      </c>
      <c r="B113" s="42" t="s">
        <v>581</v>
      </c>
      <c r="C113" s="41">
        <v>1</v>
      </c>
      <c r="D113" s="42" t="s">
        <v>23</v>
      </c>
      <c r="E113" s="43">
        <f t="shared" si="13"/>
        <v>13500</v>
      </c>
      <c r="F113" s="43"/>
      <c r="G113" s="43"/>
      <c r="H113" s="43">
        <f>H31</f>
        <v>13500</v>
      </c>
      <c r="I113" s="43">
        <f t="shared" si="14"/>
        <v>13500</v>
      </c>
      <c r="J113" s="43"/>
      <c r="K113" s="43"/>
      <c r="L113" s="513"/>
      <c r="M113" s="17" t="s">
        <v>380</v>
      </c>
      <c r="O113" s="515"/>
      <c r="P113" s="572">
        <v>0.8</v>
      </c>
      <c r="Q113" s="573">
        <v>0.6</v>
      </c>
      <c r="R113" s="573">
        <v>2.1</v>
      </c>
      <c r="S113" s="574"/>
      <c r="T113" s="575"/>
      <c r="U113" s="576"/>
      <c r="V113" s="577"/>
      <c r="W113" s="578"/>
    </row>
    <row r="114" spans="1:24" ht="21.95" customHeight="1">
      <c r="A114" s="55" t="s">
        <v>180</v>
      </c>
      <c r="B114" s="42" t="s">
        <v>181</v>
      </c>
      <c r="C114" s="757">
        <v>5</v>
      </c>
      <c r="D114" s="42" t="s">
        <v>23</v>
      </c>
      <c r="E114" s="43">
        <f t="shared" si="13"/>
        <v>29000</v>
      </c>
      <c r="F114" s="43"/>
      <c r="G114" s="43"/>
      <c r="H114" s="43">
        <f>H32</f>
        <v>5800</v>
      </c>
      <c r="I114" s="43">
        <f t="shared" si="14"/>
        <v>29000</v>
      </c>
      <c r="J114" s="43"/>
      <c r="K114" s="43"/>
      <c r="L114" s="53"/>
      <c r="M114" s="17" t="s">
        <v>381</v>
      </c>
      <c r="O114" s="516"/>
      <c r="P114" s="579" t="s">
        <v>435</v>
      </c>
      <c r="Q114" s="579" t="s">
        <v>436</v>
      </c>
      <c r="R114" s="579" t="s">
        <v>437</v>
      </c>
      <c r="S114" s="579" t="s">
        <v>438</v>
      </c>
      <c r="T114" s="580" t="s">
        <v>439</v>
      </c>
      <c r="U114" s="581"/>
      <c r="V114" s="582"/>
      <c r="W114" s="578"/>
    </row>
    <row r="115" spans="1:24" ht="21.95" customHeight="1">
      <c r="A115" s="54" t="s">
        <v>182</v>
      </c>
      <c r="B115" s="42" t="s">
        <v>469</v>
      </c>
      <c r="C115" s="757">
        <v>2</v>
      </c>
      <c r="D115" s="56" t="s">
        <v>23</v>
      </c>
      <c r="E115" s="43">
        <f t="shared" si="13"/>
        <v>72000</v>
      </c>
      <c r="F115" s="43"/>
      <c r="G115" s="43"/>
      <c r="H115" s="43">
        <v>36000</v>
      </c>
      <c r="I115" s="43">
        <f t="shared" si="14"/>
        <v>72000</v>
      </c>
      <c r="J115" s="43"/>
      <c r="K115" s="43"/>
      <c r="L115" s="53"/>
      <c r="M115" s="17" t="s">
        <v>382</v>
      </c>
      <c r="O115" s="515"/>
      <c r="P115" s="583" t="s">
        <v>440</v>
      </c>
      <c r="Q115" s="584"/>
      <c r="R115" s="585"/>
      <c r="S115" s="585"/>
      <c r="T115" s="586">
        <v>613</v>
      </c>
      <c r="U115" s="576"/>
      <c r="V115" s="577"/>
      <c r="W115" s="578"/>
      <c r="X115" s="18">
        <v>2</v>
      </c>
    </row>
    <row r="116" spans="1:24" ht="21.95" customHeight="1">
      <c r="A116" s="57" t="s">
        <v>470</v>
      </c>
      <c r="B116" s="42" t="s">
        <v>471</v>
      </c>
      <c r="C116" s="41">
        <v>1</v>
      </c>
      <c r="D116" s="56" t="s">
        <v>23</v>
      </c>
      <c r="E116" s="43">
        <f t="shared" si="13"/>
        <v>350000</v>
      </c>
      <c r="F116" s="43"/>
      <c r="G116" s="43"/>
      <c r="H116" s="43">
        <v>350000</v>
      </c>
      <c r="I116" s="43">
        <f t="shared" si="14"/>
        <v>350000</v>
      </c>
      <c r="J116" s="43"/>
      <c r="K116" s="43"/>
      <c r="L116" s="53"/>
      <c r="M116" s="17" t="s">
        <v>383</v>
      </c>
      <c r="O116" s="516"/>
      <c r="P116" s="579" t="s">
        <v>441</v>
      </c>
      <c r="Q116" s="579">
        <f>$P$31</f>
        <v>0.8</v>
      </c>
      <c r="R116" s="587">
        <f>$R$31</f>
        <v>2.1</v>
      </c>
      <c r="S116" s="587">
        <v>3.2</v>
      </c>
      <c r="T116" s="588">
        <f>Q116*R116*S116</f>
        <v>5.3760000000000012</v>
      </c>
      <c r="U116" s="581"/>
      <c r="V116" s="582"/>
      <c r="W116" s="578"/>
    </row>
    <row r="117" spans="1:24" ht="21.95" customHeight="1">
      <c r="A117" s="54" t="s">
        <v>182</v>
      </c>
      <c r="B117" s="42" t="s">
        <v>472</v>
      </c>
      <c r="C117" s="757">
        <v>0</v>
      </c>
      <c r="D117" s="56" t="s">
        <v>23</v>
      </c>
      <c r="E117" s="43">
        <f t="shared" si="13"/>
        <v>0</v>
      </c>
      <c r="F117" s="43"/>
      <c r="G117" s="43"/>
      <c r="H117" s="43">
        <v>44000</v>
      </c>
      <c r="I117" s="43">
        <f t="shared" si="14"/>
        <v>0</v>
      </c>
      <c r="J117" s="44"/>
      <c r="K117" s="43"/>
      <c r="L117" s="53"/>
      <c r="M117" s="17" t="s">
        <v>584</v>
      </c>
      <c r="O117" s="516"/>
      <c r="P117" s="579" t="s">
        <v>442</v>
      </c>
      <c r="Q117" s="579">
        <f t="shared" ref="Q117:Q121" si="15">$P$31</f>
        <v>0.8</v>
      </c>
      <c r="R117" s="587">
        <f t="shared" ref="R117:R119" si="16">$R$31</f>
        <v>2.1</v>
      </c>
      <c r="S117" s="587">
        <v>3.2</v>
      </c>
      <c r="T117" s="588">
        <f t="shared" ref="T117:T121" si="17">Q117*R117*S117</f>
        <v>5.3760000000000012</v>
      </c>
      <c r="U117" s="581"/>
      <c r="V117" s="582"/>
      <c r="W117" s="578"/>
    </row>
    <row r="118" spans="1:24" ht="21.95" customHeight="1">
      <c r="A118" s="54" t="s">
        <v>40</v>
      </c>
      <c r="B118" s="42" t="s">
        <v>473</v>
      </c>
      <c r="C118" s="41">
        <v>8</v>
      </c>
      <c r="D118" s="56" t="s">
        <v>23</v>
      </c>
      <c r="E118" s="43">
        <f t="shared" si="13"/>
        <v>96000</v>
      </c>
      <c r="F118" s="43"/>
      <c r="G118" s="43"/>
      <c r="H118" s="43">
        <v>12000</v>
      </c>
      <c r="I118" s="43">
        <f t="shared" si="14"/>
        <v>96000</v>
      </c>
      <c r="J118" s="43"/>
      <c r="K118" s="43"/>
      <c r="L118" s="53"/>
      <c r="M118" s="17" t="s">
        <v>384</v>
      </c>
      <c r="O118" s="516"/>
      <c r="P118" s="579" t="s">
        <v>443</v>
      </c>
      <c r="Q118" s="579">
        <f>Q113</f>
        <v>0.6</v>
      </c>
      <c r="R118" s="587">
        <f t="shared" si="16"/>
        <v>2.1</v>
      </c>
      <c r="S118" s="587">
        <v>2.2999999999999998</v>
      </c>
      <c r="T118" s="588">
        <f t="shared" si="17"/>
        <v>2.8979999999999997</v>
      </c>
      <c r="U118" s="581"/>
      <c r="V118" s="582"/>
      <c r="W118" s="578"/>
    </row>
    <row r="119" spans="1:24" ht="21.95" customHeight="1">
      <c r="A119" s="65" t="s">
        <v>348</v>
      </c>
      <c r="B119" s="773" t="s">
        <v>699</v>
      </c>
      <c r="C119" s="519">
        <v>1</v>
      </c>
      <c r="D119" s="42" t="s">
        <v>23</v>
      </c>
      <c r="E119" s="43">
        <f t="shared" si="13"/>
        <v>1950000</v>
      </c>
      <c r="F119" s="43"/>
      <c r="G119" s="43"/>
      <c r="H119" s="770">
        <v>1950000</v>
      </c>
      <c r="I119" s="43">
        <f t="shared" si="14"/>
        <v>1950000</v>
      </c>
      <c r="J119" s="43"/>
      <c r="K119" s="43"/>
      <c r="L119" s="53"/>
      <c r="M119" s="17" t="s">
        <v>698</v>
      </c>
      <c r="P119" s="579" t="s">
        <v>444</v>
      </c>
      <c r="Q119" s="579">
        <f>Q113</f>
        <v>0.6</v>
      </c>
      <c r="R119" s="587">
        <f t="shared" si="16"/>
        <v>2.1</v>
      </c>
      <c r="S119" s="587">
        <v>2.2999999999999998</v>
      </c>
      <c r="T119" s="588">
        <f t="shared" si="17"/>
        <v>2.8979999999999997</v>
      </c>
      <c r="U119" s="581"/>
      <c r="V119" s="582"/>
      <c r="W119" s="589"/>
    </row>
    <row r="120" spans="1:24" ht="21.95" customHeight="1">
      <c r="A120" s="55" t="s">
        <v>26</v>
      </c>
      <c r="B120" s="42" t="s">
        <v>187</v>
      </c>
      <c r="C120" s="41">
        <v>6</v>
      </c>
      <c r="D120" s="42" t="s">
        <v>23</v>
      </c>
      <c r="E120" s="43">
        <f t="shared" si="13"/>
        <v>15000</v>
      </c>
      <c r="F120" s="43"/>
      <c r="G120" s="43"/>
      <c r="H120" s="43">
        <f t="shared" ref="H120:H127" si="18">H38</f>
        <v>2500</v>
      </c>
      <c r="I120" s="43">
        <f t="shared" si="14"/>
        <v>15000</v>
      </c>
      <c r="J120" s="43"/>
      <c r="K120" s="43"/>
      <c r="L120" s="53"/>
      <c r="M120" s="17" t="s">
        <v>385</v>
      </c>
      <c r="O120" s="516"/>
      <c r="P120" s="579" t="s">
        <v>445</v>
      </c>
      <c r="Q120" s="579">
        <f t="shared" si="15"/>
        <v>0.8</v>
      </c>
      <c r="R120" s="587">
        <f>Q113</f>
        <v>0.6</v>
      </c>
      <c r="S120" s="587">
        <v>2.2999999999999998</v>
      </c>
      <c r="T120" s="588">
        <f t="shared" si="17"/>
        <v>1.1039999999999999</v>
      </c>
      <c r="U120" s="581"/>
      <c r="V120" s="582"/>
      <c r="W120" s="589"/>
    </row>
    <row r="121" spans="1:24" ht="21.95" customHeight="1">
      <c r="A121" s="54" t="s">
        <v>34</v>
      </c>
      <c r="B121" s="56" t="s">
        <v>30</v>
      </c>
      <c r="C121" s="520">
        <v>8</v>
      </c>
      <c r="D121" s="56" t="s">
        <v>23</v>
      </c>
      <c r="E121" s="43">
        <f t="shared" si="13"/>
        <v>43200</v>
      </c>
      <c r="F121" s="43"/>
      <c r="G121" s="43"/>
      <c r="H121" s="43">
        <f t="shared" si="18"/>
        <v>5400</v>
      </c>
      <c r="I121" s="43">
        <f t="shared" si="14"/>
        <v>43200</v>
      </c>
      <c r="J121" s="43"/>
      <c r="K121" s="43"/>
      <c r="L121" s="53"/>
      <c r="O121" s="516"/>
      <c r="P121" s="579" t="s">
        <v>446</v>
      </c>
      <c r="Q121" s="579">
        <f t="shared" si="15"/>
        <v>0.8</v>
      </c>
      <c r="R121" s="587">
        <f>Q113</f>
        <v>0.6</v>
      </c>
      <c r="S121" s="587">
        <v>2.2999999999999998</v>
      </c>
      <c r="T121" s="588">
        <f t="shared" si="17"/>
        <v>1.1039999999999999</v>
      </c>
      <c r="U121" s="581"/>
      <c r="V121" s="582"/>
      <c r="W121" s="589"/>
    </row>
    <row r="122" spans="1:24" ht="21.95" customHeight="1">
      <c r="A122" s="54" t="s">
        <v>35</v>
      </c>
      <c r="B122" s="42" t="s">
        <v>237</v>
      </c>
      <c r="C122" s="41">
        <v>2</v>
      </c>
      <c r="D122" s="56" t="s">
        <v>23</v>
      </c>
      <c r="E122" s="43">
        <f t="shared" si="13"/>
        <v>12192</v>
      </c>
      <c r="F122" s="43"/>
      <c r="G122" s="43"/>
      <c r="H122" s="43">
        <f t="shared" si="18"/>
        <v>6096</v>
      </c>
      <c r="I122" s="43">
        <f t="shared" si="14"/>
        <v>12192</v>
      </c>
      <c r="J122" s="43"/>
      <c r="K122" s="43"/>
      <c r="L122" s="53"/>
      <c r="O122" s="516"/>
      <c r="P122" s="580"/>
      <c r="Q122" s="574"/>
      <c r="R122" s="574"/>
      <c r="S122" s="579" t="s">
        <v>447</v>
      </c>
      <c r="T122" s="587">
        <f>SUM(T116:T121)</f>
        <v>18.756</v>
      </c>
      <c r="U122" s="590"/>
      <c r="V122" s="582"/>
      <c r="W122" s="589"/>
    </row>
    <row r="123" spans="1:24" ht="21.95" customHeight="1">
      <c r="A123" s="55" t="s">
        <v>188</v>
      </c>
      <c r="B123" s="42" t="s">
        <v>190</v>
      </c>
      <c r="C123" s="41">
        <v>1</v>
      </c>
      <c r="D123" s="56" t="s">
        <v>23</v>
      </c>
      <c r="E123" s="43">
        <f t="shared" si="13"/>
        <v>30000</v>
      </c>
      <c r="F123" s="43"/>
      <c r="G123" s="43"/>
      <c r="H123" s="43">
        <f t="shared" si="18"/>
        <v>30000</v>
      </c>
      <c r="I123" s="43">
        <f t="shared" si="14"/>
        <v>30000</v>
      </c>
      <c r="J123" s="43"/>
      <c r="K123" s="43"/>
      <c r="L123" s="53"/>
      <c r="M123" s="17" t="s">
        <v>386</v>
      </c>
      <c r="O123" s="516"/>
      <c r="P123" s="580" t="s">
        <v>448</v>
      </c>
      <c r="Q123" s="573">
        <f>T122</f>
        <v>18.756</v>
      </c>
      <c r="R123" s="574" t="s">
        <v>449</v>
      </c>
      <c r="S123" s="591">
        <f>Q123*V124</f>
        <v>148.73508000000001</v>
      </c>
      <c r="T123" s="592" t="s">
        <v>450</v>
      </c>
      <c r="U123" s="589"/>
      <c r="V123" s="582"/>
      <c r="W123" s="589"/>
    </row>
    <row r="124" spans="1:24" ht="21.95" customHeight="1">
      <c r="A124" s="55" t="s">
        <v>191</v>
      </c>
      <c r="B124" s="42" t="s">
        <v>192</v>
      </c>
      <c r="C124" s="41">
        <v>1</v>
      </c>
      <c r="D124" s="56" t="s">
        <v>23</v>
      </c>
      <c r="E124" s="43">
        <f t="shared" si="13"/>
        <v>13970</v>
      </c>
      <c r="F124" s="43"/>
      <c r="G124" s="43"/>
      <c r="H124" s="43">
        <f t="shared" si="18"/>
        <v>13970</v>
      </c>
      <c r="I124" s="43">
        <f t="shared" si="14"/>
        <v>13970</v>
      </c>
      <c r="J124" s="43"/>
      <c r="K124" s="43"/>
      <c r="L124" s="53"/>
      <c r="M124" s="17" t="s">
        <v>387</v>
      </c>
      <c r="O124" s="515"/>
      <c r="P124" s="572" t="s">
        <v>451</v>
      </c>
      <c r="Q124" s="593">
        <v>32000</v>
      </c>
      <c r="R124" s="594" t="s">
        <v>452</v>
      </c>
      <c r="S124" s="595">
        <f>TRUNC(S123*Q124,-2)</f>
        <v>4759500</v>
      </c>
      <c r="T124" s="592" t="s">
        <v>5</v>
      </c>
      <c r="U124" s="596" t="s">
        <v>453</v>
      </c>
      <c r="V124" s="597">
        <v>7.93</v>
      </c>
      <c r="W124" s="598">
        <v>74.859200000000001</v>
      </c>
    </row>
    <row r="125" spans="1:24" ht="21.95" customHeight="1">
      <c r="A125" s="55" t="s">
        <v>194</v>
      </c>
      <c r="B125" s="523" t="s">
        <v>195</v>
      </c>
      <c r="C125" s="757">
        <v>2</v>
      </c>
      <c r="D125" s="56" t="s">
        <v>23</v>
      </c>
      <c r="E125" s="43">
        <f t="shared" si="13"/>
        <v>31940</v>
      </c>
      <c r="F125" s="43"/>
      <c r="G125" s="43"/>
      <c r="H125" s="43">
        <f t="shared" si="18"/>
        <v>15970</v>
      </c>
      <c r="I125" s="43">
        <f t="shared" si="14"/>
        <v>31940</v>
      </c>
      <c r="J125" s="43"/>
      <c r="K125" s="43"/>
      <c r="L125" s="53"/>
      <c r="M125" s="17" t="s">
        <v>388</v>
      </c>
      <c r="O125" s="515"/>
      <c r="P125" s="521"/>
      <c r="Q125" s="515"/>
      <c r="R125" s="517"/>
      <c r="S125" s="80"/>
      <c r="T125" s="214"/>
      <c r="U125" s="215"/>
      <c r="V125" s="522"/>
    </row>
    <row r="126" spans="1:24" ht="21.95" customHeight="1">
      <c r="A126" s="59" t="s">
        <v>36</v>
      </c>
      <c r="B126" s="523" t="s">
        <v>44</v>
      </c>
      <c r="C126" s="41">
        <v>2</v>
      </c>
      <c r="D126" s="56" t="s">
        <v>23</v>
      </c>
      <c r="E126" s="43">
        <f t="shared" si="13"/>
        <v>11380</v>
      </c>
      <c r="F126" s="43"/>
      <c r="G126" s="43"/>
      <c r="H126" s="43">
        <f t="shared" si="18"/>
        <v>5690</v>
      </c>
      <c r="I126" s="43">
        <f t="shared" si="14"/>
        <v>11380</v>
      </c>
      <c r="J126" s="43"/>
      <c r="K126" s="43"/>
      <c r="L126" s="53"/>
      <c r="M126" s="17" t="s">
        <v>389</v>
      </c>
    </row>
    <row r="127" spans="1:24" ht="21.95" customHeight="1">
      <c r="A127" s="55" t="s">
        <v>37</v>
      </c>
      <c r="B127" s="42" t="s">
        <v>196</v>
      </c>
      <c r="C127" s="41">
        <v>150</v>
      </c>
      <c r="D127" s="42" t="s">
        <v>22</v>
      </c>
      <c r="E127" s="43">
        <f t="shared" si="13"/>
        <v>49050</v>
      </c>
      <c r="F127" s="43"/>
      <c r="G127" s="43"/>
      <c r="H127" s="43">
        <f t="shared" si="18"/>
        <v>327</v>
      </c>
      <c r="I127" s="43">
        <f t="shared" si="14"/>
        <v>49050</v>
      </c>
      <c r="J127" s="43"/>
      <c r="K127" s="43"/>
      <c r="L127" s="53"/>
      <c r="M127" s="17" t="s">
        <v>400</v>
      </c>
    </row>
    <row r="128" spans="1:24" ht="20.100000000000001" customHeight="1">
      <c r="A128" s="527" t="s">
        <v>226</v>
      </c>
      <c r="B128" s="771" t="s">
        <v>347</v>
      </c>
      <c r="C128" s="41">
        <v>1</v>
      </c>
      <c r="D128" s="42" t="s">
        <v>23</v>
      </c>
      <c r="E128" s="43">
        <f t="shared" si="13"/>
        <v>969000</v>
      </c>
      <c r="F128" s="43"/>
      <c r="G128" s="43"/>
      <c r="H128" s="770">
        <v>969000</v>
      </c>
      <c r="I128" s="43">
        <f t="shared" si="14"/>
        <v>969000</v>
      </c>
      <c r="J128" s="43"/>
      <c r="K128" s="43"/>
      <c r="L128" s="53"/>
      <c r="M128" s="17" t="s">
        <v>697</v>
      </c>
    </row>
    <row r="129" spans="1:20" ht="20.100000000000001" customHeight="1">
      <c r="A129" s="527" t="s">
        <v>240</v>
      </c>
      <c r="B129" s="772" t="s">
        <v>695</v>
      </c>
      <c r="C129" s="41">
        <v>1</v>
      </c>
      <c r="D129" s="42" t="s">
        <v>23</v>
      </c>
      <c r="E129" s="43">
        <f t="shared" si="13"/>
        <v>253000</v>
      </c>
      <c r="F129" s="43"/>
      <c r="G129" s="43"/>
      <c r="H129" s="770">
        <v>253000</v>
      </c>
      <c r="I129" s="43">
        <f t="shared" si="14"/>
        <v>253000</v>
      </c>
      <c r="J129" s="43"/>
      <c r="K129" s="43"/>
      <c r="L129" s="53"/>
      <c r="M129" s="17" t="s">
        <v>696</v>
      </c>
    </row>
    <row r="130" spans="1:20" ht="20.100000000000001" customHeight="1">
      <c r="A130" s="527" t="s">
        <v>227</v>
      </c>
      <c r="B130" s="529" t="s">
        <v>228</v>
      </c>
      <c r="C130" s="41">
        <v>1</v>
      </c>
      <c r="D130" s="42" t="s">
        <v>23</v>
      </c>
      <c r="E130" s="43">
        <f t="shared" si="13"/>
        <v>188000</v>
      </c>
      <c r="F130" s="43"/>
      <c r="G130" s="43"/>
      <c r="H130" s="43">
        <f>H62</f>
        <v>188000</v>
      </c>
      <c r="I130" s="43">
        <f t="shared" si="14"/>
        <v>188000</v>
      </c>
      <c r="J130" s="43"/>
      <c r="K130" s="43"/>
      <c r="L130" s="53"/>
      <c r="M130" s="17" t="s">
        <v>393</v>
      </c>
    </row>
    <row r="131" spans="1:20" ht="20.100000000000001" customHeight="1">
      <c r="A131" s="530" t="s">
        <v>229</v>
      </c>
      <c r="B131" s="531" t="s">
        <v>230</v>
      </c>
      <c r="C131" s="41">
        <v>1</v>
      </c>
      <c r="D131" s="42" t="s">
        <v>23</v>
      </c>
      <c r="E131" s="43">
        <f t="shared" si="13"/>
        <v>1064000</v>
      </c>
      <c r="F131" s="43"/>
      <c r="G131" s="43"/>
      <c r="H131" s="43">
        <f>H63</f>
        <v>1064000</v>
      </c>
      <c r="I131" s="43">
        <f t="shared" si="14"/>
        <v>1064000</v>
      </c>
      <c r="J131" s="43"/>
      <c r="K131" s="43"/>
      <c r="L131" s="53"/>
      <c r="M131" s="17" t="s">
        <v>394</v>
      </c>
    </row>
    <row r="132" spans="1:20" ht="20.100000000000001" customHeight="1">
      <c r="A132" s="530" t="s">
        <v>229</v>
      </c>
      <c r="B132" s="531" t="s">
        <v>242</v>
      </c>
      <c r="C132" s="41">
        <v>1</v>
      </c>
      <c r="D132" s="42" t="s">
        <v>23</v>
      </c>
      <c r="E132" s="43">
        <f>I132</f>
        <v>423000</v>
      </c>
      <c r="F132" s="43"/>
      <c r="G132" s="43"/>
      <c r="H132" s="43">
        <f>H64</f>
        <v>423000</v>
      </c>
      <c r="I132" s="43">
        <f t="shared" si="14"/>
        <v>423000</v>
      </c>
      <c r="J132" s="43"/>
      <c r="K132" s="43"/>
      <c r="L132" s="53"/>
      <c r="M132" s="17" t="s">
        <v>395</v>
      </c>
    </row>
    <row r="133" spans="1:20" ht="20.100000000000001" customHeight="1">
      <c r="A133" s="56" t="s">
        <v>38</v>
      </c>
      <c r="B133" s="56" t="s">
        <v>221</v>
      </c>
      <c r="C133" s="63">
        <v>1</v>
      </c>
      <c r="D133" s="56" t="s">
        <v>23</v>
      </c>
      <c r="E133" s="43">
        <f t="shared" ref="E133" si="19">I133</f>
        <v>550000</v>
      </c>
      <c r="F133" s="43"/>
      <c r="G133" s="43"/>
      <c r="H133" s="43">
        <f>H65</f>
        <v>550000</v>
      </c>
      <c r="I133" s="43">
        <f t="shared" si="14"/>
        <v>550000</v>
      </c>
      <c r="J133" s="43"/>
      <c r="K133" s="43"/>
      <c r="L133" s="53"/>
      <c r="M133" s="17" t="s">
        <v>396</v>
      </c>
    </row>
    <row r="134" spans="1:20" ht="20.100000000000001" customHeight="1">
      <c r="A134" s="54" t="s">
        <v>222</v>
      </c>
      <c r="B134" s="42" t="s">
        <v>454</v>
      </c>
      <c r="C134" s="780">
        <v>2</v>
      </c>
      <c r="D134" s="42" t="s">
        <v>23</v>
      </c>
      <c r="E134" s="43">
        <f>I134</f>
        <v>270000</v>
      </c>
      <c r="F134" s="43"/>
      <c r="G134" s="43"/>
      <c r="H134" s="770">
        <v>135000</v>
      </c>
      <c r="I134" s="43">
        <f t="shared" si="14"/>
        <v>270000</v>
      </c>
      <c r="J134" s="43"/>
      <c r="K134" s="43"/>
      <c r="L134" s="53"/>
      <c r="M134" s="17" t="s">
        <v>691</v>
      </c>
      <c r="R134" s="18">
        <v>48</v>
      </c>
      <c r="T134" s="18">
        <v>3</v>
      </c>
    </row>
    <row r="135" spans="1:20" ht="20.100000000000001" customHeight="1">
      <c r="A135" s="55" t="s">
        <v>223</v>
      </c>
      <c r="B135" s="42" t="s">
        <v>454</v>
      </c>
      <c r="C135" s="64">
        <v>1</v>
      </c>
      <c r="D135" s="42" t="s">
        <v>23</v>
      </c>
      <c r="E135" s="43">
        <f t="shared" ref="E135:E143" si="20">I135</f>
        <v>162000</v>
      </c>
      <c r="F135" s="43"/>
      <c r="G135" s="43"/>
      <c r="H135" s="770">
        <v>162000</v>
      </c>
      <c r="I135" s="43">
        <f t="shared" si="14"/>
        <v>162000</v>
      </c>
      <c r="J135" s="43"/>
      <c r="K135" s="43"/>
      <c r="L135" s="53"/>
      <c r="M135" s="17" t="s">
        <v>455</v>
      </c>
    </row>
    <row r="136" spans="1:20" ht="21.95" customHeight="1">
      <c r="A136" s="29" t="s">
        <v>8</v>
      </c>
      <c r="B136" s="30" t="s">
        <v>9</v>
      </c>
      <c r="C136" s="31" t="s">
        <v>5</v>
      </c>
      <c r="D136" s="30" t="s">
        <v>10</v>
      </c>
      <c r="E136" s="827" t="s">
        <v>245</v>
      </c>
      <c r="F136" s="32" t="s">
        <v>11</v>
      </c>
      <c r="G136" s="33"/>
      <c r="H136" s="32" t="s">
        <v>12</v>
      </c>
      <c r="I136" s="33"/>
      <c r="J136" s="32" t="s">
        <v>13</v>
      </c>
      <c r="K136" s="33"/>
      <c r="L136" s="30" t="s">
        <v>4</v>
      </c>
    </row>
    <row r="137" spans="1:20" ht="21.95" customHeight="1">
      <c r="A137" s="34" t="s">
        <v>14</v>
      </c>
      <c r="B137" s="35" t="s">
        <v>15</v>
      </c>
      <c r="C137" s="36" t="s">
        <v>16</v>
      </c>
      <c r="D137" s="35" t="s">
        <v>17</v>
      </c>
      <c r="E137" s="828"/>
      <c r="F137" s="37" t="s">
        <v>18</v>
      </c>
      <c r="G137" s="37" t="s">
        <v>19</v>
      </c>
      <c r="H137" s="37" t="s">
        <v>18</v>
      </c>
      <c r="I137" s="37" t="s">
        <v>19</v>
      </c>
      <c r="J137" s="38" t="s">
        <v>18</v>
      </c>
      <c r="K137" s="37" t="s">
        <v>172</v>
      </c>
      <c r="L137" s="35" t="s">
        <v>20</v>
      </c>
    </row>
    <row r="138" spans="1:20" ht="20.100000000000001" customHeight="1">
      <c r="A138" s="55" t="s">
        <v>224</v>
      </c>
      <c r="B138" s="42" t="s">
        <v>341</v>
      </c>
      <c r="C138" s="64">
        <v>1</v>
      </c>
      <c r="D138" s="42" t="s">
        <v>23</v>
      </c>
      <c r="E138" s="43">
        <f t="shared" si="20"/>
        <v>865000</v>
      </c>
      <c r="F138" s="43"/>
      <c r="G138" s="43"/>
      <c r="H138" s="770">
        <f>H69</f>
        <v>865000</v>
      </c>
      <c r="I138" s="43">
        <f t="shared" si="14"/>
        <v>865000</v>
      </c>
      <c r="J138" s="43"/>
      <c r="K138" s="43"/>
      <c r="L138" s="53"/>
      <c r="M138" s="17" t="s">
        <v>456</v>
      </c>
    </row>
    <row r="139" spans="1:20" s="508" customFormat="1" ht="20.100000000000001" customHeight="1">
      <c r="A139" s="781" t="s">
        <v>342</v>
      </c>
      <c r="B139" s="782" t="s">
        <v>403</v>
      </c>
      <c r="C139" s="757">
        <v>1</v>
      </c>
      <c r="D139" s="769" t="s">
        <v>46</v>
      </c>
      <c r="E139" s="43">
        <f t="shared" si="20"/>
        <v>379000</v>
      </c>
      <c r="F139" s="43"/>
      <c r="G139" s="43"/>
      <c r="H139" s="43">
        <v>379000</v>
      </c>
      <c r="I139" s="43">
        <f t="shared" si="14"/>
        <v>379000</v>
      </c>
      <c r="J139" s="43"/>
      <c r="K139" s="43"/>
      <c r="L139" s="53"/>
      <c r="M139" s="17" t="s">
        <v>390</v>
      </c>
      <c r="N139" s="18"/>
      <c r="O139" s="18"/>
      <c r="P139" s="18"/>
      <c r="Q139" s="18"/>
      <c r="R139" s="18"/>
    </row>
    <row r="140" spans="1:20" s="508" customFormat="1" ht="20.100000000000001" customHeight="1">
      <c r="A140" s="766" t="s">
        <v>342</v>
      </c>
      <c r="B140" s="783" t="s">
        <v>343</v>
      </c>
      <c r="C140" s="780">
        <v>35</v>
      </c>
      <c r="D140" s="769" t="s">
        <v>345</v>
      </c>
      <c r="E140" s="43">
        <f t="shared" si="20"/>
        <v>2205000</v>
      </c>
      <c r="F140" s="43"/>
      <c r="G140" s="43"/>
      <c r="H140" s="43">
        <v>63000</v>
      </c>
      <c r="I140" s="43">
        <f t="shared" si="14"/>
        <v>2205000</v>
      </c>
      <c r="J140" s="43"/>
      <c r="K140" s="43"/>
      <c r="L140" s="53"/>
      <c r="M140" s="17" t="s">
        <v>397</v>
      </c>
      <c r="N140" s="18"/>
      <c r="O140" s="18" t="s">
        <v>351</v>
      </c>
      <c r="P140" s="18">
        <v>22</v>
      </c>
      <c r="Q140" s="18"/>
      <c r="R140" s="18"/>
    </row>
    <row r="141" spans="1:20" s="508" customFormat="1" ht="20.100000000000001" customHeight="1">
      <c r="A141" s="766" t="s">
        <v>342</v>
      </c>
      <c r="B141" s="783" t="s">
        <v>344</v>
      </c>
      <c r="C141" s="780">
        <v>5</v>
      </c>
      <c r="D141" s="769" t="s">
        <v>345</v>
      </c>
      <c r="E141" s="43">
        <f t="shared" si="20"/>
        <v>630000</v>
      </c>
      <c r="F141" s="43"/>
      <c r="G141" s="43"/>
      <c r="H141" s="43">
        <v>126000</v>
      </c>
      <c r="I141" s="43">
        <f t="shared" si="14"/>
        <v>630000</v>
      </c>
      <c r="J141" s="43"/>
      <c r="K141" s="43"/>
      <c r="L141" s="53"/>
      <c r="M141" s="17" t="s">
        <v>398</v>
      </c>
      <c r="N141" s="18"/>
      <c r="O141" s="18" t="s">
        <v>350</v>
      </c>
      <c r="P141" s="18">
        <v>13</v>
      </c>
      <c r="Q141" s="18"/>
      <c r="R141" s="18"/>
    </row>
    <row r="142" spans="1:20" ht="20.100000000000001" customHeight="1">
      <c r="A142" s="633" t="s">
        <v>200</v>
      </c>
      <c r="B142" s="632" t="s">
        <v>201</v>
      </c>
      <c r="C142" s="63">
        <v>1</v>
      </c>
      <c r="D142" s="42" t="s">
        <v>186</v>
      </c>
      <c r="E142" s="43">
        <f t="shared" si="20"/>
        <v>0</v>
      </c>
      <c r="F142" s="43"/>
      <c r="G142" s="43"/>
      <c r="H142" s="43">
        <v>0</v>
      </c>
      <c r="I142" s="43">
        <f>C142*H142</f>
        <v>0</v>
      </c>
      <c r="J142" s="44"/>
      <c r="K142" s="40"/>
      <c r="L142" s="67"/>
      <c r="O142" s="18" t="s">
        <v>352</v>
      </c>
      <c r="P142" s="18">
        <v>5</v>
      </c>
    </row>
    <row r="143" spans="1:20" ht="20.100000000000001" customHeight="1">
      <c r="A143" s="55" t="s">
        <v>202</v>
      </c>
      <c r="B143" s="68" t="s">
        <v>232</v>
      </c>
      <c r="C143" s="63">
        <v>1</v>
      </c>
      <c r="D143" s="42" t="s">
        <v>186</v>
      </c>
      <c r="E143" s="43">
        <f t="shared" si="20"/>
        <v>3500000</v>
      </c>
      <c r="F143" s="43"/>
      <c r="G143" s="43"/>
      <c r="H143" s="43">
        <f>H76</f>
        <v>3500000</v>
      </c>
      <c r="I143" s="43">
        <f>C143*H143</f>
        <v>3500000</v>
      </c>
      <c r="J143" s="44"/>
      <c r="K143" s="40"/>
      <c r="L143" s="67"/>
      <c r="M143" s="17" t="s">
        <v>377</v>
      </c>
      <c r="O143" s="18" t="s">
        <v>701</v>
      </c>
      <c r="P143" s="18">
        <v>1</v>
      </c>
    </row>
    <row r="144" spans="1:20" ht="19.5" customHeight="1">
      <c r="A144" s="766" t="s">
        <v>682</v>
      </c>
      <c r="B144" s="767" t="s">
        <v>683</v>
      </c>
      <c r="C144" s="768">
        <v>5</v>
      </c>
      <c r="D144" s="769" t="s">
        <v>46</v>
      </c>
      <c r="E144" s="43">
        <f t="shared" ref="E144" si="21">I144</f>
        <v>750000</v>
      </c>
      <c r="F144" s="43"/>
      <c r="G144" s="43"/>
      <c r="H144" s="43">
        <v>150000</v>
      </c>
      <c r="I144" s="43">
        <f>C144*H144</f>
        <v>750000</v>
      </c>
      <c r="J144" s="44"/>
      <c r="K144" s="40"/>
      <c r="L144" s="67"/>
      <c r="M144" s="17" t="s">
        <v>684</v>
      </c>
    </row>
    <row r="145" spans="1:12" ht="21.95" customHeight="1">
      <c r="A145" s="524"/>
      <c r="B145" s="524"/>
      <c r="C145" s="41"/>
      <c r="D145" s="525"/>
      <c r="E145" s="526"/>
      <c r="F145" s="526"/>
      <c r="G145" s="526"/>
      <c r="H145" s="526"/>
      <c r="I145" s="526"/>
      <c r="J145" s="43"/>
      <c r="K145" s="43"/>
      <c r="L145" s="53"/>
    </row>
    <row r="146" spans="1:12" ht="21.95" customHeight="1">
      <c r="A146" s="55" t="s">
        <v>197</v>
      </c>
      <c r="B146" s="42"/>
      <c r="C146" s="41"/>
      <c r="D146" s="42"/>
      <c r="E146" s="43"/>
      <c r="F146" s="43"/>
      <c r="G146" s="43"/>
      <c r="H146" s="43"/>
      <c r="I146" s="43"/>
      <c r="J146" s="43"/>
      <c r="K146" s="43"/>
      <c r="L146" s="53"/>
    </row>
    <row r="147" spans="1:12" ht="21.95" customHeight="1">
      <c r="A147" s="60" t="s">
        <v>238</v>
      </c>
      <c r="B147" s="61"/>
      <c r="C147" s="62">
        <f>원격소RTU근!F64</f>
        <v>10.07</v>
      </c>
      <c r="D147" s="61" t="s">
        <v>24</v>
      </c>
      <c r="E147" s="43">
        <f>G147</f>
        <v>1233796</v>
      </c>
      <c r="F147" s="43">
        <f>VLOOKUP(A147,'2026상반기 노임'!$B$2:$C$48,2,)</f>
        <v>122522</v>
      </c>
      <c r="G147" s="43">
        <f>TRUNC(F147*C147)</f>
        <v>1233796</v>
      </c>
      <c r="H147" s="43"/>
      <c r="I147" s="43"/>
      <c r="J147" s="43"/>
      <c r="K147" s="43"/>
      <c r="L147" s="53"/>
    </row>
    <row r="148" spans="1:12" ht="21.95" customHeight="1">
      <c r="A148" s="60" t="s">
        <v>274</v>
      </c>
      <c r="B148" s="61"/>
      <c r="C148" s="62">
        <f>원격소RTU근!H64</f>
        <v>2.19</v>
      </c>
      <c r="D148" s="61" t="s">
        <v>24</v>
      </c>
      <c r="E148" s="43">
        <f>G148</f>
        <v>217353</v>
      </c>
      <c r="F148" s="43">
        <f>VLOOKUP(A148,'2026상반기 노임'!$B$2:$C$48,2,)</f>
        <v>99248</v>
      </c>
      <c r="G148" s="43">
        <f>TRUNC(F148*C148)</f>
        <v>217353</v>
      </c>
      <c r="H148" s="43"/>
      <c r="I148" s="43"/>
      <c r="J148" s="43"/>
      <c r="K148" s="43"/>
      <c r="L148" s="53"/>
    </row>
    <row r="149" spans="1:12" ht="21.95" customHeight="1">
      <c r="A149" s="59"/>
      <c r="B149" s="61"/>
      <c r="C149" s="62"/>
      <c r="D149" s="61"/>
      <c r="E149" s="43"/>
      <c r="F149" s="43"/>
      <c r="G149" s="43"/>
      <c r="H149" s="43"/>
      <c r="I149" s="43"/>
      <c r="J149" s="43"/>
      <c r="K149" s="43"/>
      <c r="L149" s="53"/>
    </row>
    <row r="150" spans="1:12" ht="21.95" customHeight="1">
      <c r="A150" s="51" t="s">
        <v>148</v>
      </c>
      <c r="B150" s="61"/>
      <c r="C150" s="62"/>
      <c r="D150" s="61"/>
      <c r="E150" s="43">
        <f>G150+I150</f>
        <v>21135000</v>
      </c>
      <c r="F150" s="43"/>
      <c r="G150" s="43">
        <f>TRUNC(SUM(G147:G148),-3)</f>
        <v>1451000</v>
      </c>
      <c r="H150" s="43"/>
      <c r="I150" s="43">
        <f>TRUNC(SUM(I112:I145),-3)</f>
        <v>19684000</v>
      </c>
      <c r="J150" s="43"/>
      <c r="K150" s="43"/>
      <c r="L150" s="53"/>
    </row>
    <row r="151" spans="1:12" ht="21.95" customHeight="1">
      <c r="A151" s="59"/>
      <c r="B151" s="61"/>
      <c r="C151" s="62"/>
      <c r="D151" s="61"/>
      <c r="E151" s="43"/>
      <c r="F151" s="43"/>
      <c r="G151" s="43"/>
      <c r="H151" s="43"/>
      <c r="I151" s="43"/>
      <c r="J151" s="43"/>
      <c r="K151" s="43"/>
      <c r="L151" s="53"/>
    </row>
    <row r="152" spans="1:12" ht="21.95" customHeight="1">
      <c r="A152" s="59"/>
      <c r="B152" s="61"/>
      <c r="C152" s="62"/>
      <c r="D152" s="61"/>
      <c r="E152" s="43"/>
      <c r="F152" s="43"/>
      <c r="G152" s="43"/>
      <c r="H152" s="43"/>
      <c r="I152" s="43"/>
      <c r="J152" s="43"/>
      <c r="K152" s="43"/>
      <c r="L152" s="53"/>
    </row>
    <row r="153" spans="1:12" ht="21.95" customHeight="1">
      <c r="A153" s="59"/>
      <c r="B153" s="61"/>
      <c r="C153" s="62"/>
      <c r="D153" s="61"/>
      <c r="E153" s="43"/>
      <c r="F153" s="43"/>
      <c r="G153" s="43"/>
      <c r="H153" s="43"/>
      <c r="I153" s="43"/>
      <c r="J153" s="43"/>
      <c r="K153" s="43"/>
      <c r="L153" s="53"/>
    </row>
    <row r="154" spans="1:12" ht="21.95" customHeight="1">
      <c r="A154" s="59"/>
      <c r="B154" s="61"/>
      <c r="C154" s="62"/>
      <c r="D154" s="61"/>
      <c r="E154" s="43"/>
      <c r="F154" s="43"/>
      <c r="G154" s="43"/>
      <c r="H154" s="43"/>
      <c r="I154" s="43"/>
      <c r="J154" s="43"/>
      <c r="K154" s="43"/>
      <c r="L154" s="53"/>
    </row>
    <row r="155" spans="1:12" ht="21.95" customHeight="1">
      <c r="A155" s="59"/>
      <c r="B155" s="61"/>
      <c r="C155" s="62"/>
      <c r="D155" s="61"/>
      <c r="E155" s="43"/>
      <c r="F155" s="43"/>
      <c r="G155" s="43"/>
      <c r="H155" s="43"/>
      <c r="I155" s="43"/>
      <c r="J155" s="43"/>
      <c r="K155" s="43"/>
      <c r="L155" s="53"/>
    </row>
    <row r="156" spans="1:12" ht="21.95" customHeight="1">
      <c r="A156" s="59"/>
      <c r="B156" s="61"/>
      <c r="C156" s="62"/>
      <c r="D156" s="61"/>
      <c r="E156" s="43"/>
      <c r="F156" s="43"/>
      <c r="G156" s="43"/>
      <c r="H156" s="43"/>
      <c r="I156" s="43"/>
      <c r="J156" s="43"/>
      <c r="K156" s="43"/>
      <c r="L156" s="53"/>
    </row>
    <row r="157" spans="1:12" ht="21.95" customHeight="1">
      <c r="A157" s="59"/>
      <c r="B157" s="61"/>
      <c r="C157" s="62"/>
      <c r="D157" s="61"/>
      <c r="E157" s="43"/>
      <c r="F157" s="43"/>
      <c r="G157" s="43"/>
      <c r="H157" s="43"/>
      <c r="I157" s="43"/>
      <c r="J157" s="43"/>
      <c r="K157" s="43"/>
      <c r="L157" s="53"/>
    </row>
    <row r="158" spans="1:12" ht="21.95" customHeight="1">
      <c r="A158" s="59"/>
      <c r="B158" s="61"/>
      <c r="C158" s="62"/>
      <c r="D158" s="61"/>
      <c r="E158" s="43"/>
      <c r="F158" s="43"/>
      <c r="G158" s="43"/>
      <c r="H158" s="43"/>
      <c r="I158" s="43"/>
      <c r="J158" s="43"/>
      <c r="K158" s="43"/>
      <c r="L158" s="53"/>
    </row>
    <row r="159" spans="1:12" ht="21.95" customHeight="1">
      <c r="A159" s="59"/>
      <c r="B159" s="61"/>
      <c r="C159" s="62"/>
      <c r="D159" s="61"/>
      <c r="E159" s="43"/>
      <c r="F159" s="43"/>
      <c r="G159" s="43"/>
      <c r="H159" s="43"/>
      <c r="I159" s="43"/>
      <c r="J159" s="43"/>
      <c r="K159" s="43"/>
      <c r="L159" s="53"/>
    </row>
    <row r="160" spans="1:12" ht="21.95" customHeight="1">
      <c r="A160" s="59"/>
      <c r="B160" s="61"/>
      <c r="C160" s="62"/>
      <c r="D160" s="61"/>
      <c r="E160" s="43"/>
      <c r="F160" s="43"/>
      <c r="G160" s="43"/>
      <c r="H160" s="43"/>
      <c r="I160" s="43"/>
      <c r="J160" s="43"/>
      <c r="K160" s="43"/>
      <c r="L160" s="53"/>
    </row>
    <row r="161" spans="1:12" ht="21.95" customHeight="1">
      <c r="A161" s="59"/>
      <c r="B161" s="61"/>
      <c r="C161" s="62"/>
      <c r="D161" s="61"/>
      <c r="E161" s="43"/>
      <c r="F161" s="43"/>
      <c r="G161" s="43"/>
      <c r="H161" s="43"/>
      <c r="I161" s="43"/>
      <c r="J161" s="43"/>
      <c r="K161" s="43"/>
      <c r="L161" s="53"/>
    </row>
    <row r="162" spans="1:12" ht="21.95" customHeight="1">
      <c r="A162" s="59"/>
      <c r="B162" s="61"/>
      <c r="C162" s="62"/>
      <c r="D162" s="61"/>
      <c r="E162" s="43"/>
      <c r="F162" s="43"/>
      <c r="G162" s="43"/>
      <c r="H162" s="43"/>
      <c r="I162" s="43"/>
      <c r="J162" s="43"/>
      <c r="K162" s="43"/>
      <c r="L162" s="53"/>
    </row>
    <row r="163" spans="1:12" ht="21.95" customHeight="1"/>
    <row r="164" spans="1:12" ht="21.95" customHeight="1"/>
    <row r="165" spans="1:12" ht="21.95" customHeight="1"/>
    <row r="166" spans="1:12" ht="21.95" customHeight="1"/>
    <row r="167" spans="1:12" ht="21.95" customHeight="1"/>
    <row r="168" spans="1:12" ht="21.95" customHeight="1"/>
    <row r="169" spans="1:12" ht="21.95" customHeight="1"/>
    <row r="170" spans="1:12" ht="21.95" customHeight="1"/>
    <row r="171" spans="1:12" ht="21.95" customHeight="1"/>
    <row r="172" spans="1:12" ht="21.95" customHeight="1"/>
    <row r="173" spans="1:12" ht="21.95" customHeight="1"/>
    <row r="174" spans="1:12" ht="21.95" customHeight="1"/>
  </sheetData>
  <mergeCells count="7">
    <mergeCell ref="A1:L1"/>
    <mergeCell ref="E109:E110"/>
    <mergeCell ref="E136:E137"/>
    <mergeCell ref="E81:E82"/>
    <mergeCell ref="E5:E6"/>
    <mergeCell ref="E27:E28"/>
    <mergeCell ref="E53:E54"/>
  </mergeCells>
  <phoneticPr fontId="4" type="noConversion"/>
  <printOptions horizontalCentered="1" verticalCentered="1" gridLinesSet="0"/>
  <pageMargins left="0.59055118110236215" right="0.19685039370078741" top="0.59055118110236215" bottom="0.39370078740157483" header="0" footer="0"/>
  <pageSetup paperSize="9" scale="87" fitToHeight="0" orientation="landscape" verticalDpi="3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211228111111111119">
    <pageSetUpPr fitToPage="1"/>
  </sheetPr>
  <dimension ref="A1:M64"/>
  <sheetViews>
    <sheetView view="pageBreakPreview" topLeftCell="A31" zoomScale="85" zoomScaleNormal="85" zoomScaleSheetLayoutView="85" workbookViewId="0">
      <selection activeCell="G35" sqref="G35"/>
    </sheetView>
  </sheetViews>
  <sheetFormatPr defaultColWidth="8.875" defaultRowHeight="22.5" customHeight="1"/>
  <cols>
    <col min="1" max="1" width="17.625" style="347" customWidth="1"/>
    <col min="2" max="2" width="20.625" style="347" customWidth="1"/>
    <col min="3" max="3" width="5.75" style="372" customWidth="1"/>
    <col min="4" max="4" width="5.875" style="347" customWidth="1"/>
    <col min="5" max="5" width="9.125" style="347" customWidth="1"/>
    <col min="6" max="6" width="8.875" style="347" customWidth="1"/>
    <col min="7" max="7" width="7.875" style="347" customWidth="1"/>
    <col min="8" max="8" width="8.75" style="347" customWidth="1"/>
    <col min="9" max="9" width="8.625" style="347" customWidth="1"/>
    <col min="10" max="10" width="9.125" style="347" customWidth="1"/>
    <col min="11" max="12" width="8.5" style="347" customWidth="1"/>
    <col min="13" max="13" width="10.875" style="372" customWidth="1"/>
    <col min="14" max="16384" width="8.875" style="347"/>
  </cols>
  <sheetData>
    <row r="1" spans="1:13" ht="22.5" customHeight="1">
      <c r="A1" s="343" t="s">
        <v>267</v>
      </c>
      <c r="B1" s="344"/>
      <c r="C1" s="344"/>
      <c r="D1" s="345"/>
      <c r="E1" s="345"/>
      <c r="F1" s="345"/>
      <c r="G1" s="345"/>
      <c r="H1" s="345"/>
      <c r="I1" s="345"/>
      <c r="J1" s="345"/>
      <c r="K1" s="345"/>
      <c r="L1" s="345"/>
      <c r="M1" s="346"/>
    </row>
    <row r="2" spans="1:13" ht="22.5" customHeight="1">
      <c r="A2" s="348"/>
      <c r="B2" s="349"/>
      <c r="C2" s="349"/>
      <c r="D2" s="276"/>
      <c r="E2" s="276"/>
      <c r="F2" s="276"/>
      <c r="G2" s="276"/>
      <c r="H2" s="276"/>
      <c r="I2" s="276"/>
      <c r="J2" s="276"/>
      <c r="K2" s="276"/>
      <c r="L2" s="276"/>
      <c r="M2" s="350"/>
    </row>
    <row r="3" spans="1:13" ht="22.5" customHeight="1">
      <c r="A3" s="351" t="s">
        <v>8</v>
      </c>
      <c r="B3" s="30" t="s">
        <v>9</v>
      </c>
      <c r="C3" s="30" t="s">
        <v>5</v>
      </c>
      <c r="D3" s="30" t="s">
        <v>10</v>
      </c>
      <c r="E3" s="829" t="s">
        <v>272</v>
      </c>
      <c r="F3" s="830"/>
      <c r="G3" s="829" t="s">
        <v>273</v>
      </c>
      <c r="H3" s="830"/>
      <c r="I3" s="829"/>
      <c r="J3" s="830"/>
      <c r="K3" s="829"/>
      <c r="L3" s="830"/>
      <c r="M3" s="30" t="s">
        <v>4</v>
      </c>
    </row>
    <row r="4" spans="1:13" ht="22.5" customHeight="1">
      <c r="A4" s="35" t="s">
        <v>14</v>
      </c>
      <c r="B4" s="35" t="s">
        <v>15</v>
      </c>
      <c r="C4" s="35" t="s">
        <v>16</v>
      </c>
      <c r="D4" s="35" t="s">
        <v>17</v>
      </c>
      <c r="E4" s="35" t="s">
        <v>27</v>
      </c>
      <c r="F4" s="352" t="s">
        <v>3</v>
      </c>
      <c r="G4" s="35" t="s">
        <v>27</v>
      </c>
      <c r="H4" s="352" t="s">
        <v>3</v>
      </c>
      <c r="I4" s="35"/>
      <c r="J4" s="352"/>
      <c r="K4" s="35"/>
      <c r="L4" s="352"/>
      <c r="M4" s="35" t="s">
        <v>20</v>
      </c>
    </row>
    <row r="5" spans="1:13" ht="22.5" customHeight="1">
      <c r="A5" s="39" t="s">
        <v>173</v>
      </c>
      <c r="B5" s="42"/>
      <c r="C5" s="353"/>
      <c r="D5" s="42"/>
      <c r="E5" s="354"/>
      <c r="F5" s="354"/>
      <c r="G5" s="354"/>
      <c r="H5" s="354"/>
      <c r="I5" s="354"/>
      <c r="J5" s="354"/>
      <c r="K5" s="354"/>
      <c r="L5" s="354"/>
      <c r="M5" s="42"/>
    </row>
    <row r="6" spans="1:13" ht="22.5" customHeight="1">
      <c r="A6" s="55" t="s">
        <v>203</v>
      </c>
      <c r="B6" s="42" t="s">
        <v>204</v>
      </c>
      <c r="C6" s="41">
        <v>2</v>
      </c>
      <c r="D6" s="355" t="s">
        <v>46</v>
      </c>
      <c r="E6" s="354">
        <v>0.2</v>
      </c>
      <c r="F6" s="354">
        <f>E6*C6</f>
        <v>0.4</v>
      </c>
      <c r="G6" s="354"/>
      <c r="H6" s="354"/>
      <c r="I6" s="354"/>
      <c r="J6" s="354"/>
      <c r="K6" s="354"/>
      <c r="L6" s="354"/>
      <c r="M6" s="356" t="s">
        <v>205</v>
      </c>
    </row>
    <row r="7" spans="1:13" ht="22.5" customHeight="1">
      <c r="A7" s="55" t="s">
        <v>43</v>
      </c>
      <c r="B7" s="42" t="s">
        <v>49</v>
      </c>
      <c r="C7" s="63">
        <v>5</v>
      </c>
      <c r="D7" s="355" t="s">
        <v>46</v>
      </c>
      <c r="E7" s="354"/>
      <c r="F7" s="354"/>
      <c r="G7" s="357">
        <v>0.1</v>
      </c>
      <c r="H7" s="357">
        <f t="shared" ref="H7:H15" si="0">G7*C7</f>
        <v>0.5</v>
      </c>
      <c r="I7" s="357"/>
      <c r="J7" s="357"/>
      <c r="K7" s="357"/>
      <c r="L7" s="357"/>
      <c r="M7" s="358" t="s">
        <v>73</v>
      </c>
    </row>
    <row r="8" spans="1:13" ht="22.5" customHeight="1">
      <c r="A8" s="54" t="s">
        <v>48</v>
      </c>
      <c r="B8" s="42" t="s">
        <v>206</v>
      </c>
      <c r="C8" s="63">
        <v>1</v>
      </c>
      <c r="D8" s="56" t="s">
        <v>23</v>
      </c>
      <c r="E8" s="354"/>
      <c r="F8" s="354"/>
      <c r="G8" s="359">
        <f>0.26*0.7</f>
        <v>0.182</v>
      </c>
      <c r="H8" s="360">
        <f t="shared" si="0"/>
        <v>0.182</v>
      </c>
      <c r="I8" s="357"/>
      <c r="J8" s="357"/>
      <c r="K8" s="357"/>
      <c r="L8" s="357"/>
      <c r="M8" s="358" t="s">
        <v>74</v>
      </c>
    </row>
    <row r="9" spans="1:13" ht="22.5" customHeight="1">
      <c r="A9" s="57" t="s">
        <v>207</v>
      </c>
      <c r="B9" s="42" t="s">
        <v>41</v>
      </c>
      <c r="C9" s="41">
        <v>1</v>
      </c>
      <c r="D9" s="355" t="s">
        <v>46</v>
      </c>
      <c r="E9" s="354"/>
      <c r="F9" s="354"/>
      <c r="G9" s="359">
        <f>0.19*0.7</f>
        <v>0.13299999999999998</v>
      </c>
      <c r="H9" s="360">
        <f t="shared" si="0"/>
        <v>0.13299999999999998</v>
      </c>
      <c r="I9" s="354"/>
      <c r="J9" s="354"/>
      <c r="K9" s="354"/>
      <c r="L9" s="354"/>
      <c r="M9" s="358" t="s">
        <v>74</v>
      </c>
    </row>
    <row r="10" spans="1:13" ht="22.5" customHeight="1">
      <c r="A10" s="54" t="s">
        <v>48</v>
      </c>
      <c r="B10" s="42" t="s">
        <v>39</v>
      </c>
      <c r="C10" s="63">
        <v>2</v>
      </c>
      <c r="D10" s="42" t="s">
        <v>23</v>
      </c>
      <c r="E10" s="354"/>
      <c r="F10" s="354"/>
      <c r="G10" s="359">
        <f>0.19*0.7</f>
        <v>0.13299999999999998</v>
      </c>
      <c r="H10" s="360">
        <f t="shared" si="0"/>
        <v>0.26599999999999996</v>
      </c>
      <c r="I10" s="357"/>
      <c r="J10" s="357"/>
      <c r="K10" s="357"/>
      <c r="L10" s="357"/>
      <c r="M10" s="358" t="s">
        <v>74</v>
      </c>
    </row>
    <row r="11" spans="1:13" ht="22.5" customHeight="1">
      <c r="A11" s="54" t="s">
        <v>40</v>
      </c>
      <c r="B11" s="42" t="s">
        <v>41</v>
      </c>
      <c r="C11" s="63">
        <v>7</v>
      </c>
      <c r="D11" s="56" t="s">
        <v>23</v>
      </c>
      <c r="E11" s="354"/>
      <c r="F11" s="354"/>
      <c r="G11" s="359">
        <f>0.19*0.7</f>
        <v>0.13299999999999998</v>
      </c>
      <c r="H11" s="360">
        <f t="shared" si="0"/>
        <v>0.93099999999999983</v>
      </c>
      <c r="I11" s="357"/>
      <c r="J11" s="357"/>
      <c r="K11" s="357"/>
      <c r="L11" s="357"/>
      <c r="M11" s="358" t="s">
        <v>74</v>
      </c>
    </row>
    <row r="12" spans="1:13" ht="22.5" customHeight="1">
      <c r="A12" s="55" t="s">
        <v>208</v>
      </c>
      <c r="B12" s="42" t="s">
        <v>29</v>
      </c>
      <c r="C12" s="63">
        <v>1</v>
      </c>
      <c r="D12" s="42" t="s">
        <v>23</v>
      </c>
      <c r="E12" s="354"/>
      <c r="F12" s="354"/>
      <c r="G12" s="354">
        <v>0.11</v>
      </c>
      <c r="H12" s="357">
        <f t="shared" si="0"/>
        <v>0.11</v>
      </c>
      <c r="I12" s="357"/>
      <c r="J12" s="357"/>
      <c r="K12" s="357"/>
      <c r="L12" s="357"/>
      <c r="M12" s="358" t="s">
        <v>209</v>
      </c>
    </row>
    <row r="13" spans="1:13" ht="22.5" customHeight="1">
      <c r="A13" s="54" t="s">
        <v>35</v>
      </c>
      <c r="B13" s="42" t="s">
        <v>210</v>
      </c>
      <c r="C13" s="63">
        <v>2</v>
      </c>
      <c r="D13" s="42" t="s">
        <v>23</v>
      </c>
      <c r="E13" s="359"/>
      <c r="F13" s="354"/>
      <c r="G13" s="359">
        <v>0.123</v>
      </c>
      <c r="H13" s="360">
        <f t="shared" si="0"/>
        <v>0.246</v>
      </c>
      <c r="I13" s="357"/>
      <c r="J13" s="357"/>
      <c r="K13" s="357"/>
      <c r="L13" s="357"/>
      <c r="M13" s="358" t="s">
        <v>211</v>
      </c>
    </row>
    <row r="14" spans="1:13" ht="22.5" customHeight="1">
      <c r="A14" s="55" t="s">
        <v>188</v>
      </c>
      <c r="B14" s="42" t="s">
        <v>212</v>
      </c>
      <c r="C14" s="63">
        <v>1</v>
      </c>
      <c r="D14" s="42" t="s">
        <v>23</v>
      </c>
      <c r="E14" s="354"/>
      <c r="F14" s="354"/>
      <c r="G14" s="354">
        <v>0.48</v>
      </c>
      <c r="H14" s="357">
        <f t="shared" si="0"/>
        <v>0.48</v>
      </c>
      <c r="I14" s="354"/>
      <c r="J14" s="354"/>
      <c r="K14" s="354"/>
      <c r="L14" s="354"/>
      <c r="M14" s="358" t="s">
        <v>213</v>
      </c>
    </row>
    <row r="15" spans="1:13" ht="22.5" customHeight="1">
      <c r="A15" s="55" t="s">
        <v>191</v>
      </c>
      <c r="B15" s="42" t="s">
        <v>214</v>
      </c>
      <c r="C15" s="63">
        <v>1</v>
      </c>
      <c r="D15" s="42" t="s">
        <v>23</v>
      </c>
      <c r="E15" s="354"/>
      <c r="F15" s="354"/>
      <c r="G15" s="354">
        <v>0.4</v>
      </c>
      <c r="H15" s="357">
        <f t="shared" si="0"/>
        <v>0.4</v>
      </c>
      <c r="I15" s="354"/>
      <c r="J15" s="354"/>
      <c r="K15" s="354"/>
      <c r="L15" s="354"/>
      <c r="M15" s="358" t="s">
        <v>213</v>
      </c>
    </row>
    <row r="16" spans="1:13" ht="22.5" customHeight="1">
      <c r="A16" s="55" t="s">
        <v>193</v>
      </c>
      <c r="B16" s="58" t="s">
        <v>195</v>
      </c>
      <c r="C16" s="63">
        <v>1</v>
      </c>
      <c r="D16" s="42" t="s">
        <v>23</v>
      </c>
      <c r="E16" s="354">
        <v>0.27</v>
      </c>
      <c r="F16" s="354">
        <f>E16*C16</f>
        <v>0.27</v>
      </c>
      <c r="G16" s="354"/>
      <c r="H16" s="354"/>
      <c r="I16" s="354"/>
      <c r="J16" s="354"/>
      <c r="K16" s="354"/>
      <c r="L16" s="354"/>
      <c r="M16" s="356" t="s">
        <v>205</v>
      </c>
    </row>
    <row r="17" spans="1:13" ht="22.5" customHeight="1">
      <c r="A17" s="55" t="s">
        <v>37</v>
      </c>
      <c r="B17" s="42" t="s">
        <v>77</v>
      </c>
      <c r="C17" s="63">
        <v>150</v>
      </c>
      <c r="D17" s="42" t="s">
        <v>22</v>
      </c>
      <c r="E17" s="359">
        <v>5.5E-2</v>
      </c>
      <c r="F17" s="359">
        <f>E17*C17</f>
        <v>8.25</v>
      </c>
      <c r="G17" s="354"/>
      <c r="H17" s="354"/>
      <c r="I17" s="354"/>
      <c r="J17" s="354"/>
      <c r="K17" s="354"/>
      <c r="L17" s="354"/>
      <c r="M17" s="356" t="s">
        <v>205</v>
      </c>
    </row>
    <row r="18" spans="1:13" s="760" customFormat="1" ht="23.25" customHeight="1">
      <c r="A18" s="761" t="str">
        <f>원격소RTU!A46</f>
        <v>디지털표시기</v>
      </c>
      <c r="B18" s="761" t="str">
        <f>원격소RTU!B46</f>
        <v>입력:4~20mA, 4 Digit</v>
      </c>
      <c r="C18" s="762">
        <f>원격소RTU!C46</f>
        <v>3</v>
      </c>
      <c r="D18" s="761" t="str">
        <f>원격소RTU!D46</f>
        <v>개</v>
      </c>
      <c r="E18" s="763">
        <v>0.27</v>
      </c>
      <c r="F18" s="764">
        <f>C18*E18</f>
        <v>0.81</v>
      </c>
      <c r="G18" s="765"/>
      <c r="H18" s="765"/>
      <c r="I18" s="765"/>
      <c r="J18" s="765"/>
      <c r="K18" s="765"/>
      <c r="L18" s="765"/>
      <c r="M18" s="361" t="s">
        <v>685</v>
      </c>
    </row>
    <row r="19" spans="1:13" s="760" customFormat="1" ht="23.25" customHeight="1">
      <c r="A19" s="761"/>
      <c r="B19" s="761"/>
      <c r="C19" s="762"/>
      <c r="D19" s="761"/>
      <c r="E19" s="763"/>
      <c r="F19" s="764"/>
      <c r="G19" s="765"/>
      <c r="H19" s="765"/>
      <c r="I19" s="765"/>
      <c r="J19" s="765"/>
      <c r="K19" s="765"/>
      <c r="L19" s="765"/>
      <c r="M19" s="361"/>
    </row>
    <row r="20" spans="1:13" ht="22.5" customHeight="1">
      <c r="A20" s="55"/>
      <c r="B20" s="42"/>
      <c r="C20" s="64"/>
      <c r="D20" s="42"/>
      <c r="E20" s="359"/>
      <c r="F20" s="359"/>
      <c r="G20" s="354"/>
      <c r="H20" s="354"/>
      <c r="I20" s="354"/>
      <c r="J20" s="354"/>
      <c r="K20" s="354"/>
      <c r="L20" s="354"/>
      <c r="M20" s="361"/>
    </row>
    <row r="21" spans="1:13" ht="22.5" customHeight="1">
      <c r="A21" s="55"/>
      <c r="B21" s="42"/>
      <c r="C21" s="64"/>
      <c r="D21" s="42"/>
      <c r="E21" s="359"/>
      <c r="F21" s="359"/>
      <c r="G21" s="354"/>
      <c r="H21" s="354"/>
      <c r="I21" s="354"/>
      <c r="J21" s="354"/>
      <c r="K21" s="354"/>
      <c r="L21" s="354"/>
      <c r="M21" s="361"/>
    </row>
    <row r="22" spans="1:13" ht="22.5" customHeight="1">
      <c r="A22" s="55" t="s">
        <v>3</v>
      </c>
      <c r="B22" s="42"/>
      <c r="C22" s="353"/>
      <c r="D22" s="42"/>
      <c r="E22" s="354"/>
      <c r="F22" s="354">
        <f>TRUNC(SUM(F6:F18),2)</f>
        <v>9.73</v>
      </c>
      <c r="G22" s="354"/>
      <c r="H22" s="354">
        <f>TRUNC(SUM(H6:H17),2)</f>
        <v>3.24</v>
      </c>
      <c r="I22" s="354"/>
      <c r="J22" s="354"/>
      <c r="K22" s="354"/>
      <c r="L22" s="354"/>
      <c r="M22" s="42"/>
    </row>
    <row r="23" spans="1:13" ht="22.5" customHeight="1">
      <c r="A23" s="351" t="s">
        <v>8</v>
      </c>
      <c r="B23" s="30" t="s">
        <v>9</v>
      </c>
      <c r="C23" s="30" t="s">
        <v>5</v>
      </c>
      <c r="D23" s="30" t="s">
        <v>10</v>
      </c>
      <c r="E23" s="829" t="s">
        <v>215</v>
      </c>
      <c r="F23" s="830"/>
      <c r="G23" s="829" t="s">
        <v>274</v>
      </c>
      <c r="H23" s="830"/>
      <c r="I23" s="829" t="s">
        <v>275</v>
      </c>
      <c r="J23" s="830"/>
      <c r="K23" s="829"/>
      <c r="L23" s="830"/>
      <c r="M23" s="30" t="s">
        <v>4</v>
      </c>
    </row>
    <row r="24" spans="1:13" ht="22.5" customHeight="1">
      <c r="A24" s="35" t="s">
        <v>14</v>
      </c>
      <c r="B24" s="35" t="s">
        <v>15</v>
      </c>
      <c r="C24" s="35" t="s">
        <v>16</v>
      </c>
      <c r="D24" s="35" t="s">
        <v>17</v>
      </c>
      <c r="E24" s="35" t="s">
        <v>27</v>
      </c>
      <c r="F24" s="352" t="s">
        <v>3</v>
      </c>
      <c r="G24" s="35" t="s">
        <v>27</v>
      </c>
      <c r="H24" s="352" t="s">
        <v>3</v>
      </c>
      <c r="I24" s="35" t="s">
        <v>27</v>
      </c>
      <c r="J24" s="352" t="s">
        <v>3</v>
      </c>
      <c r="K24" s="35"/>
      <c r="L24" s="352"/>
      <c r="M24" s="35" t="s">
        <v>20</v>
      </c>
    </row>
    <row r="25" spans="1:13" ht="22.5" customHeight="1">
      <c r="A25" s="39" t="s">
        <v>176</v>
      </c>
      <c r="B25" s="42"/>
      <c r="C25" s="353"/>
      <c r="D25" s="42"/>
      <c r="E25" s="354"/>
      <c r="F25" s="354"/>
      <c r="G25" s="354"/>
      <c r="H25" s="354"/>
      <c r="I25" s="354"/>
      <c r="J25" s="354"/>
      <c r="K25" s="354"/>
      <c r="L25" s="354"/>
      <c r="M25" s="42"/>
    </row>
    <row r="26" spans="1:13" ht="22.5" customHeight="1">
      <c r="A26" s="55" t="s">
        <v>31</v>
      </c>
      <c r="B26" s="42" t="s">
        <v>216</v>
      </c>
      <c r="C26" s="63">
        <v>1</v>
      </c>
      <c r="D26" s="42" t="s">
        <v>23</v>
      </c>
      <c r="E26" s="354"/>
      <c r="F26" s="354"/>
      <c r="G26" s="354">
        <v>0.11</v>
      </c>
      <c r="H26" s="357">
        <f t="shared" ref="H26:H29" si="1">G26*C26</f>
        <v>0.11</v>
      </c>
      <c r="I26" s="357"/>
      <c r="J26" s="357"/>
      <c r="K26" s="357"/>
      <c r="L26" s="357"/>
      <c r="M26" s="358" t="s">
        <v>209</v>
      </c>
    </row>
    <row r="27" spans="1:13" ht="22.5" customHeight="1">
      <c r="A27" s="55" t="s">
        <v>38</v>
      </c>
      <c r="B27" s="42" t="s">
        <v>221</v>
      </c>
      <c r="C27" s="63">
        <v>1</v>
      </c>
      <c r="D27" s="42" t="s">
        <v>23</v>
      </c>
      <c r="E27" s="354"/>
      <c r="F27" s="354"/>
      <c r="G27" s="354">
        <v>0.2</v>
      </c>
      <c r="H27" s="357">
        <f>G27*C27</f>
        <v>0.2</v>
      </c>
      <c r="I27" s="354"/>
      <c r="J27" s="354"/>
      <c r="K27" s="354"/>
      <c r="L27" s="354"/>
      <c r="M27" s="42" t="s">
        <v>217</v>
      </c>
    </row>
    <row r="28" spans="1:13" ht="22.5" customHeight="1">
      <c r="A28" s="603" t="s">
        <v>33</v>
      </c>
      <c r="B28" s="42" t="s">
        <v>218</v>
      </c>
      <c r="C28" s="63">
        <f>원격소RTU!C57</f>
        <v>32</v>
      </c>
      <c r="D28" s="42" t="s">
        <v>23</v>
      </c>
      <c r="E28" s="354"/>
      <c r="F28" s="354"/>
      <c r="G28" s="354">
        <v>0.12</v>
      </c>
      <c r="H28" s="357">
        <f t="shared" si="1"/>
        <v>3.84</v>
      </c>
      <c r="I28" s="354"/>
      <c r="J28" s="354"/>
      <c r="K28" s="354"/>
      <c r="L28" s="354"/>
      <c r="M28" s="604" t="s">
        <v>73</v>
      </c>
    </row>
    <row r="29" spans="1:13" ht="22.5" customHeight="1">
      <c r="A29" s="55" t="s">
        <v>32</v>
      </c>
      <c r="B29" s="56" t="s">
        <v>219</v>
      </c>
      <c r="C29" s="63">
        <v>4</v>
      </c>
      <c r="D29" s="42" t="s">
        <v>23</v>
      </c>
      <c r="E29" s="362"/>
      <c r="F29" s="363"/>
      <c r="G29" s="354">
        <v>0.14000000000000001</v>
      </c>
      <c r="H29" s="357">
        <f t="shared" si="1"/>
        <v>0.56000000000000005</v>
      </c>
      <c r="I29" s="364"/>
      <c r="J29" s="357"/>
      <c r="K29" s="357"/>
      <c r="L29" s="357"/>
      <c r="M29" s="365" t="s">
        <v>220</v>
      </c>
    </row>
    <row r="30" spans="1:13" ht="22.5" customHeight="1">
      <c r="A30" s="54"/>
      <c r="B30" s="42"/>
      <c r="C30" s="63"/>
      <c r="D30" s="42"/>
      <c r="E30" s="354"/>
      <c r="F30" s="354"/>
      <c r="G30" s="359"/>
      <c r="H30" s="357"/>
      <c r="I30" s="357"/>
      <c r="J30" s="357"/>
      <c r="K30" s="357"/>
      <c r="L30" s="357"/>
      <c r="M30" s="358"/>
    </row>
    <row r="31" spans="1:13" ht="22.5" customHeight="1">
      <c r="A31" s="501"/>
      <c r="B31" s="42"/>
      <c r="C31" s="373"/>
      <c r="D31" s="42"/>
      <c r="E31" s="354"/>
      <c r="F31" s="354"/>
      <c r="G31" s="359"/>
      <c r="H31" s="357"/>
      <c r="I31" s="357"/>
      <c r="J31" s="357"/>
      <c r="K31" s="357"/>
      <c r="L31" s="357"/>
      <c r="M31" s="358"/>
    </row>
    <row r="32" spans="1:13" ht="22.5" customHeight="1">
      <c r="A32" s="54"/>
      <c r="B32" s="42"/>
      <c r="C32" s="63"/>
      <c r="D32" s="42"/>
      <c r="E32" s="354"/>
      <c r="F32" s="354"/>
      <c r="G32" s="359"/>
      <c r="H32" s="357"/>
      <c r="I32" s="357"/>
      <c r="J32" s="357"/>
      <c r="K32" s="357"/>
      <c r="L32" s="357"/>
      <c r="M32" s="358"/>
    </row>
    <row r="33" spans="1:13" ht="22.5" customHeight="1">
      <c r="A33" s="54"/>
      <c r="B33" s="42"/>
      <c r="C33" s="63"/>
      <c r="D33" s="42"/>
      <c r="E33" s="354"/>
      <c r="F33" s="354"/>
      <c r="G33" s="359"/>
      <c r="H33" s="357"/>
      <c r="I33" s="357"/>
      <c r="J33" s="357"/>
      <c r="K33" s="357"/>
      <c r="L33" s="357"/>
      <c r="M33" s="358"/>
    </row>
    <row r="34" spans="1:13" ht="22.5" customHeight="1">
      <c r="A34" s="55"/>
      <c r="B34" s="42"/>
      <c r="C34" s="63"/>
      <c r="D34" s="42"/>
      <c r="E34" s="354"/>
      <c r="F34" s="354"/>
      <c r="G34" s="359"/>
      <c r="H34" s="357"/>
      <c r="I34" s="357"/>
      <c r="J34" s="357"/>
      <c r="K34" s="357"/>
      <c r="L34" s="357"/>
      <c r="M34" s="358"/>
    </row>
    <row r="35" spans="1:13" ht="22.5" customHeight="1">
      <c r="A35" s="81"/>
      <c r="B35" s="42"/>
      <c r="C35" s="63"/>
      <c r="D35" s="42"/>
      <c r="E35" s="354"/>
      <c r="F35" s="354"/>
      <c r="G35" s="354"/>
      <c r="H35" s="354"/>
      <c r="I35" s="354"/>
      <c r="J35" s="354"/>
      <c r="K35" s="354"/>
      <c r="L35" s="354"/>
      <c r="M35" s="358"/>
    </row>
    <row r="36" spans="1:13" ht="22.5" customHeight="1">
      <c r="A36" s="55"/>
      <c r="B36" s="42"/>
      <c r="C36" s="63"/>
      <c r="D36" s="42"/>
      <c r="E36" s="354"/>
      <c r="F36" s="354"/>
      <c r="G36" s="354"/>
      <c r="H36" s="357"/>
      <c r="I36" s="357"/>
      <c r="J36" s="357"/>
      <c r="K36" s="357"/>
      <c r="L36" s="357"/>
      <c r="M36" s="358"/>
    </row>
    <row r="37" spans="1:13" ht="22.5" customHeight="1">
      <c r="A37" s="54"/>
      <c r="B37" s="42"/>
      <c r="C37" s="63"/>
      <c r="D37" s="42"/>
      <c r="E37" s="354"/>
      <c r="F37" s="354"/>
      <c r="G37" s="354"/>
      <c r="H37" s="354"/>
      <c r="I37" s="354"/>
      <c r="J37" s="354"/>
      <c r="K37" s="354"/>
      <c r="L37" s="354"/>
      <c r="M37" s="358"/>
    </row>
    <row r="38" spans="1:13" ht="22.5" customHeight="1">
      <c r="A38" s="54"/>
      <c r="B38" s="42"/>
      <c r="C38" s="63"/>
      <c r="D38" s="42"/>
      <c r="E38" s="354"/>
      <c r="F38" s="354"/>
      <c r="G38" s="354"/>
      <c r="H38" s="354"/>
      <c r="I38" s="354"/>
      <c r="J38" s="354"/>
      <c r="K38" s="354"/>
      <c r="L38" s="354"/>
      <c r="M38" s="358"/>
    </row>
    <row r="39" spans="1:13" ht="22.5" customHeight="1">
      <c r="A39" s="366"/>
      <c r="B39" s="42"/>
      <c r="C39" s="63"/>
      <c r="D39" s="42"/>
      <c r="E39" s="354"/>
      <c r="F39" s="354"/>
      <c r="G39" s="354"/>
      <c r="H39" s="354"/>
      <c r="I39" s="354"/>
      <c r="J39" s="354"/>
      <c r="K39" s="354"/>
      <c r="L39" s="354"/>
      <c r="M39" s="358"/>
    </row>
    <row r="40" spans="1:13" ht="22.5" customHeight="1">
      <c r="A40" s="56"/>
      <c r="B40" s="42"/>
      <c r="C40" s="353"/>
      <c r="D40" s="42"/>
      <c r="E40" s="354"/>
      <c r="F40" s="354"/>
      <c r="G40" s="354"/>
      <c r="H40" s="354"/>
      <c r="I40" s="357"/>
      <c r="J40" s="357"/>
      <c r="K40" s="357"/>
      <c r="L40" s="357"/>
      <c r="M40" s="358"/>
    </row>
    <row r="41" spans="1:13" ht="22.5" customHeight="1">
      <c r="A41" s="499"/>
      <c r="B41" s="42"/>
      <c r="C41" s="353"/>
      <c r="D41" s="42"/>
      <c r="E41" s="354"/>
      <c r="F41" s="354"/>
      <c r="G41" s="354"/>
      <c r="H41" s="354"/>
      <c r="I41" s="357"/>
      <c r="J41" s="357"/>
      <c r="K41" s="357"/>
      <c r="L41" s="357"/>
      <c r="M41" s="358"/>
    </row>
    <row r="42" spans="1:13" ht="22.5" customHeight="1">
      <c r="A42" s="56"/>
      <c r="B42" s="42"/>
      <c r="C42" s="63"/>
      <c r="D42" s="42"/>
      <c r="E42" s="354"/>
      <c r="F42" s="354"/>
      <c r="G42" s="354"/>
      <c r="H42" s="354"/>
      <c r="I42" s="354"/>
      <c r="J42" s="354"/>
      <c r="K42" s="354"/>
      <c r="L42" s="354"/>
      <c r="M42" s="358"/>
    </row>
    <row r="43" spans="1:13" ht="22.5" customHeight="1">
      <c r="A43" s="54"/>
      <c r="B43" s="42"/>
      <c r="C43" s="63"/>
      <c r="D43" s="42"/>
      <c r="E43" s="354"/>
      <c r="F43" s="354"/>
      <c r="G43" s="354"/>
      <c r="H43" s="354"/>
      <c r="I43" s="354"/>
      <c r="J43" s="354"/>
      <c r="K43" s="354"/>
      <c r="L43" s="354"/>
      <c r="M43" s="358"/>
    </row>
    <row r="44" spans="1:13" ht="22.5" customHeight="1">
      <c r="A44" s="55" t="s">
        <v>3</v>
      </c>
      <c r="B44" s="367"/>
      <c r="C44" s="41"/>
      <c r="D44" s="368"/>
      <c r="E44" s="369"/>
      <c r="F44" s="354">
        <f>TRUNC(SUM(F26:F42),2)</f>
        <v>0</v>
      </c>
      <c r="G44" s="370"/>
      <c r="H44" s="354">
        <f>TRUNC(SUM(H26:H42),2)</f>
        <v>4.71</v>
      </c>
      <c r="I44" s="354"/>
      <c r="J44" s="354">
        <f>TRUNC(SUM(J26:J42),2)</f>
        <v>0</v>
      </c>
      <c r="K44" s="354"/>
      <c r="L44" s="354"/>
      <c r="M44" s="371"/>
    </row>
    <row r="45" spans="1:13" ht="22.5" customHeight="1">
      <c r="A45" s="351" t="s">
        <v>8</v>
      </c>
      <c r="B45" s="30" t="s">
        <v>9</v>
      </c>
      <c r="C45" s="30" t="s">
        <v>5</v>
      </c>
      <c r="D45" s="30" t="s">
        <v>10</v>
      </c>
      <c r="E45" s="829" t="s">
        <v>238</v>
      </c>
      <c r="F45" s="830"/>
      <c r="G45" s="829" t="s">
        <v>273</v>
      </c>
      <c r="H45" s="830"/>
      <c r="I45" s="829"/>
      <c r="J45" s="830"/>
      <c r="K45" s="829"/>
      <c r="L45" s="830"/>
      <c r="M45" s="30" t="s">
        <v>4</v>
      </c>
    </row>
    <row r="46" spans="1:13" ht="22.5" customHeight="1">
      <c r="A46" s="35" t="s">
        <v>14</v>
      </c>
      <c r="B46" s="35" t="s">
        <v>15</v>
      </c>
      <c r="C46" s="35" t="s">
        <v>16</v>
      </c>
      <c r="D46" s="35" t="s">
        <v>17</v>
      </c>
      <c r="E46" s="35" t="s">
        <v>27</v>
      </c>
      <c r="F46" s="352" t="s">
        <v>3</v>
      </c>
      <c r="G46" s="35" t="s">
        <v>27</v>
      </c>
      <c r="H46" s="352" t="s">
        <v>3</v>
      </c>
      <c r="I46" s="35"/>
      <c r="J46" s="352"/>
      <c r="K46" s="35"/>
      <c r="L46" s="352"/>
      <c r="M46" s="35" t="s">
        <v>20</v>
      </c>
    </row>
    <row r="47" spans="1:13" ht="22.5" customHeight="1">
      <c r="A47" s="39" t="str">
        <f>원격소RTU!A111</f>
        <v>3) 배수문 제어반</v>
      </c>
      <c r="B47" s="42"/>
      <c r="C47" s="353"/>
      <c r="D47" s="42"/>
      <c r="E47" s="354"/>
      <c r="F47" s="354"/>
      <c r="G47" s="354"/>
      <c r="H47" s="354"/>
      <c r="I47" s="354"/>
      <c r="J47" s="354"/>
      <c r="K47" s="354"/>
      <c r="L47" s="354"/>
      <c r="M47" s="42"/>
    </row>
    <row r="48" spans="1:13" ht="22.5" customHeight="1">
      <c r="A48" s="55" t="str">
        <f>원격소RTU!A113</f>
        <v>SELECTOR S/W</v>
      </c>
      <c r="B48" s="42" t="s">
        <v>204</v>
      </c>
      <c r="C48" s="41">
        <f>원격소RTU!C113</f>
        <v>1</v>
      </c>
      <c r="D48" s="355" t="s">
        <v>46</v>
      </c>
      <c r="E48" s="354">
        <v>0.2</v>
      </c>
      <c r="F48" s="354">
        <f>E48*C48</f>
        <v>0.2</v>
      </c>
      <c r="G48" s="354"/>
      <c r="H48" s="354"/>
      <c r="I48" s="354"/>
      <c r="J48" s="354"/>
      <c r="K48" s="354"/>
      <c r="L48" s="354"/>
      <c r="M48" s="356" t="s">
        <v>205</v>
      </c>
    </row>
    <row r="49" spans="1:13" ht="22.5" customHeight="1">
      <c r="A49" s="55" t="s">
        <v>43</v>
      </c>
      <c r="B49" s="42" t="s">
        <v>49</v>
      </c>
      <c r="C49" s="63">
        <f>원격소RTU!C114</f>
        <v>5</v>
      </c>
      <c r="D49" s="355" t="s">
        <v>46</v>
      </c>
      <c r="E49" s="354"/>
      <c r="F49" s="354"/>
      <c r="G49" s="357">
        <v>0.1</v>
      </c>
      <c r="H49" s="357">
        <f t="shared" ref="H49:H57" si="2">G49*C49</f>
        <v>0.5</v>
      </c>
      <c r="I49" s="357"/>
      <c r="J49" s="357"/>
      <c r="K49" s="357"/>
      <c r="L49" s="357"/>
      <c r="M49" s="358" t="s">
        <v>73</v>
      </c>
    </row>
    <row r="50" spans="1:13" ht="22.5" customHeight="1">
      <c r="A50" s="54" t="str">
        <f>원격소RTU!A115</f>
        <v>M.C.C.B</v>
      </c>
      <c r="B50" s="42" t="str">
        <f>원격소RTU!B115</f>
        <v>4P 50AF</v>
      </c>
      <c r="C50" s="63">
        <v>1</v>
      </c>
      <c r="D50" s="56" t="s">
        <v>23</v>
      </c>
      <c r="E50" s="354"/>
      <c r="F50" s="354"/>
      <c r="G50" s="359">
        <f>0.26*0.7</f>
        <v>0.182</v>
      </c>
      <c r="H50" s="360">
        <f t="shared" si="2"/>
        <v>0.182</v>
      </c>
      <c r="I50" s="357"/>
      <c r="J50" s="357"/>
      <c r="K50" s="357"/>
      <c r="L50" s="357"/>
      <c r="M50" s="358" t="s">
        <v>74</v>
      </c>
    </row>
    <row r="51" spans="1:13" ht="22.5" customHeight="1">
      <c r="A51" s="57" t="str">
        <f>원격소RTU!A116</f>
        <v>전력량계</v>
      </c>
      <c r="B51" s="42"/>
      <c r="C51" s="63">
        <v>1</v>
      </c>
      <c r="D51" s="355" t="s">
        <v>46</v>
      </c>
      <c r="E51" s="354"/>
      <c r="F51" s="354"/>
      <c r="G51" s="359">
        <f>0.19*0.7</f>
        <v>0.13299999999999998</v>
      </c>
      <c r="H51" s="360">
        <f t="shared" si="2"/>
        <v>0.13299999999999998</v>
      </c>
      <c r="I51" s="354"/>
      <c r="J51" s="354"/>
      <c r="K51" s="354"/>
      <c r="L51" s="354"/>
      <c r="M51" s="358" t="s">
        <v>74</v>
      </c>
    </row>
    <row r="52" spans="1:13" ht="22.5" customHeight="1">
      <c r="A52" s="57" t="str">
        <f>원격소RTU!A117</f>
        <v>M.C.C.B</v>
      </c>
      <c r="B52" s="57" t="str">
        <f>원격소RTU!B117</f>
        <v>3P 50AF</v>
      </c>
      <c r="C52" s="63">
        <v>1</v>
      </c>
      <c r="D52" s="42" t="s">
        <v>23</v>
      </c>
      <c r="E52" s="354"/>
      <c r="F52" s="354"/>
      <c r="G52" s="359">
        <f>0.19*0.7</f>
        <v>0.13299999999999998</v>
      </c>
      <c r="H52" s="360">
        <f t="shared" si="2"/>
        <v>0.13299999999999998</v>
      </c>
      <c r="I52" s="357"/>
      <c r="J52" s="357"/>
      <c r="K52" s="357"/>
      <c r="L52" s="357"/>
      <c r="M52" s="358" t="s">
        <v>74</v>
      </c>
    </row>
    <row r="53" spans="1:13" ht="22.5" customHeight="1">
      <c r="A53" s="57" t="str">
        <f>원격소RTU!A118</f>
        <v>E.L.C.B</v>
      </c>
      <c r="B53" s="57" t="str">
        <f>원격소RTU!B118</f>
        <v>2P 30AF</v>
      </c>
      <c r="C53" s="63">
        <v>1</v>
      </c>
      <c r="D53" s="56" t="s">
        <v>23</v>
      </c>
      <c r="E53" s="354"/>
      <c r="F53" s="354"/>
      <c r="G53" s="359">
        <f>0.19*0.7</f>
        <v>0.13299999999999998</v>
      </c>
      <c r="H53" s="360">
        <f t="shared" si="2"/>
        <v>0.13299999999999998</v>
      </c>
      <c r="I53" s="357"/>
      <c r="J53" s="357"/>
      <c r="K53" s="357"/>
      <c r="L53" s="357"/>
      <c r="M53" s="358" t="s">
        <v>74</v>
      </c>
    </row>
    <row r="54" spans="1:13" ht="22.5" customHeight="1">
      <c r="A54" s="57" t="str">
        <f>원격소RTU!A119</f>
        <v>전원용 서지보호기(카운터)</v>
      </c>
      <c r="B54" s="57" t="str">
        <f>원격소RTU!B119</f>
        <v>삼상,Class2, In 40kA, 
Imax 80kA 이상</v>
      </c>
      <c r="C54" s="63">
        <v>1</v>
      </c>
      <c r="D54" s="42" t="s">
        <v>23</v>
      </c>
      <c r="E54" s="354"/>
      <c r="F54" s="354"/>
      <c r="G54" s="354">
        <v>0.11</v>
      </c>
      <c r="H54" s="357">
        <f t="shared" si="2"/>
        <v>0.11</v>
      </c>
      <c r="I54" s="357"/>
      <c r="J54" s="357"/>
      <c r="K54" s="357"/>
      <c r="L54" s="357"/>
      <c r="M54" s="358" t="s">
        <v>209</v>
      </c>
    </row>
    <row r="55" spans="1:13" ht="22.5" customHeight="1">
      <c r="A55" s="54" t="s">
        <v>35</v>
      </c>
      <c r="B55" s="42" t="s">
        <v>210</v>
      </c>
      <c r="C55" s="63">
        <v>1</v>
      </c>
      <c r="D55" s="42" t="s">
        <v>23</v>
      </c>
      <c r="E55" s="359"/>
      <c r="F55" s="354"/>
      <c r="G55" s="359">
        <v>0.123</v>
      </c>
      <c r="H55" s="360">
        <f t="shared" si="2"/>
        <v>0.123</v>
      </c>
      <c r="I55" s="357"/>
      <c r="J55" s="357"/>
      <c r="K55" s="357"/>
      <c r="L55" s="357"/>
      <c r="M55" s="358" t="s">
        <v>211</v>
      </c>
    </row>
    <row r="56" spans="1:13" ht="22.5" customHeight="1">
      <c r="A56" s="55" t="s">
        <v>188</v>
      </c>
      <c r="B56" s="42" t="s">
        <v>212</v>
      </c>
      <c r="C56" s="63">
        <v>1</v>
      </c>
      <c r="D56" s="42" t="s">
        <v>23</v>
      </c>
      <c r="E56" s="354"/>
      <c r="F56" s="354"/>
      <c r="G56" s="354">
        <v>0.48</v>
      </c>
      <c r="H56" s="357">
        <f t="shared" si="2"/>
        <v>0.48</v>
      </c>
      <c r="I56" s="354"/>
      <c r="J56" s="354"/>
      <c r="K56" s="354"/>
      <c r="L56" s="354"/>
      <c r="M56" s="358" t="s">
        <v>213</v>
      </c>
    </row>
    <row r="57" spans="1:13" ht="22.5" customHeight="1">
      <c r="A57" s="55" t="s">
        <v>191</v>
      </c>
      <c r="B57" s="42" t="s">
        <v>214</v>
      </c>
      <c r="C57" s="63">
        <v>1</v>
      </c>
      <c r="D57" s="42" t="s">
        <v>23</v>
      </c>
      <c r="E57" s="354"/>
      <c r="F57" s="354"/>
      <c r="G57" s="354">
        <v>0.4</v>
      </c>
      <c r="H57" s="357">
        <f t="shared" si="2"/>
        <v>0.4</v>
      </c>
      <c r="I57" s="354"/>
      <c r="J57" s="354"/>
      <c r="K57" s="354"/>
      <c r="L57" s="354"/>
      <c r="M57" s="358" t="s">
        <v>213</v>
      </c>
    </row>
    <row r="58" spans="1:13" ht="22.5" customHeight="1">
      <c r="A58" s="55" t="s">
        <v>193</v>
      </c>
      <c r="B58" s="58" t="s">
        <v>195</v>
      </c>
      <c r="C58" s="63">
        <v>1</v>
      </c>
      <c r="D58" s="42" t="s">
        <v>23</v>
      </c>
      <c r="E58" s="354">
        <v>0.27</v>
      </c>
      <c r="F58" s="354">
        <f>E58*C58</f>
        <v>0.27</v>
      </c>
      <c r="G58" s="354"/>
      <c r="H58" s="354"/>
      <c r="I58" s="354"/>
      <c r="J58" s="354"/>
      <c r="K58" s="354"/>
      <c r="L58" s="354"/>
      <c r="M58" s="356" t="s">
        <v>205</v>
      </c>
    </row>
    <row r="59" spans="1:13" ht="22.5" customHeight="1">
      <c r="A59" s="55" t="s">
        <v>37</v>
      </c>
      <c r="B59" s="42" t="s">
        <v>77</v>
      </c>
      <c r="C59" s="63">
        <v>150</v>
      </c>
      <c r="D59" s="42" t="s">
        <v>22</v>
      </c>
      <c r="E59" s="359">
        <v>5.5E-2</v>
      </c>
      <c r="F59" s="359">
        <f>E59*C59</f>
        <v>8.25</v>
      </c>
      <c r="G59" s="354"/>
      <c r="H59" s="354"/>
      <c r="I59" s="354"/>
      <c r="J59" s="354"/>
      <c r="K59" s="354"/>
      <c r="L59" s="354"/>
      <c r="M59" s="356" t="s">
        <v>205</v>
      </c>
    </row>
    <row r="60" spans="1:13" s="760" customFormat="1" ht="23.25" customHeight="1">
      <c r="A60" s="761" t="str">
        <f>원격소RTU!A144</f>
        <v>디지털표시기</v>
      </c>
      <c r="B60" s="761" t="str">
        <f>원격소RTU!B144</f>
        <v>입력:4~20mA, 4 Digit</v>
      </c>
      <c r="C60" s="762">
        <f>원격소RTU!C144</f>
        <v>5</v>
      </c>
      <c r="D60" s="761" t="str">
        <f>원격소RTU!D144</f>
        <v>개</v>
      </c>
      <c r="E60" s="763">
        <v>0.27</v>
      </c>
      <c r="F60" s="764">
        <f>C60*E60</f>
        <v>1.35</v>
      </c>
      <c r="G60" s="765"/>
      <c r="H60" s="765"/>
      <c r="I60" s="765"/>
      <c r="J60" s="765"/>
      <c r="K60" s="765"/>
      <c r="L60" s="765"/>
      <c r="M60" s="361" t="s">
        <v>685</v>
      </c>
    </row>
    <row r="61" spans="1:13" ht="22.5" customHeight="1">
      <c r="A61" s="55"/>
      <c r="B61" s="42"/>
      <c r="C61" s="64"/>
      <c r="D61" s="42"/>
      <c r="E61" s="359"/>
      <c r="F61" s="359"/>
      <c r="G61" s="354"/>
      <c r="H61" s="354"/>
      <c r="I61" s="354"/>
      <c r="J61" s="354"/>
      <c r="K61" s="354"/>
      <c r="L61" s="354"/>
      <c r="M61" s="361"/>
    </row>
    <row r="62" spans="1:13" ht="22.5" customHeight="1">
      <c r="A62" s="55"/>
      <c r="B62" s="42"/>
      <c r="C62" s="64"/>
      <c r="D62" s="42"/>
      <c r="E62" s="359"/>
      <c r="F62" s="359"/>
      <c r="G62" s="354"/>
      <c r="H62" s="354"/>
      <c r="I62" s="354"/>
      <c r="J62" s="354"/>
      <c r="K62" s="354"/>
      <c r="L62" s="354"/>
      <c r="M62" s="361"/>
    </row>
    <row r="63" spans="1:13" ht="22.5" customHeight="1">
      <c r="A63" s="55"/>
      <c r="B63" s="42"/>
      <c r="C63" s="64"/>
      <c r="D63" s="42"/>
      <c r="E63" s="359"/>
      <c r="F63" s="359"/>
      <c r="G63" s="354"/>
      <c r="H63" s="354"/>
      <c r="I63" s="354"/>
      <c r="J63" s="354"/>
      <c r="K63" s="354"/>
      <c r="L63" s="354"/>
      <c r="M63" s="361"/>
    </row>
    <row r="64" spans="1:13" ht="22.5" customHeight="1">
      <c r="A64" s="55" t="s">
        <v>3</v>
      </c>
      <c r="B64" s="42"/>
      <c r="C64" s="353"/>
      <c r="D64" s="42"/>
      <c r="E64" s="354"/>
      <c r="F64" s="354">
        <f>TRUNC(SUM(F48:F60),2)</f>
        <v>10.07</v>
      </c>
      <c r="G64" s="354"/>
      <c r="H64" s="354">
        <f>TRUNC(SUM(H48:H59),2)</f>
        <v>2.19</v>
      </c>
      <c r="I64" s="354"/>
      <c r="J64" s="354"/>
      <c r="K64" s="354"/>
      <c r="L64" s="354"/>
      <c r="M64" s="42"/>
    </row>
  </sheetData>
  <mergeCells count="12">
    <mergeCell ref="E45:F45"/>
    <mergeCell ref="G45:H45"/>
    <mergeCell ref="I45:J45"/>
    <mergeCell ref="K45:L45"/>
    <mergeCell ref="K3:L3"/>
    <mergeCell ref="E23:F23"/>
    <mergeCell ref="G23:H23"/>
    <mergeCell ref="I23:J23"/>
    <mergeCell ref="E3:F3"/>
    <mergeCell ref="G3:H3"/>
    <mergeCell ref="I3:J3"/>
    <mergeCell ref="K23:L23"/>
  </mergeCells>
  <phoneticPr fontId="4" type="noConversion"/>
  <printOptions horizontalCentered="1" verticalCentered="1" gridLinesSet="0"/>
  <pageMargins left="0.59055118110236215" right="0.19685039370078741" top="0.59055118110236215" bottom="0.39370078740157483" header="0" footer="0"/>
  <pageSetup paperSize="9" fitToHeight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tabColor rgb="FFFF0000"/>
    <pageSetUpPr fitToPage="1"/>
  </sheetPr>
  <dimension ref="A1:M25"/>
  <sheetViews>
    <sheetView view="pageBreakPreview" zoomScale="85" zoomScaleSheetLayoutView="85" workbookViewId="0">
      <selection activeCell="P34" sqref="P34"/>
    </sheetView>
  </sheetViews>
  <sheetFormatPr defaultColWidth="9" defaultRowHeight="20.100000000000001" customHeight="1"/>
  <cols>
    <col min="1" max="1" width="4.5" style="18" customWidth="1"/>
    <col min="2" max="2" width="17.75" style="18" customWidth="1"/>
    <col min="3" max="3" width="13.25" style="18" customWidth="1"/>
    <col min="4" max="4" width="5.75" style="76" customWidth="1"/>
    <col min="5" max="5" width="4.625" style="18" customWidth="1"/>
    <col min="6" max="12" width="11.75" style="18" customWidth="1"/>
    <col min="13" max="13" width="9.625" style="73" customWidth="1"/>
    <col min="14" max="16384" width="9" style="18"/>
  </cols>
  <sheetData>
    <row r="1" spans="1:13" s="74" customFormat="1" ht="20.100000000000001" customHeight="1">
      <c r="A1" s="807" t="s">
        <v>259</v>
      </c>
      <c r="B1" s="808"/>
      <c r="C1" s="808"/>
      <c r="D1" s="808"/>
      <c r="E1" s="808"/>
      <c r="F1" s="808"/>
      <c r="G1" s="808"/>
      <c r="H1" s="808"/>
      <c r="I1" s="808"/>
      <c r="J1" s="808"/>
      <c r="K1" s="808"/>
      <c r="L1" s="808"/>
      <c r="M1" s="809"/>
    </row>
    <row r="2" spans="1:13" ht="20.100000000000001" customHeight="1">
      <c r="A2" s="407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9"/>
    </row>
    <row r="3" spans="1:13" ht="20.100000000000001" customHeight="1">
      <c r="A3" s="23" t="s">
        <v>258</v>
      </c>
      <c r="B3" s="410"/>
      <c r="D3" s="78"/>
      <c r="E3" s="78"/>
      <c r="F3" s="411"/>
      <c r="G3" s="78"/>
      <c r="H3" s="78"/>
      <c r="I3" s="78"/>
      <c r="J3" s="78"/>
      <c r="K3" s="78"/>
      <c r="L3" s="78"/>
      <c r="M3" s="79"/>
    </row>
    <row r="4" spans="1:13" ht="20.100000000000001" customHeight="1">
      <c r="A4" s="81" t="s">
        <v>260</v>
      </c>
      <c r="B4" s="412">
        <f>F25</f>
        <v>23071233</v>
      </c>
      <c r="C4" s="83" t="s">
        <v>5</v>
      </c>
      <c r="D4" s="84"/>
      <c r="E4" s="83"/>
      <c r="F4" s="83"/>
      <c r="G4" s="83"/>
      <c r="H4" s="83"/>
      <c r="I4" s="83"/>
      <c r="J4" s="83"/>
      <c r="K4" s="83"/>
      <c r="L4" s="83"/>
      <c r="M4" s="85"/>
    </row>
    <row r="5" spans="1:13" ht="20.100000000000001" customHeight="1">
      <c r="A5" s="833" t="s">
        <v>97</v>
      </c>
      <c r="B5" s="834"/>
      <c r="C5" s="831" t="s">
        <v>98</v>
      </c>
      <c r="D5" s="837" t="s">
        <v>99</v>
      </c>
      <c r="E5" s="831" t="s">
        <v>100</v>
      </c>
      <c r="F5" s="831" t="s">
        <v>257</v>
      </c>
      <c r="G5" s="87" t="s">
        <v>128</v>
      </c>
      <c r="H5" s="87"/>
      <c r="I5" s="87" t="s">
        <v>101</v>
      </c>
      <c r="J5" s="87"/>
      <c r="K5" s="87" t="s">
        <v>125</v>
      </c>
      <c r="L5" s="87"/>
      <c r="M5" s="831" t="s">
        <v>129</v>
      </c>
    </row>
    <row r="6" spans="1:13" ht="20.100000000000001" customHeight="1">
      <c r="A6" s="835"/>
      <c r="B6" s="836"/>
      <c r="C6" s="832"/>
      <c r="D6" s="838"/>
      <c r="E6" s="832"/>
      <c r="F6" s="832"/>
      <c r="G6" s="88" t="s">
        <v>126</v>
      </c>
      <c r="H6" s="88" t="s">
        <v>102</v>
      </c>
      <c r="I6" s="88" t="s">
        <v>126</v>
      </c>
      <c r="J6" s="88" t="s">
        <v>102</v>
      </c>
      <c r="K6" s="88" t="s">
        <v>126</v>
      </c>
      <c r="L6" s="88" t="s">
        <v>127</v>
      </c>
      <c r="M6" s="832"/>
    </row>
    <row r="7" spans="1:13" ht="21.95" customHeight="1">
      <c r="A7" s="81" t="s">
        <v>144</v>
      </c>
      <c r="B7" s="90"/>
      <c r="C7" s="42"/>
      <c r="D7" s="91">
        <v>1</v>
      </c>
      <c r="E7" s="42" t="s">
        <v>111</v>
      </c>
      <c r="F7" s="413">
        <f>SUM(H7,J7,L7)</f>
        <v>3287000</v>
      </c>
      <c r="G7" s="413"/>
      <c r="H7" s="413">
        <f>원격소설치!H25</f>
        <v>3238000</v>
      </c>
      <c r="I7" s="413"/>
      <c r="J7" s="631">
        <v>0</v>
      </c>
      <c r="K7" s="413"/>
      <c r="L7" s="413">
        <f>원격소설치!L25</f>
        <v>49000</v>
      </c>
      <c r="M7" s="414"/>
    </row>
    <row r="8" spans="1:13" ht="21.95" customHeight="1">
      <c r="A8" s="81" t="s">
        <v>674</v>
      </c>
      <c r="B8" s="90"/>
      <c r="C8" s="42"/>
      <c r="D8" s="91">
        <v>1</v>
      </c>
      <c r="E8" s="42" t="s">
        <v>111</v>
      </c>
      <c r="F8" s="413">
        <f>SUM(H8,J8,L8)</f>
        <v>19784233.420000002</v>
      </c>
      <c r="G8" s="413"/>
      <c r="H8" s="413">
        <f>자동화공사!G36</f>
        <v>16659207</v>
      </c>
      <c r="I8" s="413"/>
      <c r="J8" s="413">
        <f>자동화공사!I36</f>
        <v>2613498.42</v>
      </c>
      <c r="K8" s="413"/>
      <c r="L8" s="413">
        <f>자동화공사!K36</f>
        <v>511528</v>
      </c>
      <c r="M8" s="414"/>
    </row>
    <row r="9" spans="1:13" ht="21.95" customHeight="1">
      <c r="A9" s="81"/>
      <c r="B9" s="90"/>
      <c r="C9" s="42"/>
      <c r="D9" s="91"/>
      <c r="E9" s="42"/>
      <c r="F9" s="415"/>
      <c r="G9" s="413"/>
      <c r="H9" s="413"/>
      <c r="I9" s="413"/>
      <c r="J9" s="413"/>
      <c r="K9" s="413"/>
      <c r="L9" s="413"/>
      <c r="M9" s="414"/>
    </row>
    <row r="10" spans="1:13" ht="21.95" customHeight="1">
      <c r="A10" s="81"/>
      <c r="B10" s="90"/>
      <c r="C10" s="42"/>
      <c r="D10" s="91"/>
      <c r="E10" s="42"/>
      <c r="F10" s="413"/>
      <c r="G10" s="413"/>
      <c r="H10" s="413"/>
      <c r="I10" s="413"/>
      <c r="J10" s="413"/>
      <c r="K10" s="413"/>
      <c r="L10" s="413"/>
      <c r="M10" s="414"/>
    </row>
    <row r="11" spans="1:13" ht="21.95" customHeight="1">
      <c r="A11" s="81"/>
      <c r="B11" s="90"/>
      <c r="C11" s="42"/>
      <c r="D11" s="91"/>
      <c r="E11" s="42"/>
      <c r="F11" s="413"/>
      <c r="G11" s="413"/>
      <c r="H11" s="413"/>
      <c r="I11" s="413"/>
      <c r="J11" s="413"/>
      <c r="K11" s="413"/>
      <c r="L11" s="413"/>
      <c r="M11" s="414"/>
    </row>
    <row r="12" spans="1:13" ht="21.95" customHeight="1">
      <c r="A12" s="81"/>
      <c r="B12" s="90"/>
      <c r="C12" s="42"/>
      <c r="D12" s="91"/>
      <c r="E12" s="42"/>
      <c r="F12" s="413"/>
      <c r="G12" s="413"/>
      <c r="H12" s="413"/>
      <c r="I12" s="413"/>
      <c r="J12" s="413"/>
      <c r="K12" s="413"/>
      <c r="L12" s="413"/>
      <c r="M12" s="414"/>
    </row>
    <row r="13" spans="1:13" ht="21.95" customHeight="1">
      <c r="A13" s="81"/>
      <c r="B13" s="90"/>
      <c r="C13" s="42"/>
      <c r="D13" s="91"/>
      <c r="E13" s="42"/>
      <c r="F13" s="413"/>
      <c r="G13" s="413"/>
      <c r="H13" s="413"/>
      <c r="I13" s="413"/>
      <c r="J13" s="413"/>
      <c r="K13" s="413"/>
      <c r="L13" s="413"/>
      <c r="M13" s="414"/>
    </row>
    <row r="14" spans="1:13" ht="21.95" customHeight="1">
      <c r="A14" s="81"/>
      <c r="B14" s="90"/>
      <c r="C14" s="42"/>
      <c r="D14" s="91"/>
      <c r="E14" s="42"/>
      <c r="F14" s="413"/>
      <c r="G14" s="413"/>
      <c r="H14" s="413"/>
      <c r="I14" s="413"/>
      <c r="J14" s="413"/>
      <c r="K14" s="413"/>
      <c r="L14" s="413"/>
      <c r="M14" s="414"/>
    </row>
    <row r="15" spans="1:13" ht="21.95" customHeight="1">
      <c r="A15" s="81"/>
      <c r="B15" s="90"/>
      <c r="C15" s="42"/>
      <c r="D15" s="91"/>
      <c r="E15" s="42"/>
      <c r="F15" s="413"/>
      <c r="G15" s="413"/>
      <c r="H15" s="413"/>
      <c r="I15" s="413"/>
      <c r="J15" s="413"/>
      <c r="K15" s="413"/>
      <c r="L15" s="413"/>
      <c r="M15" s="414"/>
    </row>
    <row r="16" spans="1:13" ht="21.95" customHeight="1">
      <c r="A16" s="81"/>
      <c r="B16" s="90"/>
      <c r="C16" s="42"/>
      <c r="D16" s="91"/>
      <c r="E16" s="42"/>
      <c r="F16" s="413"/>
      <c r="G16" s="413"/>
      <c r="H16" s="413"/>
      <c r="I16" s="413"/>
      <c r="J16" s="413"/>
      <c r="K16" s="413"/>
      <c r="L16" s="413"/>
      <c r="M16" s="414"/>
    </row>
    <row r="17" spans="1:13" ht="21.95" customHeight="1">
      <c r="A17" s="81"/>
      <c r="B17" s="90"/>
      <c r="C17" s="42"/>
      <c r="D17" s="91"/>
      <c r="E17" s="42"/>
      <c r="F17" s="413"/>
      <c r="G17" s="413"/>
      <c r="H17" s="413"/>
      <c r="I17" s="413"/>
      <c r="J17" s="413"/>
      <c r="K17" s="413"/>
      <c r="L17" s="413"/>
      <c r="M17" s="414"/>
    </row>
    <row r="18" spans="1:13" ht="21.95" customHeight="1">
      <c r="A18" s="81"/>
      <c r="B18" s="90"/>
      <c r="C18" s="42"/>
      <c r="D18" s="91"/>
      <c r="E18" s="42"/>
      <c r="F18" s="413"/>
      <c r="G18" s="413"/>
      <c r="H18" s="413"/>
      <c r="I18" s="413"/>
      <c r="J18" s="413"/>
      <c r="K18" s="413"/>
      <c r="L18" s="413"/>
      <c r="M18" s="414"/>
    </row>
    <row r="19" spans="1:13" ht="21.95" customHeight="1">
      <c r="A19" s="81"/>
      <c r="B19" s="90"/>
      <c r="C19" s="42"/>
      <c r="D19" s="91"/>
      <c r="E19" s="42"/>
      <c r="F19" s="413"/>
      <c r="G19" s="413"/>
      <c r="H19" s="413"/>
      <c r="I19" s="413"/>
      <c r="J19" s="413"/>
      <c r="K19" s="413"/>
      <c r="L19" s="413"/>
      <c r="M19" s="414"/>
    </row>
    <row r="20" spans="1:13" ht="21.95" customHeight="1">
      <c r="A20" s="81"/>
      <c r="B20" s="90"/>
      <c r="C20" s="42"/>
      <c r="D20" s="91"/>
      <c r="E20" s="42"/>
      <c r="F20" s="413"/>
      <c r="G20" s="413"/>
      <c r="H20" s="413"/>
      <c r="I20" s="413"/>
      <c r="J20" s="413"/>
      <c r="K20" s="413"/>
      <c r="L20" s="413"/>
      <c r="M20" s="414"/>
    </row>
    <row r="21" spans="1:13" ht="21.95" customHeight="1">
      <c r="A21" s="81"/>
      <c r="B21" s="90"/>
      <c r="C21" s="42"/>
      <c r="D21" s="91"/>
      <c r="E21" s="42"/>
      <c r="F21" s="413"/>
      <c r="G21" s="413"/>
      <c r="H21" s="413"/>
      <c r="I21" s="413"/>
      <c r="J21" s="413"/>
      <c r="K21" s="413"/>
      <c r="L21" s="413"/>
      <c r="M21" s="414"/>
    </row>
    <row r="22" spans="1:13" ht="21.95" customHeight="1">
      <c r="A22" s="366"/>
      <c r="B22" s="416"/>
      <c r="C22" s="56"/>
      <c r="D22" s="417"/>
      <c r="E22" s="56"/>
      <c r="F22" s="418"/>
      <c r="G22" s="418"/>
      <c r="H22" s="418"/>
      <c r="I22" s="418"/>
      <c r="J22" s="418"/>
      <c r="K22" s="418"/>
      <c r="L22" s="418"/>
      <c r="M22" s="419"/>
    </row>
    <row r="23" spans="1:13" ht="21.95" customHeight="1">
      <c r="A23" s="366"/>
      <c r="B23" s="416"/>
      <c r="C23" s="56"/>
      <c r="D23" s="417"/>
      <c r="E23" s="56"/>
      <c r="F23" s="420"/>
      <c r="G23" s="418"/>
      <c r="H23" s="418"/>
      <c r="I23" s="418"/>
      <c r="J23" s="418"/>
      <c r="K23" s="418"/>
      <c r="L23" s="418"/>
      <c r="M23" s="419"/>
    </row>
    <row r="24" spans="1:13" ht="21.95" customHeight="1">
      <c r="A24" s="52"/>
      <c r="B24" s="416"/>
      <c r="C24" s="56"/>
      <c r="D24" s="417"/>
      <c r="E24" s="421"/>
      <c r="F24" s="418"/>
      <c r="G24" s="418"/>
      <c r="H24" s="418"/>
      <c r="I24" s="418"/>
      <c r="J24" s="418"/>
      <c r="K24" s="418"/>
      <c r="L24" s="418"/>
      <c r="M24" s="419"/>
    </row>
    <row r="25" spans="1:13" ht="21.95" customHeight="1">
      <c r="A25" s="52" t="s">
        <v>103</v>
      </c>
      <c r="B25" s="416"/>
      <c r="C25" s="56"/>
      <c r="D25" s="417"/>
      <c r="E25" s="421"/>
      <c r="F25" s="418">
        <f>SUM(H25:L25)</f>
        <v>23071233</v>
      </c>
      <c r="G25" s="418"/>
      <c r="H25" s="418">
        <f>INT(SUM(H7:H24))</f>
        <v>19897207</v>
      </c>
      <c r="I25" s="418"/>
      <c r="J25" s="418">
        <f>INT(SUM(J7:J24))</f>
        <v>2613498</v>
      </c>
      <c r="K25" s="418"/>
      <c r="L25" s="418">
        <f>INT(SUM(L7:L24))</f>
        <v>560528</v>
      </c>
      <c r="M25" s="419"/>
    </row>
  </sheetData>
  <mergeCells count="7">
    <mergeCell ref="A1:M1"/>
    <mergeCell ref="E5:E6"/>
    <mergeCell ref="M5:M6"/>
    <mergeCell ref="A5:B6"/>
    <mergeCell ref="C5:C6"/>
    <mergeCell ref="D5:D6"/>
    <mergeCell ref="F5:F6"/>
  </mergeCells>
  <phoneticPr fontId="3" type="noConversion"/>
  <printOptions horizontalCentered="1" verticalCentered="1" gridLinesSet="0"/>
  <pageMargins left="0.59055118110236215" right="0.19685039370078741" top="0.59055118110236215" bottom="0.39370078740157483" header="0" footer="0"/>
  <pageSetup paperSize="9" scale="94" fitToHeight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623111">
    <tabColor rgb="FFFF0000"/>
    <pageSetUpPr fitToPage="1"/>
  </sheetPr>
  <dimension ref="A1:P75"/>
  <sheetViews>
    <sheetView view="pageBreakPreview" zoomScale="85" zoomScaleNormal="85" zoomScaleSheetLayoutView="85" workbookViewId="0">
      <selection activeCell="N34" sqref="N34"/>
    </sheetView>
  </sheetViews>
  <sheetFormatPr defaultColWidth="9" defaultRowHeight="20.100000000000001" customHeight="1"/>
  <cols>
    <col min="1" max="1" width="4.5" style="18" customWidth="1"/>
    <col min="2" max="3" width="13.5" style="18" customWidth="1"/>
    <col min="4" max="4" width="7" style="123" customWidth="1"/>
    <col min="5" max="5" width="4.625" style="18" customWidth="1"/>
    <col min="6" max="6" width="10.875" style="18" customWidth="1"/>
    <col min="7" max="12" width="11.75" style="18" customWidth="1"/>
    <col min="13" max="13" width="7.625" style="73" customWidth="1"/>
    <col min="14" max="16384" width="9" style="18"/>
  </cols>
  <sheetData>
    <row r="1" spans="1:16" s="74" customFormat="1" ht="25.5" customHeight="1">
      <c r="A1" s="807" t="s">
        <v>262</v>
      </c>
      <c r="B1" s="808"/>
      <c r="C1" s="808"/>
      <c r="D1" s="808"/>
      <c r="E1" s="808"/>
      <c r="F1" s="808"/>
      <c r="G1" s="808"/>
      <c r="H1" s="808"/>
      <c r="I1" s="808"/>
      <c r="J1" s="808"/>
      <c r="K1" s="808"/>
      <c r="L1" s="808"/>
      <c r="M1" s="809"/>
    </row>
    <row r="2" spans="1:16" ht="20.100000000000001" customHeight="1">
      <c r="A2" s="75"/>
      <c r="D2" s="76"/>
      <c r="M2" s="77"/>
    </row>
    <row r="3" spans="1:16" ht="20.100000000000001" customHeight="1">
      <c r="A3" s="23" t="s">
        <v>261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9"/>
      <c r="O3" s="80"/>
      <c r="P3" s="80"/>
    </row>
    <row r="4" spans="1:16" s="86" customFormat="1" ht="20.100000000000001" customHeight="1">
      <c r="A4" s="81" t="s">
        <v>50</v>
      </c>
      <c r="B4" s="82">
        <f>F25</f>
        <v>3287000</v>
      </c>
      <c r="C4" s="83" t="s">
        <v>5</v>
      </c>
      <c r="D4" s="84"/>
      <c r="E4" s="83"/>
      <c r="F4" s="83"/>
      <c r="G4" s="83"/>
      <c r="H4" s="83"/>
      <c r="I4" s="83"/>
      <c r="J4" s="83"/>
      <c r="K4" s="83"/>
      <c r="L4" s="83"/>
      <c r="M4" s="85"/>
    </row>
    <row r="5" spans="1:16" ht="20.100000000000001" customHeight="1">
      <c r="A5" s="833" t="s">
        <v>113</v>
      </c>
      <c r="B5" s="839"/>
      <c r="C5" s="831" t="s">
        <v>98</v>
      </c>
      <c r="D5" s="837" t="s">
        <v>99</v>
      </c>
      <c r="E5" s="831" t="s">
        <v>100</v>
      </c>
      <c r="F5" s="831" t="s">
        <v>244</v>
      </c>
      <c r="G5" s="87" t="s">
        <v>114</v>
      </c>
      <c r="H5" s="87"/>
      <c r="I5" s="87" t="s">
        <v>115</v>
      </c>
      <c r="J5" s="87"/>
      <c r="K5" s="87" t="s">
        <v>116</v>
      </c>
      <c r="L5" s="87"/>
      <c r="M5" s="831" t="s">
        <v>117</v>
      </c>
    </row>
    <row r="6" spans="1:16" ht="20.100000000000001" customHeight="1">
      <c r="A6" s="840"/>
      <c r="B6" s="841"/>
      <c r="C6" s="832"/>
      <c r="D6" s="838"/>
      <c r="E6" s="832"/>
      <c r="F6" s="832"/>
      <c r="G6" s="88" t="s">
        <v>118</v>
      </c>
      <c r="H6" s="88" t="s">
        <v>102</v>
      </c>
      <c r="I6" s="88" t="s">
        <v>118</v>
      </c>
      <c r="J6" s="88" t="s">
        <v>102</v>
      </c>
      <c r="K6" s="88" t="s">
        <v>118</v>
      </c>
      <c r="L6" s="88" t="s">
        <v>119</v>
      </c>
      <c r="M6" s="832"/>
    </row>
    <row r="7" spans="1:16" ht="20.100000000000001" customHeight="1">
      <c r="A7" s="89" t="s">
        <v>463</v>
      </c>
      <c r="B7" s="90"/>
      <c r="C7" s="42"/>
      <c r="D7" s="91">
        <v>1</v>
      </c>
      <c r="E7" s="42" t="s">
        <v>96</v>
      </c>
      <c r="F7" s="92">
        <f>SUM(H7,J7,L7)</f>
        <v>2066000</v>
      </c>
      <c r="G7" s="92"/>
      <c r="H7" s="92">
        <f>H50</f>
        <v>2029000</v>
      </c>
      <c r="I7" s="92"/>
      <c r="J7" s="92"/>
      <c r="K7" s="92"/>
      <c r="L7" s="92">
        <f>L50</f>
        <v>37000</v>
      </c>
      <c r="M7" s="93"/>
    </row>
    <row r="8" spans="1:16" ht="20.100000000000001" customHeight="1">
      <c r="A8" s="89" t="str">
        <f>A51</f>
        <v>배수문제어반 설치</v>
      </c>
      <c r="B8" s="90"/>
      <c r="C8" s="42"/>
      <c r="D8" s="91">
        <v>1</v>
      </c>
      <c r="E8" s="42" t="s">
        <v>477</v>
      </c>
      <c r="F8" s="92">
        <f>SUM(H8,J8,L8)</f>
        <v>1221000</v>
      </c>
      <c r="G8" s="92"/>
      <c r="H8" s="92">
        <f>H75</f>
        <v>1209000</v>
      </c>
      <c r="I8" s="92"/>
      <c r="J8" s="92"/>
      <c r="K8" s="92"/>
      <c r="L8" s="92">
        <f>L75</f>
        <v>12000</v>
      </c>
      <c r="M8" s="53"/>
    </row>
    <row r="9" spans="1:16" ht="20.100000000000001" customHeight="1">
      <c r="A9" s="89"/>
      <c r="B9" s="90"/>
      <c r="C9" s="42"/>
      <c r="D9" s="91"/>
      <c r="E9" s="42"/>
      <c r="F9" s="92"/>
      <c r="G9" s="92"/>
      <c r="H9" s="92"/>
      <c r="I9" s="92"/>
      <c r="J9" s="92"/>
      <c r="K9" s="92"/>
      <c r="L9" s="92"/>
      <c r="M9" s="94"/>
    </row>
    <row r="10" spans="1:16" ht="20.25" customHeight="1">
      <c r="A10" s="89"/>
      <c r="B10" s="85"/>
      <c r="C10" s="42"/>
      <c r="D10" s="91"/>
      <c r="E10" s="42"/>
      <c r="F10" s="92"/>
      <c r="G10" s="92"/>
      <c r="H10" s="92"/>
      <c r="I10" s="92"/>
      <c r="J10" s="92"/>
      <c r="K10" s="92"/>
      <c r="L10" s="92"/>
      <c r="M10" s="94"/>
    </row>
    <row r="11" spans="1:16" ht="20.100000000000001" customHeight="1">
      <c r="A11" s="89"/>
      <c r="B11" s="85"/>
      <c r="C11" s="42"/>
      <c r="D11" s="91"/>
      <c r="E11" s="42"/>
      <c r="F11" s="92"/>
      <c r="G11" s="92"/>
      <c r="H11" s="92"/>
      <c r="I11" s="92"/>
      <c r="J11" s="92"/>
      <c r="K11" s="92"/>
      <c r="L11" s="92"/>
      <c r="M11" s="94"/>
    </row>
    <row r="12" spans="1:16" ht="20.100000000000001" customHeight="1">
      <c r="A12" s="89"/>
      <c r="B12" s="85"/>
      <c r="C12" s="42"/>
      <c r="D12" s="91"/>
      <c r="E12" s="42"/>
      <c r="F12" s="92"/>
      <c r="G12" s="92"/>
      <c r="H12" s="92"/>
      <c r="I12" s="92"/>
      <c r="J12" s="92"/>
      <c r="K12" s="92"/>
      <c r="L12" s="92"/>
      <c r="M12" s="94"/>
    </row>
    <row r="13" spans="1:16" ht="20.100000000000001" customHeight="1">
      <c r="A13" s="89"/>
      <c r="B13" s="85"/>
      <c r="C13" s="42"/>
      <c r="D13" s="91"/>
      <c r="E13" s="42"/>
      <c r="F13" s="92"/>
      <c r="G13" s="92"/>
      <c r="H13" s="92"/>
      <c r="I13" s="92"/>
      <c r="J13" s="92"/>
      <c r="K13" s="92"/>
      <c r="L13" s="92"/>
      <c r="M13" s="94"/>
    </row>
    <row r="14" spans="1:16" ht="20.100000000000001" customHeight="1">
      <c r="A14" s="89"/>
      <c r="B14" s="85"/>
      <c r="C14" s="42"/>
      <c r="D14" s="91"/>
      <c r="E14" s="42"/>
      <c r="F14" s="92"/>
      <c r="G14" s="92"/>
      <c r="H14" s="92"/>
      <c r="I14" s="92"/>
      <c r="J14" s="92"/>
      <c r="K14" s="92"/>
      <c r="L14" s="92"/>
      <c r="M14" s="94"/>
    </row>
    <row r="15" spans="1:16" ht="20.100000000000001" customHeight="1">
      <c r="A15" s="89"/>
      <c r="B15" s="85"/>
      <c r="C15" s="42"/>
      <c r="D15" s="91"/>
      <c r="E15" s="42"/>
      <c r="F15" s="92"/>
      <c r="G15" s="92"/>
      <c r="H15" s="92"/>
      <c r="I15" s="92"/>
      <c r="J15" s="92"/>
      <c r="K15" s="92"/>
      <c r="L15" s="92"/>
      <c r="M15" s="94"/>
    </row>
    <row r="16" spans="1:16" ht="20.100000000000001" customHeight="1">
      <c r="A16" s="51"/>
      <c r="B16" s="85"/>
      <c r="C16" s="42"/>
      <c r="D16" s="91"/>
      <c r="E16" s="42"/>
      <c r="F16" s="92"/>
      <c r="G16" s="92"/>
      <c r="H16" s="92"/>
      <c r="I16" s="92"/>
      <c r="J16" s="92"/>
      <c r="K16" s="92"/>
      <c r="L16" s="92"/>
      <c r="M16" s="94"/>
    </row>
    <row r="17" spans="1:13" ht="20.100000000000001" customHeight="1">
      <c r="A17" s="51"/>
      <c r="B17" s="85"/>
      <c r="C17" s="42"/>
      <c r="D17" s="91"/>
      <c r="E17" s="42"/>
      <c r="F17" s="92"/>
      <c r="G17" s="92"/>
      <c r="H17" s="92"/>
      <c r="I17" s="92"/>
      <c r="J17" s="92"/>
      <c r="K17" s="92"/>
      <c r="L17" s="92"/>
      <c r="M17" s="94"/>
    </row>
    <row r="18" spans="1:13" ht="20.100000000000001" customHeight="1">
      <c r="A18" s="51"/>
      <c r="B18" s="85"/>
      <c r="C18" s="42"/>
      <c r="D18" s="91"/>
      <c r="E18" s="42"/>
      <c r="F18" s="92"/>
      <c r="G18" s="92"/>
      <c r="H18" s="92"/>
      <c r="I18" s="92"/>
      <c r="J18" s="92"/>
      <c r="K18" s="92"/>
      <c r="L18" s="92"/>
      <c r="M18" s="94"/>
    </row>
    <row r="19" spans="1:13" ht="20.100000000000001" customHeight="1">
      <c r="A19" s="81"/>
      <c r="B19" s="90"/>
      <c r="C19" s="42"/>
      <c r="D19" s="91"/>
      <c r="E19" s="42"/>
      <c r="F19" s="92"/>
      <c r="G19" s="92"/>
      <c r="H19" s="92"/>
      <c r="I19" s="92"/>
      <c r="J19" s="92"/>
      <c r="K19" s="92"/>
      <c r="L19" s="92"/>
      <c r="M19" s="53"/>
    </row>
    <row r="20" spans="1:13" ht="20.100000000000001" customHeight="1">
      <c r="A20" s="51"/>
      <c r="B20" s="85"/>
      <c r="C20" s="42"/>
      <c r="D20" s="91"/>
      <c r="E20" s="42"/>
      <c r="F20" s="92"/>
      <c r="G20" s="92"/>
      <c r="H20" s="92"/>
      <c r="I20" s="92"/>
      <c r="J20" s="92"/>
      <c r="K20" s="92"/>
      <c r="L20" s="92"/>
      <c r="M20" s="94"/>
    </row>
    <row r="21" spans="1:13" ht="20.100000000000001" customHeight="1">
      <c r="A21" s="51"/>
      <c r="B21" s="85"/>
      <c r="C21" s="42"/>
      <c r="D21" s="91"/>
      <c r="E21" s="42"/>
      <c r="F21" s="95"/>
      <c r="G21" s="95"/>
      <c r="H21" s="95"/>
      <c r="I21" s="95"/>
      <c r="J21" s="95"/>
      <c r="K21" s="95"/>
      <c r="L21" s="95"/>
      <c r="M21" s="53"/>
    </row>
    <row r="22" spans="1:13" ht="20.100000000000001" customHeight="1">
      <c r="A22" s="51"/>
      <c r="B22" s="85"/>
      <c r="C22" s="42"/>
      <c r="D22" s="91"/>
      <c r="E22" s="42"/>
      <c r="F22" s="95"/>
      <c r="G22" s="95"/>
      <c r="H22" s="95"/>
      <c r="I22" s="95"/>
      <c r="J22" s="95"/>
      <c r="K22" s="95"/>
      <c r="L22" s="95"/>
      <c r="M22" s="53"/>
    </row>
    <row r="23" spans="1:13" ht="20.100000000000001" customHeight="1">
      <c r="A23" s="51"/>
      <c r="B23" s="85"/>
      <c r="C23" s="42"/>
      <c r="D23" s="91"/>
      <c r="E23" s="42"/>
      <c r="F23" s="95"/>
      <c r="G23" s="95"/>
      <c r="H23" s="95"/>
      <c r="I23" s="95"/>
      <c r="J23" s="95"/>
      <c r="K23" s="95"/>
      <c r="L23" s="95"/>
      <c r="M23" s="53"/>
    </row>
    <row r="24" spans="1:13" ht="20.100000000000001" customHeight="1">
      <c r="A24" s="51"/>
      <c r="B24" s="85"/>
      <c r="C24" s="42"/>
      <c r="D24" s="91"/>
      <c r="E24" s="42"/>
      <c r="F24" s="95"/>
      <c r="G24" s="95"/>
      <c r="H24" s="95"/>
      <c r="I24" s="95"/>
      <c r="J24" s="95"/>
      <c r="K24" s="95"/>
      <c r="L24" s="95"/>
      <c r="M24" s="53"/>
    </row>
    <row r="25" spans="1:13" ht="20.100000000000001" customHeight="1">
      <c r="A25" s="51" t="s">
        <v>103</v>
      </c>
      <c r="B25" s="85"/>
      <c r="C25" s="42"/>
      <c r="D25" s="91"/>
      <c r="E25" s="42"/>
      <c r="F25" s="92">
        <f>SUM(F7:F19)</f>
        <v>3287000</v>
      </c>
      <c r="G25" s="92"/>
      <c r="H25" s="92">
        <f>SUM(H7:H19)</f>
        <v>3238000</v>
      </c>
      <c r="I25" s="92"/>
      <c r="J25" s="92"/>
      <c r="K25" s="92"/>
      <c r="L25" s="92">
        <f>SUM(L7:L19)</f>
        <v>49000</v>
      </c>
      <c r="M25" s="53"/>
    </row>
    <row r="26" spans="1:13" ht="20.100000000000001" customHeight="1">
      <c r="A26" s="96" t="s">
        <v>1</v>
      </c>
      <c r="B26" s="97"/>
      <c r="C26" s="98"/>
      <c r="D26" s="99"/>
      <c r="E26" s="98"/>
      <c r="F26" s="100"/>
      <c r="G26" s="100"/>
      <c r="H26" s="100"/>
      <c r="I26" s="100"/>
      <c r="J26" s="100"/>
      <c r="K26" s="100"/>
      <c r="L26" s="100"/>
      <c r="M26" s="101"/>
    </row>
    <row r="27" spans="1:13" ht="20.100000000000001" customHeight="1">
      <c r="A27" s="51"/>
      <c r="B27" s="102"/>
      <c r="C27" s="103"/>
      <c r="D27" s="84"/>
      <c r="E27" s="103"/>
      <c r="F27" s="82"/>
      <c r="G27" s="82"/>
      <c r="H27" s="82"/>
      <c r="I27" s="82"/>
      <c r="J27" s="82"/>
      <c r="K27" s="82"/>
      <c r="L27" s="82"/>
      <c r="M27" s="104"/>
    </row>
    <row r="28" spans="1:13" ht="20.100000000000001" customHeight="1">
      <c r="A28" s="833" t="s">
        <v>113</v>
      </c>
      <c r="B28" s="839"/>
      <c r="C28" s="831" t="s">
        <v>98</v>
      </c>
      <c r="D28" s="837" t="s">
        <v>99</v>
      </c>
      <c r="E28" s="831" t="s">
        <v>100</v>
      </c>
      <c r="F28" s="831" t="s">
        <v>244</v>
      </c>
      <c r="G28" s="87" t="s">
        <v>114</v>
      </c>
      <c r="H28" s="87"/>
      <c r="I28" s="87" t="s">
        <v>115</v>
      </c>
      <c r="J28" s="87"/>
      <c r="K28" s="87" t="s">
        <v>116</v>
      </c>
      <c r="L28" s="87"/>
      <c r="M28" s="831" t="s">
        <v>117</v>
      </c>
    </row>
    <row r="29" spans="1:13" ht="20.100000000000001" customHeight="1">
      <c r="A29" s="840"/>
      <c r="B29" s="841"/>
      <c r="C29" s="832"/>
      <c r="D29" s="838"/>
      <c r="E29" s="832"/>
      <c r="F29" s="832"/>
      <c r="G29" s="88" t="s">
        <v>118</v>
      </c>
      <c r="H29" s="88" t="s">
        <v>102</v>
      </c>
      <c r="I29" s="88" t="s">
        <v>118</v>
      </c>
      <c r="J29" s="88" t="s">
        <v>102</v>
      </c>
      <c r="K29" s="88" t="s">
        <v>118</v>
      </c>
      <c r="L29" s="88" t="s">
        <v>119</v>
      </c>
      <c r="M29" s="832"/>
    </row>
    <row r="30" spans="1:13" s="86" customFormat="1" ht="20.100000000000001" customHeight="1">
      <c r="A30" s="105" t="s">
        <v>120</v>
      </c>
      <c r="B30" s="105"/>
      <c r="C30" s="42"/>
      <c r="D30" s="106"/>
      <c r="E30" s="42"/>
      <c r="F30" s="107"/>
      <c r="G30" s="107"/>
      <c r="H30" s="107"/>
      <c r="I30" s="108"/>
      <c r="J30" s="107"/>
      <c r="K30" s="105"/>
      <c r="L30" s="105"/>
      <c r="M30" s="109"/>
    </row>
    <row r="31" spans="1:13" s="86" customFormat="1" ht="20.100000000000001" customHeight="1">
      <c r="A31" s="81" t="s">
        <v>422</v>
      </c>
      <c r="B31" s="90"/>
      <c r="C31" s="42"/>
      <c r="D31" s="605">
        <f>원격소설치근!F25</f>
        <v>2.9</v>
      </c>
      <c r="E31" s="112" t="s">
        <v>24</v>
      </c>
      <c r="F31" s="114">
        <f>H31</f>
        <v>793660</v>
      </c>
      <c r="G31" s="43">
        <f>VLOOKUP(A31,'2026상반기 노임'!$B$2:$C$48,2,)</f>
        <v>273676</v>
      </c>
      <c r="H31" s="114">
        <f>TRUNC(G31*D31)</f>
        <v>793660</v>
      </c>
      <c r="I31" s="601"/>
      <c r="J31" s="552"/>
      <c r="K31" s="553"/>
      <c r="L31" s="553"/>
      <c r="M31" s="554"/>
    </row>
    <row r="32" spans="1:13" ht="20.100000000000001" customHeight="1">
      <c r="A32" s="110" t="s">
        <v>332</v>
      </c>
      <c r="B32" s="111"/>
      <c r="C32" s="112"/>
      <c r="D32" s="113">
        <f>원격소설치근!H25</f>
        <v>1.2</v>
      </c>
      <c r="E32" s="112" t="s">
        <v>24</v>
      </c>
      <c r="F32" s="114">
        <f>H32</f>
        <v>365410</v>
      </c>
      <c r="G32" s="43">
        <f>VLOOKUP(A32,'2026상반기 노임'!$B$2:$C$48,2,)</f>
        <v>304509</v>
      </c>
      <c r="H32" s="114">
        <f>TRUNC(G32*D32)</f>
        <v>365410</v>
      </c>
      <c r="I32" s="115"/>
      <c r="J32" s="115"/>
      <c r="K32" s="115"/>
      <c r="L32" s="115"/>
      <c r="M32" s="116"/>
    </row>
    <row r="33" spans="1:16" s="86" customFormat="1" ht="20.100000000000001" customHeight="1">
      <c r="A33" s="110" t="s">
        <v>333</v>
      </c>
      <c r="B33" s="111"/>
      <c r="C33" s="112"/>
      <c r="D33" s="113">
        <f>원격소설치근!J25</f>
        <v>0.5</v>
      </c>
      <c r="E33" s="112" t="s">
        <v>24</v>
      </c>
      <c r="F33" s="114">
        <f>H33</f>
        <v>157764</v>
      </c>
      <c r="G33" s="43">
        <f>VLOOKUP(A33,'2026상반기 노임'!$B$2:$C$48,2,)</f>
        <v>315528</v>
      </c>
      <c r="H33" s="114">
        <f>TRUNC(G33*D33)</f>
        <v>157764</v>
      </c>
      <c r="I33" s="115"/>
      <c r="J33" s="115"/>
      <c r="K33" s="115"/>
      <c r="L33" s="115"/>
      <c r="M33" s="116"/>
      <c r="O33" s="80"/>
      <c r="P33" s="80"/>
    </row>
    <row r="34" spans="1:16" s="86" customFormat="1" ht="20.100000000000001" customHeight="1">
      <c r="A34" s="110" t="s">
        <v>334</v>
      </c>
      <c r="B34" s="111"/>
      <c r="C34" s="112"/>
      <c r="D34" s="113">
        <f>원격소설치근!L25</f>
        <v>1.4</v>
      </c>
      <c r="E34" s="112" t="s">
        <v>24</v>
      </c>
      <c r="F34" s="114">
        <f>H34</f>
        <v>240895</v>
      </c>
      <c r="G34" s="43">
        <f>VLOOKUP(A34,'2026상반기 노임'!$B$2:$C$48,2,)</f>
        <v>172068</v>
      </c>
      <c r="H34" s="114">
        <f>TRUNC(G34*D34)</f>
        <v>240895</v>
      </c>
      <c r="I34" s="602"/>
      <c r="J34" s="555"/>
      <c r="K34" s="555"/>
      <c r="L34" s="555"/>
      <c r="M34" s="556"/>
      <c r="O34" s="80"/>
      <c r="P34" s="80"/>
    </row>
    <row r="35" spans="1:16" s="86" customFormat="1" ht="20.100000000000001" customHeight="1">
      <c r="A35" s="110" t="s">
        <v>335</v>
      </c>
      <c r="B35" s="111"/>
      <c r="C35" s="112"/>
      <c r="D35" s="113">
        <f>원격소설치근!N25</f>
        <v>1.2</v>
      </c>
      <c r="E35" s="112" t="s">
        <v>24</v>
      </c>
      <c r="F35" s="114">
        <f>H35</f>
        <v>471708</v>
      </c>
      <c r="G35" s="43">
        <f>VLOOKUP(A35,'2026상반기 노임'!$B$2:$C$48,2,)</f>
        <v>393090</v>
      </c>
      <c r="H35" s="114">
        <f>TRUNC(G35*D35)</f>
        <v>471708</v>
      </c>
      <c r="I35" s="115"/>
      <c r="J35" s="115"/>
      <c r="K35" s="115"/>
      <c r="L35" s="115"/>
      <c r="M35" s="116"/>
      <c r="O35" s="80"/>
      <c r="P35" s="80"/>
    </row>
    <row r="36" spans="1:16" ht="20.100000000000001" customHeight="1">
      <c r="A36" s="117"/>
      <c r="B36" s="118"/>
      <c r="C36" s="112"/>
      <c r="D36" s="113"/>
      <c r="E36" s="112"/>
      <c r="F36" s="114"/>
      <c r="G36" s="115"/>
      <c r="H36" s="114"/>
      <c r="I36" s="115"/>
      <c r="J36" s="115"/>
      <c r="K36" s="115"/>
      <c r="L36" s="115"/>
      <c r="M36" s="116"/>
    </row>
    <row r="37" spans="1:16" s="86" customFormat="1" ht="20.100000000000001" customHeight="1">
      <c r="A37" s="105" t="s">
        <v>121</v>
      </c>
      <c r="B37" s="119"/>
      <c r="C37" s="112"/>
      <c r="D37" s="113"/>
      <c r="E37" s="112"/>
      <c r="F37" s="114"/>
      <c r="G37" s="115"/>
      <c r="H37" s="114"/>
      <c r="I37" s="115"/>
      <c r="J37" s="115"/>
      <c r="K37" s="115"/>
      <c r="L37" s="115"/>
      <c r="M37" s="116"/>
      <c r="O37" s="80"/>
      <c r="P37" s="80"/>
    </row>
    <row r="38" spans="1:16" ht="20.100000000000001" customHeight="1">
      <c r="A38" s="117" t="s">
        <v>122</v>
      </c>
      <c r="B38" s="105"/>
      <c r="C38" s="112" t="s">
        <v>104</v>
      </c>
      <c r="D38" s="120">
        <v>1</v>
      </c>
      <c r="E38" s="56" t="s">
        <v>96</v>
      </c>
      <c r="F38" s="114"/>
      <c r="G38" s="114"/>
      <c r="H38" s="114"/>
      <c r="I38" s="114"/>
      <c r="J38" s="114"/>
      <c r="K38" s="115"/>
      <c r="L38" s="114">
        <f>TRUNC(SUM(H32:H35)*3%)</f>
        <v>37073</v>
      </c>
      <c r="M38" s="116"/>
      <c r="N38" s="86"/>
      <c r="O38" s="80"/>
      <c r="P38" s="80"/>
    </row>
    <row r="39" spans="1:16" ht="20.100000000000001" customHeight="1">
      <c r="A39" s="121"/>
      <c r="B39" s="90"/>
      <c r="C39" s="112"/>
      <c r="D39" s="122"/>
      <c r="E39" s="42"/>
      <c r="F39" s="114"/>
      <c r="G39" s="114"/>
      <c r="H39" s="114"/>
      <c r="I39" s="114"/>
      <c r="J39" s="114"/>
      <c r="K39" s="115"/>
      <c r="L39" s="114"/>
      <c r="M39" s="116"/>
      <c r="N39" s="86"/>
      <c r="O39" s="80"/>
      <c r="P39" s="80"/>
    </row>
    <row r="40" spans="1:16" ht="20.100000000000001" customHeight="1">
      <c r="A40" s="121"/>
      <c r="B40" s="90"/>
      <c r="C40" s="112"/>
      <c r="D40" s="122"/>
      <c r="E40" s="42"/>
      <c r="F40" s="114"/>
      <c r="G40" s="114"/>
      <c r="H40" s="114"/>
      <c r="I40" s="114"/>
      <c r="J40" s="114"/>
      <c r="K40" s="115"/>
      <c r="L40" s="114"/>
      <c r="M40" s="116"/>
      <c r="N40" s="86"/>
      <c r="O40" s="80"/>
      <c r="P40" s="80"/>
    </row>
    <row r="41" spans="1:16" ht="20.100000000000001" customHeight="1">
      <c r="A41" s="51"/>
      <c r="B41" s="85"/>
      <c r="C41" s="42"/>
      <c r="D41" s="106"/>
      <c r="E41" s="42"/>
      <c r="F41" s="114"/>
      <c r="G41" s="114"/>
      <c r="H41" s="114"/>
      <c r="I41" s="114"/>
      <c r="J41" s="114"/>
      <c r="K41" s="114"/>
      <c r="L41" s="114"/>
      <c r="M41" s="53"/>
      <c r="N41" s="86"/>
      <c r="O41" s="80"/>
      <c r="P41" s="80"/>
    </row>
    <row r="42" spans="1:16" ht="20.100000000000001" customHeight="1">
      <c r="A42" s="51"/>
      <c r="B42" s="85"/>
      <c r="C42" s="42"/>
      <c r="D42" s="106"/>
      <c r="E42" s="42"/>
      <c r="F42" s="114"/>
      <c r="G42" s="114"/>
      <c r="H42" s="114"/>
      <c r="I42" s="114"/>
      <c r="J42" s="114"/>
      <c r="K42" s="114"/>
      <c r="L42" s="114"/>
      <c r="M42" s="53"/>
      <c r="N42" s="86"/>
      <c r="O42" s="80"/>
      <c r="P42" s="80"/>
    </row>
    <row r="43" spans="1:16" ht="20.100000000000001" customHeight="1">
      <c r="A43" s="51"/>
      <c r="B43" s="85"/>
      <c r="C43" s="42"/>
      <c r="D43" s="106"/>
      <c r="E43" s="42"/>
      <c r="F43" s="114"/>
      <c r="G43" s="114"/>
      <c r="H43" s="114"/>
      <c r="I43" s="114"/>
      <c r="J43" s="114"/>
      <c r="K43" s="114"/>
      <c r="L43" s="114"/>
      <c r="M43" s="53"/>
      <c r="N43" s="86"/>
      <c r="O43" s="80"/>
      <c r="P43" s="80"/>
    </row>
    <row r="44" spans="1:16" ht="20.100000000000001" customHeight="1">
      <c r="A44" s="51"/>
      <c r="B44" s="85"/>
      <c r="C44" s="42"/>
      <c r="D44" s="106"/>
      <c r="E44" s="42"/>
      <c r="F44" s="114"/>
      <c r="G44" s="114"/>
      <c r="H44" s="114"/>
      <c r="I44" s="114"/>
      <c r="J44" s="114"/>
      <c r="K44" s="114"/>
      <c r="L44" s="114"/>
      <c r="M44" s="53"/>
      <c r="N44" s="86"/>
      <c r="O44" s="80"/>
      <c r="P44" s="80"/>
    </row>
    <row r="45" spans="1:16" ht="20.100000000000001" customHeight="1">
      <c r="A45" s="51"/>
      <c r="B45" s="85"/>
      <c r="C45" s="42"/>
      <c r="D45" s="106"/>
      <c r="E45" s="42"/>
      <c r="F45" s="114"/>
      <c r="G45" s="114"/>
      <c r="H45" s="114"/>
      <c r="I45" s="114"/>
      <c r="J45" s="114"/>
      <c r="K45" s="114"/>
      <c r="L45" s="114"/>
      <c r="M45" s="53"/>
      <c r="N45" s="86"/>
      <c r="O45" s="80"/>
      <c r="P45" s="80"/>
    </row>
    <row r="46" spans="1:16" ht="20.100000000000001" customHeight="1">
      <c r="A46" s="51"/>
      <c r="B46" s="85"/>
      <c r="C46" s="42"/>
      <c r="D46" s="106"/>
      <c r="E46" s="42"/>
      <c r="F46" s="114"/>
      <c r="G46" s="114"/>
      <c r="H46" s="114"/>
      <c r="I46" s="114"/>
      <c r="J46" s="114"/>
      <c r="K46" s="114"/>
      <c r="L46" s="114"/>
      <c r="M46" s="53"/>
      <c r="N46" s="86"/>
      <c r="O46" s="80"/>
      <c r="P46" s="80"/>
    </row>
    <row r="47" spans="1:16" ht="20.100000000000001" customHeight="1">
      <c r="A47" s="51"/>
      <c r="B47" s="85"/>
      <c r="C47" s="42"/>
      <c r="D47" s="106"/>
      <c r="E47" s="42"/>
      <c r="F47" s="114"/>
      <c r="G47" s="114"/>
      <c r="H47" s="114"/>
      <c r="I47" s="114"/>
      <c r="J47" s="114"/>
      <c r="K47" s="114"/>
      <c r="L47" s="114"/>
      <c r="M47" s="53"/>
      <c r="N47" s="86"/>
      <c r="O47" s="80"/>
      <c r="P47" s="80"/>
    </row>
    <row r="48" spans="1:16" ht="20.100000000000001" customHeight="1">
      <c r="A48" s="51"/>
      <c r="B48" s="85"/>
      <c r="C48" s="42"/>
      <c r="D48" s="106"/>
      <c r="E48" s="42"/>
      <c r="F48" s="114"/>
      <c r="G48" s="114"/>
      <c r="H48" s="114"/>
      <c r="I48" s="114"/>
      <c r="J48" s="114"/>
      <c r="K48" s="114"/>
      <c r="L48" s="114"/>
      <c r="M48" s="53"/>
      <c r="N48" s="86"/>
      <c r="O48" s="80"/>
      <c r="P48" s="80"/>
    </row>
    <row r="49" spans="1:16" ht="20.100000000000001" customHeight="1">
      <c r="A49" s="51"/>
      <c r="B49" s="85"/>
      <c r="C49" s="42"/>
      <c r="D49" s="106"/>
      <c r="E49" s="42"/>
      <c r="F49" s="114"/>
      <c r="G49" s="114"/>
      <c r="H49" s="114"/>
      <c r="I49" s="114"/>
      <c r="J49" s="114"/>
      <c r="K49" s="114"/>
      <c r="L49" s="114"/>
      <c r="M49" s="53"/>
      <c r="N49" s="86"/>
      <c r="O49" s="80"/>
      <c r="P49" s="80"/>
    </row>
    <row r="50" spans="1:16" ht="20.100000000000001" customHeight="1">
      <c r="A50" s="51" t="s">
        <v>3</v>
      </c>
      <c r="B50" s="85"/>
      <c r="C50" s="42"/>
      <c r="D50" s="106"/>
      <c r="E50" s="42"/>
      <c r="F50" s="114">
        <f>SUM(H50,J50,L50)</f>
        <v>2066000</v>
      </c>
      <c r="G50" s="114"/>
      <c r="H50" s="114">
        <f>TRUNC(SUM(H31:H38),-3)</f>
        <v>2029000</v>
      </c>
      <c r="I50" s="114"/>
      <c r="J50" s="114"/>
      <c r="K50" s="114"/>
      <c r="L50" s="114">
        <f>TRUNC(L38,-3)</f>
        <v>37000</v>
      </c>
      <c r="M50" s="53"/>
      <c r="N50" s="86"/>
      <c r="O50" s="80"/>
      <c r="P50" s="80"/>
    </row>
    <row r="51" spans="1:16" ht="20.100000000000001" customHeight="1">
      <c r="A51" s="96" t="s">
        <v>475</v>
      </c>
      <c r="B51" s="97"/>
      <c r="C51" s="98"/>
      <c r="D51" s="99"/>
      <c r="E51" s="98"/>
      <c r="F51" s="100"/>
      <c r="G51" s="100"/>
      <c r="H51" s="100"/>
      <c r="I51" s="100"/>
      <c r="J51" s="100"/>
      <c r="K51" s="100"/>
      <c r="L51" s="100"/>
      <c r="M51" s="101"/>
    </row>
    <row r="52" spans="1:16" ht="20.100000000000001" customHeight="1">
      <c r="A52" s="51"/>
      <c r="B52" s="102"/>
      <c r="C52" s="103"/>
      <c r="D52" s="84"/>
      <c r="E52" s="103"/>
      <c r="F52" s="82"/>
      <c r="G52" s="82"/>
      <c r="H52" s="82"/>
      <c r="I52" s="82"/>
      <c r="J52" s="82"/>
      <c r="K52" s="82"/>
      <c r="L52" s="82"/>
      <c r="M52" s="104"/>
    </row>
    <row r="53" spans="1:16" ht="20.100000000000001" customHeight="1">
      <c r="A53" s="833" t="s">
        <v>113</v>
      </c>
      <c r="B53" s="839"/>
      <c r="C53" s="831" t="s">
        <v>98</v>
      </c>
      <c r="D53" s="837" t="s">
        <v>99</v>
      </c>
      <c r="E53" s="831" t="s">
        <v>100</v>
      </c>
      <c r="F53" s="831" t="s">
        <v>244</v>
      </c>
      <c r="G53" s="87" t="s">
        <v>114</v>
      </c>
      <c r="H53" s="87"/>
      <c r="I53" s="87" t="s">
        <v>115</v>
      </c>
      <c r="J53" s="87"/>
      <c r="K53" s="87" t="s">
        <v>116</v>
      </c>
      <c r="L53" s="87"/>
      <c r="M53" s="831" t="s">
        <v>117</v>
      </c>
    </row>
    <row r="54" spans="1:16" ht="20.100000000000001" customHeight="1">
      <c r="A54" s="840"/>
      <c r="B54" s="841"/>
      <c r="C54" s="832"/>
      <c r="D54" s="838"/>
      <c r="E54" s="832"/>
      <c r="F54" s="832"/>
      <c r="G54" s="88" t="s">
        <v>118</v>
      </c>
      <c r="H54" s="88" t="s">
        <v>102</v>
      </c>
      <c r="I54" s="88" t="s">
        <v>118</v>
      </c>
      <c r="J54" s="88" t="s">
        <v>102</v>
      </c>
      <c r="K54" s="88" t="s">
        <v>118</v>
      </c>
      <c r="L54" s="88" t="s">
        <v>119</v>
      </c>
      <c r="M54" s="832"/>
    </row>
    <row r="55" spans="1:16" s="86" customFormat="1" ht="20.100000000000001" customHeight="1">
      <c r="A55" s="105" t="s">
        <v>120</v>
      </c>
      <c r="B55" s="105"/>
      <c r="C55" s="42"/>
      <c r="D55" s="106"/>
      <c r="E55" s="42"/>
      <c r="F55" s="107"/>
      <c r="G55" s="107"/>
      <c r="H55" s="107"/>
      <c r="I55" s="108"/>
      <c r="J55" s="107"/>
      <c r="K55" s="105"/>
      <c r="L55" s="105"/>
      <c r="M55" s="109"/>
    </row>
    <row r="56" spans="1:16" s="86" customFormat="1" ht="20.100000000000001" customHeight="1">
      <c r="A56" s="81" t="s">
        <v>422</v>
      </c>
      <c r="B56" s="90"/>
      <c r="C56" s="42"/>
      <c r="D56" s="605">
        <f>원격소설치근!F50</f>
        <v>2.9</v>
      </c>
      <c r="E56" s="112" t="s">
        <v>24</v>
      </c>
      <c r="F56" s="114">
        <f>H56</f>
        <v>793660</v>
      </c>
      <c r="G56" s="43">
        <f>VLOOKUP(A56,'2026상반기 노임'!$B$2:$C$48,2,)</f>
        <v>273676</v>
      </c>
      <c r="H56" s="114">
        <f>TRUNC(G56*D56)</f>
        <v>793660</v>
      </c>
      <c r="I56" s="601"/>
      <c r="J56" s="552"/>
      <c r="K56" s="553"/>
      <c r="L56" s="553"/>
      <c r="M56" s="554"/>
    </row>
    <row r="57" spans="1:16" ht="20.100000000000001" customHeight="1">
      <c r="A57" s="110" t="s">
        <v>332</v>
      </c>
      <c r="B57" s="111"/>
      <c r="C57" s="112"/>
      <c r="D57" s="113">
        <f>원격소설치근!H50</f>
        <v>0.3</v>
      </c>
      <c r="E57" s="112" t="s">
        <v>24</v>
      </c>
      <c r="F57" s="114">
        <f>H57</f>
        <v>91352</v>
      </c>
      <c r="G57" s="43">
        <f>VLOOKUP(A57,'2026상반기 노임'!$B$2:$C$48,2,)</f>
        <v>304509</v>
      </c>
      <c r="H57" s="114">
        <f>TRUNC(G57*D57)</f>
        <v>91352</v>
      </c>
      <c r="I57" s="115"/>
      <c r="J57" s="115"/>
      <c r="K57" s="115"/>
      <c r="L57" s="115"/>
      <c r="M57" s="116"/>
    </row>
    <row r="58" spans="1:16" s="86" customFormat="1" ht="20.100000000000001" customHeight="1">
      <c r="A58" s="110" t="s">
        <v>333</v>
      </c>
      <c r="B58" s="111"/>
      <c r="C58" s="112"/>
      <c r="D58" s="113">
        <f>원격소설치근!J50</f>
        <v>0</v>
      </c>
      <c r="E58" s="112" t="s">
        <v>24</v>
      </c>
      <c r="F58" s="114">
        <f>H58</f>
        <v>0</v>
      </c>
      <c r="G58" s="43">
        <f>VLOOKUP(A58,'2026상반기 노임'!$B$2:$C$48,2,)</f>
        <v>315528</v>
      </c>
      <c r="H58" s="114">
        <f>TRUNC(G58*D58)</f>
        <v>0</v>
      </c>
      <c r="I58" s="115"/>
      <c r="J58" s="115"/>
      <c r="K58" s="115"/>
      <c r="L58" s="115"/>
      <c r="M58" s="116"/>
      <c r="O58" s="80"/>
      <c r="P58" s="80"/>
    </row>
    <row r="59" spans="1:16" s="86" customFormat="1" ht="20.100000000000001" customHeight="1">
      <c r="A59" s="110" t="s">
        <v>334</v>
      </c>
      <c r="B59" s="111"/>
      <c r="C59" s="112"/>
      <c r="D59" s="113">
        <f>원격소설치근!L50</f>
        <v>1.2</v>
      </c>
      <c r="E59" s="112" t="s">
        <v>24</v>
      </c>
      <c r="F59" s="114">
        <f>H59</f>
        <v>206481</v>
      </c>
      <c r="G59" s="43">
        <f>VLOOKUP(A59,'2026상반기 노임'!$B$2:$C$48,2,)</f>
        <v>172068</v>
      </c>
      <c r="H59" s="114">
        <f>TRUNC(G59*D59)</f>
        <v>206481</v>
      </c>
      <c r="I59" s="602"/>
      <c r="J59" s="555"/>
      <c r="K59" s="555"/>
      <c r="L59" s="555"/>
      <c r="M59" s="556"/>
      <c r="O59" s="80"/>
      <c r="P59" s="80"/>
    </row>
    <row r="60" spans="1:16" s="86" customFormat="1" ht="20.100000000000001" customHeight="1">
      <c r="A60" s="110" t="s">
        <v>335</v>
      </c>
      <c r="B60" s="111"/>
      <c r="C60" s="112"/>
      <c r="D60" s="113">
        <f>원격소설치근!N50</f>
        <v>0.3</v>
      </c>
      <c r="E60" s="112" t="s">
        <v>24</v>
      </c>
      <c r="F60" s="114">
        <f>H60</f>
        <v>117927</v>
      </c>
      <c r="G60" s="43">
        <f>VLOOKUP(A60,'2026상반기 노임'!$B$2:$C$48,2,)</f>
        <v>393090</v>
      </c>
      <c r="H60" s="114">
        <f>TRUNC(G60*D60)</f>
        <v>117927</v>
      </c>
      <c r="I60" s="115"/>
      <c r="J60" s="115"/>
      <c r="K60" s="115"/>
      <c r="L60" s="115"/>
      <c r="M60" s="116"/>
      <c r="O60" s="80"/>
      <c r="P60" s="80"/>
    </row>
    <row r="61" spans="1:16" ht="20.100000000000001" customHeight="1">
      <c r="A61" s="117"/>
      <c r="B61" s="118"/>
      <c r="C61" s="112"/>
      <c r="D61" s="113"/>
      <c r="E61" s="112"/>
      <c r="F61" s="114"/>
      <c r="G61" s="115"/>
      <c r="H61" s="114"/>
      <c r="I61" s="115"/>
      <c r="J61" s="115"/>
      <c r="K61" s="115"/>
      <c r="L61" s="115"/>
      <c r="M61" s="116"/>
    </row>
    <row r="62" spans="1:16" s="86" customFormat="1" ht="20.100000000000001" customHeight="1">
      <c r="A62" s="105" t="s">
        <v>121</v>
      </c>
      <c r="B62" s="119"/>
      <c r="C62" s="112"/>
      <c r="D62" s="113"/>
      <c r="E62" s="112"/>
      <c r="F62" s="114"/>
      <c r="G62" s="115"/>
      <c r="H62" s="114"/>
      <c r="I62" s="115"/>
      <c r="J62" s="115"/>
      <c r="K62" s="115"/>
      <c r="L62" s="115"/>
      <c r="M62" s="116"/>
      <c r="O62" s="80"/>
      <c r="P62" s="80"/>
    </row>
    <row r="63" spans="1:16" ht="20.100000000000001" customHeight="1">
      <c r="A63" s="117" t="s">
        <v>122</v>
      </c>
      <c r="B63" s="105"/>
      <c r="C63" s="112" t="s">
        <v>104</v>
      </c>
      <c r="D63" s="120">
        <v>1</v>
      </c>
      <c r="E63" s="56" t="s">
        <v>96</v>
      </c>
      <c r="F63" s="114"/>
      <c r="G63" s="114"/>
      <c r="H63" s="114"/>
      <c r="I63" s="114"/>
      <c r="J63" s="114"/>
      <c r="K63" s="115"/>
      <c r="L63" s="114">
        <f>TRUNC(SUM(H57:H60)*3%)</f>
        <v>12472</v>
      </c>
      <c r="M63" s="116"/>
      <c r="N63" s="86"/>
      <c r="O63" s="80"/>
      <c r="P63" s="80"/>
    </row>
    <row r="64" spans="1:16" ht="20.100000000000001" customHeight="1">
      <c r="A64" s="121"/>
      <c r="B64" s="90"/>
      <c r="C64" s="112"/>
      <c r="D64" s="122"/>
      <c r="E64" s="42"/>
      <c r="F64" s="114"/>
      <c r="G64" s="114"/>
      <c r="H64" s="114"/>
      <c r="I64" s="114"/>
      <c r="J64" s="114"/>
      <c r="K64" s="115"/>
      <c r="L64" s="114"/>
      <c r="M64" s="116"/>
      <c r="N64" s="86"/>
      <c r="O64" s="80"/>
      <c r="P64" s="80"/>
    </row>
    <row r="65" spans="1:16" ht="20.100000000000001" customHeight="1">
      <c r="A65" s="121"/>
      <c r="B65" s="90"/>
      <c r="C65" s="112"/>
      <c r="D65" s="122"/>
      <c r="E65" s="42"/>
      <c r="F65" s="114"/>
      <c r="G65" s="114"/>
      <c r="H65" s="114"/>
      <c r="I65" s="114"/>
      <c r="J65" s="114"/>
      <c r="K65" s="115"/>
      <c r="L65" s="114"/>
      <c r="M65" s="116"/>
      <c r="N65" s="86"/>
      <c r="O65" s="80"/>
      <c r="P65" s="80"/>
    </row>
    <row r="66" spans="1:16" ht="20.100000000000001" customHeight="1">
      <c r="A66" s="51"/>
      <c r="B66" s="85"/>
      <c r="C66" s="42"/>
      <c r="D66" s="106"/>
      <c r="E66" s="42"/>
      <c r="F66" s="114"/>
      <c r="G66" s="114"/>
      <c r="H66" s="114"/>
      <c r="I66" s="114"/>
      <c r="J66" s="114"/>
      <c r="K66" s="114"/>
      <c r="L66" s="114"/>
      <c r="M66" s="53"/>
      <c r="N66" s="86"/>
      <c r="O66" s="80"/>
      <c r="P66" s="80"/>
    </row>
    <row r="67" spans="1:16" ht="20.100000000000001" customHeight="1">
      <c r="A67" s="51"/>
      <c r="B67" s="85"/>
      <c r="C67" s="42"/>
      <c r="D67" s="106"/>
      <c r="E67" s="42"/>
      <c r="F67" s="114"/>
      <c r="G67" s="114"/>
      <c r="H67" s="114"/>
      <c r="I67" s="114"/>
      <c r="J67" s="114"/>
      <c r="K67" s="114"/>
      <c r="L67" s="114"/>
      <c r="M67" s="53"/>
      <c r="N67" s="86"/>
      <c r="O67" s="80"/>
      <c r="P67" s="80"/>
    </row>
    <row r="68" spans="1:16" ht="20.100000000000001" customHeight="1">
      <c r="A68" s="51"/>
      <c r="B68" s="85"/>
      <c r="C68" s="42"/>
      <c r="D68" s="106"/>
      <c r="E68" s="42"/>
      <c r="F68" s="114"/>
      <c r="G68" s="114"/>
      <c r="H68" s="114"/>
      <c r="I68" s="114"/>
      <c r="J68" s="114"/>
      <c r="K68" s="114"/>
      <c r="L68" s="114"/>
      <c r="M68" s="53"/>
      <c r="N68" s="86"/>
      <c r="O68" s="80"/>
      <c r="P68" s="80"/>
    </row>
    <row r="69" spans="1:16" ht="20.100000000000001" customHeight="1">
      <c r="A69" s="51"/>
      <c r="B69" s="85"/>
      <c r="C69" s="42"/>
      <c r="D69" s="106"/>
      <c r="E69" s="42"/>
      <c r="F69" s="114"/>
      <c r="G69" s="114"/>
      <c r="H69" s="114"/>
      <c r="I69" s="114"/>
      <c r="J69" s="114"/>
      <c r="K69" s="114"/>
      <c r="L69" s="114"/>
      <c r="M69" s="53"/>
      <c r="N69" s="86"/>
      <c r="O69" s="80"/>
      <c r="P69" s="80"/>
    </row>
    <row r="70" spans="1:16" ht="20.100000000000001" customHeight="1">
      <c r="A70" s="51"/>
      <c r="B70" s="85"/>
      <c r="C70" s="42"/>
      <c r="D70" s="106"/>
      <c r="E70" s="42"/>
      <c r="F70" s="114"/>
      <c r="G70" s="114"/>
      <c r="H70" s="114"/>
      <c r="I70" s="114"/>
      <c r="J70" s="114"/>
      <c r="K70" s="114"/>
      <c r="L70" s="114"/>
      <c r="M70" s="53"/>
      <c r="N70" s="86"/>
      <c r="O70" s="80"/>
      <c r="P70" s="80"/>
    </row>
    <row r="71" spans="1:16" ht="20.100000000000001" customHeight="1">
      <c r="A71" s="51"/>
      <c r="B71" s="85"/>
      <c r="C71" s="42"/>
      <c r="D71" s="106"/>
      <c r="E71" s="42"/>
      <c r="F71" s="114"/>
      <c r="G71" s="114"/>
      <c r="H71" s="114"/>
      <c r="I71" s="114"/>
      <c r="J71" s="114"/>
      <c r="K71" s="114"/>
      <c r="L71" s="114"/>
      <c r="M71" s="53"/>
      <c r="N71" s="86"/>
      <c r="O71" s="80"/>
      <c r="P71" s="80"/>
    </row>
    <row r="72" spans="1:16" ht="20.100000000000001" customHeight="1">
      <c r="A72" s="51"/>
      <c r="B72" s="85"/>
      <c r="C72" s="42"/>
      <c r="D72" s="106"/>
      <c r="E72" s="42"/>
      <c r="F72" s="114"/>
      <c r="G72" s="114"/>
      <c r="H72" s="114"/>
      <c r="I72" s="114"/>
      <c r="J72" s="114"/>
      <c r="K72" s="114"/>
      <c r="L72" s="114"/>
      <c r="M72" s="53"/>
      <c r="N72" s="86"/>
      <c r="O72" s="80"/>
      <c r="P72" s="80"/>
    </row>
    <row r="73" spans="1:16" ht="20.100000000000001" customHeight="1">
      <c r="A73" s="51"/>
      <c r="B73" s="85"/>
      <c r="C73" s="42"/>
      <c r="D73" s="106"/>
      <c r="E73" s="42"/>
      <c r="F73" s="114"/>
      <c r="G73" s="114"/>
      <c r="H73" s="114"/>
      <c r="I73" s="114"/>
      <c r="J73" s="114"/>
      <c r="K73" s="114"/>
      <c r="L73" s="114"/>
      <c r="M73" s="53"/>
      <c r="N73" s="86"/>
      <c r="O73" s="80"/>
      <c r="P73" s="80"/>
    </row>
    <row r="74" spans="1:16" ht="20.100000000000001" customHeight="1">
      <c r="A74" s="51"/>
      <c r="B74" s="85"/>
      <c r="C74" s="42"/>
      <c r="D74" s="106"/>
      <c r="E74" s="42"/>
      <c r="F74" s="114"/>
      <c r="G74" s="114"/>
      <c r="H74" s="114"/>
      <c r="I74" s="114"/>
      <c r="J74" s="114"/>
      <c r="K74" s="114"/>
      <c r="L74" s="114"/>
      <c r="M74" s="53"/>
      <c r="N74" s="86"/>
      <c r="O74" s="80"/>
      <c r="P74" s="80"/>
    </row>
    <row r="75" spans="1:16" ht="20.100000000000001" customHeight="1">
      <c r="A75" s="51" t="s">
        <v>3</v>
      </c>
      <c r="B75" s="85"/>
      <c r="C75" s="42"/>
      <c r="D75" s="106"/>
      <c r="E75" s="42"/>
      <c r="F75" s="114">
        <f>SUM(H75,J75,L75)</f>
        <v>1221000</v>
      </c>
      <c r="G75" s="114"/>
      <c r="H75" s="114">
        <f>TRUNC(SUM(H56:H63),-3)</f>
        <v>1209000</v>
      </c>
      <c r="I75" s="114"/>
      <c r="J75" s="114"/>
      <c r="K75" s="114"/>
      <c r="L75" s="114">
        <f>TRUNC(L63,-3)</f>
        <v>12000</v>
      </c>
      <c r="M75" s="53"/>
      <c r="N75" s="86"/>
      <c r="O75" s="80"/>
      <c r="P75" s="80"/>
    </row>
  </sheetData>
  <mergeCells count="19">
    <mergeCell ref="A1:M1"/>
    <mergeCell ref="M28:M29"/>
    <mergeCell ref="A5:B6"/>
    <mergeCell ref="C5:C6"/>
    <mergeCell ref="D5:D6"/>
    <mergeCell ref="E5:E6"/>
    <mergeCell ref="M5:M6"/>
    <mergeCell ref="A28:B29"/>
    <mergeCell ref="C28:C29"/>
    <mergeCell ref="D28:D29"/>
    <mergeCell ref="E28:E29"/>
    <mergeCell ref="F5:F6"/>
    <mergeCell ref="F28:F29"/>
    <mergeCell ref="M53:M54"/>
    <mergeCell ref="A53:B54"/>
    <mergeCell ref="C53:C54"/>
    <mergeCell ref="D53:D54"/>
    <mergeCell ref="E53:E54"/>
    <mergeCell ref="F53:F54"/>
  </mergeCells>
  <phoneticPr fontId="50" type="noConversion"/>
  <printOptions horizontalCentered="1" verticalCentered="1" gridLinesSet="0"/>
  <pageMargins left="0.59055118110236215" right="0.19685039370078741" top="0.59055118110236215" bottom="0.39370078740157483" header="0" footer="0"/>
  <pageSetup paperSize="9" scale="9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2112423111">
    <pageSetUpPr fitToPage="1"/>
  </sheetPr>
  <dimension ref="A1:O50"/>
  <sheetViews>
    <sheetView view="pageBreakPreview" topLeftCell="A4" zoomScale="85" zoomScaleSheetLayoutView="85" workbookViewId="0">
      <selection activeCell="Q27" sqref="Q27"/>
    </sheetView>
  </sheetViews>
  <sheetFormatPr defaultColWidth="8.875" defaultRowHeight="20.100000000000001" customHeight="1"/>
  <cols>
    <col min="1" max="1" width="18.875" style="379" customWidth="1"/>
    <col min="2" max="2" width="22.25" style="379" bestFit="1" customWidth="1"/>
    <col min="3" max="3" width="6.125" style="405" customWidth="1"/>
    <col min="4" max="4" width="6.125" style="379" customWidth="1"/>
    <col min="5" max="6" width="7.625" style="379" customWidth="1"/>
    <col min="7" max="12" width="7.625" style="406" customWidth="1"/>
    <col min="13" max="14" width="7.625" style="379" customWidth="1"/>
    <col min="15" max="15" width="9.75" style="405" customWidth="1"/>
    <col min="16" max="16384" width="8.875" style="379"/>
  </cols>
  <sheetData>
    <row r="1" spans="1:15" ht="26.25" customHeight="1">
      <c r="A1" s="343" t="s">
        <v>0</v>
      </c>
      <c r="B1" s="374"/>
      <c r="C1" s="375"/>
      <c r="D1" s="374"/>
      <c r="E1" s="551"/>
      <c r="F1" s="551"/>
      <c r="G1" s="376"/>
      <c r="H1" s="376"/>
      <c r="I1" s="376"/>
      <c r="J1" s="376"/>
      <c r="K1" s="376"/>
      <c r="L1" s="376"/>
      <c r="M1" s="377"/>
      <c r="N1" s="377"/>
      <c r="O1" s="378"/>
    </row>
    <row r="2" spans="1:15" ht="20.100000000000001" customHeight="1">
      <c r="A2" s="81"/>
      <c r="B2" s="27"/>
      <c r="C2" s="380"/>
      <c r="D2" s="27"/>
      <c r="E2" s="27"/>
      <c r="F2" s="27"/>
      <c r="G2" s="381"/>
      <c r="H2" s="381"/>
      <c r="I2" s="381"/>
      <c r="J2" s="381"/>
      <c r="K2" s="381"/>
      <c r="L2" s="381"/>
      <c r="M2" s="382"/>
      <c r="N2" s="382"/>
      <c r="O2" s="383"/>
    </row>
    <row r="3" spans="1:15" ht="20.100000000000001" customHeight="1">
      <c r="A3" s="846" t="s">
        <v>112</v>
      </c>
      <c r="B3" s="384" t="s">
        <v>9</v>
      </c>
      <c r="C3" s="846" t="s">
        <v>108</v>
      </c>
      <c r="D3" s="846" t="s">
        <v>105</v>
      </c>
      <c r="E3" s="844" t="s">
        <v>421</v>
      </c>
      <c r="F3" s="845"/>
      <c r="G3" s="844" t="s">
        <v>299</v>
      </c>
      <c r="H3" s="845"/>
      <c r="I3" s="842" t="s">
        <v>106</v>
      </c>
      <c r="J3" s="843"/>
      <c r="K3" s="844" t="s">
        <v>107</v>
      </c>
      <c r="L3" s="845"/>
      <c r="M3" s="844" t="s">
        <v>300</v>
      </c>
      <c r="N3" s="845"/>
      <c r="O3" s="846" t="s">
        <v>145</v>
      </c>
    </row>
    <row r="4" spans="1:15" ht="20.100000000000001" customHeight="1">
      <c r="A4" s="847"/>
      <c r="B4" s="385" t="s">
        <v>15</v>
      </c>
      <c r="C4" s="847"/>
      <c r="D4" s="847"/>
      <c r="E4" s="386" t="s">
        <v>109</v>
      </c>
      <c r="F4" s="386" t="s">
        <v>3</v>
      </c>
      <c r="G4" s="386" t="s">
        <v>109</v>
      </c>
      <c r="H4" s="386" t="s">
        <v>3</v>
      </c>
      <c r="I4" s="386" t="s">
        <v>109</v>
      </c>
      <c r="J4" s="386" t="s">
        <v>3</v>
      </c>
      <c r="K4" s="386" t="s">
        <v>109</v>
      </c>
      <c r="L4" s="386" t="s">
        <v>3</v>
      </c>
      <c r="M4" s="386" t="s">
        <v>109</v>
      </c>
      <c r="N4" s="386" t="s">
        <v>3</v>
      </c>
      <c r="O4" s="847"/>
    </row>
    <row r="5" spans="1:15" s="18" customFormat="1" ht="21.95" customHeight="1">
      <c r="A5" s="81" t="s">
        <v>123</v>
      </c>
      <c r="B5" s="105"/>
      <c r="C5" s="387"/>
      <c r="D5" s="42"/>
      <c r="E5" s="42"/>
      <c r="F5" s="42"/>
      <c r="G5" s="388"/>
      <c r="H5" s="388"/>
      <c r="I5" s="388"/>
      <c r="J5" s="388"/>
      <c r="K5" s="388"/>
      <c r="L5" s="388"/>
      <c r="M5" s="389"/>
      <c r="N5" s="389"/>
      <c r="O5" s="42"/>
    </row>
    <row r="6" spans="1:15" s="18" customFormat="1" ht="21.95" customHeight="1">
      <c r="A6" s="495" t="s">
        <v>110</v>
      </c>
      <c r="B6" s="499" t="s">
        <v>302</v>
      </c>
      <c r="C6" s="387">
        <f>SUM(원격소RTU!C63,원격소RTU!C64,원격소RTU!C66,원격소RTU!C67,원격소RTU!C68,원격소RTU!C69,원격소RTU!C60,원격소RTU!C62)</f>
        <v>10</v>
      </c>
      <c r="D6" s="355" t="s">
        <v>293</v>
      </c>
      <c r="E6" s="355"/>
      <c r="F6" s="355"/>
      <c r="G6" s="389"/>
      <c r="H6" s="389"/>
      <c r="I6" s="496">
        <v>0.05</v>
      </c>
      <c r="J6" s="497">
        <f>TRUNC(C6*I6,1)</f>
        <v>0.5</v>
      </c>
      <c r="K6" s="498">
        <v>0.02</v>
      </c>
      <c r="L6" s="394">
        <f>TRUNC(K6*C6,1)</f>
        <v>0.2</v>
      </c>
      <c r="M6" s="389"/>
      <c r="N6" s="389"/>
      <c r="O6" s="42" t="s">
        <v>304</v>
      </c>
    </row>
    <row r="7" spans="1:15" s="179" customFormat="1" ht="21.95" customHeight="1">
      <c r="A7" s="495" t="s">
        <v>301</v>
      </c>
      <c r="B7" s="499"/>
      <c r="C7" s="387">
        <v>1</v>
      </c>
      <c r="D7" s="355" t="s">
        <v>295</v>
      </c>
      <c r="E7" s="355"/>
      <c r="F7" s="355"/>
      <c r="G7" s="500">
        <v>0.6</v>
      </c>
      <c r="H7" s="389">
        <f>TRUNC(C7*G7,1)</f>
        <v>0.6</v>
      </c>
      <c r="I7" s="497"/>
      <c r="J7" s="497"/>
      <c r="K7" s="394"/>
      <c r="L7" s="394"/>
      <c r="M7" s="500">
        <v>0.6</v>
      </c>
      <c r="N7" s="389">
        <f>TRUNC(M7*C7,1)</f>
        <v>0.6</v>
      </c>
      <c r="O7" s="42" t="s">
        <v>304</v>
      </c>
    </row>
    <row r="8" spans="1:15" s="18" customFormat="1" ht="21.95" customHeight="1">
      <c r="A8" s="495" t="s">
        <v>294</v>
      </c>
      <c r="B8" s="499" t="s">
        <v>303</v>
      </c>
      <c r="C8" s="387">
        <v>1</v>
      </c>
      <c r="D8" s="355" t="s">
        <v>295</v>
      </c>
      <c r="E8" s="355"/>
      <c r="F8" s="355"/>
      <c r="G8" s="500">
        <v>0.35</v>
      </c>
      <c r="H8" s="389">
        <f>TRUNC(C8*G8,1)</f>
        <v>0.3</v>
      </c>
      <c r="I8" s="497"/>
      <c r="J8" s="497"/>
      <c r="K8" s="394"/>
      <c r="L8" s="394"/>
      <c r="M8" s="500">
        <v>0.35</v>
      </c>
      <c r="N8" s="389">
        <f>TRUNC(M8*C8,1)</f>
        <v>0.3</v>
      </c>
      <c r="O8" s="42" t="s">
        <v>304</v>
      </c>
    </row>
    <row r="9" spans="1:15" s="18" customFormat="1" ht="21.95" customHeight="1">
      <c r="A9" s="495"/>
      <c r="B9" s="499" t="s">
        <v>296</v>
      </c>
      <c r="C9" s="387">
        <f>SUM(원격소RTU!P71,원격소RTU!P75)</f>
        <v>80</v>
      </c>
      <c r="D9" s="355" t="s">
        <v>297</v>
      </c>
      <c r="E9" s="355"/>
      <c r="F9" s="355"/>
      <c r="G9" s="500">
        <v>3.0000000000000001E-3</v>
      </c>
      <c r="H9" s="389">
        <f>TRUNC(C9*G9,1)</f>
        <v>0.2</v>
      </c>
      <c r="I9" s="497"/>
      <c r="J9" s="497"/>
      <c r="K9" s="394"/>
      <c r="L9" s="394"/>
      <c r="M9" s="500">
        <v>3.0000000000000001E-3</v>
      </c>
      <c r="N9" s="389">
        <f>TRUNC(M9*C9,1)</f>
        <v>0.2</v>
      </c>
      <c r="O9" s="42" t="s">
        <v>304</v>
      </c>
    </row>
    <row r="10" spans="1:15" s="18" customFormat="1" ht="21.95" customHeight="1">
      <c r="A10" s="495"/>
      <c r="B10" s="42" t="s">
        <v>298</v>
      </c>
      <c r="C10" s="387">
        <f>SUM(원격소RTU!P72)</f>
        <v>29</v>
      </c>
      <c r="D10" s="355" t="s">
        <v>297</v>
      </c>
      <c r="E10" s="355"/>
      <c r="F10" s="355"/>
      <c r="G10" s="500">
        <v>4.0000000000000001E-3</v>
      </c>
      <c r="H10" s="389">
        <f>TRUNC(C10*G10,1)</f>
        <v>0.1</v>
      </c>
      <c r="I10" s="497"/>
      <c r="J10" s="497"/>
      <c r="K10" s="394"/>
      <c r="L10" s="394"/>
      <c r="M10" s="500">
        <v>4.0000000000000001E-3</v>
      </c>
      <c r="N10" s="389">
        <f>TRUNC(M10*C10,1)</f>
        <v>0.1</v>
      </c>
      <c r="O10" s="42" t="s">
        <v>304</v>
      </c>
    </row>
    <row r="11" spans="1:15" s="18" customFormat="1" ht="21.95" customHeight="1">
      <c r="A11" s="495" t="s">
        <v>417</v>
      </c>
      <c r="B11" s="367" t="s">
        <v>419</v>
      </c>
      <c r="C11" s="122">
        <v>1</v>
      </c>
      <c r="D11" s="367" t="s">
        <v>418</v>
      </c>
      <c r="E11" s="367">
        <v>2.9</v>
      </c>
      <c r="F11" s="389">
        <f>TRUNC(C11*E11,3)</f>
        <v>2.9</v>
      </c>
      <c r="G11" s="401"/>
      <c r="H11" s="401"/>
      <c r="I11" s="401"/>
      <c r="J11" s="401"/>
      <c r="K11" s="401">
        <v>1.2</v>
      </c>
      <c r="L11" s="394">
        <f>TRUNC(K11*C11,1)</f>
        <v>1.2</v>
      </c>
      <c r="M11" s="606"/>
      <c r="N11" s="401"/>
      <c r="O11" s="42" t="s">
        <v>420</v>
      </c>
    </row>
    <row r="12" spans="1:15" s="18" customFormat="1" ht="21.95" customHeight="1">
      <c r="A12" s="390"/>
      <c r="B12" s="56"/>
      <c r="C12" s="387"/>
      <c r="D12" s="355"/>
      <c r="E12" s="355"/>
      <c r="F12" s="355"/>
      <c r="G12" s="388"/>
      <c r="H12" s="388"/>
      <c r="I12" s="391"/>
      <c r="J12" s="391"/>
      <c r="K12" s="388"/>
      <c r="L12" s="392"/>
      <c r="M12" s="391"/>
      <c r="N12" s="391"/>
      <c r="O12" s="42"/>
    </row>
    <row r="13" spans="1:15" s="18" customFormat="1" ht="21.95" customHeight="1">
      <c r="A13" s="390"/>
      <c r="B13" s="42"/>
      <c r="C13" s="387"/>
      <c r="D13" s="355"/>
      <c r="E13" s="355"/>
      <c r="F13" s="355"/>
      <c r="G13" s="388"/>
      <c r="H13" s="388"/>
      <c r="I13" s="391"/>
      <c r="J13" s="391"/>
      <c r="K13" s="388"/>
      <c r="L13" s="388"/>
      <c r="M13" s="389"/>
      <c r="N13" s="392"/>
      <c r="O13" s="42"/>
    </row>
    <row r="14" spans="1:15" s="18" customFormat="1" ht="21.95" customHeight="1">
      <c r="A14" s="390"/>
      <c r="B14" s="42"/>
      <c r="C14" s="387"/>
      <c r="D14" s="355"/>
      <c r="E14" s="355"/>
      <c r="F14" s="355"/>
      <c r="G14" s="388"/>
      <c r="H14" s="392"/>
      <c r="I14" s="391"/>
      <c r="J14" s="391"/>
      <c r="K14" s="388"/>
      <c r="L14" s="392"/>
      <c r="M14" s="391"/>
      <c r="N14" s="391"/>
      <c r="O14" s="42"/>
    </row>
    <row r="15" spans="1:15" s="18" customFormat="1" ht="21.95" customHeight="1">
      <c r="A15" s="393"/>
      <c r="B15" s="42"/>
      <c r="C15" s="387"/>
      <c r="D15" s="355"/>
      <c r="E15" s="355"/>
      <c r="F15" s="355"/>
      <c r="G15" s="388"/>
      <c r="H15" s="388"/>
      <c r="I15" s="388"/>
      <c r="J15" s="388"/>
      <c r="K15" s="392"/>
      <c r="L15" s="392"/>
      <c r="M15" s="394"/>
      <c r="N15" s="394"/>
      <c r="O15" s="42"/>
    </row>
    <row r="16" spans="1:15" s="18" customFormat="1" ht="21.95" customHeight="1">
      <c r="A16" s="393"/>
      <c r="B16" s="42"/>
      <c r="C16" s="387"/>
      <c r="D16" s="355"/>
      <c r="E16" s="355"/>
      <c r="F16" s="355"/>
      <c r="G16" s="388"/>
      <c r="H16" s="388"/>
      <c r="I16" s="391"/>
      <c r="J16" s="391"/>
      <c r="K16" s="388"/>
      <c r="L16" s="388"/>
      <c r="M16" s="392"/>
      <c r="N16" s="392"/>
      <c r="O16" s="42"/>
    </row>
    <row r="17" spans="1:15" s="18" customFormat="1" ht="21.95" customHeight="1">
      <c r="A17" s="393"/>
      <c r="B17" s="42"/>
      <c r="C17" s="387"/>
      <c r="D17" s="355"/>
      <c r="E17" s="355"/>
      <c r="F17" s="355"/>
      <c r="G17" s="388"/>
      <c r="H17" s="388"/>
      <c r="I17" s="391"/>
      <c r="J17" s="391"/>
      <c r="K17" s="388"/>
      <c r="L17" s="388"/>
      <c r="M17" s="392"/>
      <c r="N17" s="392"/>
      <c r="O17" s="42"/>
    </row>
    <row r="18" spans="1:15" s="18" customFormat="1" ht="21.95" customHeight="1">
      <c r="A18" s="393"/>
      <c r="B18" s="42"/>
      <c r="C18" s="387"/>
      <c r="D18" s="355"/>
      <c r="E18" s="355"/>
      <c r="F18" s="355"/>
      <c r="G18" s="388"/>
      <c r="H18" s="388"/>
      <c r="I18" s="391"/>
      <c r="J18" s="391"/>
      <c r="K18" s="392"/>
      <c r="L18" s="392"/>
      <c r="M18" s="392"/>
      <c r="N18" s="392"/>
      <c r="O18" s="42"/>
    </row>
    <row r="19" spans="1:15" s="18" customFormat="1" ht="21.95" customHeight="1">
      <c r="A19" s="393"/>
      <c r="B19" s="42"/>
      <c r="C19" s="387"/>
      <c r="D19" s="355"/>
      <c r="E19" s="355"/>
      <c r="F19" s="355"/>
      <c r="G19" s="388"/>
      <c r="H19" s="388"/>
      <c r="I19" s="391"/>
      <c r="J19" s="391"/>
      <c r="K19" s="388"/>
      <c r="L19" s="388"/>
      <c r="M19" s="392"/>
      <c r="N19" s="392"/>
      <c r="O19" s="42"/>
    </row>
    <row r="20" spans="1:15" s="18" customFormat="1" ht="21.95" customHeight="1">
      <c r="A20" s="395"/>
      <c r="B20" s="42"/>
      <c r="C20" s="387"/>
      <c r="D20" s="42"/>
      <c r="E20" s="42"/>
      <c r="F20" s="42"/>
      <c r="G20" s="388"/>
      <c r="H20" s="388"/>
      <c r="I20" s="391"/>
      <c r="J20" s="391"/>
      <c r="K20" s="388"/>
      <c r="L20" s="388"/>
      <c r="M20" s="392"/>
      <c r="N20" s="392"/>
      <c r="O20" s="42"/>
    </row>
    <row r="21" spans="1:15" s="18" customFormat="1" ht="21.95" customHeight="1">
      <c r="A21" s="395"/>
      <c r="B21" s="42"/>
      <c r="C21" s="387"/>
      <c r="D21" s="42"/>
      <c r="E21" s="42"/>
      <c r="F21" s="42"/>
      <c r="G21" s="388"/>
      <c r="H21" s="388"/>
      <c r="I21" s="391"/>
      <c r="J21" s="391"/>
      <c r="K21" s="388"/>
      <c r="L21" s="388"/>
      <c r="M21" s="392"/>
      <c r="N21" s="392"/>
      <c r="O21" s="42"/>
    </row>
    <row r="22" spans="1:15" s="18" customFormat="1" ht="21.95" customHeight="1">
      <c r="A22" s="395"/>
      <c r="B22" s="42"/>
      <c r="C22" s="387"/>
      <c r="D22" s="42"/>
      <c r="E22" s="42"/>
      <c r="F22" s="42"/>
      <c r="G22" s="388"/>
      <c r="H22" s="388"/>
      <c r="I22" s="391"/>
      <c r="J22" s="391"/>
      <c r="K22" s="388"/>
      <c r="L22" s="388"/>
      <c r="M22" s="392"/>
      <c r="N22" s="392"/>
      <c r="O22" s="42"/>
    </row>
    <row r="23" spans="1:15" s="403" customFormat="1" ht="21.95" customHeight="1">
      <c r="A23" s="65"/>
      <c r="B23" s="396"/>
      <c r="C23" s="397"/>
      <c r="D23" s="396"/>
      <c r="E23" s="396"/>
      <c r="F23" s="396"/>
      <c r="G23" s="398"/>
      <c r="H23" s="399"/>
      <c r="I23" s="398"/>
      <c r="J23" s="399"/>
      <c r="K23" s="398"/>
      <c r="L23" s="399"/>
      <c r="M23" s="400"/>
      <c r="N23" s="401"/>
      <c r="O23" s="402"/>
    </row>
    <row r="24" spans="1:15" s="403" customFormat="1" ht="21.95" customHeight="1">
      <c r="A24" s="65"/>
      <c r="B24" s="396"/>
      <c r="C24" s="397"/>
      <c r="D24" s="396"/>
      <c r="E24" s="396"/>
      <c r="F24" s="396"/>
      <c r="G24" s="398"/>
      <c r="H24" s="399"/>
      <c r="I24" s="398"/>
      <c r="J24" s="399"/>
      <c r="K24" s="398"/>
      <c r="L24" s="399"/>
      <c r="M24" s="404"/>
      <c r="N24" s="401"/>
      <c r="O24" s="402"/>
    </row>
    <row r="25" spans="1:15" s="403" customFormat="1" ht="21.95" customHeight="1">
      <c r="A25" s="65" t="s">
        <v>263</v>
      </c>
      <c r="B25" s="396"/>
      <c r="C25" s="397"/>
      <c r="D25" s="396"/>
      <c r="E25" s="396"/>
      <c r="F25" s="399">
        <f>SUM(F6:F11)</f>
        <v>2.9</v>
      </c>
      <c r="G25" s="398"/>
      <c r="H25" s="399">
        <f>SUM(H6:H11)</f>
        <v>1.2</v>
      </c>
      <c r="I25" s="399"/>
      <c r="J25" s="399">
        <f>SUM(J6:J11)</f>
        <v>0.5</v>
      </c>
      <c r="K25" s="398"/>
      <c r="L25" s="399">
        <f>SUM(L6:L11)</f>
        <v>1.4</v>
      </c>
      <c r="M25" s="404"/>
      <c r="N25" s="399">
        <f>SUM(N6:N11)</f>
        <v>1.2</v>
      </c>
      <c r="O25" s="402"/>
    </row>
    <row r="26" spans="1:15" ht="20.100000000000001" customHeight="1">
      <c r="A26" s="846" t="s">
        <v>112</v>
      </c>
      <c r="B26" s="384" t="s">
        <v>9</v>
      </c>
      <c r="C26" s="846" t="s">
        <v>108</v>
      </c>
      <c r="D26" s="846" t="s">
        <v>105</v>
      </c>
      <c r="E26" s="844" t="s">
        <v>421</v>
      </c>
      <c r="F26" s="845"/>
      <c r="G26" s="844" t="s">
        <v>299</v>
      </c>
      <c r="H26" s="845"/>
      <c r="I26" s="842" t="s">
        <v>106</v>
      </c>
      <c r="J26" s="843"/>
      <c r="K26" s="844" t="s">
        <v>107</v>
      </c>
      <c r="L26" s="845"/>
      <c r="M26" s="844" t="s">
        <v>300</v>
      </c>
      <c r="N26" s="845"/>
      <c r="O26" s="846" t="s">
        <v>145</v>
      </c>
    </row>
    <row r="27" spans="1:15" ht="20.100000000000001" customHeight="1">
      <c r="A27" s="847"/>
      <c r="B27" s="385" t="s">
        <v>15</v>
      </c>
      <c r="C27" s="847"/>
      <c r="D27" s="847"/>
      <c r="E27" s="386" t="s">
        <v>109</v>
      </c>
      <c r="F27" s="386" t="s">
        <v>3</v>
      </c>
      <c r="G27" s="386" t="s">
        <v>109</v>
      </c>
      <c r="H27" s="386" t="s">
        <v>3</v>
      </c>
      <c r="I27" s="386" t="s">
        <v>109</v>
      </c>
      <c r="J27" s="386" t="s">
        <v>3</v>
      </c>
      <c r="K27" s="386" t="s">
        <v>109</v>
      </c>
      <c r="L27" s="386" t="s">
        <v>3</v>
      </c>
      <c r="M27" s="386" t="s">
        <v>109</v>
      </c>
      <c r="N27" s="386" t="s">
        <v>3</v>
      </c>
      <c r="O27" s="847"/>
    </row>
    <row r="28" spans="1:15" s="18" customFormat="1" ht="21.95" customHeight="1">
      <c r="A28" s="81" t="s">
        <v>476</v>
      </c>
      <c r="B28" s="105"/>
      <c r="C28" s="387"/>
      <c r="D28" s="42"/>
      <c r="E28" s="42"/>
      <c r="F28" s="42"/>
      <c r="G28" s="388"/>
      <c r="H28" s="388"/>
      <c r="I28" s="388"/>
      <c r="J28" s="388"/>
      <c r="K28" s="388"/>
      <c r="L28" s="388"/>
      <c r="M28" s="389"/>
      <c r="N28" s="389"/>
      <c r="O28" s="42"/>
    </row>
    <row r="29" spans="1:15" s="18" customFormat="1" ht="21.95" customHeight="1">
      <c r="A29" s="495" t="s">
        <v>110</v>
      </c>
      <c r="B29" s="499" t="s">
        <v>302</v>
      </c>
      <c r="C29" s="387">
        <f>SUM(원격소RTU!C128,원격소RTU!C130,원격소RTU!C131,원격소RTU!C132,원격소RTU!C134,원격소RTU!C135,원격소RTU!C138)</f>
        <v>8</v>
      </c>
      <c r="D29" s="355" t="s">
        <v>293</v>
      </c>
      <c r="E29" s="355"/>
      <c r="F29" s="355"/>
      <c r="G29" s="389"/>
      <c r="H29" s="389"/>
      <c r="I29" s="496">
        <v>0.05</v>
      </c>
      <c r="J29" s="497">
        <f>TRUNC(C29*I29,1)</f>
        <v>0.4</v>
      </c>
      <c r="K29" s="498">
        <v>0.02</v>
      </c>
      <c r="L29" s="394">
        <f>TRUNC(K29*C29,1)</f>
        <v>0.1</v>
      </c>
      <c r="M29" s="389"/>
      <c r="N29" s="389"/>
      <c r="O29" s="42" t="s">
        <v>304</v>
      </c>
    </row>
    <row r="30" spans="1:15" s="179" customFormat="1" ht="21.95" customHeight="1">
      <c r="A30" s="495" t="s">
        <v>301</v>
      </c>
      <c r="B30" s="499"/>
      <c r="C30" s="387">
        <v>1</v>
      </c>
      <c r="D30" s="355" t="s">
        <v>295</v>
      </c>
      <c r="E30" s="355"/>
      <c r="F30" s="355"/>
      <c r="G30" s="500">
        <v>0.6</v>
      </c>
      <c r="H30" s="389">
        <f>TRUNC(C30*G30,1)</f>
        <v>0.6</v>
      </c>
      <c r="I30" s="497"/>
      <c r="J30" s="497"/>
      <c r="K30" s="394"/>
      <c r="L30" s="394"/>
      <c r="M30" s="500">
        <v>0.6</v>
      </c>
      <c r="N30" s="389">
        <f>TRUNC(M30*C30,1)</f>
        <v>0.6</v>
      </c>
      <c r="O30" s="42" t="s">
        <v>304</v>
      </c>
    </row>
    <row r="31" spans="1:15" s="18" customFormat="1" ht="21.95" customHeight="1">
      <c r="A31" s="495" t="s">
        <v>294</v>
      </c>
      <c r="B31" s="499" t="s">
        <v>303</v>
      </c>
      <c r="C31" s="387">
        <v>1</v>
      </c>
      <c r="D31" s="355" t="s">
        <v>295</v>
      </c>
      <c r="E31" s="355"/>
      <c r="F31" s="355"/>
      <c r="G31" s="500">
        <v>0.35</v>
      </c>
      <c r="H31" s="389">
        <f>TRUNC(C31*G31,1)</f>
        <v>0.3</v>
      </c>
      <c r="I31" s="497"/>
      <c r="J31" s="497"/>
      <c r="K31" s="394"/>
      <c r="L31" s="394"/>
      <c r="M31" s="500">
        <v>0.35</v>
      </c>
      <c r="N31" s="389">
        <f>TRUNC(M31*C31,1)</f>
        <v>0.3</v>
      </c>
      <c r="O31" s="42" t="s">
        <v>304</v>
      </c>
    </row>
    <row r="32" spans="1:15" s="18" customFormat="1" ht="21.95" customHeight="1">
      <c r="A32" s="495"/>
      <c r="B32" s="499" t="s">
        <v>296</v>
      </c>
      <c r="C32" s="387">
        <f>SUM(원격소RTU!P140,원격소RTU!P142)</f>
        <v>27</v>
      </c>
      <c r="D32" s="355" t="s">
        <v>297</v>
      </c>
      <c r="E32" s="355"/>
      <c r="F32" s="355"/>
      <c r="G32" s="500">
        <v>3.0000000000000001E-3</v>
      </c>
      <c r="H32" s="389">
        <f>TRUNC(C32*G32,1)</f>
        <v>0</v>
      </c>
      <c r="I32" s="497"/>
      <c r="J32" s="497"/>
      <c r="K32" s="394"/>
      <c r="L32" s="394"/>
      <c r="M32" s="500">
        <v>3.0000000000000001E-3</v>
      </c>
      <c r="N32" s="389">
        <f>TRUNC(M32*C32,1)</f>
        <v>0</v>
      </c>
      <c r="O32" s="42" t="s">
        <v>304</v>
      </c>
    </row>
    <row r="33" spans="1:15" s="18" customFormat="1" ht="21.95" customHeight="1">
      <c r="A33" s="495"/>
      <c r="B33" s="42" t="s">
        <v>298</v>
      </c>
      <c r="C33" s="387">
        <f>SUM(원격소RTU!P141)</f>
        <v>13</v>
      </c>
      <c r="D33" s="355" t="s">
        <v>297</v>
      </c>
      <c r="E33" s="355"/>
      <c r="F33" s="355"/>
      <c r="G33" s="500">
        <v>4.0000000000000001E-3</v>
      </c>
      <c r="H33" s="389">
        <f>TRUNC(C33*G33,1)</f>
        <v>0</v>
      </c>
      <c r="I33" s="497"/>
      <c r="J33" s="497"/>
      <c r="K33" s="394"/>
      <c r="L33" s="394"/>
      <c r="M33" s="500">
        <v>4.0000000000000001E-3</v>
      </c>
      <c r="N33" s="389">
        <f>TRUNC(M33*C33,1)</f>
        <v>0</v>
      </c>
      <c r="O33" s="42" t="s">
        <v>304</v>
      </c>
    </row>
    <row r="34" spans="1:15" s="18" customFormat="1" ht="21.95" customHeight="1">
      <c r="A34" s="495" t="s">
        <v>417</v>
      </c>
      <c r="B34" s="367" t="s">
        <v>419</v>
      </c>
      <c r="C34" s="122">
        <v>1</v>
      </c>
      <c r="D34" s="367" t="s">
        <v>418</v>
      </c>
      <c r="E34" s="367">
        <v>2.9</v>
      </c>
      <c r="F34" s="389">
        <f>TRUNC(C34*E34,3)</f>
        <v>2.9</v>
      </c>
      <c r="G34" s="401"/>
      <c r="H34" s="401"/>
      <c r="I34" s="401"/>
      <c r="J34" s="401"/>
      <c r="K34" s="401">
        <v>1.2</v>
      </c>
      <c r="L34" s="394">
        <f>TRUNC(K34*C34,1)</f>
        <v>1.2</v>
      </c>
      <c r="M34" s="606"/>
      <c r="N34" s="401"/>
      <c r="O34" s="42" t="s">
        <v>420</v>
      </c>
    </row>
    <row r="35" spans="1:15" s="18" customFormat="1" ht="21.95" customHeight="1">
      <c r="A35" s="495"/>
      <c r="B35" s="367"/>
      <c r="C35" s="122"/>
      <c r="D35" s="367"/>
      <c r="E35" s="367"/>
      <c r="F35" s="389"/>
      <c r="G35" s="401"/>
      <c r="H35" s="401"/>
      <c r="I35" s="401"/>
      <c r="J35" s="401"/>
      <c r="K35" s="401"/>
      <c r="L35" s="394"/>
      <c r="M35" s="606"/>
      <c r="N35" s="401"/>
      <c r="O35" s="42"/>
    </row>
    <row r="36" spans="1:15" s="18" customFormat="1" ht="21.95" customHeight="1">
      <c r="A36" s="495"/>
      <c r="B36" s="367"/>
      <c r="C36" s="122"/>
      <c r="D36" s="367"/>
      <c r="E36" s="367"/>
      <c r="F36" s="389"/>
      <c r="G36" s="401"/>
      <c r="H36" s="401"/>
      <c r="I36" s="401"/>
      <c r="J36" s="401"/>
      <c r="K36" s="401"/>
      <c r="L36" s="394"/>
      <c r="M36" s="606"/>
      <c r="N36" s="401"/>
      <c r="O36" s="42"/>
    </row>
    <row r="37" spans="1:15" s="18" customFormat="1" ht="21.95" customHeight="1">
      <c r="A37" s="390"/>
      <c r="B37" s="56"/>
      <c r="C37" s="387"/>
      <c r="D37" s="355"/>
      <c r="E37" s="355"/>
      <c r="F37" s="355"/>
      <c r="G37" s="388"/>
      <c r="H37" s="388"/>
      <c r="I37" s="391"/>
      <c r="J37" s="391"/>
      <c r="K37" s="388"/>
      <c r="L37" s="392"/>
      <c r="M37" s="391"/>
      <c r="N37" s="391"/>
      <c r="O37" s="42"/>
    </row>
    <row r="38" spans="1:15" s="18" customFormat="1" ht="21.95" customHeight="1">
      <c r="A38" s="390"/>
      <c r="B38" s="42"/>
      <c r="C38" s="387"/>
      <c r="D38" s="355"/>
      <c r="E38" s="355"/>
      <c r="F38" s="355"/>
      <c r="G38" s="388"/>
      <c r="H38" s="388"/>
      <c r="I38" s="391"/>
      <c r="J38" s="391"/>
      <c r="K38" s="388"/>
      <c r="L38" s="388"/>
      <c r="M38" s="389"/>
      <c r="N38" s="392"/>
      <c r="O38" s="42"/>
    </row>
    <row r="39" spans="1:15" s="18" customFormat="1" ht="21.95" customHeight="1">
      <c r="A39" s="390"/>
      <c r="B39" s="42"/>
      <c r="C39" s="387"/>
      <c r="D39" s="355"/>
      <c r="E39" s="355"/>
      <c r="F39" s="355"/>
      <c r="G39" s="388"/>
      <c r="H39" s="392"/>
      <c r="I39" s="391"/>
      <c r="J39" s="391"/>
      <c r="K39" s="388"/>
      <c r="L39" s="392"/>
      <c r="M39" s="391"/>
      <c r="N39" s="391"/>
      <c r="O39" s="42"/>
    </row>
    <row r="40" spans="1:15" s="18" customFormat="1" ht="21.95" customHeight="1">
      <c r="A40" s="393"/>
      <c r="B40" s="42"/>
      <c r="C40" s="387"/>
      <c r="D40" s="355"/>
      <c r="E40" s="355"/>
      <c r="F40" s="355"/>
      <c r="G40" s="388"/>
      <c r="H40" s="388"/>
      <c r="I40" s="388"/>
      <c r="J40" s="388"/>
      <c r="K40" s="392"/>
      <c r="L40" s="392"/>
      <c r="M40" s="394"/>
      <c r="N40" s="394"/>
      <c r="O40" s="42"/>
    </row>
    <row r="41" spans="1:15" s="18" customFormat="1" ht="21.95" customHeight="1">
      <c r="A41" s="393"/>
      <c r="B41" s="42"/>
      <c r="C41" s="387"/>
      <c r="D41" s="355"/>
      <c r="E41" s="355"/>
      <c r="F41" s="355"/>
      <c r="G41" s="388"/>
      <c r="H41" s="388"/>
      <c r="I41" s="391"/>
      <c r="J41" s="391"/>
      <c r="K41" s="388"/>
      <c r="L41" s="388"/>
      <c r="M41" s="392"/>
      <c r="N41" s="392"/>
      <c r="O41" s="42"/>
    </row>
    <row r="42" spans="1:15" s="18" customFormat="1" ht="21.95" customHeight="1">
      <c r="A42" s="393"/>
      <c r="B42" s="42"/>
      <c r="C42" s="387"/>
      <c r="D42" s="355"/>
      <c r="E42" s="355"/>
      <c r="F42" s="355"/>
      <c r="G42" s="388"/>
      <c r="H42" s="388"/>
      <c r="I42" s="391"/>
      <c r="J42" s="391"/>
      <c r="K42" s="388"/>
      <c r="L42" s="388"/>
      <c r="M42" s="392"/>
      <c r="N42" s="392"/>
      <c r="O42" s="42"/>
    </row>
    <row r="43" spans="1:15" s="18" customFormat="1" ht="21.95" customHeight="1">
      <c r="A43" s="393"/>
      <c r="B43" s="42"/>
      <c r="C43" s="387"/>
      <c r="D43" s="355"/>
      <c r="E43" s="355"/>
      <c r="F43" s="355"/>
      <c r="G43" s="388"/>
      <c r="H43" s="388"/>
      <c r="I43" s="391"/>
      <c r="J43" s="391"/>
      <c r="K43" s="392"/>
      <c r="L43" s="392"/>
      <c r="M43" s="392"/>
      <c r="N43" s="392"/>
      <c r="O43" s="42"/>
    </row>
    <row r="44" spans="1:15" s="18" customFormat="1" ht="21.95" customHeight="1">
      <c r="A44" s="393"/>
      <c r="B44" s="42"/>
      <c r="C44" s="387"/>
      <c r="D44" s="355"/>
      <c r="E44" s="355"/>
      <c r="F44" s="355"/>
      <c r="G44" s="388"/>
      <c r="H44" s="388"/>
      <c r="I44" s="391"/>
      <c r="J44" s="391"/>
      <c r="K44" s="388"/>
      <c r="L44" s="388"/>
      <c r="M44" s="392"/>
      <c r="N44" s="392"/>
      <c r="O44" s="42"/>
    </row>
    <row r="45" spans="1:15" s="18" customFormat="1" ht="21.95" customHeight="1">
      <c r="A45" s="395"/>
      <c r="B45" s="42"/>
      <c r="C45" s="387"/>
      <c r="D45" s="42"/>
      <c r="E45" s="42"/>
      <c r="F45" s="42"/>
      <c r="G45" s="388"/>
      <c r="H45" s="388"/>
      <c r="I45" s="391"/>
      <c r="J45" s="391"/>
      <c r="K45" s="388"/>
      <c r="L45" s="388"/>
      <c r="M45" s="392"/>
      <c r="N45" s="392"/>
      <c r="O45" s="42"/>
    </row>
    <row r="46" spans="1:15" s="18" customFormat="1" ht="21.95" customHeight="1">
      <c r="A46" s="395"/>
      <c r="B46" s="42"/>
      <c r="C46" s="387"/>
      <c r="D46" s="42"/>
      <c r="E46" s="42"/>
      <c r="F46" s="42"/>
      <c r="G46" s="388"/>
      <c r="H46" s="388"/>
      <c r="I46" s="391"/>
      <c r="J46" s="391"/>
      <c r="K46" s="388"/>
      <c r="L46" s="388"/>
      <c r="M46" s="392"/>
      <c r="N46" s="392"/>
      <c r="O46" s="42"/>
    </row>
    <row r="47" spans="1:15" s="18" customFormat="1" ht="21.95" customHeight="1">
      <c r="A47" s="395"/>
      <c r="B47" s="42"/>
      <c r="C47" s="387"/>
      <c r="D47" s="42"/>
      <c r="E47" s="42"/>
      <c r="F47" s="42"/>
      <c r="G47" s="388"/>
      <c r="H47" s="388"/>
      <c r="I47" s="391"/>
      <c r="J47" s="391"/>
      <c r="K47" s="388"/>
      <c r="L47" s="388"/>
      <c r="M47" s="392"/>
      <c r="N47" s="392"/>
      <c r="O47" s="42"/>
    </row>
    <row r="48" spans="1:15" s="403" customFormat="1" ht="21.95" customHeight="1">
      <c r="A48" s="65"/>
      <c r="B48" s="396"/>
      <c r="C48" s="397"/>
      <c r="D48" s="396"/>
      <c r="E48" s="396"/>
      <c r="F48" s="396"/>
      <c r="G48" s="398"/>
      <c r="H48" s="399"/>
      <c r="I48" s="398"/>
      <c r="J48" s="399"/>
      <c r="K48" s="398"/>
      <c r="L48" s="399"/>
      <c r="M48" s="400"/>
      <c r="N48" s="401"/>
      <c r="O48" s="402"/>
    </row>
    <row r="49" spans="1:15" s="403" customFormat="1" ht="21.95" customHeight="1">
      <c r="A49" s="65"/>
      <c r="B49" s="396"/>
      <c r="C49" s="397"/>
      <c r="D49" s="396"/>
      <c r="E49" s="396"/>
      <c r="F49" s="396"/>
      <c r="G49" s="398"/>
      <c r="H49" s="399"/>
      <c r="I49" s="398"/>
      <c r="J49" s="399"/>
      <c r="K49" s="398"/>
      <c r="L49" s="399"/>
      <c r="M49" s="404"/>
      <c r="N49" s="401"/>
      <c r="O49" s="402"/>
    </row>
    <row r="50" spans="1:15" s="403" customFormat="1" ht="21.95" customHeight="1">
      <c r="A50" s="65" t="s">
        <v>263</v>
      </c>
      <c r="B50" s="396"/>
      <c r="C50" s="397"/>
      <c r="D50" s="396"/>
      <c r="E50" s="396"/>
      <c r="F50" s="399">
        <f>SUM(F31:F34)</f>
        <v>2.9</v>
      </c>
      <c r="G50" s="398"/>
      <c r="H50" s="399">
        <f>SUM(H31:H34)</f>
        <v>0.3</v>
      </c>
      <c r="I50" s="399"/>
      <c r="J50" s="399">
        <f>SUM(J31:J34)</f>
        <v>0</v>
      </c>
      <c r="K50" s="398"/>
      <c r="L50" s="399">
        <f>SUM(L31:L34)</f>
        <v>1.2</v>
      </c>
      <c r="M50" s="404"/>
      <c r="N50" s="399">
        <f>SUM(N31:N34)</f>
        <v>0.3</v>
      </c>
      <c r="O50" s="402"/>
    </row>
  </sheetData>
  <mergeCells count="18">
    <mergeCell ref="I3:J3"/>
    <mergeCell ref="A3:A4"/>
    <mergeCell ref="C3:C4"/>
    <mergeCell ref="O3:O4"/>
    <mergeCell ref="M3:N3"/>
    <mergeCell ref="K3:L3"/>
    <mergeCell ref="D3:D4"/>
    <mergeCell ref="G3:H3"/>
    <mergeCell ref="E3:F3"/>
    <mergeCell ref="I26:J26"/>
    <mergeCell ref="K26:L26"/>
    <mergeCell ref="M26:N26"/>
    <mergeCell ref="O26:O27"/>
    <mergeCell ref="A26:A27"/>
    <mergeCell ref="C26:C27"/>
    <mergeCell ref="D26:D27"/>
    <mergeCell ref="E26:F26"/>
    <mergeCell ref="G26:H26"/>
  </mergeCells>
  <phoneticPr fontId="12" type="noConversion"/>
  <printOptions horizontalCentered="1" verticalCentered="1" gridLinesSet="0"/>
  <pageMargins left="0.59055118110236215" right="0.19685039370078741" top="0.59055118110236215" bottom="0.39370078740157483" header="0" footer="0"/>
  <pageSetup paperSize="9" scale="93" fitToHeight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5">
    <tabColor rgb="FFFF0000"/>
    <pageSetUpPr fitToPage="1"/>
  </sheetPr>
  <dimension ref="A1:V44"/>
  <sheetViews>
    <sheetView view="pageBreakPreview" zoomScale="85" zoomScaleNormal="90" zoomScaleSheetLayoutView="85" workbookViewId="0">
      <selection activeCell="O32" sqref="O32"/>
    </sheetView>
  </sheetViews>
  <sheetFormatPr defaultColWidth="10.5" defaultRowHeight="24" customHeight="1"/>
  <cols>
    <col min="1" max="1" width="19.375" style="492" customWidth="1"/>
    <col min="2" max="2" width="26.25" style="433" customWidth="1"/>
    <col min="3" max="3" width="6.375" style="493" customWidth="1"/>
    <col min="4" max="4" width="3.625" style="433" customWidth="1"/>
    <col min="5" max="11" width="11.125" style="494" customWidth="1"/>
    <col min="12" max="12" width="4.625" style="433" customWidth="1"/>
    <col min="13" max="13" width="13.875" style="433" customWidth="1"/>
    <col min="14" max="14" width="14.375" style="433" bestFit="1" customWidth="1"/>
    <col min="15" max="15" width="13.625" style="433" customWidth="1"/>
    <col min="16" max="16" width="9.875" style="433" customWidth="1"/>
    <col min="17" max="17" width="9.375" style="433" bestFit="1" customWidth="1"/>
    <col min="18" max="18" width="9.875" style="433" customWidth="1"/>
    <col min="19" max="19" width="6.875" style="433" customWidth="1"/>
    <col min="20" max="20" width="5" style="433" bestFit="1" customWidth="1"/>
    <col min="21" max="21" width="14.375" style="433" bestFit="1" customWidth="1"/>
    <col min="22" max="23" width="7.625" style="433" bestFit="1" customWidth="1"/>
    <col min="24" max="24" width="8.5" style="433" bestFit="1" customWidth="1"/>
    <col min="25" max="30" width="5" style="433" bestFit="1" customWidth="1"/>
    <col min="31" max="16384" width="10.5" style="433"/>
  </cols>
  <sheetData>
    <row r="1" spans="1:22" s="452" customFormat="1" ht="24" customHeight="1">
      <c r="A1" s="446"/>
      <c r="B1" s="447"/>
      <c r="C1" s="448"/>
      <c r="D1" s="447"/>
      <c r="E1" s="449" t="s">
        <v>78</v>
      </c>
      <c r="F1" s="450"/>
      <c r="G1" s="450"/>
      <c r="H1" s="450"/>
      <c r="I1" s="450"/>
      <c r="J1" s="450"/>
      <c r="K1" s="450"/>
      <c r="L1" s="451"/>
    </row>
    <row r="2" spans="1:22" s="452" customFormat="1" ht="24" customHeight="1">
      <c r="A2" s="453"/>
      <c r="C2" s="454"/>
      <c r="E2" s="455"/>
      <c r="F2" s="456"/>
      <c r="G2" s="456"/>
      <c r="H2" s="456"/>
      <c r="I2" s="456"/>
      <c r="J2" s="456"/>
      <c r="K2" s="456"/>
      <c r="L2" s="457"/>
    </row>
    <row r="3" spans="1:22" ht="24" customHeight="1">
      <c r="A3" s="458" t="s">
        <v>264</v>
      </c>
      <c r="C3" s="433"/>
      <c r="E3" s="459"/>
      <c r="F3" s="459"/>
      <c r="G3" s="459"/>
      <c r="H3" s="459"/>
      <c r="I3" s="459"/>
      <c r="J3" s="459"/>
      <c r="K3" s="459"/>
      <c r="L3" s="460"/>
    </row>
    <row r="4" spans="1:22" ht="24" customHeight="1">
      <c r="A4" s="461" t="s">
        <v>50</v>
      </c>
      <c r="B4" s="412">
        <f>E37</f>
        <v>30791951</v>
      </c>
      <c r="C4" s="27" t="s">
        <v>5</v>
      </c>
      <c r="D4" s="462"/>
      <c r="E4" s="463"/>
      <c r="F4" s="463"/>
      <c r="G4" s="463"/>
      <c r="H4" s="463"/>
      <c r="I4" s="463"/>
      <c r="J4" s="463"/>
      <c r="K4" s="463"/>
      <c r="L4" s="464"/>
    </row>
    <row r="5" spans="1:22" ht="24" customHeight="1">
      <c r="A5" s="849" t="s">
        <v>83</v>
      </c>
      <c r="B5" s="435" t="s">
        <v>9</v>
      </c>
      <c r="C5" s="465" t="s">
        <v>5</v>
      </c>
      <c r="D5" s="435" t="s">
        <v>10</v>
      </c>
      <c r="E5" s="466" t="s">
        <v>84</v>
      </c>
      <c r="F5" s="466" t="s">
        <v>11</v>
      </c>
      <c r="G5" s="466"/>
      <c r="H5" s="466" t="s">
        <v>12</v>
      </c>
      <c r="I5" s="466"/>
      <c r="J5" s="466" t="s">
        <v>13</v>
      </c>
      <c r="K5" s="466"/>
      <c r="L5" s="848" t="s">
        <v>85</v>
      </c>
    </row>
    <row r="6" spans="1:22" ht="24" customHeight="1">
      <c r="A6" s="849"/>
      <c r="B6" s="437" t="s">
        <v>15</v>
      </c>
      <c r="C6" s="467" t="s">
        <v>16</v>
      </c>
      <c r="D6" s="437" t="s">
        <v>17</v>
      </c>
      <c r="E6" s="468" t="s">
        <v>19</v>
      </c>
      <c r="F6" s="468" t="s">
        <v>18</v>
      </c>
      <c r="G6" s="468" t="s">
        <v>19</v>
      </c>
      <c r="H6" s="468" t="s">
        <v>18</v>
      </c>
      <c r="I6" s="468" t="s">
        <v>19</v>
      </c>
      <c r="J6" s="469" t="s">
        <v>18</v>
      </c>
      <c r="K6" s="468" t="s">
        <v>19</v>
      </c>
      <c r="L6" s="848"/>
    </row>
    <row r="7" spans="1:22" ht="24" customHeight="1">
      <c r="A7" s="607" t="s">
        <v>404</v>
      </c>
      <c r="B7" s="608" t="s">
        <v>423</v>
      </c>
      <c r="C7" s="475">
        <v>3</v>
      </c>
      <c r="D7" s="42" t="s">
        <v>75</v>
      </c>
      <c r="E7" s="95">
        <f t="shared" ref="E7:E9" si="0">I7</f>
        <v>9000000</v>
      </c>
      <c r="F7" s="509"/>
      <c r="G7" s="509"/>
      <c r="H7" s="95">
        <v>3000000</v>
      </c>
      <c r="I7" s="95">
        <f t="shared" ref="I7:I13" si="1">INT(C7*H7)</f>
        <v>9000000</v>
      </c>
      <c r="J7" s="509"/>
      <c r="K7" s="509"/>
      <c r="L7" s="441" t="s">
        <v>6</v>
      </c>
      <c r="M7" s="18" t="s">
        <v>424</v>
      </c>
    </row>
    <row r="8" spans="1:22" ht="24" customHeight="1">
      <c r="A8" s="609" t="s">
        <v>143</v>
      </c>
      <c r="B8" s="609" t="s">
        <v>86</v>
      </c>
      <c r="C8" s="475">
        <v>3</v>
      </c>
      <c r="D8" s="42" t="s">
        <v>75</v>
      </c>
      <c r="E8" s="95">
        <f>I8</f>
        <v>300000</v>
      </c>
      <c r="F8" s="510"/>
      <c r="G8" s="510"/>
      <c r="H8" s="95">
        <v>100000</v>
      </c>
      <c r="I8" s="95">
        <f>INT(C8*H8)</f>
        <v>300000</v>
      </c>
      <c r="J8" s="509"/>
      <c r="K8" s="509"/>
      <c r="L8" s="441"/>
      <c r="M8" s="18"/>
    </row>
    <row r="9" spans="1:22" ht="24" customHeight="1">
      <c r="A9" s="611" t="s">
        <v>460</v>
      </c>
      <c r="B9" s="612" t="s">
        <v>461</v>
      </c>
      <c r="C9" s="475">
        <v>3</v>
      </c>
      <c r="D9" s="42" t="s">
        <v>75</v>
      </c>
      <c r="E9" s="95">
        <f t="shared" si="0"/>
        <v>3600000</v>
      </c>
      <c r="F9" s="509"/>
      <c r="G9" s="509"/>
      <c r="H9" s="95">
        <v>1200000</v>
      </c>
      <c r="I9" s="95">
        <f t="shared" si="1"/>
        <v>3600000</v>
      </c>
      <c r="J9" s="511"/>
      <c r="K9" s="512"/>
      <c r="L9" s="441"/>
      <c r="M9" s="18" t="s">
        <v>462</v>
      </c>
      <c r="N9" s="472"/>
      <c r="O9" s="473"/>
      <c r="P9" s="472"/>
      <c r="Q9" s="474"/>
      <c r="R9" s="472"/>
      <c r="S9" s="214"/>
      <c r="T9" s="215"/>
    </row>
    <row r="10" spans="1:22" ht="24" customHeight="1">
      <c r="A10" s="610" t="s">
        <v>405</v>
      </c>
      <c r="B10" s="615" t="s">
        <v>459</v>
      </c>
      <c r="C10" s="476">
        <v>3</v>
      </c>
      <c r="D10" s="42" t="s">
        <v>75</v>
      </c>
      <c r="E10" s="95">
        <f t="shared" ref="E10:E13" si="2">I10</f>
        <v>156000</v>
      </c>
      <c r="F10" s="550"/>
      <c r="G10" s="550"/>
      <c r="H10" s="95">
        <v>52000</v>
      </c>
      <c r="I10" s="95">
        <f t="shared" si="1"/>
        <v>156000</v>
      </c>
      <c r="J10" s="613"/>
      <c r="K10" s="614"/>
      <c r="L10" s="478"/>
      <c r="M10" s="18" t="s">
        <v>406</v>
      </c>
      <c r="N10" s="472"/>
      <c r="O10" s="579"/>
      <c r="P10" s="587"/>
      <c r="Q10" s="587"/>
      <c r="R10" s="587"/>
      <c r="S10" s="588"/>
      <c r="T10" s="581"/>
      <c r="U10" s="582"/>
      <c r="V10" s="578"/>
    </row>
    <row r="11" spans="1:22" ht="24" customHeight="1">
      <c r="A11" s="610" t="s">
        <v>480</v>
      </c>
      <c r="B11" s="634" t="s">
        <v>481</v>
      </c>
      <c r="C11" s="476">
        <v>3</v>
      </c>
      <c r="D11" s="42" t="s">
        <v>75</v>
      </c>
      <c r="E11" s="95">
        <f t="shared" si="2"/>
        <v>3000000</v>
      </c>
      <c r="F11" s="550"/>
      <c r="G11" s="550"/>
      <c r="H11" s="95">
        <v>1000000</v>
      </c>
      <c r="I11" s="95">
        <f t="shared" si="1"/>
        <v>3000000</v>
      </c>
      <c r="J11" s="613"/>
      <c r="K11" s="614"/>
      <c r="L11" s="478"/>
      <c r="M11" s="18"/>
      <c r="N11" s="472"/>
      <c r="O11" s="579"/>
      <c r="P11" s="587"/>
      <c r="Q11" s="587"/>
      <c r="R11" s="587"/>
      <c r="S11" s="588"/>
      <c r="T11" s="581"/>
      <c r="U11" s="582"/>
      <c r="V11" s="578"/>
    </row>
    <row r="12" spans="1:22" ht="24" customHeight="1">
      <c r="A12" s="610" t="s">
        <v>480</v>
      </c>
      <c r="B12" s="634" t="s">
        <v>482</v>
      </c>
      <c r="C12" s="476">
        <v>3</v>
      </c>
      <c r="D12" s="42" t="s">
        <v>75</v>
      </c>
      <c r="E12" s="95">
        <f t="shared" si="2"/>
        <v>1050000</v>
      </c>
      <c r="F12" s="550"/>
      <c r="G12" s="550"/>
      <c r="H12" s="95">
        <v>350000</v>
      </c>
      <c r="I12" s="95">
        <f t="shared" si="1"/>
        <v>1050000</v>
      </c>
      <c r="J12" s="613"/>
      <c r="K12" s="614"/>
      <c r="L12" s="478"/>
      <c r="M12" s="18"/>
      <c r="N12" s="472"/>
      <c r="O12" s="579"/>
      <c r="P12" s="587"/>
      <c r="Q12" s="587"/>
      <c r="R12" s="587"/>
      <c r="S12" s="588"/>
      <c r="T12" s="581"/>
      <c r="U12" s="582"/>
      <c r="V12" s="578"/>
    </row>
    <row r="13" spans="1:22" ht="24" customHeight="1">
      <c r="A13" s="610" t="s">
        <v>483</v>
      </c>
      <c r="B13" s="634" t="s">
        <v>484</v>
      </c>
      <c r="C13" s="476">
        <v>3</v>
      </c>
      <c r="D13" s="42" t="s">
        <v>75</v>
      </c>
      <c r="E13" s="95">
        <f t="shared" si="2"/>
        <v>252000</v>
      </c>
      <c r="F13" s="550"/>
      <c r="G13" s="550"/>
      <c r="H13" s="95">
        <v>84000</v>
      </c>
      <c r="I13" s="95">
        <f t="shared" si="1"/>
        <v>252000</v>
      </c>
      <c r="J13" s="613"/>
      <c r="K13" s="614"/>
      <c r="L13" s="478"/>
      <c r="M13" s="18"/>
      <c r="N13" s="472"/>
      <c r="O13" s="579"/>
      <c r="P13" s="587"/>
      <c r="Q13" s="587"/>
      <c r="R13" s="587"/>
      <c r="S13" s="588"/>
      <c r="T13" s="581"/>
      <c r="U13" s="582"/>
      <c r="V13" s="578"/>
    </row>
    <row r="14" spans="1:22" ht="24" customHeight="1">
      <c r="A14" s="610" t="s">
        <v>485</v>
      </c>
      <c r="B14" s="635" t="s">
        <v>486</v>
      </c>
      <c r="C14" s="476">
        <v>1</v>
      </c>
      <c r="D14" s="42" t="s">
        <v>75</v>
      </c>
      <c r="E14" s="95">
        <f t="shared" ref="E14:E15" si="3">I14</f>
        <v>8872820</v>
      </c>
      <c r="F14" s="550"/>
      <c r="G14" s="550"/>
      <c r="H14" s="95">
        <v>8872820</v>
      </c>
      <c r="I14" s="95">
        <f t="shared" ref="I14:I15" si="4">INT(C14*H14)</f>
        <v>8872820</v>
      </c>
      <c r="J14" s="613"/>
      <c r="K14" s="614"/>
      <c r="L14" s="478"/>
      <c r="M14" s="18">
        <v>23600651</v>
      </c>
      <c r="N14" s="472"/>
      <c r="O14" s="579"/>
      <c r="P14" s="587"/>
      <c r="Q14" s="587"/>
      <c r="R14" s="587"/>
      <c r="S14" s="588"/>
      <c r="T14" s="581"/>
      <c r="U14" s="582"/>
      <c r="V14" s="578"/>
    </row>
    <row r="15" spans="1:22" ht="24" customHeight="1">
      <c r="A15" s="610" t="s">
        <v>487</v>
      </c>
      <c r="B15" s="634" t="s">
        <v>488</v>
      </c>
      <c r="C15" s="476">
        <v>1</v>
      </c>
      <c r="D15" s="42" t="s">
        <v>75</v>
      </c>
      <c r="E15" s="95">
        <f t="shared" si="3"/>
        <v>1081800</v>
      </c>
      <c r="F15" s="550"/>
      <c r="G15" s="550"/>
      <c r="H15" s="95">
        <v>1081800</v>
      </c>
      <c r="I15" s="95">
        <f t="shared" si="4"/>
        <v>1081800</v>
      </c>
      <c r="J15" s="613"/>
      <c r="K15" s="614"/>
      <c r="L15" s="478"/>
      <c r="M15" s="18">
        <v>24253170</v>
      </c>
      <c r="N15" s="472"/>
      <c r="O15" s="579"/>
      <c r="P15" s="587"/>
      <c r="Q15" s="587"/>
      <c r="R15" s="587"/>
      <c r="S15" s="588"/>
      <c r="T15" s="581"/>
      <c r="U15" s="582"/>
      <c r="V15" s="578"/>
    </row>
    <row r="16" spans="1:22" ht="24" customHeight="1">
      <c r="A16" s="616"/>
      <c r="B16" s="617"/>
      <c r="C16" s="618"/>
      <c r="D16" s="93"/>
      <c r="E16" s="619"/>
      <c r="F16" s="620"/>
      <c r="G16" s="620"/>
      <c r="H16" s="619"/>
      <c r="I16" s="619"/>
      <c r="J16" s="621"/>
      <c r="K16" s="622"/>
      <c r="L16" s="623"/>
      <c r="M16" s="18"/>
      <c r="N16" s="472"/>
      <c r="O16" s="579"/>
      <c r="P16" s="587"/>
      <c r="Q16" s="587"/>
      <c r="R16" s="587"/>
      <c r="S16" s="588"/>
      <c r="T16" s="581"/>
      <c r="U16" s="582"/>
      <c r="V16" s="589"/>
    </row>
    <row r="17" spans="1:22" ht="24" customHeight="1">
      <c r="A17" s="479" t="s">
        <v>87</v>
      </c>
      <c r="B17" s="480" t="s">
        <v>79</v>
      </c>
      <c r="C17" s="481"/>
      <c r="D17" s="482"/>
      <c r="E17" s="95">
        <f>I17</f>
        <v>27312620</v>
      </c>
      <c r="F17" s="470"/>
      <c r="G17" s="470"/>
      <c r="H17" s="470"/>
      <c r="I17" s="95">
        <f>SUM(I7:I15)</f>
        <v>27312620</v>
      </c>
      <c r="J17" s="483"/>
      <c r="K17" s="470"/>
      <c r="L17" s="484"/>
      <c r="M17" s="471"/>
      <c r="N17" s="472"/>
      <c r="O17" s="579"/>
      <c r="P17" s="579"/>
      <c r="Q17" s="587"/>
      <c r="R17" s="587"/>
      <c r="S17" s="588"/>
      <c r="T17" s="581"/>
      <c r="U17" s="582"/>
      <c r="V17" s="589"/>
    </row>
    <row r="18" spans="1:22" ht="24" customHeight="1">
      <c r="A18" s="487"/>
      <c r="B18" s="506"/>
      <c r="C18" s="505"/>
      <c r="D18" s="504"/>
      <c r="E18" s="95"/>
      <c r="F18" s="488"/>
      <c r="G18" s="488"/>
      <c r="H18" s="488"/>
      <c r="I18" s="95"/>
      <c r="J18" s="503"/>
      <c r="K18" s="488"/>
      <c r="L18" s="502"/>
      <c r="M18" s="471"/>
      <c r="N18" s="472"/>
      <c r="O18" s="579"/>
      <c r="P18" s="579"/>
      <c r="Q18" s="588"/>
      <c r="R18" s="587"/>
      <c r="S18" s="588"/>
      <c r="T18" s="581"/>
      <c r="U18" s="582"/>
      <c r="V18" s="589"/>
    </row>
    <row r="19" spans="1:22" ht="24" customHeight="1">
      <c r="A19" s="487"/>
      <c r="B19" s="506"/>
      <c r="C19" s="505"/>
      <c r="D19" s="504"/>
      <c r="E19" s="95"/>
      <c r="F19" s="488"/>
      <c r="G19" s="488"/>
      <c r="H19" s="488"/>
      <c r="I19" s="95"/>
      <c r="J19" s="503"/>
      <c r="K19" s="488"/>
      <c r="L19" s="502"/>
      <c r="M19" s="471"/>
      <c r="N19" s="472"/>
      <c r="O19" s="580"/>
      <c r="P19" s="574"/>
      <c r="Q19" s="574"/>
      <c r="R19" s="579"/>
      <c r="S19" s="587"/>
      <c r="T19" s="590"/>
      <c r="U19" s="582"/>
      <c r="V19" s="589"/>
    </row>
    <row r="20" spans="1:22" ht="24" customHeight="1">
      <c r="A20" s="487"/>
      <c r="B20" s="506"/>
      <c r="C20" s="505"/>
      <c r="D20" s="504"/>
      <c r="E20" s="95"/>
      <c r="F20" s="488"/>
      <c r="G20" s="488"/>
      <c r="H20" s="488"/>
      <c r="I20" s="95"/>
      <c r="J20" s="503"/>
      <c r="K20" s="488"/>
      <c r="L20" s="502"/>
      <c r="M20" s="471"/>
      <c r="N20" s="472"/>
      <c r="O20" s="580"/>
      <c r="P20" s="574"/>
      <c r="Q20" s="574"/>
      <c r="R20" s="574"/>
      <c r="S20" s="587"/>
      <c r="T20" s="590"/>
      <c r="U20" s="582"/>
      <c r="V20" s="589"/>
    </row>
    <row r="21" spans="1:22" ht="24" customHeight="1">
      <c r="A21" s="487"/>
      <c r="B21" s="506"/>
      <c r="C21" s="505"/>
      <c r="D21" s="504"/>
      <c r="E21" s="95"/>
      <c r="F21" s="488"/>
      <c r="G21" s="488"/>
      <c r="H21" s="488"/>
      <c r="I21" s="95"/>
      <c r="J21" s="503"/>
      <c r="K21" s="488"/>
      <c r="L21" s="502"/>
      <c r="M21" s="471"/>
      <c r="N21" s="472"/>
      <c r="O21" s="580"/>
      <c r="P21" s="574"/>
      <c r="Q21" s="574"/>
      <c r="R21" s="574"/>
      <c r="S21" s="587"/>
      <c r="T21" s="590"/>
      <c r="U21" s="582"/>
      <c r="V21" s="589"/>
    </row>
    <row r="22" spans="1:22" ht="24" customHeight="1">
      <c r="A22" s="487"/>
      <c r="B22" s="506"/>
      <c r="C22" s="505"/>
      <c r="D22" s="504"/>
      <c r="E22" s="95"/>
      <c r="F22" s="488"/>
      <c r="G22" s="488"/>
      <c r="H22" s="488"/>
      <c r="I22" s="95"/>
      <c r="J22" s="503"/>
      <c r="K22" s="488"/>
      <c r="L22" s="502"/>
      <c r="M22" s="471"/>
      <c r="N22" s="472"/>
      <c r="O22" s="580"/>
      <c r="P22" s="574"/>
      <c r="Q22" s="574"/>
      <c r="R22" s="574"/>
      <c r="S22" s="587"/>
      <c r="T22" s="590"/>
      <c r="U22" s="582"/>
      <c r="V22" s="589"/>
    </row>
    <row r="23" spans="1:22" ht="24" customHeight="1">
      <c r="A23" s="446"/>
      <c r="B23" s="447"/>
      <c r="C23" s="448"/>
      <c r="D23" s="447"/>
      <c r="E23" s="449" t="s">
        <v>78</v>
      </c>
      <c r="F23" s="450"/>
      <c r="G23" s="450"/>
      <c r="H23" s="450"/>
      <c r="I23" s="450"/>
      <c r="J23" s="450"/>
      <c r="K23" s="450"/>
      <c r="L23" s="451"/>
      <c r="M23" s="471"/>
      <c r="N23" s="472"/>
      <c r="O23" s="473"/>
      <c r="P23" s="472"/>
      <c r="Q23" s="474"/>
      <c r="R23" s="472"/>
      <c r="S23" s="214"/>
      <c r="T23" s="215"/>
    </row>
    <row r="24" spans="1:22" ht="24" customHeight="1">
      <c r="A24" s="453"/>
      <c r="B24" s="452"/>
      <c r="C24" s="454"/>
      <c r="D24" s="452"/>
      <c r="E24" s="455"/>
      <c r="F24" s="456"/>
      <c r="G24" s="456"/>
      <c r="H24" s="456"/>
      <c r="I24" s="456"/>
      <c r="J24" s="456"/>
      <c r="K24" s="456"/>
      <c r="L24" s="457"/>
      <c r="M24" s="471"/>
      <c r="N24" s="472"/>
      <c r="O24" s="473"/>
      <c r="P24" s="472"/>
      <c r="Q24" s="474"/>
      <c r="R24" s="472"/>
      <c r="S24" s="214"/>
      <c r="T24" s="215"/>
    </row>
    <row r="25" spans="1:22" ht="24" customHeight="1">
      <c r="A25" s="849" t="s">
        <v>83</v>
      </c>
      <c r="B25" s="435" t="s">
        <v>9</v>
      </c>
      <c r="C25" s="465" t="s">
        <v>5</v>
      </c>
      <c r="D25" s="435" t="s">
        <v>10</v>
      </c>
      <c r="E25" s="466" t="s">
        <v>84</v>
      </c>
      <c r="F25" s="466" t="s">
        <v>11</v>
      </c>
      <c r="G25" s="466"/>
      <c r="H25" s="466" t="s">
        <v>12</v>
      </c>
      <c r="I25" s="466"/>
      <c r="J25" s="466" t="s">
        <v>13</v>
      </c>
      <c r="K25" s="466"/>
      <c r="L25" s="848" t="s">
        <v>2</v>
      </c>
      <c r="M25" s="471"/>
      <c r="N25" s="472"/>
      <c r="O25" s="473"/>
      <c r="P25" s="472"/>
      <c r="Q25" s="474"/>
      <c r="R25" s="472"/>
      <c r="S25" s="214"/>
      <c r="T25" s="215"/>
    </row>
    <row r="26" spans="1:22" ht="24" customHeight="1">
      <c r="A26" s="849"/>
      <c r="B26" s="437" t="s">
        <v>15</v>
      </c>
      <c r="C26" s="467" t="s">
        <v>16</v>
      </c>
      <c r="D26" s="437" t="s">
        <v>17</v>
      </c>
      <c r="E26" s="468" t="s">
        <v>19</v>
      </c>
      <c r="F26" s="468" t="s">
        <v>18</v>
      </c>
      <c r="G26" s="468" t="s">
        <v>19</v>
      </c>
      <c r="H26" s="468" t="s">
        <v>18</v>
      </c>
      <c r="I26" s="468" t="s">
        <v>19</v>
      </c>
      <c r="J26" s="469" t="s">
        <v>18</v>
      </c>
      <c r="K26" s="468" t="s">
        <v>19</v>
      </c>
      <c r="L26" s="848"/>
      <c r="M26" s="471"/>
      <c r="N26" s="472"/>
      <c r="O26" s="473"/>
      <c r="P26" s="472"/>
      <c r="Q26" s="474"/>
      <c r="R26" s="472"/>
      <c r="S26" s="214"/>
      <c r="T26" s="215"/>
    </row>
    <row r="27" spans="1:22" ht="24" customHeight="1">
      <c r="A27" s="506" t="s">
        <v>88</v>
      </c>
      <c r="B27" s="485"/>
      <c r="C27" s="486"/>
      <c r="D27" s="485"/>
      <c r="E27" s="624"/>
      <c r="F27" s="624"/>
      <c r="G27" s="624"/>
      <c r="H27" s="624"/>
      <c r="I27" s="624"/>
      <c r="J27" s="625"/>
      <c r="K27" s="626"/>
      <c r="L27" s="485"/>
    </row>
    <row r="28" spans="1:22" ht="24" customHeight="1">
      <c r="A28" s="489" t="s">
        <v>336</v>
      </c>
      <c r="B28" s="441"/>
      <c r="C28" s="627">
        <f>원격소기성품근!H25</f>
        <v>3.6</v>
      </c>
      <c r="D28" s="441" t="s">
        <v>24</v>
      </c>
      <c r="E28" s="95">
        <f t="shared" ref="E28:E33" si="5">G28</f>
        <v>1096232</v>
      </c>
      <c r="F28" s="43">
        <f>VLOOKUP(A28,'2026상반기 노임'!$B$2:$C$48,2,)</f>
        <v>304509</v>
      </c>
      <c r="G28" s="95">
        <f t="shared" ref="G28:G32" si="6">INT(C28*F28)</f>
        <v>1096232</v>
      </c>
      <c r="H28" s="95"/>
      <c r="I28" s="95"/>
      <c r="J28" s="628"/>
      <c r="K28" s="509"/>
      <c r="L28" s="441" t="s">
        <v>6</v>
      </c>
    </row>
    <row r="29" spans="1:22" ht="24" customHeight="1">
      <c r="A29" s="489" t="s">
        <v>89</v>
      </c>
      <c r="B29" s="441"/>
      <c r="C29" s="627">
        <f>원격소기성품근!J25</f>
        <v>5.37</v>
      </c>
      <c r="D29" s="441" t="s">
        <v>24</v>
      </c>
      <c r="E29" s="421">
        <f t="shared" si="5"/>
        <v>1694385</v>
      </c>
      <c r="F29" s="43">
        <f>VLOOKUP(A29,'2026상반기 노임'!$B$2:$C$48,2,)</f>
        <v>315528</v>
      </c>
      <c r="G29" s="421">
        <f t="shared" si="6"/>
        <v>1694385</v>
      </c>
      <c r="H29" s="421"/>
      <c r="I29" s="421"/>
      <c r="J29" s="628"/>
      <c r="K29" s="509"/>
      <c r="L29" s="441" t="s">
        <v>6</v>
      </c>
    </row>
    <row r="30" spans="1:22" ht="24" customHeight="1">
      <c r="A30" s="489" t="s">
        <v>415</v>
      </c>
      <c r="B30" s="441"/>
      <c r="C30" s="627">
        <f>원격소기성품근!L25</f>
        <v>0.72</v>
      </c>
      <c r="D30" s="441" t="s">
        <v>24</v>
      </c>
      <c r="E30" s="421">
        <f t="shared" si="5"/>
        <v>205113</v>
      </c>
      <c r="F30" s="43">
        <f>VLOOKUP(A30,'2026상반기 노임'!$B$2:$C$48,2,)</f>
        <v>284880</v>
      </c>
      <c r="G30" s="421">
        <f t="shared" si="6"/>
        <v>205113</v>
      </c>
      <c r="H30" s="421"/>
      <c r="I30" s="421"/>
      <c r="J30" s="628"/>
      <c r="K30" s="509"/>
      <c r="L30" s="441" t="s">
        <v>6</v>
      </c>
    </row>
    <row r="31" spans="1:22" ht="24" customHeight="1">
      <c r="A31" s="489" t="s">
        <v>90</v>
      </c>
      <c r="B31" s="441"/>
      <c r="C31" s="627">
        <f>원격소기성품근!N25</f>
        <v>0.96</v>
      </c>
      <c r="D31" s="441" t="s">
        <v>24</v>
      </c>
      <c r="E31" s="421">
        <f t="shared" si="5"/>
        <v>165185</v>
      </c>
      <c r="F31" s="43">
        <f>VLOOKUP(A31,'2026상반기 노임'!$B$2:$C$48,2,)</f>
        <v>172068</v>
      </c>
      <c r="G31" s="421">
        <f t="shared" si="6"/>
        <v>165185</v>
      </c>
      <c r="H31" s="421"/>
      <c r="I31" s="421"/>
      <c r="J31" s="628"/>
      <c r="K31" s="509"/>
      <c r="L31" s="441" t="s">
        <v>6</v>
      </c>
    </row>
    <row r="32" spans="1:22" ht="24" customHeight="1">
      <c r="A32" s="629" t="s">
        <v>416</v>
      </c>
      <c r="B32" s="478"/>
      <c r="C32" s="630">
        <f>원격소기성품근!P25</f>
        <v>0.96</v>
      </c>
      <c r="D32" s="441" t="s">
        <v>24</v>
      </c>
      <c r="E32" s="421">
        <f t="shared" si="5"/>
        <v>217077</v>
      </c>
      <c r="F32" s="43">
        <f>VLOOKUP(A32,'2026상반기 노임'!$B$2:$C$48,2,)</f>
        <v>226122</v>
      </c>
      <c r="G32" s="421">
        <f t="shared" si="6"/>
        <v>217077</v>
      </c>
      <c r="H32" s="547"/>
      <c r="I32" s="547"/>
      <c r="J32" s="549"/>
      <c r="K32" s="550"/>
      <c r="L32" s="478"/>
    </row>
    <row r="33" spans="1:12" ht="24" customHeight="1">
      <c r="A33" s="441" t="s">
        <v>3</v>
      </c>
      <c r="B33" s="480"/>
      <c r="C33" s="628"/>
      <c r="D33" s="440"/>
      <c r="E33" s="421">
        <f t="shared" si="5"/>
        <v>3377992</v>
      </c>
      <c r="F33" s="421"/>
      <c r="G33" s="421">
        <f>SUM(G28:G32)</f>
        <v>3377992</v>
      </c>
      <c r="H33" s="421"/>
      <c r="I33" s="421"/>
      <c r="J33" s="628"/>
      <c r="K33" s="509"/>
      <c r="L33" s="441" t="s">
        <v>6</v>
      </c>
    </row>
    <row r="34" spans="1:12" ht="24" customHeight="1">
      <c r="A34" s="441"/>
      <c r="B34" s="480"/>
      <c r="C34" s="628"/>
      <c r="D34" s="440"/>
      <c r="E34" s="421"/>
      <c r="F34" s="421"/>
      <c r="G34" s="421"/>
      <c r="H34" s="421"/>
      <c r="I34" s="421"/>
      <c r="J34" s="628"/>
      <c r="K34" s="509"/>
      <c r="L34" s="441"/>
    </row>
    <row r="35" spans="1:12" ht="24" customHeight="1">
      <c r="A35" s="441" t="s">
        <v>140</v>
      </c>
      <c r="B35" s="480" t="s">
        <v>141</v>
      </c>
      <c r="C35" s="628">
        <v>1</v>
      </c>
      <c r="D35" s="440" t="s">
        <v>142</v>
      </c>
      <c r="E35" s="421"/>
      <c r="F35" s="421"/>
      <c r="G35" s="421"/>
      <c r="H35" s="421"/>
      <c r="I35" s="421"/>
      <c r="J35" s="628"/>
      <c r="K35" s="509">
        <f>INT(G33*3%)</f>
        <v>101339</v>
      </c>
      <c r="L35" s="441"/>
    </row>
    <row r="36" spans="1:12" ht="24" customHeight="1">
      <c r="A36" s="441"/>
      <c r="B36" s="491"/>
      <c r="C36" s="483"/>
      <c r="D36" s="482"/>
      <c r="E36" s="421"/>
      <c r="F36" s="421"/>
      <c r="G36" s="421"/>
      <c r="H36" s="421"/>
      <c r="I36" s="421"/>
      <c r="J36" s="483"/>
      <c r="K36" s="470"/>
      <c r="L36" s="441"/>
    </row>
    <row r="37" spans="1:12" ht="24" customHeight="1">
      <c r="A37" s="441" t="s">
        <v>80</v>
      </c>
      <c r="B37" s="441"/>
      <c r="C37" s="490"/>
      <c r="D37" s="479"/>
      <c r="E37" s="421">
        <f>G37+I37+K37</f>
        <v>30791951</v>
      </c>
      <c r="F37" s="421"/>
      <c r="G37" s="421">
        <f>TRUNC(G33,0)</f>
        <v>3377992</v>
      </c>
      <c r="H37" s="421"/>
      <c r="I37" s="421">
        <f>TRUNC(I17,0)</f>
        <v>27312620</v>
      </c>
      <c r="J37" s="483"/>
      <c r="K37" s="470">
        <f>TRUNC(K35,0)</f>
        <v>101339</v>
      </c>
      <c r="L37" s="441" t="s">
        <v>6</v>
      </c>
    </row>
    <row r="38" spans="1:12" ht="24" customHeight="1">
      <c r="A38" s="478"/>
      <c r="B38" s="478"/>
      <c r="C38" s="546"/>
      <c r="D38" s="545"/>
      <c r="E38" s="547"/>
      <c r="F38" s="547"/>
      <c r="G38" s="547"/>
      <c r="H38" s="547"/>
      <c r="I38" s="547"/>
      <c r="J38" s="548"/>
      <c r="K38" s="477"/>
      <c r="L38" s="478"/>
    </row>
    <row r="39" spans="1:12" ht="24" customHeight="1">
      <c r="A39" s="478"/>
      <c r="B39" s="478"/>
      <c r="C39" s="546"/>
      <c r="D39" s="545"/>
      <c r="E39" s="547"/>
      <c r="F39" s="547"/>
      <c r="G39" s="547"/>
      <c r="H39" s="547"/>
      <c r="I39" s="547"/>
      <c r="J39" s="548"/>
      <c r="K39" s="477"/>
      <c r="L39" s="478"/>
    </row>
    <row r="40" spans="1:12" ht="24" customHeight="1">
      <c r="A40" s="478"/>
      <c r="B40" s="478"/>
      <c r="C40" s="546"/>
      <c r="D40" s="545"/>
      <c r="E40" s="547"/>
      <c r="F40" s="547"/>
      <c r="G40" s="547"/>
      <c r="H40" s="547"/>
      <c r="I40" s="547"/>
      <c r="J40" s="548"/>
      <c r="K40" s="477"/>
      <c r="L40" s="478"/>
    </row>
    <row r="41" spans="1:12" ht="24" customHeight="1">
      <c r="A41" s="478"/>
      <c r="B41" s="478"/>
      <c r="C41" s="546"/>
      <c r="D41" s="545"/>
      <c r="E41" s="547"/>
      <c r="F41" s="547"/>
      <c r="G41" s="547"/>
      <c r="H41" s="547"/>
      <c r="I41" s="547"/>
      <c r="J41" s="548"/>
      <c r="K41" s="477"/>
      <c r="L41" s="478"/>
    </row>
    <row r="42" spans="1:12" ht="24" customHeight="1">
      <c r="A42" s="478"/>
      <c r="B42" s="478"/>
      <c r="C42" s="546"/>
      <c r="D42" s="545"/>
      <c r="E42" s="547"/>
      <c r="F42" s="547"/>
      <c r="G42" s="547"/>
      <c r="H42" s="547"/>
      <c r="I42" s="547"/>
      <c r="J42" s="548"/>
      <c r="K42" s="477"/>
      <c r="L42" s="478"/>
    </row>
    <row r="43" spans="1:12" ht="24" customHeight="1">
      <c r="A43" s="478"/>
      <c r="B43" s="478"/>
      <c r="C43" s="546"/>
      <c r="D43" s="545"/>
      <c r="E43" s="547"/>
      <c r="F43" s="547"/>
      <c r="G43" s="547"/>
      <c r="H43" s="547"/>
      <c r="I43" s="547"/>
      <c r="J43" s="548"/>
      <c r="K43" s="477"/>
      <c r="L43" s="478"/>
    </row>
    <row r="44" spans="1:12" ht="24" customHeight="1">
      <c r="A44" s="478"/>
      <c r="B44" s="478"/>
      <c r="C44" s="546"/>
      <c r="D44" s="545"/>
      <c r="E44" s="547"/>
      <c r="F44" s="547"/>
      <c r="G44" s="547"/>
      <c r="H44" s="547"/>
      <c r="I44" s="547"/>
      <c r="J44" s="548"/>
      <c r="K44" s="477"/>
      <c r="L44" s="478"/>
    </row>
  </sheetData>
  <mergeCells count="4">
    <mergeCell ref="L5:L6"/>
    <mergeCell ref="A5:A6"/>
    <mergeCell ref="A25:A26"/>
    <mergeCell ref="L25:L26"/>
  </mergeCells>
  <phoneticPr fontId="18" type="noConversion"/>
  <printOptions horizontalCentered="1" verticalCentered="1" gridLinesSet="0"/>
  <pageMargins left="0.59055118110236215" right="0.19685039370078741" top="0.59055118110236215" bottom="0.39370078740157483" header="0" footer="0"/>
  <pageSetup paperSize="9" scale="94" fitToHeight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7">
    <pageSetUpPr fitToPage="1"/>
  </sheetPr>
  <dimension ref="A1:Q25"/>
  <sheetViews>
    <sheetView view="pageBreakPreview" zoomScale="85" zoomScaleNormal="90" zoomScaleSheetLayoutView="85" workbookViewId="0">
      <selection activeCell="O37" sqref="O37"/>
    </sheetView>
  </sheetViews>
  <sheetFormatPr defaultColWidth="9" defaultRowHeight="23.1" customHeight="1"/>
  <cols>
    <col min="1" max="1" width="22.875" style="433" customWidth="1"/>
    <col min="2" max="2" width="23.5" style="444" customWidth="1"/>
    <col min="3" max="4" width="3.875" style="444" bestFit="1" customWidth="1"/>
    <col min="5" max="16" width="7" style="445" customWidth="1"/>
    <col min="17" max="17" width="8.75" style="433" customWidth="1"/>
    <col min="18" max="16384" width="9" style="433"/>
  </cols>
  <sheetData>
    <row r="1" spans="1:17" s="427" customFormat="1" ht="23.1" customHeight="1">
      <c r="A1" s="422" t="s">
        <v>91</v>
      </c>
      <c r="B1" s="423"/>
      <c r="C1" s="423"/>
      <c r="D1" s="423"/>
      <c r="E1" s="424"/>
      <c r="F1" s="424"/>
      <c r="G1" s="424"/>
      <c r="H1" s="424"/>
      <c r="I1" s="424"/>
      <c r="J1" s="424"/>
      <c r="K1" s="425"/>
      <c r="L1" s="424"/>
      <c r="M1" s="424"/>
      <c r="N1" s="424"/>
      <c r="O1" s="424"/>
      <c r="P1" s="424"/>
      <c r="Q1" s="426"/>
    </row>
    <row r="2" spans="1:17" ht="23.1" customHeight="1">
      <c r="A2" s="428"/>
      <c r="B2" s="429"/>
      <c r="C2" s="429"/>
      <c r="D2" s="429"/>
      <c r="E2" s="430"/>
      <c r="F2" s="430"/>
      <c r="G2" s="430"/>
      <c r="H2" s="430"/>
      <c r="I2" s="430"/>
      <c r="J2" s="430"/>
      <c r="K2" s="431"/>
      <c r="L2" s="430"/>
      <c r="M2" s="430"/>
      <c r="N2" s="430"/>
      <c r="O2" s="430"/>
      <c r="P2" s="430"/>
      <c r="Q2" s="432"/>
    </row>
    <row r="3" spans="1:17" ht="23.1" customHeight="1">
      <c r="A3" s="434" t="s">
        <v>8</v>
      </c>
      <c r="B3" s="435" t="s">
        <v>81</v>
      </c>
      <c r="C3" s="435" t="s">
        <v>5</v>
      </c>
      <c r="D3" s="435" t="s">
        <v>10</v>
      </c>
      <c r="E3" s="850" t="s">
        <v>410</v>
      </c>
      <c r="F3" s="851"/>
      <c r="G3" s="850" t="s">
        <v>92</v>
      </c>
      <c r="H3" s="851"/>
      <c r="I3" s="850" t="s">
        <v>93</v>
      </c>
      <c r="J3" s="851"/>
      <c r="K3" s="850" t="s">
        <v>414</v>
      </c>
      <c r="L3" s="851"/>
      <c r="M3" s="850" t="s">
        <v>94</v>
      </c>
      <c r="N3" s="851"/>
      <c r="O3" s="850" t="s">
        <v>243</v>
      </c>
      <c r="P3" s="851"/>
      <c r="Q3" s="435" t="s">
        <v>4</v>
      </c>
    </row>
    <row r="4" spans="1:17" ht="23.1" customHeight="1">
      <c r="A4" s="436" t="s">
        <v>14</v>
      </c>
      <c r="B4" s="437" t="s">
        <v>82</v>
      </c>
      <c r="C4" s="437" t="s">
        <v>16</v>
      </c>
      <c r="D4" s="437" t="s">
        <v>17</v>
      </c>
      <c r="E4" s="438" t="s">
        <v>27</v>
      </c>
      <c r="F4" s="439" t="s">
        <v>3</v>
      </c>
      <c r="G4" s="438" t="s">
        <v>27</v>
      </c>
      <c r="H4" s="439" t="s">
        <v>3</v>
      </c>
      <c r="I4" s="439" t="s">
        <v>27</v>
      </c>
      <c r="J4" s="439" t="s">
        <v>3</v>
      </c>
      <c r="K4" s="439" t="s">
        <v>27</v>
      </c>
      <c r="L4" s="439" t="s">
        <v>3</v>
      </c>
      <c r="M4" s="439" t="s">
        <v>27</v>
      </c>
      <c r="N4" s="439" t="s">
        <v>3</v>
      </c>
      <c r="O4" s="439" t="s">
        <v>27</v>
      </c>
      <c r="P4" s="439" t="s">
        <v>3</v>
      </c>
      <c r="Q4" s="437" t="s">
        <v>20</v>
      </c>
    </row>
    <row r="5" spans="1:17" ht="23.1" customHeight="1">
      <c r="A5" s="440" t="str">
        <f>원격소기성품!A7</f>
        <v>메가픽셀 스피드 돔 카메라</v>
      </c>
      <c r="B5" s="440" t="str">
        <f>원격소기성품!B7</f>
        <v>200만화소 이상, 36배 광학줌, 하우징일체</v>
      </c>
      <c r="C5" s="441">
        <f>원격소기성품!C7</f>
        <v>3</v>
      </c>
      <c r="D5" s="441" t="str">
        <f>원격소기성품!D7</f>
        <v>EA</v>
      </c>
      <c r="E5" s="442"/>
      <c r="F5" s="442"/>
      <c r="G5" s="442">
        <v>0.18</v>
      </c>
      <c r="H5" s="442">
        <f>TRUNC($C5*G5,3)</f>
        <v>0.54</v>
      </c>
      <c r="I5" s="442">
        <v>0.32</v>
      </c>
      <c r="J5" s="442">
        <f>TRUNC($C5*I5,3)</f>
        <v>0.96</v>
      </c>
      <c r="K5" s="442"/>
      <c r="L5" s="442"/>
      <c r="M5" s="442"/>
      <c r="N5" s="442"/>
      <c r="O5" s="442">
        <v>0.32</v>
      </c>
      <c r="P5" s="442">
        <f>TRUNC($C5*O5,3)</f>
        <v>0.96</v>
      </c>
      <c r="Q5" s="441" t="s">
        <v>408</v>
      </c>
    </row>
    <row r="6" spans="1:17" ht="23.1" customHeight="1">
      <c r="A6" s="440" t="str">
        <f>원격소기성품!A8</f>
        <v>카메라 BRACKET</v>
      </c>
      <c r="B6" s="440" t="str">
        <f>원격소기성품!B8</f>
        <v>STS, 2T</v>
      </c>
      <c r="C6" s="441">
        <f>원격소기성품!C8</f>
        <v>3</v>
      </c>
      <c r="D6" s="441" t="str">
        <f>원격소기성품!D8</f>
        <v>EA</v>
      </c>
      <c r="E6" s="442"/>
      <c r="F6" s="442"/>
      <c r="G6" s="442"/>
      <c r="H6" s="442"/>
      <c r="I6" s="442">
        <v>0.23</v>
      </c>
      <c r="J6" s="442">
        <f>TRUNC($C6*I6,3)</f>
        <v>0.69</v>
      </c>
      <c r="K6" s="442"/>
      <c r="L6" s="442"/>
      <c r="M6" s="442">
        <v>0.23</v>
      </c>
      <c r="N6" s="442">
        <f>TRUNC($C6*M6,3)</f>
        <v>0.69</v>
      </c>
      <c r="O6" s="442"/>
      <c r="P6" s="442"/>
      <c r="Q6" s="441" t="s">
        <v>409</v>
      </c>
    </row>
    <row r="7" spans="1:17" ht="23.1" customHeight="1">
      <c r="A7" s="440" t="str">
        <f>원격소기성품!A9</f>
        <v>CCTV POLE PANEL</v>
      </c>
      <c r="B7" s="440" t="str">
        <f>원격소기성품!B9</f>
        <v>STS. 2.0t (W)600*(H)700*(D)500, 이중단열판</v>
      </c>
      <c r="C7" s="441">
        <f>원격소기성품!C9</f>
        <v>3</v>
      </c>
      <c r="D7" s="441" t="str">
        <f>원격소기성품!D9</f>
        <v>EA</v>
      </c>
      <c r="E7" s="442"/>
      <c r="F7" s="442"/>
      <c r="G7" s="442"/>
      <c r="H7" s="442"/>
      <c r="I7" s="442"/>
      <c r="J7" s="442"/>
      <c r="K7" s="442">
        <v>0.24</v>
      </c>
      <c r="L7" s="442">
        <f t="shared" ref="L7" si="0">TRUNC($C7*K7,3)</f>
        <v>0.72</v>
      </c>
      <c r="M7" s="442"/>
      <c r="N7" s="442"/>
      <c r="O7" s="442"/>
      <c r="P7" s="442"/>
      <c r="Q7" s="441" t="s">
        <v>407</v>
      </c>
    </row>
    <row r="8" spans="1:17" ht="23.1" customHeight="1">
      <c r="A8" s="440" t="str">
        <f>원격소기성품!A10</f>
        <v>CCTV 촬영안내판</v>
      </c>
      <c r="B8" s="440" t="str">
        <f>원격소기성품!B10</f>
        <v>컬러강판, 500*400</v>
      </c>
      <c r="C8" s="441">
        <f>원격소기성품!C10</f>
        <v>3</v>
      </c>
      <c r="D8" s="441" t="str">
        <f>원격소기성품!D10</f>
        <v>EA</v>
      </c>
      <c r="E8" s="442"/>
      <c r="F8" s="442"/>
      <c r="G8" s="442"/>
      <c r="H8" s="442"/>
      <c r="I8" s="442">
        <v>0.09</v>
      </c>
      <c r="J8" s="442">
        <f>TRUNC($C8*I8,3)</f>
        <v>0.27</v>
      </c>
      <c r="K8" s="442"/>
      <c r="L8" s="442"/>
      <c r="M8" s="442">
        <v>0.09</v>
      </c>
      <c r="N8" s="442">
        <f>TRUNC($C8*M8,3)</f>
        <v>0.27</v>
      </c>
      <c r="O8" s="442"/>
      <c r="P8" s="442"/>
      <c r="Q8" s="441" t="s">
        <v>409</v>
      </c>
    </row>
    <row r="9" spans="1:17" ht="23.1" customHeight="1">
      <c r="A9" s="443" t="s">
        <v>411</v>
      </c>
      <c r="B9" s="443" t="s">
        <v>412</v>
      </c>
      <c r="C9" s="441">
        <v>3</v>
      </c>
      <c r="D9" s="441" t="s">
        <v>413</v>
      </c>
      <c r="E9" s="442"/>
      <c r="F9" s="442"/>
      <c r="G9" s="442">
        <v>1.02</v>
      </c>
      <c r="H9" s="442">
        <f>TRUNC($C9*G9,3)</f>
        <v>3.06</v>
      </c>
      <c r="I9" s="442">
        <v>1.1499999999999999</v>
      </c>
      <c r="J9" s="442">
        <f>TRUNC($C9*I9,3)</f>
        <v>3.45</v>
      </c>
      <c r="K9" s="442"/>
      <c r="L9" s="442"/>
      <c r="M9" s="442"/>
      <c r="N9" s="442"/>
      <c r="O9" s="442"/>
      <c r="P9" s="442"/>
      <c r="Q9" s="441" t="s">
        <v>409</v>
      </c>
    </row>
    <row r="10" spans="1:17" ht="23.1" customHeight="1">
      <c r="A10" s="441"/>
      <c r="B10" s="441"/>
      <c r="C10" s="441"/>
      <c r="D10" s="441"/>
      <c r="E10" s="442"/>
      <c r="F10" s="442"/>
      <c r="G10" s="442"/>
      <c r="H10" s="442"/>
      <c r="I10" s="442"/>
      <c r="J10" s="442"/>
      <c r="K10" s="442"/>
      <c r="L10" s="442"/>
      <c r="M10" s="442"/>
      <c r="N10" s="442"/>
      <c r="O10" s="442"/>
      <c r="P10" s="442"/>
      <c r="Q10" s="440"/>
    </row>
    <row r="11" spans="1:17" ht="23.1" customHeight="1">
      <c r="A11" s="478"/>
      <c r="B11" s="478"/>
      <c r="C11" s="478"/>
      <c r="D11" s="478"/>
      <c r="E11" s="543"/>
      <c r="F11" s="543"/>
      <c r="G11" s="543"/>
      <c r="H11" s="543"/>
      <c r="I11" s="543"/>
      <c r="J11" s="543"/>
      <c r="K11" s="543"/>
      <c r="L11" s="543"/>
      <c r="M11" s="543"/>
      <c r="N11" s="543"/>
      <c r="O11" s="543"/>
      <c r="P11" s="543"/>
      <c r="Q11" s="544"/>
    </row>
    <row r="12" spans="1:17" ht="23.1" customHeight="1">
      <c r="A12" s="478"/>
      <c r="B12" s="478"/>
      <c r="C12" s="478"/>
      <c r="D12" s="478"/>
      <c r="E12" s="543"/>
      <c r="F12" s="543"/>
      <c r="G12" s="543"/>
      <c r="H12" s="543"/>
      <c r="I12" s="543"/>
      <c r="J12" s="543"/>
      <c r="K12" s="543"/>
      <c r="L12" s="543"/>
      <c r="M12" s="543"/>
      <c r="N12" s="543"/>
      <c r="O12" s="543"/>
      <c r="P12" s="543"/>
      <c r="Q12" s="544"/>
    </row>
    <row r="13" spans="1:17" ht="23.1" customHeight="1">
      <c r="A13" s="478"/>
      <c r="B13" s="478"/>
      <c r="C13" s="478"/>
      <c r="D13" s="478"/>
      <c r="E13" s="543"/>
      <c r="F13" s="543"/>
      <c r="G13" s="543"/>
      <c r="H13" s="543"/>
      <c r="I13" s="543"/>
      <c r="J13" s="543"/>
      <c r="K13" s="543"/>
      <c r="L13" s="543"/>
      <c r="M13" s="543"/>
      <c r="N13" s="543"/>
      <c r="O13" s="543"/>
      <c r="P13" s="543"/>
      <c r="Q13" s="544"/>
    </row>
    <row r="14" spans="1:17" ht="23.1" customHeight="1">
      <c r="A14" s="478"/>
      <c r="B14" s="478"/>
      <c r="C14" s="478"/>
      <c r="D14" s="478"/>
      <c r="E14" s="543"/>
      <c r="F14" s="543"/>
      <c r="G14" s="543"/>
      <c r="H14" s="543"/>
      <c r="I14" s="543"/>
      <c r="J14" s="543"/>
      <c r="K14" s="543"/>
      <c r="L14" s="543"/>
      <c r="M14" s="543"/>
      <c r="N14" s="543"/>
      <c r="O14" s="543"/>
      <c r="P14" s="543"/>
      <c r="Q14" s="544"/>
    </row>
    <row r="15" spans="1:17" ht="23.1" customHeight="1">
      <c r="A15" s="478"/>
      <c r="B15" s="478"/>
      <c r="C15" s="478"/>
      <c r="D15" s="478"/>
      <c r="E15" s="543"/>
      <c r="F15" s="543"/>
      <c r="G15" s="543"/>
      <c r="H15" s="543"/>
      <c r="I15" s="543"/>
      <c r="J15" s="543"/>
      <c r="K15" s="543"/>
      <c r="L15" s="543"/>
      <c r="M15" s="543"/>
      <c r="N15" s="543"/>
      <c r="O15" s="543"/>
      <c r="P15" s="543"/>
      <c r="Q15" s="544"/>
    </row>
    <row r="16" spans="1:17" ht="23.1" customHeight="1">
      <c r="A16" s="478"/>
      <c r="B16" s="478"/>
      <c r="C16" s="478"/>
      <c r="D16" s="478"/>
      <c r="E16" s="543"/>
      <c r="F16" s="543"/>
      <c r="G16" s="543"/>
      <c r="H16" s="543"/>
      <c r="I16" s="543"/>
      <c r="J16" s="543"/>
      <c r="K16" s="543"/>
      <c r="L16" s="543"/>
      <c r="M16" s="543"/>
      <c r="N16" s="543"/>
      <c r="O16" s="543"/>
      <c r="P16" s="543"/>
      <c r="Q16" s="544"/>
    </row>
    <row r="17" spans="1:17" ht="23.1" customHeight="1">
      <c r="A17" s="478"/>
      <c r="B17" s="478"/>
      <c r="C17" s="478"/>
      <c r="D17" s="478"/>
      <c r="E17" s="543"/>
      <c r="F17" s="543"/>
      <c r="G17" s="543"/>
      <c r="H17" s="543"/>
      <c r="I17" s="543"/>
      <c r="J17" s="543"/>
      <c r="K17" s="543"/>
      <c r="L17" s="543"/>
      <c r="M17" s="543"/>
      <c r="N17" s="543"/>
      <c r="O17" s="543"/>
      <c r="P17" s="543"/>
      <c r="Q17" s="544"/>
    </row>
    <row r="18" spans="1:17" ht="23.1" customHeight="1">
      <c r="A18" s="478"/>
      <c r="B18" s="478"/>
      <c r="C18" s="478"/>
      <c r="D18" s="478"/>
      <c r="E18" s="543"/>
      <c r="F18" s="543"/>
      <c r="G18" s="543"/>
      <c r="H18" s="543"/>
      <c r="I18" s="543"/>
      <c r="J18" s="543"/>
      <c r="K18" s="543"/>
      <c r="L18" s="543"/>
      <c r="M18" s="543"/>
      <c r="N18" s="543"/>
      <c r="O18" s="543"/>
      <c r="P18" s="543"/>
      <c r="Q18" s="544"/>
    </row>
    <row r="19" spans="1:17" ht="23.1" customHeight="1">
      <c r="A19" s="478"/>
      <c r="B19" s="478"/>
      <c r="C19" s="478"/>
      <c r="D19" s="478"/>
      <c r="E19" s="543"/>
      <c r="F19" s="543"/>
      <c r="G19" s="543"/>
      <c r="H19" s="543"/>
      <c r="I19" s="543"/>
      <c r="J19" s="543"/>
      <c r="K19" s="543"/>
      <c r="L19" s="543"/>
      <c r="M19" s="543"/>
      <c r="N19" s="543"/>
      <c r="O19" s="543"/>
      <c r="P19" s="543"/>
      <c r="Q19" s="544"/>
    </row>
    <row r="20" spans="1:17" ht="23.1" customHeight="1">
      <c r="A20" s="478"/>
      <c r="B20" s="478"/>
      <c r="C20" s="478"/>
      <c r="D20" s="478"/>
      <c r="E20" s="543"/>
      <c r="F20" s="543"/>
      <c r="G20" s="543"/>
      <c r="H20" s="543"/>
      <c r="I20" s="543"/>
      <c r="J20" s="543"/>
      <c r="K20" s="543"/>
      <c r="L20" s="543"/>
      <c r="M20" s="543"/>
      <c r="N20" s="543"/>
      <c r="O20" s="543"/>
      <c r="P20" s="543"/>
      <c r="Q20" s="544"/>
    </row>
    <row r="21" spans="1:17" ht="23.1" customHeight="1">
      <c r="A21" s="478"/>
      <c r="B21" s="478"/>
      <c r="C21" s="478"/>
      <c r="D21" s="478"/>
      <c r="E21" s="543"/>
      <c r="F21" s="543"/>
      <c r="G21" s="543"/>
      <c r="H21" s="543"/>
      <c r="I21" s="543"/>
      <c r="J21" s="543"/>
      <c r="K21" s="543"/>
      <c r="L21" s="543"/>
      <c r="M21" s="543"/>
      <c r="N21" s="543"/>
      <c r="O21" s="543"/>
      <c r="P21" s="543"/>
      <c r="Q21" s="544"/>
    </row>
    <row r="22" spans="1:17" ht="23.1" customHeight="1">
      <c r="A22" s="478"/>
      <c r="B22" s="478"/>
      <c r="C22" s="478"/>
      <c r="D22" s="478"/>
      <c r="E22" s="543"/>
      <c r="F22" s="543"/>
      <c r="G22" s="543"/>
      <c r="H22" s="543"/>
      <c r="I22" s="543"/>
      <c r="J22" s="543"/>
      <c r="K22" s="543"/>
      <c r="L22" s="543"/>
      <c r="M22" s="543"/>
      <c r="N22" s="543"/>
      <c r="O22" s="543"/>
      <c r="P22" s="543"/>
      <c r="Q22" s="544"/>
    </row>
    <row r="23" spans="1:17" ht="23.1" customHeight="1">
      <c r="A23" s="478"/>
      <c r="B23" s="478"/>
      <c r="C23" s="478"/>
      <c r="D23" s="478"/>
      <c r="E23" s="543"/>
      <c r="F23" s="543"/>
      <c r="G23" s="543"/>
      <c r="H23" s="543"/>
      <c r="I23" s="543"/>
      <c r="J23" s="543"/>
      <c r="K23" s="543"/>
      <c r="L23" s="543"/>
      <c r="M23" s="543"/>
      <c r="N23" s="543"/>
      <c r="O23" s="543"/>
      <c r="P23" s="543"/>
      <c r="Q23" s="544"/>
    </row>
    <row r="24" spans="1:17" ht="23.1" customHeight="1">
      <c r="A24" s="443"/>
      <c r="B24" s="441"/>
      <c r="C24" s="441"/>
      <c r="D24" s="441"/>
      <c r="E24" s="442"/>
      <c r="F24" s="442"/>
      <c r="G24" s="442"/>
      <c r="H24" s="442"/>
      <c r="I24" s="442"/>
      <c r="J24" s="442"/>
      <c r="K24" s="442"/>
      <c r="L24" s="442"/>
      <c r="M24" s="442"/>
      <c r="N24" s="442"/>
      <c r="O24" s="442"/>
      <c r="P24" s="442"/>
      <c r="Q24" s="440"/>
    </row>
    <row r="25" spans="1:17" ht="23.1" customHeight="1">
      <c r="A25" s="441" t="s">
        <v>95</v>
      </c>
      <c r="B25" s="441"/>
      <c r="C25" s="441"/>
      <c r="D25" s="441"/>
      <c r="E25" s="442"/>
      <c r="F25" s="442">
        <f>TRUNC(SUM(F5:F9),2)</f>
        <v>0</v>
      </c>
      <c r="G25" s="442"/>
      <c r="H25" s="442">
        <f>TRUNC(SUM(H5:H9),2)</f>
        <v>3.6</v>
      </c>
      <c r="I25" s="442"/>
      <c r="J25" s="442">
        <f>TRUNC(SUM(J5:J9),2)</f>
        <v>5.37</v>
      </c>
      <c r="K25" s="442"/>
      <c r="L25" s="442">
        <f>TRUNC(SUM(L5:L9),2)</f>
        <v>0.72</v>
      </c>
      <c r="M25" s="442"/>
      <c r="N25" s="442">
        <f>TRUNC(SUM(N5:N9),2)</f>
        <v>0.96</v>
      </c>
      <c r="O25" s="442"/>
      <c r="P25" s="442">
        <f>TRUNC(SUM(P5:P9),2)</f>
        <v>0.96</v>
      </c>
      <c r="Q25" s="440"/>
    </row>
  </sheetData>
  <mergeCells count="6">
    <mergeCell ref="O3:P3"/>
    <mergeCell ref="M3:N3"/>
    <mergeCell ref="K3:L3"/>
    <mergeCell ref="E3:F3"/>
    <mergeCell ref="I3:J3"/>
    <mergeCell ref="G3:H3"/>
  </mergeCells>
  <phoneticPr fontId="54" type="noConversion"/>
  <printOptions horizontalCentered="1" verticalCentered="1" gridLinesSet="0"/>
  <pageMargins left="0.59055118110236215" right="0.19685039370078741" top="0.59055118110236215" bottom="0.39370078740157483" header="0" footer="0"/>
  <pageSetup paperSize="9" scale="88" fitToHeight="0" orientation="landscape" verticalDpi="300" r:id="rId1"/>
  <headerFooter alignWithMargins="0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6" tint="-0.249977111117893"/>
    <pageSetUpPr fitToPage="1"/>
  </sheetPr>
  <dimension ref="A1:K48"/>
  <sheetViews>
    <sheetView zoomScaleNormal="100" workbookViewId="0">
      <selection activeCell="N8" sqref="N8"/>
    </sheetView>
  </sheetViews>
  <sheetFormatPr defaultColWidth="18.625" defaultRowHeight="21" customHeight="1"/>
  <cols>
    <col min="1" max="1" width="5.25" style="1" customWidth="1"/>
    <col min="2" max="2" width="26.75" style="1" customWidth="1"/>
    <col min="3" max="3" width="31.125" style="1" customWidth="1"/>
    <col min="4" max="4" width="21.25" style="1" hidden="1" customWidth="1"/>
    <col min="5" max="5" width="8.5" style="1" hidden="1" customWidth="1"/>
    <col min="6" max="8" width="0" style="1" hidden="1" customWidth="1"/>
    <col min="9" max="16384" width="18.625" style="1"/>
  </cols>
  <sheetData>
    <row r="1" spans="1:11" ht="21" customHeight="1" thickBot="1">
      <c r="A1" s="2"/>
      <c r="B1" s="3" t="s">
        <v>715</v>
      </c>
      <c r="C1" s="4"/>
    </row>
    <row r="2" spans="1:11" ht="21" customHeight="1">
      <c r="A2" s="2"/>
      <c r="B2" s="5" t="s">
        <v>305</v>
      </c>
      <c r="C2" s="6">
        <v>172068</v>
      </c>
      <c r="I2" s="1">
        <f>VLOOKUP(B2,Sheet1!$A$1:$D$91,4,)</f>
        <v>172068</v>
      </c>
      <c r="J2" s="1">
        <v>138290</v>
      </c>
      <c r="K2" s="507">
        <f>C2-J2</f>
        <v>33778</v>
      </c>
    </row>
    <row r="3" spans="1:11" ht="21" customHeight="1">
      <c r="A3" s="2"/>
      <c r="B3" s="7" t="s">
        <v>306</v>
      </c>
      <c r="C3" s="8">
        <v>226122</v>
      </c>
      <c r="I3" s="1">
        <f>VLOOKUP(B3,Sheet1!$A$1:$D$91,4,)</f>
        <v>226122</v>
      </c>
      <c r="J3" s="1">
        <v>187435</v>
      </c>
      <c r="K3" s="507">
        <f t="shared" ref="K3:K41" si="0">C3-J3</f>
        <v>38687</v>
      </c>
    </row>
    <row r="4" spans="1:11" ht="21" customHeight="1">
      <c r="A4" s="2"/>
      <c r="B4" s="7" t="s">
        <v>307</v>
      </c>
      <c r="C4" s="8">
        <v>281939</v>
      </c>
      <c r="I4" s="1">
        <f>VLOOKUP(B4,Sheet1!$A$1:$D$91,4,)</f>
        <v>281939</v>
      </c>
      <c r="J4" s="1">
        <v>234297</v>
      </c>
      <c r="K4" s="507">
        <f t="shared" si="0"/>
        <v>47642</v>
      </c>
    </row>
    <row r="5" spans="1:11" ht="21" customHeight="1">
      <c r="A5" s="2"/>
      <c r="B5" s="9" t="s">
        <v>308</v>
      </c>
      <c r="C5" s="8">
        <v>275790</v>
      </c>
      <c r="I5" s="1">
        <f>VLOOKUP(B5,Sheet1!$A$1:$D$91,4,)</f>
        <v>275790</v>
      </c>
      <c r="J5" s="1">
        <v>215964</v>
      </c>
      <c r="K5" s="507">
        <f t="shared" si="0"/>
        <v>59826</v>
      </c>
    </row>
    <row r="6" spans="1:11" ht="21" customHeight="1">
      <c r="A6" s="2"/>
      <c r="B6" s="7" t="s">
        <v>309</v>
      </c>
      <c r="C6" s="8">
        <v>268187</v>
      </c>
      <c r="I6" s="1">
        <f>VLOOKUP(B6,Sheet1!$A$1:$D$91,4,)</f>
        <v>268187</v>
      </c>
      <c r="J6" s="1">
        <v>219392</v>
      </c>
      <c r="K6" s="507">
        <f t="shared" si="0"/>
        <v>48795</v>
      </c>
    </row>
    <row r="7" spans="1:11" ht="21" customHeight="1">
      <c r="A7" s="2"/>
      <c r="B7" s="7" t="s">
        <v>310</v>
      </c>
      <c r="C7" s="8">
        <v>239808</v>
      </c>
      <c r="I7" s="1">
        <f>VLOOKUP(B7,Sheet1!$A$1:$D$91,4,)</f>
        <v>239808</v>
      </c>
      <c r="J7" s="1">
        <v>192968</v>
      </c>
      <c r="K7" s="507">
        <f t="shared" si="0"/>
        <v>46840</v>
      </c>
    </row>
    <row r="8" spans="1:11" ht="21" customHeight="1">
      <c r="A8" s="2"/>
      <c r="B8" s="9" t="s">
        <v>311</v>
      </c>
      <c r="C8" s="8">
        <v>282536</v>
      </c>
      <c r="I8" s="1">
        <f>VLOOKUP(B8,Sheet1!$A$1:$D$91,4,)</f>
        <v>282536</v>
      </c>
      <c r="J8" s="1">
        <v>223094</v>
      </c>
      <c r="K8" s="507">
        <f t="shared" si="0"/>
        <v>59442</v>
      </c>
    </row>
    <row r="9" spans="1:11" ht="21" customHeight="1">
      <c r="A9" s="2"/>
      <c r="B9" s="9" t="s">
        <v>312</v>
      </c>
      <c r="C9" s="8">
        <v>273540</v>
      </c>
      <c r="I9" s="1">
        <f>VLOOKUP(B9,Sheet1!$A$1:$D$91,4,)</f>
        <v>273540</v>
      </c>
      <c r="J9" s="1">
        <v>216409</v>
      </c>
      <c r="K9" s="507">
        <f t="shared" si="0"/>
        <v>57131</v>
      </c>
    </row>
    <row r="10" spans="1:11" ht="21" customHeight="1">
      <c r="A10" s="2"/>
      <c r="B10" s="7" t="s">
        <v>313</v>
      </c>
      <c r="C10" s="8">
        <v>232562</v>
      </c>
      <c r="I10" s="1">
        <f>VLOOKUP(B10,Sheet1!$A$1:$D$91,4,)</f>
        <v>232562</v>
      </c>
      <c r="J10" s="1">
        <v>174955</v>
      </c>
      <c r="K10" s="507">
        <f t="shared" si="0"/>
        <v>57607</v>
      </c>
    </row>
    <row r="11" spans="1:11" ht="21" customHeight="1">
      <c r="A11" s="2"/>
      <c r="B11" s="7" t="s">
        <v>314</v>
      </c>
      <c r="C11" s="8">
        <v>222306</v>
      </c>
      <c r="I11" s="1">
        <f>VLOOKUP(B11,Sheet1!$A$1:$D$91,4,)</f>
        <v>222306</v>
      </c>
      <c r="J11" s="1">
        <v>156731</v>
      </c>
      <c r="K11" s="507">
        <f t="shared" si="0"/>
        <v>65575</v>
      </c>
    </row>
    <row r="12" spans="1:11" ht="21" customHeight="1">
      <c r="A12" s="2"/>
      <c r="B12" s="9" t="s">
        <v>315</v>
      </c>
      <c r="C12" s="8">
        <v>277642</v>
      </c>
      <c r="I12" s="1">
        <f>VLOOKUP(B12,Sheet1!$A$1:$D$91,4,)</f>
        <v>277642</v>
      </c>
      <c r="J12" s="1">
        <v>210176</v>
      </c>
      <c r="K12" s="507">
        <f t="shared" si="0"/>
        <v>67466</v>
      </c>
    </row>
    <row r="13" spans="1:11" ht="21" customHeight="1">
      <c r="A13" s="2"/>
      <c r="B13" s="9" t="s">
        <v>316</v>
      </c>
      <c r="C13" s="8">
        <v>247188</v>
      </c>
      <c r="I13" s="1">
        <f>VLOOKUP(B13,Sheet1!$A$1:$D$91,4,)</f>
        <v>247188</v>
      </c>
      <c r="J13" s="1">
        <v>199185</v>
      </c>
      <c r="K13" s="507">
        <f t="shared" si="0"/>
        <v>48003</v>
      </c>
    </row>
    <row r="14" spans="1:11" ht="21" customHeight="1">
      <c r="A14" s="2"/>
      <c r="B14" s="7" t="s">
        <v>317</v>
      </c>
      <c r="C14" s="8">
        <v>277276</v>
      </c>
      <c r="I14" s="1">
        <f>VLOOKUP(B14,Sheet1!$A$1:$D$91,4,)</f>
        <v>277276</v>
      </c>
      <c r="J14" s="1">
        <v>216528</v>
      </c>
      <c r="K14" s="507">
        <f t="shared" si="0"/>
        <v>60748</v>
      </c>
    </row>
    <row r="15" spans="1:11" ht="21" customHeight="1">
      <c r="A15" s="2"/>
      <c r="B15" s="9" t="s">
        <v>318</v>
      </c>
      <c r="C15" s="8">
        <v>263017</v>
      </c>
      <c r="I15" s="1">
        <f>VLOOKUP(B15,Sheet1!$A$1:$D$91,4,)</f>
        <v>263017</v>
      </c>
      <c r="J15" s="1">
        <v>198613</v>
      </c>
      <c r="K15" s="507">
        <f t="shared" si="0"/>
        <v>64404</v>
      </c>
    </row>
    <row r="16" spans="1:11" ht="21" customHeight="1">
      <c r="A16" s="2"/>
      <c r="B16" s="7" t="s">
        <v>319</v>
      </c>
      <c r="C16" s="8">
        <v>247897</v>
      </c>
      <c r="I16" s="1">
        <f>VLOOKUP(B16,Sheet1!$A$1:$D$91,4,)</f>
        <v>247897</v>
      </c>
      <c r="J16" s="1">
        <v>189003</v>
      </c>
      <c r="K16" s="507">
        <f t="shared" si="0"/>
        <v>58894</v>
      </c>
    </row>
    <row r="17" spans="1:11" ht="21" customHeight="1">
      <c r="A17" s="2"/>
      <c r="B17" s="7" t="s">
        <v>320</v>
      </c>
      <c r="C17" s="8">
        <v>180193</v>
      </c>
      <c r="I17" s="1">
        <f>VLOOKUP(B17,Sheet1!$A$1:$D$91,4,)</f>
        <v>180193</v>
      </c>
      <c r="J17" s="1">
        <v>154522</v>
      </c>
      <c r="K17" s="507">
        <f t="shared" si="0"/>
        <v>25671</v>
      </c>
    </row>
    <row r="18" spans="1:11" ht="21" customHeight="1">
      <c r="A18" s="2"/>
      <c r="B18" s="9" t="s">
        <v>321</v>
      </c>
      <c r="C18" s="8">
        <v>238936</v>
      </c>
      <c r="I18" s="1">
        <f>VLOOKUP(B18,Sheet1!$A$1:$D$91,4,)</f>
        <v>238936</v>
      </c>
      <c r="J18" s="1">
        <v>176227</v>
      </c>
      <c r="K18" s="507">
        <f t="shared" si="0"/>
        <v>62709</v>
      </c>
    </row>
    <row r="19" spans="1:11" ht="21" customHeight="1">
      <c r="A19" s="2"/>
      <c r="B19" s="9" t="s">
        <v>322</v>
      </c>
      <c r="C19" s="8">
        <v>241698</v>
      </c>
      <c r="I19" s="1">
        <f>VLOOKUP(B19,Sheet1!$A$1:$D$91,4,)</f>
        <v>241698</v>
      </c>
      <c r="J19" s="1">
        <v>185702</v>
      </c>
      <c r="K19" s="507">
        <f t="shared" si="0"/>
        <v>55996</v>
      </c>
    </row>
    <row r="20" spans="1:11" ht="21" customHeight="1">
      <c r="A20" s="2"/>
      <c r="B20" s="10" t="s">
        <v>355</v>
      </c>
      <c r="C20" s="8">
        <v>273676</v>
      </c>
      <c r="I20" s="1">
        <f>VLOOKUP(B20,Sheet1!$A$1:$D$91,4,)</f>
        <v>273676</v>
      </c>
      <c r="J20" s="1">
        <v>239716</v>
      </c>
      <c r="K20" s="507">
        <f t="shared" si="0"/>
        <v>33960</v>
      </c>
    </row>
    <row r="21" spans="1:11" ht="21" customHeight="1">
      <c r="A21" s="2"/>
      <c r="B21" s="7" t="s">
        <v>356</v>
      </c>
      <c r="C21" s="8">
        <v>440616</v>
      </c>
      <c r="I21" s="1">
        <f>VLOOKUP(B21,Sheet1!$A$1:$D$91,4,)</f>
        <v>440616</v>
      </c>
      <c r="J21" s="1">
        <v>354829</v>
      </c>
      <c r="K21" s="507">
        <f t="shared" si="0"/>
        <v>85787</v>
      </c>
    </row>
    <row r="22" spans="1:11" ht="21" customHeight="1">
      <c r="A22" s="2"/>
      <c r="B22" s="7" t="s">
        <v>357</v>
      </c>
      <c r="C22" s="8">
        <v>373640</v>
      </c>
      <c r="I22" s="1">
        <f>VLOOKUP(B22,Sheet1!$A$1:$D$91,4,)</f>
        <v>373640</v>
      </c>
      <c r="J22" s="1">
        <v>300453</v>
      </c>
      <c r="K22" s="507">
        <f t="shared" si="0"/>
        <v>73187</v>
      </c>
    </row>
    <row r="23" spans="1:11" ht="21" customHeight="1">
      <c r="A23" s="2"/>
      <c r="B23" s="7" t="s">
        <v>358</v>
      </c>
      <c r="C23" s="8">
        <v>304156</v>
      </c>
      <c r="I23" s="1">
        <f>VLOOKUP(B23,Sheet1!$A$1:$D$91,4,)</f>
        <v>304156</v>
      </c>
      <c r="J23" s="1">
        <v>237385</v>
      </c>
      <c r="K23" s="507">
        <f t="shared" si="0"/>
        <v>66771</v>
      </c>
    </row>
    <row r="24" spans="1:11" ht="21" customHeight="1">
      <c r="A24" s="2"/>
      <c r="B24" s="7" t="s">
        <v>359</v>
      </c>
      <c r="C24" s="8">
        <v>638460</v>
      </c>
      <c r="I24" s="1">
        <f>VLOOKUP(B24,Sheet1!$A$1:$D$91,4,)</f>
        <v>638460</v>
      </c>
      <c r="J24" s="1">
        <v>436350</v>
      </c>
      <c r="K24" s="507">
        <f t="shared" si="0"/>
        <v>202110</v>
      </c>
    </row>
    <row r="25" spans="1:11" ht="21" customHeight="1">
      <c r="A25" s="2"/>
      <c r="B25" s="7" t="s">
        <v>360</v>
      </c>
      <c r="C25" s="8">
        <v>414968</v>
      </c>
      <c r="I25" s="1">
        <f>VLOOKUP(B25,Sheet1!$A$1:$D$91,4,)</f>
        <v>414968</v>
      </c>
      <c r="J25" s="1">
        <v>334072</v>
      </c>
      <c r="K25" s="507">
        <f t="shared" si="0"/>
        <v>80896</v>
      </c>
    </row>
    <row r="26" spans="1:11" ht="21" customHeight="1">
      <c r="A26" s="2"/>
      <c r="B26" s="7" t="s">
        <v>361</v>
      </c>
      <c r="C26" s="8">
        <v>269759</v>
      </c>
      <c r="I26" s="1">
        <f>VLOOKUP(B26,Sheet1!$A$1:$D$91,4,)</f>
        <v>269759</v>
      </c>
      <c r="J26" s="1">
        <v>216865</v>
      </c>
      <c r="K26" s="507">
        <f t="shared" si="0"/>
        <v>52894</v>
      </c>
    </row>
    <row r="27" spans="1:11" ht="21" customHeight="1">
      <c r="A27" s="2"/>
      <c r="B27" s="7" t="s">
        <v>362</v>
      </c>
      <c r="C27" s="8">
        <v>319449</v>
      </c>
      <c r="I27" s="1">
        <f>VLOOKUP(B27,Sheet1!$A$1:$D$91,4,)</f>
        <v>319449</v>
      </c>
      <c r="J27" s="1">
        <v>223793</v>
      </c>
      <c r="K27" s="507">
        <f t="shared" si="0"/>
        <v>95656</v>
      </c>
    </row>
    <row r="28" spans="1:11" ht="21" customHeight="1">
      <c r="A28" s="2"/>
      <c r="B28" s="7" t="s">
        <v>363</v>
      </c>
      <c r="C28" s="8">
        <v>310041</v>
      </c>
      <c r="I28" s="1">
        <f>VLOOKUP(B28,Sheet1!$A$1:$D$91,4,)</f>
        <v>310041</v>
      </c>
      <c r="J28" s="1">
        <v>259555</v>
      </c>
      <c r="K28" s="507">
        <f t="shared" si="0"/>
        <v>50486</v>
      </c>
    </row>
    <row r="29" spans="1:11" ht="21" customHeight="1">
      <c r="A29" s="2"/>
      <c r="B29" s="7" t="s">
        <v>364</v>
      </c>
      <c r="C29" s="8">
        <v>284880</v>
      </c>
      <c r="I29" s="1">
        <f>VLOOKUP(B29,Sheet1!$A$1:$D$91,4,)</f>
        <v>284880</v>
      </c>
      <c r="J29" s="1">
        <v>219422</v>
      </c>
      <c r="K29" s="507">
        <f t="shared" si="0"/>
        <v>65458</v>
      </c>
    </row>
    <row r="30" spans="1:11" ht="21" customHeight="1">
      <c r="A30" s="2"/>
      <c r="B30" s="7" t="s">
        <v>365</v>
      </c>
      <c r="C30" s="8">
        <v>315528</v>
      </c>
      <c r="I30" s="1">
        <f>VLOOKUP(B30,Sheet1!$A$1:$D$91,4,)</f>
        <v>315528</v>
      </c>
      <c r="J30" s="1">
        <v>245030</v>
      </c>
      <c r="K30" s="507">
        <f t="shared" si="0"/>
        <v>70498</v>
      </c>
    </row>
    <row r="31" spans="1:11" ht="21" customHeight="1">
      <c r="A31" s="2"/>
      <c r="B31" s="7" t="s">
        <v>366</v>
      </c>
      <c r="C31" s="8">
        <v>408942</v>
      </c>
      <c r="I31" s="1">
        <f>VLOOKUP(B31,Sheet1!$A$1:$D$91,4,)</f>
        <v>408942</v>
      </c>
      <c r="J31" s="1">
        <v>315405</v>
      </c>
      <c r="K31" s="507">
        <f t="shared" si="0"/>
        <v>93537</v>
      </c>
    </row>
    <row r="32" spans="1:11" ht="21" customHeight="1">
      <c r="A32" s="2"/>
      <c r="B32" s="7" t="s">
        <v>367</v>
      </c>
      <c r="C32" s="8">
        <v>436224</v>
      </c>
      <c r="I32" s="1">
        <f>VLOOKUP(B32,Sheet1!$A$1:$D$91,4,)</f>
        <v>436224</v>
      </c>
      <c r="J32" s="1">
        <v>332485</v>
      </c>
      <c r="K32" s="507">
        <f t="shared" si="0"/>
        <v>103739</v>
      </c>
    </row>
    <row r="33" spans="1:11" ht="21" customHeight="1">
      <c r="A33" s="2"/>
      <c r="B33" s="7" t="s">
        <v>368</v>
      </c>
      <c r="C33" s="8">
        <v>356809</v>
      </c>
      <c r="I33" s="1">
        <f>VLOOKUP(B33,Sheet1!$A$1:$D$91,4,)</f>
        <v>356809</v>
      </c>
      <c r="J33" s="1">
        <v>268208</v>
      </c>
      <c r="K33" s="507">
        <f t="shared" si="0"/>
        <v>88601</v>
      </c>
    </row>
    <row r="34" spans="1:11" ht="21" customHeight="1">
      <c r="A34" s="2"/>
      <c r="B34" s="9" t="s">
        <v>369</v>
      </c>
      <c r="C34" s="8">
        <v>471349</v>
      </c>
      <c r="I34" s="1" t="e">
        <f>VLOOKUP(B34,Sheet1!$A$1:$D$91,4,)</f>
        <v>#N/A</v>
      </c>
      <c r="J34" s="1">
        <v>339533</v>
      </c>
      <c r="K34" s="507">
        <f t="shared" si="0"/>
        <v>131816</v>
      </c>
    </row>
    <row r="35" spans="1:11" ht="21" customHeight="1">
      <c r="A35" s="2"/>
      <c r="B35" s="9" t="s">
        <v>370</v>
      </c>
      <c r="C35" s="8">
        <v>393090</v>
      </c>
      <c r="I35" s="1" t="e">
        <f>VLOOKUP(B35,Sheet1!$A$1:$D$91,4,)</f>
        <v>#N/A</v>
      </c>
      <c r="J35" s="1">
        <v>322434</v>
      </c>
      <c r="K35" s="507">
        <f t="shared" si="0"/>
        <v>70656</v>
      </c>
    </row>
    <row r="36" spans="1:11" ht="21" customHeight="1">
      <c r="A36" s="2"/>
      <c r="B36" s="9" t="s">
        <v>371</v>
      </c>
      <c r="C36" s="8">
        <v>446358</v>
      </c>
      <c r="I36" s="1" t="e">
        <f>VLOOKUP(B36,Sheet1!$A$1:$D$91,4,)</f>
        <v>#N/A</v>
      </c>
      <c r="J36" s="1">
        <v>344600</v>
      </c>
      <c r="K36" s="507">
        <f t="shared" si="0"/>
        <v>101758</v>
      </c>
    </row>
    <row r="37" spans="1:11" ht="21" customHeight="1">
      <c r="A37" s="2"/>
      <c r="B37" s="9" t="s">
        <v>372</v>
      </c>
      <c r="C37" s="8">
        <v>320449</v>
      </c>
      <c r="I37" s="1" t="e">
        <f>VLOOKUP(B37,Sheet1!$A$1:$D$91,4,)</f>
        <v>#N/A</v>
      </c>
      <c r="J37" s="1">
        <v>254887</v>
      </c>
      <c r="K37" s="507">
        <f t="shared" si="0"/>
        <v>65562</v>
      </c>
    </row>
    <row r="38" spans="1:11" ht="21" customHeight="1">
      <c r="A38" s="2"/>
      <c r="B38" s="9" t="s">
        <v>373</v>
      </c>
      <c r="C38" s="8">
        <v>304509</v>
      </c>
      <c r="I38" s="1" t="e">
        <f>VLOOKUP(B38,Sheet1!$A$1:$D$91,4,)</f>
        <v>#N/A</v>
      </c>
      <c r="J38" s="1">
        <v>252472</v>
      </c>
      <c r="K38" s="507">
        <f t="shared" si="0"/>
        <v>52037</v>
      </c>
    </row>
    <row r="39" spans="1:11" ht="21" customHeight="1">
      <c r="A39" s="2"/>
      <c r="B39" s="9" t="s">
        <v>374</v>
      </c>
      <c r="C39" s="8">
        <v>335319</v>
      </c>
      <c r="I39" s="1" t="e">
        <f>VLOOKUP(B39,Sheet1!$A$1:$D$91,4,)</f>
        <v>#N/A</v>
      </c>
      <c r="J39" s="1">
        <v>263992</v>
      </c>
      <c r="K39" s="507">
        <f t="shared" si="0"/>
        <v>71327</v>
      </c>
    </row>
    <row r="40" spans="1:11" ht="21" customHeight="1">
      <c r="A40" s="2"/>
      <c r="B40" s="9" t="s">
        <v>375</v>
      </c>
      <c r="C40" s="8">
        <v>294135</v>
      </c>
      <c r="I40" s="1" t="e">
        <f>VLOOKUP(B40,Sheet1!$A$1:$D$91,4,)</f>
        <v>#N/A</v>
      </c>
      <c r="J40" s="1">
        <v>237693</v>
      </c>
      <c r="K40" s="507">
        <f t="shared" si="0"/>
        <v>56442</v>
      </c>
    </row>
    <row r="41" spans="1:11" ht="21" customHeight="1">
      <c r="A41" s="2"/>
      <c r="B41" s="9" t="s">
        <v>376</v>
      </c>
      <c r="C41" s="8">
        <v>485075</v>
      </c>
      <c r="I41" s="1" t="e">
        <f>VLOOKUP(B41,Sheet1!$A$1:$D$91,4,)</f>
        <v>#N/A</v>
      </c>
      <c r="J41" s="1">
        <v>338501</v>
      </c>
      <c r="K41" s="507">
        <f t="shared" si="0"/>
        <v>146574</v>
      </c>
    </row>
    <row r="42" spans="1:11" ht="21" customHeight="1">
      <c r="A42" s="2"/>
      <c r="B42" s="11" t="s">
        <v>323</v>
      </c>
      <c r="C42" s="12"/>
    </row>
    <row r="43" spans="1:11" ht="21" customHeight="1">
      <c r="A43" s="2"/>
      <c r="B43" s="9" t="s">
        <v>324</v>
      </c>
      <c r="C43" s="13">
        <v>105323</v>
      </c>
      <c r="J43" s="1">
        <v>79162</v>
      </c>
    </row>
    <row r="44" spans="1:11" ht="21" customHeight="1">
      <c r="A44" s="2"/>
      <c r="B44" s="9" t="s">
        <v>325</v>
      </c>
      <c r="C44" s="13">
        <v>122522</v>
      </c>
      <c r="J44" s="1">
        <v>90540</v>
      </c>
    </row>
    <row r="45" spans="1:11" ht="21" customHeight="1">
      <c r="A45" s="2"/>
      <c r="B45" s="9" t="s">
        <v>326</v>
      </c>
      <c r="C45" s="14">
        <v>121894</v>
      </c>
      <c r="J45" s="1">
        <v>103605</v>
      </c>
    </row>
    <row r="46" spans="1:11" ht="21" customHeight="1">
      <c r="A46" s="2"/>
      <c r="B46" s="9" t="s">
        <v>327</v>
      </c>
      <c r="C46" s="8">
        <v>99248</v>
      </c>
      <c r="J46" s="1">
        <v>97446</v>
      </c>
    </row>
    <row r="47" spans="1:11" ht="21" customHeight="1">
      <c r="A47" s="2"/>
      <c r="B47" s="9" t="s">
        <v>328</v>
      </c>
      <c r="C47" s="13">
        <v>90694</v>
      </c>
      <c r="J47" s="1">
        <v>79552</v>
      </c>
    </row>
    <row r="48" spans="1:11" ht="21" customHeight="1" thickBot="1">
      <c r="A48" s="2"/>
      <c r="B48" s="15" t="s">
        <v>329</v>
      </c>
      <c r="C48" s="16">
        <v>144458</v>
      </c>
      <c r="J48" s="1">
        <v>102294</v>
      </c>
    </row>
  </sheetData>
  <phoneticPr fontId="46" type="noConversion"/>
  <pageMargins left="0.70866141732283472" right="0.70866141732283472" top="0.74803149606299213" bottom="0.74803149606299213" header="0.31496062992125984" footer="0.31496062992125984"/>
  <pageSetup paperSize="9" scale="68" orientation="portrait" verticalDpi="12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5B994-6793-447D-8C03-28DC8CC902AE}">
  <dimension ref="A1:D91"/>
  <sheetViews>
    <sheetView topLeftCell="A37" workbookViewId="0">
      <selection activeCell="N26" sqref="N26"/>
    </sheetView>
  </sheetViews>
  <sheetFormatPr defaultRowHeight="14.25"/>
  <sheetData>
    <row r="1" spans="1:4">
      <c r="A1" s="755" t="s">
        <v>585</v>
      </c>
      <c r="B1" s="754" t="s">
        <v>586</v>
      </c>
      <c r="C1" s="754" t="s">
        <v>587</v>
      </c>
      <c r="D1" s="756">
        <v>215907</v>
      </c>
    </row>
    <row r="2" spans="1:4">
      <c r="A2" s="755" t="s">
        <v>107</v>
      </c>
      <c r="B2" s="754" t="s">
        <v>586</v>
      </c>
      <c r="C2" s="754" t="s">
        <v>587</v>
      </c>
      <c r="D2" s="756">
        <v>172068</v>
      </c>
    </row>
    <row r="3" spans="1:4">
      <c r="A3" s="755" t="s">
        <v>588</v>
      </c>
      <c r="B3" s="754" t="s">
        <v>586</v>
      </c>
      <c r="C3" s="754" t="s">
        <v>587</v>
      </c>
      <c r="D3" s="756">
        <v>226122</v>
      </c>
    </row>
    <row r="4" spans="1:4">
      <c r="A4" s="755" t="s">
        <v>589</v>
      </c>
      <c r="B4" s="754" t="s">
        <v>586</v>
      </c>
      <c r="C4" s="754" t="s">
        <v>587</v>
      </c>
      <c r="D4" s="756">
        <v>179028</v>
      </c>
    </row>
    <row r="5" spans="1:4">
      <c r="A5" s="755" t="s">
        <v>590</v>
      </c>
      <c r="B5" s="754" t="s">
        <v>586</v>
      </c>
      <c r="C5" s="754" t="s">
        <v>587</v>
      </c>
      <c r="D5" s="756">
        <v>237324</v>
      </c>
    </row>
    <row r="6" spans="1:4">
      <c r="A6" s="755" t="s">
        <v>591</v>
      </c>
      <c r="B6" s="754" t="s">
        <v>586</v>
      </c>
      <c r="C6" s="754" t="s">
        <v>587</v>
      </c>
      <c r="D6" s="756">
        <v>281939</v>
      </c>
    </row>
    <row r="7" spans="1:4">
      <c r="A7" s="755" t="s">
        <v>592</v>
      </c>
      <c r="B7" s="754" t="s">
        <v>586</v>
      </c>
      <c r="C7" s="754" t="s">
        <v>587</v>
      </c>
      <c r="D7" s="756">
        <v>275790</v>
      </c>
    </row>
    <row r="8" spans="1:4">
      <c r="A8" s="755" t="s">
        <v>593</v>
      </c>
      <c r="B8" s="754" t="s">
        <v>586</v>
      </c>
      <c r="C8" s="754" t="s">
        <v>587</v>
      </c>
      <c r="D8" s="756">
        <v>268187</v>
      </c>
    </row>
    <row r="9" spans="1:4">
      <c r="A9" s="755" t="s">
        <v>594</v>
      </c>
      <c r="B9" s="754" t="s">
        <v>586</v>
      </c>
      <c r="C9" s="754" t="s">
        <v>587</v>
      </c>
      <c r="D9" s="756">
        <v>239808</v>
      </c>
    </row>
    <row r="10" spans="1:4">
      <c r="A10" s="755" t="s">
        <v>595</v>
      </c>
      <c r="B10" s="754" t="s">
        <v>586</v>
      </c>
      <c r="C10" s="754" t="s">
        <v>587</v>
      </c>
      <c r="D10" s="756">
        <v>221481</v>
      </c>
    </row>
    <row r="11" spans="1:4">
      <c r="A11" s="755" t="s">
        <v>596</v>
      </c>
      <c r="B11" s="754" t="s">
        <v>586</v>
      </c>
      <c r="C11" s="754" t="s">
        <v>587</v>
      </c>
      <c r="D11" s="756">
        <v>252641</v>
      </c>
    </row>
    <row r="12" spans="1:4">
      <c r="A12" s="755" t="s">
        <v>597</v>
      </c>
      <c r="B12" s="754" t="s">
        <v>586</v>
      </c>
      <c r="C12" s="754" t="s">
        <v>587</v>
      </c>
      <c r="D12" s="756">
        <v>282536</v>
      </c>
    </row>
    <row r="13" spans="1:4">
      <c r="A13" s="755" t="s">
        <v>598</v>
      </c>
      <c r="B13" s="754" t="s">
        <v>586</v>
      </c>
      <c r="C13" s="754" t="s">
        <v>587</v>
      </c>
      <c r="D13" s="756">
        <v>273540</v>
      </c>
    </row>
    <row r="14" spans="1:4">
      <c r="A14" s="755" t="s">
        <v>599</v>
      </c>
      <c r="B14" s="754" t="s">
        <v>586</v>
      </c>
      <c r="C14" s="754" t="s">
        <v>587</v>
      </c>
      <c r="D14" s="756">
        <v>232562</v>
      </c>
    </row>
    <row r="15" spans="1:4">
      <c r="A15" s="755" t="s">
        <v>600</v>
      </c>
      <c r="B15" s="754" t="s">
        <v>586</v>
      </c>
      <c r="C15" s="754" t="s">
        <v>587</v>
      </c>
      <c r="D15" s="756">
        <v>222306</v>
      </c>
    </row>
    <row r="16" spans="1:4">
      <c r="A16" s="755" t="s">
        <v>601</v>
      </c>
      <c r="B16" s="754" t="s">
        <v>586</v>
      </c>
      <c r="C16" s="754" t="s">
        <v>587</v>
      </c>
      <c r="D16" s="756">
        <v>272448</v>
      </c>
    </row>
    <row r="17" spans="1:4">
      <c r="A17" s="755" t="s">
        <v>602</v>
      </c>
      <c r="B17" s="754" t="s">
        <v>586</v>
      </c>
      <c r="C17" s="754" t="s">
        <v>587</v>
      </c>
      <c r="D17" s="756">
        <v>241932</v>
      </c>
    </row>
    <row r="18" spans="1:4">
      <c r="A18" s="755" t="s">
        <v>603</v>
      </c>
      <c r="B18" s="754" t="s">
        <v>586</v>
      </c>
      <c r="C18" s="754" t="s">
        <v>587</v>
      </c>
      <c r="D18" s="756">
        <v>221015</v>
      </c>
    </row>
    <row r="19" spans="1:4">
      <c r="A19" s="755" t="s">
        <v>604</v>
      </c>
      <c r="B19" s="754" t="s">
        <v>586</v>
      </c>
      <c r="C19" s="754" t="s">
        <v>587</v>
      </c>
      <c r="D19" s="756">
        <v>273308</v>
      </c>
    </row>
    <row r="20" spans="1:4">
      <c r="A20" s="755" t="s">
        <v>605</v>
      </c>
      <c r="B20" s="754" t="s">
        <v>586</v>
      </c>
      <c r="C20" s="754" t="s">
        <v>587</v>
      </c>
      <c r="D20" s="756">
        <v>387342</v>
      </c>
    </row>
    <row r="21" spans="1:4">
      <c r="A21" s="755" t="s">
        <v>606</v>
      </c>
      <c r="B21" s="754" t="s">
        <v>586</v>
      </c>
      <c r="C21" s="754" t="s">
        <v>587</v>
      </c>
      <c r="D21" s="756">
        <v>270807</v>
      </c>
    </row>
    <row r="22" spans="1:4">
      <c r="A22" s="755" t="s">
        <v>607</v>
      </c>
      <c r="B22" s="754" t="s">
        <v>586</v>
      </c>
      <c r="C22" s="754" t="s">
        <v>587</v>
      </c>
      <c r="D22" s="756">
        <v>250903</v>
      </c>
    </row>
    <row r="23" spans="1:4">
      <c r="A23" s="755" t="s">
        <v>608</v>
      </c>
      <c r="B23" s="754" t="s">
        <v>586</v>
      </c>
      <c r="C23" s="754" t="s">
        <v>587</v>
      </c>
      <c r="D23" s="756">
        <v>277642</v>
      </c>
    </row>
    <row r="24" spans="1:4">
      <c r="A24" s="755" t="s">
        <v>609</v>
      </c>
      <c r="B24" s="754" t="s">
        <v>586</v>
      </c>
      <c r="C24" s="754" t="s">
        <v>587</v>
      </c>
      <c r="D24" s="756">
        <v>247188</v>
      </c>
    </row>
    <row r="25" spans="1:4">
      <c r="A25" s="755" t="s">
        <v>610</v>
      </c>
      <c r="B25" s="754" t="s">
        <v>586</v>
      </c>
      <c r="C25" s="754" t="s">
        <v>587</v>
      </c>
      <c r="D25" s="756">
        <v>253539</v>
      </c>
    </row>
    <row r="26" spans="1:4">
      <c r="A26" s="755" t="s">
        <v>611</v>
      </c>
      <c r="B26" s="754" t="s">
        <v>586</v>
      </c>
      <c r="C26" s="754" t="s">
        <v>587</v>
      </c>
      <c r="D26" s="756">
        <v>228286</v>
      </c>
    </row>
    <row r="27" spans="1:4">
      <c r="A27" s="755" t="s">
        <v>612</v>
      </c>
      <c r="B27" s="754" t="s">
        <v>586</v>
      </c>
      <c r="C27" s="754" t="s">
        <v>587</v>
      </c>
      <c r="D27" s="756">
        <v>277276</v>
      </c>
    </row>
    <row r="28" spans="1:4">
      <c r="A28" s="755" t="s">
        <v>613</v>
      </c>
      <c r="B28" s="754" t="s">
        <v>586</v>
      </c>
      <c r="C28" s="754" t="s">
        <v>587</v>
      </c>
      <c r="D28" s="756">
        <v>290939</v>
      </c>
    </row>
    <row r="29" spans="1:4">
      <c r="A29" s="755" t="s">
        <v>614</v>
      </c>
      <c r="B29" s="754" t="s">
        <v>586</v>
      </c>
      <c r="C29" s="754" t="s">
        <v>587</v>
      </c>
      <c r="D29" s="756">
        <v>263017</v>
      </c>
    </row>
    <row r="30" spans="1:4">
      <c r="A30" s="755" t="s">
        <v>615</v>
      </c>
      <c r="B30" s="754" t="s">
        <v>586</v>
      </c>
      <c r="C30" s="754" t="s">
        <v>587</v>
      </c>
      <c r="D30" s="756">
        <v>256883</v>
      </c>
    </row>
    <row r="31" spans="1:4">
      <c r="A31" s="755" t="s">
        <v>616</v>
      </c>
      <c r="B31" s="754" t="s">
        <v>586</v>
      </c>
      <c r="C31" s="754" t="s">
        <v>587</v>
      </c>
      <c r="D31" s="756">
        <v>227614</v>
      </c>
    </row>
    <row r="32" spans="1:4">
      <c r="A32" s="755" t="s">
        <v>617</v>
      </c>
      <c r="B32" s="754" t="s">
        <v>586</v>
      </c>
      <c r="C32" s="754" t="s">
        <v>587</v>
      </c>
      <c r="D32" s="756">
        <v>211646</v>
      </c>
    </row>
    <row r="33" spans="1:4">
      <c r="A33" s="755" t="s">
        <v>618</v>
      </c>
      <c r="B33" s="754" t="s">
        <v>586</v>
      </c>
      <c r="C33" s="754" t="s">
        <v>587</v>
      </c>
      <c r="D33" s="756">
        <v>268908</v>
      </c>
    </row>
    <row r="34" spans="1:4">
      <c r="A34" s="755" t="s">
        <v>619</v>
      </c>
      <c r="B34" s="754" t="s">
        <v>586</v>
      </c>
      <c r="C34" s="754" t="s">
        <v>587</v>
      </c>
      <c r="D34" s="756">
        <v>211653</v>
      </c>
    </row>
    <row r="35" spans="1:4">
      <c r="A35" s="755" t="s">
        <v>620</v>
      </c>
      <c r="B35" s="754" t="s">
        <v>586</v>
      </c>
      <c r="C35" s="754" t="s">
        <v>587</v>
      </c>
      <c r="D35" s="756">
        <v>243121</v>
      </c>
    </row>
    <row r="36" spans="1:4">
      <c r="A36" s="755" t="s">
        <v>621</v>
      </c>
      <c r="B36" s="754" t="s">
        <v>586</v>
      </c>
      <c r="C36" s="754" t="s">
        <v>587</v>
      </c>
      <c r="D36" s="756">
        <v>233250</v>
      </c>
    </row>
    <row r="37" spans="1:4">
      <c r="A37" s="755" t="s">
        <v>622</v>
      </c>
      <c r="B37" s="754" t="s">
        <v>586</v>
      </c>
      <c r="C37" s="754" t="s">
        <v>587</v>
      </c>
      <c r="D37" s="756">
        <v>253243</v>
      </c>
    </row>
    <row r="38" spans="1:4">
      <c r="A38" s="755" t="s">
        <v>623</v>
      </c>
      <c r="B38" s="754" t="s">
        <v>586</v>
      </c>
      <c r="C38" s="754" t="s">
        <v>587</v>
      </c>
      <c r="D38" s="756">
        <v>235204</v>
      </c>
    </row>
    <row r="39" spans="1:4">
      <c r="A39" s="755" t="s">
        <v>624</v>
      </c>
      <c r="B39" s="754" t="s">
        <v>586</v>
      </c>
      <c r="C39" s="754" t="s">
        <v>587</v>
      </c>
      <c r="D39" s="756">
        <v>247897</v>
      </c>
    </row>
    <row r="40" spans="1:4">
      <c r="A40" s="755" t="s">
        <v>625</v>
      </c>
      <c r="B40" s="754" t="s">
        <v>586</v>
      </c>
      <c r="C40" s="754" t="s">
        <v>587</v>
      </c>
      <c r="D40" s="756">
        <v>262580</v>
      </c>
    </row>
    <row r="41" spans="1:4">
      <c r="A41" s="755" t="s">
        <v>626</v>
      </c>
      <c r="B41" s="754" t="s">
        <v>586</v>
      </c>
      <c r="C41" s="754" t="s">
        <v>587</v>
      </c>
      <c r="D41" s="756">
        <v>240120</v>
      </c>
    </row>
    <row r="42" spans="1:4">
      <c r="A42" s="755" t="s">
        <v>627</v>
      </c>
      <c r="B42" s="754" t="s">
        <v>586</v>
      </c>
      <c r="C42" s="754" t="s">
        <v>587</v>
      </c>
      <c r="D42" s="756">
        <v>218908</v>
      </c>
    </row>
    <row r="43" spans="1:4">
      <c r="A43" s="755" t="s">
        <v>628</v>
      </c>
      <c r="B43" s="754" t="s">
        <v>586</v>
      </c>
      <c r="C43" s="754" t="s">
        <v>587</v>
      </c>
      <c r="D43" s="756">
        <v>202472</v>
      </c>
    </row>
    <row r="44" spans="1:4">
      <c r="A44" s="755" t="s">
        <v>629</v>
      </c>
      <c r="B44" s="754" t="s">
        <v>586</v>
      </c>
      <c r="C44" s="754" t="s">
        <v>587</v>
      </c>
      <c r="D44" s="756">
        <v>217012</v>
      </c>
    </row>
    <row r="45" spans="1:4">
      <c r="A45" s="755" t="s">
        <v>630</v>
      </c>
      <c r="B45" s="754" t="s">
        <v>586</v>
      </c>
      <c r="C45" s="754" t="s">
        <v>587</v>
      </c>
      <c r="D45" s="756">
        <v>180193</v>
      </c>
    </row>
    <row r="46" spans="1:4">
      <c r="A46" s="755" t="s">
        <v>631</v>
      </c>
      <c r="B46" s="754" t="s">
        <v>586</v>
      </c>
      <c r="C46" s="754" t="s">
        <v>587</v>
      </c>
      <c r="D46" s="756">
        <v>218933</v>
      </c>
    </row>
    <row r="47" spans="1:4">
      <c r="A47" s="755" t="s">
        <v>632</v>
      </c>
      <c r="B47" s="754" t="s">
        <v>586</v>
      </c>
      <c r="C47" s="754" t="s">
        <v>587</v>
      </c>
      <c r="D47" s="756">
        <v>210909</v>
      </c>
    </row>
    <row r="48" spans="1:4">
      <c r="A48" s="755" t="s">
        <v>633</v>
      </c>
      <c r="B48" s="754" t="s">
        <v>586</v>
      </c>
      <c r="C48" s="754" t="s">
        <v>587</v>
      </c>
      <c r="D48" s="756">
        <v>283297</v>
      </c>
    </row>
    <row r="49" spans="1:4">
      <c r="A49" s="755" t="s">
        <v>634</v>
      </c>
      <c r="B49" s="754" t="s">
        <v>586</v>
      </c>
      <c r="C49" s="754" t="s">
        <v>587</v>
      </c>
      <c r="D49" s="756">
        <v>238936</v>
      </c>
    </row>
    <row r="50" spans="1:4">
      <c r="A50" s="755" t="s">
        <v>635</v>
      </c>
      <c r="B50" s="754" t="s">
        <v>586</v>
      </c>
      <c r="C50" s="754" t="s">
        <v>587</v>
      </c>
      <c r="D50" s="756">
        <v>173995</v>
      </c>
    </row>
    <row r="51" spans="1:4">
      <c r="A51" s="755" t="s">
        <v>636</v>
      </c>
      <c r="B51" s="754" t="s">
        <v>586</v>
      </c>
      <c r="C51" s="754" t="s">
        <v>587</v>
      </c>
      <c r="D51" s="756">
        <v>241698</v>
      </c>
    </row>
    <row r="52" spans="1:4">
      <c r="A52" s="755" t="s">
        <v>637</v>
      </c>
      <c r="B52" s="754" t="s">
        <v>586</v>
      </c>
      <c r="C52" s="754" t="s">
        <v>587</v>
      </c>
      <c r="D52" s="756">
        <v>244493</v>
      </c>
    </row>
    <row r="53" spans="1:4">
      <c r="A53" s="755" t="s">
        <v>638</v>
      </c>
      <c r="B53" s="754" t="s">
        <v>586</v>
      </c>
      <c r="C53" s="754" t="s">
        <v>587</v>
      </c>
      <c r="D53" s="756">
        <v>215161</v>
      </c>
    </row>
    <row r="54" spans="1:4">
      <c r="A54" s="755" t="s">
        <v>639</v>
      </c>
      <c r="B54" s="754" t="s">
        <v>586</v>
      </c>
      <c r="C54" s="754" t="s">
        <v>587</v>
      </c>
      <c r="D54" s="756">
        <v>209437</v>
      </c>
    </row>
    <row r="55" spans="1:4">
      <c r="A55" s="755" t="s">
        <v>640</v>
      </c>
      <c r="B55" s="754" t="s">
        <v>586</v>
      </c>
      <c r="C55" s="754" t="s">
        <v>587</v>
      </c>
      <c r="D55" s="756">
        <v>208502</v>
      </c>
    </row>
    <row r="56" spans="1:4">
      <c r="A56" s="755" t="s">
        <v>641</v>
      </c>
      <c r="B56" s="754" t="s">
        <v>586</v>
      </c>
      <c r="C56" s="754" t="s">
        <v>587</v>
      </c>
      <c r="D56" s="756">
        <v>320480</v>
      </c>
    </row>
    <row r="57" spans="1:4">
      <c r="A57" s="755" t="s">
        <v>642</v>
      </c>
      <c r="B57" s="754" t="s">
        <v>586</v>
      </c>
      <c r="C57" s="754" t="s">
        <v>587</v>
      </c>
      <c r="D57" s="756">
        <v>266029</v>
      </c>
    </row>
    <row r="58" spans="1:4">
      <c r="A58" s="755" t="s">
        <v>643</v>
      </c>
      <c r="B58" s="754" t="s">
        <v>586</v>
      </c>
      <c r="C58" s="754" t="s">
        <v>587</v>
      </c>
      <c r="D58" s="756">
        <v>292640</v>
      </c>
    </row>
    <row r="59" spans="1:4">
      <c r="A59" s="755" t="s">
        <v>644</v>
      </c>
      <c r="B59" s="754" t="s">
        <v>586</v>
      </c>
      <c r="C59" s="754" t="s">
        <v>587</v>
      </c>
      <c r="D59" s="756">
        <v>338645</v>
      </c>
    </row>
    <row r="60" spans="1:4">
      <c r="A60" s="755" t="s">
        <v>645</v>
      </c>
      <c r="B60" s="754" t="s">
        <v>586</v>
      </c>
      <c r="C60" s="754" t="s">
        <v>587</v>
      </c>
      <c r="D60" s="756">
        <v>230376</v>
      </c>
    </row>
    <row r="61" spans="1:4">
      <c r="A61" s="755" t="s">
        <v>646</v>
      </c>
      <c r="B61" s="754" t="s">
        <v>586</v>
      </c>
      <c r="C61" s="754" t="s">
        <v>587</v>
      </c>
      <c r="D61" s="756">
        <v>213074</v>
      </c>
    </row>
    <row r="62" spans="1:4">
      <c r="A62" s="755" t="s">
        <v>647</v>
      </c>
      <c r="B62" s="754" t="s">
        <v>586</v>
      </c>
      <c r="C62" s="754" t="s">
        <v>587</v>
      </c>
      <c r="D62" s="756">
        <v>264269</v>
      </c>
    </row>
    <row r="63" spans="1:4">
      <c r="A63" s="755" t="s">
        <v>648</v>
      </c>
      <c r="B63" s="754" t="s">
        <v>586</v>
      </c>
      <c r="C63" s="754" t="s">
        <v>587</v>
      </c>
      <c r="D63" s="756">
        <v>204377</v>
      </c>
    </row>
    <row r="64" spans="1:4">
      <c r="A64" s="755" t="s">
        <v>649</v>
      </c>
      <c r="B64" s="754" t="s">
        <v>586</v>
      </c>
      <c r="C64" s="754" t="s">
        <v>587</v>
      </c>
      <c r="D64" s="756">
        <v>217170</v>
      </c>
    </row>
    <row r="65" spans="1:4">
      <c r="A65" s="755" t="s">
        <v>650</v>
      </c>
      <c r="B65" s="754" t="s">
        <v>586</v>
      </c>
      <c r="C65" s="754" t="s">
        <v>587</v>
      </c>
      <c r="D65" s="756">
        <v>250140</v>
      </c>
    </row>
    <row r="66" spans="1:4">
      <c r="A66" s="755" t="s">
        <v>651</v>
      </c>
      <c r="B66" s="754" t="s">
        <v>586</v>
      </c>
      <c r="C66" s="754" t="s">
        <v>587</v>
      </c>
      <c r="D66" s="756">
        <v>362985</v>
      </c>
    </row>
    <row r="67" spans="1:4">
      <c r="A67" s="755" t="s">
        <v>652</v>
      </c>
      <c r="B67" s="754" t="s">
        <v>586</v>
      </c>
      <c r="C67" s="754" t="s">
        <v>587</v>
      </c>
      <c r="D67" s="756">
        <v>214553</v>
      </c>
    </row>
    <row r="68" spans="1:4">
      <c r="A68" s="755" t="s">
        <v>653</v>
      </c>
      <c r="B68" s="754" t="s">
        <v>586</v>
      </c>
      <c r="C68" s="754" t="s">
        <v>587</v>
      </c>
      <c r="D68" s="756">
        <v>199588</v>
      </c>
    </row>
    <row r="69" spans="1:4">
      <c r="A69" s="755" t="s">
        <v>654</v>
      </c>
      <c r="B69" s="754" t="s">
        <v>586</v>
      </c>
      <c r="C69" s="754" t="s">
        <v>587</v>
      </c>
      <c r="D69" s="756">
        <v>197788</v>
      </c>
    </row>
    <row r="70" spans="1:4">
      <c r="A70" s="755" t="s">
        <v>655</v>
      </c>
      <c r="B70" s="754" t="s">
        <v>586</v>
      </c>
      <c r="C70" s="754" t="s">
        <v>587</v>
      </c>
      <c r="D70" s="756">
        <v>177841</v>
      </c>
    </row>
    <row r="71" spans="1:4">
      <c r="A71" s="755" t="s">
        <v>656</v>
      </c>
      <c r="B71" s="754" t="s">
        <v>586</v>
      </c>
      <c r="C71" s="754" t="s">
        <v>587</v>
      </c>
      <c r="D71" s="756">
        <v>149081</v>
      </c>
    </row>
    <row r="72" spans="1:4">
      <c r="A72" s="755" t="s">
        <v>657</v>
      </c>
      <c r="B72" s="754" t="s">
        <v>586</v>
      </c>
      <c r="C72" s="754" t="s">
        <v>587</v>
      </c>
      <c r="D72" s="756">
        <v>275711</v>
      </c>
    </row>
    <row r="73" spans="1:4">
      <c r="A73" s="755" t="s">
        <v>658</v>
      </c>
      <c r="B73" s="754" t="s">
        <v>586</v>
      </c>
      <c r="C73" s="754" t="s">
        <v>587</v>
      </c>
      <c r="D73" s="756">
        <v>245000</v>
      </c>
    </row>
    <row r="74" spans="1:4">
      <c r="A74" s="755" t="s">
        <v>659</v>
      </c>
      <c r="B74" s="754" t="s">
        <v>586</v>
      </c>
      <c r="C74" s="754" t="s">
        <v>587</v>
      </c>
      <c r="D74" s="756">
        <v>178874</v>
      </c>
    </row>
    <row r="75" spans="1:4">
      <c r="A75" s="755" t="s">
        <v>660</v>
      </c>
      <c r="B75" s="754" t="s">
        <v>586</v>
      </c>
      <c r="C75" s="754" t="s">
        <v>587</v>
      </c>
      <c r="D75" s="756">
        <v>273676</v>
      </c>
    </row>
    <row r="76" spans="1:4">
      <c r="A76" s="755" t="s">
        <v>661</v>
      </c>
      <c r="B76" s="754" t="s">
        <v>586</v>
      </c>
      <c r="C76" s="754" t="s">
        <v>587</v>
      </c>
      <c r="D76" s="756">
        <v>440616</v>
      </c>
    </row>
    <row r="77" spans="1:4">
      <c r="A77" s="755" t="s">
        <v>662</v>
      </c>
      <c r="B77" s="754" t="s">
        <v>586</v>
      </c>
      <c r="C77" s="754" t="s">
        <v>587</v>
      </c>
      <c r="D77" s="756">
        <v>373640</v>
      </c>
    </row>
    <row r="78" spans="1:4">
      <c r="A78" s="755" t="s">
        <v>663</v>
      </c>
      <c r="B78" s="754" t="s">
        <v>586</v>
      </c>
      <c r="C78" s="754" t="s">
        <v>587</v>
      </c>
      <c r="D78" s="756">
        <v>304156</v>
      </c>
    </row>
    <row r="79" spans="1:4">
      <c r="A79" s="755" t="s">
        <v>664</v>
      </c>
      <c r="B79" s="754" t="s">
        <v>586</v>
      </c>
      <c r="C79" s="754" t="s">
        <v>587</v>
      </c>
      <c r="D79" s="756">
        <v>638460</v>
      </c>
    </row>
    <row r="80" spans="1:4">
      <c r="A80" s="755" t="s">
        <v>665</v>
      </c>
      <c r="B80" s="754" t="s">
        <v>586</v>
      </c>
      <c r="C80" s="754" t="s">
        <v>587</v>
      </c>
      <c r="D80" s="756">
        <v>675173</v>
      </c>
    </row>
    <row r="81" spans="1:4">
      <c r="A81" s="755" t="s">
        <v>666</v>
      </c>
      <c r="B81" s="754" t="s">
        <v>586</v>
      </c>
      <c r="C81" s="754" t="s">
        <v>587</v>
      </c>
      <c r="D81" s="756">
        <v>414968</v>
      </c>
    </row>
    <row r="82" spans="1:4">
      <c r="A82" s="755" t="s">
        <v>667</v>
      </c>
      <c r="B82" s="754" t="s">
        <v>586</v>
      </c>
      <c r="C82" s="754" t="s">
        <v>587</v>
      </c>
      <c r="D82" s="756">
        <v>562439</v>
      </c>
    </row>
    <row r="83" spans="1:4">
      <c r="A83" s="755" t="s">
        <v>668</v>
      </c>
      <c r="B83" s="754" t="s">
        <v>586</v>
      </c>
      <c r="C83" s="754" t="s">
        <v>587</v>
      </c>
      <c r="D83" s="756">
        <v>269759</v>
      </c>
    </row>
    <row r="84" spans="1:4">
      <c r="A84" s="755" t="s">
        <v>669</v>
      </c>
      <c r="B84" s="754" t="s">
        <v>586</v>
      </c>
      <c r="C84" s="754" t="s">
        <v>587</v>
      </c>
      <c r="D84" s="756">
        <v>319449</v>
      </c>
    </row>
    <row r="85" spans="1:4">
      <c r="A85" s="755" t="s">
        <v>670</v>
      </c>
      <c r="B85" s="754" t="s">
        <v>586</v>
      </c>
      <c r="C85" s="754" t="s">
        <v>587</v>
      </c>
      <c r="D85" s="756">
        <v>310041</v>
      </c>
    </row>
    <row r="86" spans="1:4">
      <c r="A86" s="755" t="s">
        <v>671</v>
      </c>
      <c r="B86" s="754" t="s">
        <v>586</v>
      </c>
      <c r="C86" s="754" t="s">
        <v>587</v>
      </c>
      <c r="D86" s="756">
        <v>284880</v>
      </c>
    </row>
    <row r="87" spans="1:4">
      <c r="A87" s="755" t="s">
        <v>106</v>
      </c>
      <c r="B87" s="754" t="s">
        <v>586</v>
      </c>
      <c r="C87" s="754" t="s">
        <v>587</v>
      </c>
      <c r="D87" s="756">
        <v>315528</v>
      </c>
    </row>
    <row r="88" spans="1:4">
      <c r="A88" s="755" t="s">
        <v>508</v>
      </c>
      <c r="B88" s="754" t="s">
        <v>586</v>
      </c>
      <c r="C88" s="754" t="s">
        <v>587</v>
      </c>
      <c r="D88" s="756">
        <v>408942</v>
      </c>
    </row>
    <row r="89" spans="1:4">
      <c r="A89" s="755" t="s">
        <v>506</v>
      </c>
      <c r="B89" s="754" t="s">
        <v>586</v>
      </c>
      <c r="C89" s="754" t="s">
        <v>587</v>
      </c>
      <c r="D89" s="756">
        <v>436224</v>
      </c>
    </row>
    <row r="90" spans="1:4">
      <c r="A90" s="755" t="s">
        <v>672</v>
      </c>
      <c r="B90" s="754" t="s">
        <v>586</v>
      </c>
      <c r="C90" s="754" t="s">
        <v>587</v>
      </c>
      <c r="D90" s="756">
        <v>356809</v>
      </c>
    </row>
    <row r="91" spans="1:4">
      <c r="A91" s="755" t="s">
        <v>673</v>
      </c>
      <c r="B91" s="754" t="s">
        <v>586</v>
      </c>
      <c r="C91" s="754" t="s">
        <v>587</v>
      </c>
      <c r="D91" s="756">
        <v>204181</v>
      </c>
    </row>
  </sheetData>
  <phoneticPr fontId="4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CB196-3BB8-45D3-8339-84441321666F}">
  <sheetPr codeName="Sheet28"/>
  <dimension ref="A1:N44"/>
  <sheetViews>
    <sheetView view="pageBreakPreview" zoomScaleNormal="100" zoomScaleSheetLayoutView="100" workbookViewId="0">
      <selection activeCell="Q15" sqref="Q15"/>
    </sheetView>
  </sheetViews>
  <sheetFormatPr defaultColWidth="10.5" defaultRowHeight="21.95" customHeight="1"/>
  <cols>
    <col min="1" max="1" width="20.75" style="700" customWidth="1"/>
    <col min="2" max="2" width="19.25" style="642" customWidth="1"/>
    <col min="3" max="3" width="7.875" style="701" customWidth="1"/>
    <col min="4" max="4" width="3.75" style="642" customWidth="1"/>
    <col min="5" max="5" width="12.75" style="702" customWidth="1"/>
    <col min="6" max="6" width="8.875" style="702" customWidth="1"/>
    <col min="7" max="7" width="12.125" style="702" customWidth="1"/>
    <col min="8" max="8" width="10.375" style="702" customWidth="1"/>
    <col min="9" max="9" width="12.125" style="702" customWidth="1"/>
    <col min="10" max="10" width="8.375" style="702" customWidth="1"/>
    <col min="11" max="11" width="12.125" style="702" customWidth="1"/>
    <col min="12" max="12" width="4.875" style="642" customWidth="1"/>
    <col min="13" max="13" width="5.375" style="642" customWidth="1"/>
    <col min="14" max="14" width="8.625" style="642" customWidth="1"/>
    <col min="15" max="15" width="4.625" style="642" customWidth="1"/>
    <col min="16" max="16" width="4.125" style="642" customWidth="1"/>
    <col min="17" max="17" width="10.125" style="642" customWidth="1"/>
    <col min="18" max="18" width="9.25" style="642" customWidth="1"/>
    <col min="19" max="19" width="8" style="642" customWidth="1"/>
    <col min="20" max="20" width="10.125" style="642" customWidth="1"/>
    <col min="21" max="21" width="7.375" style="642" customWidth="1"/>
    <col min="22" max="22" width="9.625" style="642" customWidth="1"/>
    <col min="23" max="23" width="8.25" style="642" customWidth="1"/>
    <col min="24" max="24" width="10.5" style="642" customWidth="1"/>
    <col min="25" max="25" width="8" style="642" customWidth="1"/>
    <col min="26" max="26" width="11.125" style="642" customWidth="1"/>
    <col min="27" max="27" width="5" style="642" customWidth="1"/>
    <col min="28" max="16384" width="10.5" style="642"/>
  </cols>
  <sheetData>
    <row r="1" spans="1:14" ht="21.95" customHeight="1">
      <c r="A1" s="636" t="s">
        <v>495</v>
      </c>
      <c r="B1" s="637"/>
      <c r="C1" s="638"/>
      <c r="D1" s="637"/>
      <c r="E1" s="639" t="s">
        <v>78</v>
      </c>
      <c r="F1" s="640"/>
      <c r="G1" s="640"/>
      <c r="H1" s="640"/>
      <c r="I1" s="640"/>
      <c r="J1" s="640"/>
      <c r="K1" s="640"/>
      <c r="L1" s="641"/>
    </row>
    <row r="2" spans="1:14" s="647" customFormat="1" ht="21.95" customHeight="1">
      <c r="A2" s="643"/>
      <c r="B2" s="644"/>
      <c r="C2" s="644"/>
      <c r="D2" s="644"/>
      <c r="E2" s="645"/>
      <c r="F2" s="645"/>
      <c r="G2" s="645"/>
      <c r="H2" s="645"/>
      <c r="I2" s="645"/>
      <c r="J2" s="645"/>
      <c r="K2" s="645"/>
      <c r="L2" s="646"/>
    </row>
    <row r="3" spans="1:14" s="647" customFormat="1" ht="21.95" customHeight="1">
      <c r="A3" s="648" t="s">
        <v>7</v>
      </c>
      <c r="B3" s="649">
        <f>E36</f>
        <v>19784233.420000002</v>
      </c>
      <c r="C3" s="650" t="s">
        <v>5</v>
      </c>
      <c r="D3" s="651"/>
      <c r="E3" s="652"/>
      <c r="F3" s="652"/>
      <c r="G3" s="652"/>
      <c r="H3" s="652"/>
      <c r="I3" s="652"/>
      <c r="J3" s="652"/>
      <c r="K3" s="652"/>
      <c r="L3" s="653"/>
    </row>
    <row r="4" spans="1:14" s="647" customFormat="1" ht="21.95" customHeight="1">
      <c r="A4" s="654" t="s">
        <v>8</v>
      </c>
      <c r="B4" s="655" t="s">
        <v>9</v>
      </c>
      <c r="C4" s="656" t="s">
        <v>5</v>
      </c>
      <c r="D4" s="655" t="s">
        <v>10</v>
      </c>
      <c r="E4" s="657" t="s">
        <v>496</v>
      </c>
      <c r="F4" s="657" t="s">
        <v>11</v>
      </c>
      <c r="G4" s="658"/>
      <c r="H4" s="657" t="s">
        <v>12</v>
      </c>
      <c r="I4" s="658"/>
      <c r="J4" s="657" t="s">
        <v>13</v>
      </c>
      <c r="K4" s="658"/>
      <c r="L4" s="655" t="s">
        <v>4</v>
      </c>
    </row>
    <row r="5" spans="1:14" s="647" customFormat="1" ht="21.95" customHeight="1">
      <c r="A5" s="659" t="s">
        <v>14</v>
      </c>
      <c r="B5" s="660" t="s">
        <v>15</v>
      </c>
      <c r="C5" s="661" t="s">
        <v>16</v>
      </c>
      <c r="D5" s="660" t="s">
        <v>17</v>
      </c>
      <c r="E5" s="662" t="s">
        <v>19</v>
      </c>
      <c r="F5" s="662" t="s">
        <v>18</v>
      </c>
      <c r="G5" s="662" t="s">
        <v>19</v>
      </c>
      <c r="H5" s="662" t="s">
        <v>18</v>
      </c>
      <c r="I5" s="662" t="s">
        <v>19</v>
      </c>
      <c r="J5" s="663" t="s">
        <v>18</v>
      </c>
      <c r="K5" s="662" t="s">
        <v>19</v>
      </c>
      <c r="L5" s="660" t="s">
        <v>20</v>
      </c>
    </row>
    <row r="6" spans="1:14" s="671" customFormat="1" ht="21.95" customHeight="1">
      <c r="A6" s="664" t="str">
        <f>[54]자동화수량산출!A3</f>
        <v>파상형 전선관</v>
      </c>
      <c r="B6" s="664" t="str">
        <f>[54]자동화수량산출!B3</f>
        <v>ELP Φ30</v>
      </c>
      <c r="C6" s="665">
        <f>자동화수량산출!J9</f>
        <v>230</v>
      </c>
      <c r="D6" s="664" t="str">
        <f>[54]자동화수량산출!C3</f>
        <v>M</v>
      </c>
      <c r="E6" s="666">
        <f t="shared" ref="E6:E7" si="0">I6</f>
        <v>82800</v>
      </c>
      <c r="F6" s="666"/>
      <c r="G6" s="667"/>
      <c r="H6" s="666">
        <v>360</v>
      </c>
      <c r="I6" s="666">
        <f t="shared" ref="I6:I13" si="1">INT(C6*H6)</f>
        <v>82800</v>
      </c>
      <c r="J6" s="668">
        <v>0.28799999999999998</v>
      </c>
      <c r="K6" s="669">
        <f>(C6*J6)</f>
        <v>66.239999999999995</v>
      </c>
      <c r="L6" s="670" t="s">
        <v>497</v>
      </c>
      <c r="N6" s="672" t="s">
        <v>498</v>
      </c>
    </row>
    <row r="7" spans="1:14" s="671" customFormat="1" ht="21.95" customHeight="1">
      <c r="A7" s="664" t="str">
        <f>[54]자동화수량산출!A11</f>
        <v>강제 전선관</v>
      </c>
      <c r="B7" s="664" t="str">
        <f>[54]자동화수량산출!B11</f>
        <v>ST 22C</v>
      </c>
      <c r="C7" s="665">
        <f>자동화수량산출!J17</f>
        <v>59</v>
      </c>
      <c r="D7" s="664" t="str">
        <f>[54]자동화수량산출!C11</f>
        <v>M</v>
      </c>
      <c r="E7" s="667">
        <f t="shared" si="0"/>
        <v>215940</v>
      </c>
      <c r="F7" s="667"/>
      <c r="G7" s="667"/>
      <c r="H7" s="667">
        <v>3660</v>
      </c>
      <c r="I7" s="667">
        <f t="shared" si="1"/>
        <v>215940</v>
      </c>
      <c r="J7" s="673">
        <v>1.37</v>
      </c>
      <c r="K7" s="673">
        <f>(C7*J7)</f>
        <v>80.830000000000013</v>
      </c>
      <c r="L7" s="670" t="s">
        <v>497</v>
      </c>
      <c r="M7" s="672"/>
    </row>
    <row r="8" spans="1:14" s="671" customFormat="1" ht="21.95" customHeight="1">
      <c r="A8" s="664" t="str">
        <f>[54]자동화수량산출!A18</f>
        <v>전력케이블</v>
      </c>
      <c r="B8" s="664" t="str">
        <f>[54]자동화수량산출!B18</f>
        <v>0.6/1kV F-CV 2.5㎟×2C</v>
      </c>
      <c r="C8" s="674">
        <f>자동화수량산출!J25</f>
        <v>139</v>
      </c>
      <c r="D8" s="664" t="str">
        <f>[54]자동화수량산출!C18</f>
        <v>M</v>
      </c>
      <c r="E8" s="666">
        <f>I8</f>
        <v>235883</v>
      </c>
      <c r="F8" s="666"/>
      <c r="G8" s="667"/>
      <c r="H8" s="667">
        <v>1697</v>
      </c>
      <c r="I8" s="667">
        <f t="shared" si="1"/>
        <v>235883</v>
      </c>
      <c r="J8" s="673">
        <v>0.153</v>
      </c>
      <c r="K8" s="673">
        <f>(C8*J8)</f>
        <v>21.266999999999999</v>
      </c>
      <c r="L8" s="670" t="s">
        <v>497</v>
      </c>
    </row>
    <row r="9" spans="1:14" s="671" customFormat="1" ht="21.95" customHeight="1">
      <c r="A9" s="664" t="str">
        <f>[54]자동화수량산출!A26</f>
        <v>UTP 케이블</v>
      </c>
      <c r="B9" s="664" t="str">
        <f>[54]자동화수량산출!B26</f>
        <v>UTP CAT 6 - 4Pir</v>
      </c>
      <c r="C9" s="674">
        <f>자동화수량산출!J36</f>
        <v>175</v>
      </c>
      <c r="D9" s="664" t="str">
        <f>[54]자동화수량산출!C26</f>
        <v>M</v>
      </c>
      <c r="E9" s="666">
        <f t="shared" ref="E9:E13" si="2">I9</f>
        <v>239750</v>
      </c>
      <c r="F9" s="666"/>
      <c r="G9" s="667"/>
      <c r="H9" s="667">
        <v>1370</v>
      </c>
      <c r="I9" s="667">
        <f t="shared" si="1"/>
        <v>239750</v>
      </c>
      <c r="J9" s="673">
        <v>0.16200000000000001</v>
      </c>
      <c r="K9" s="673">
        <f>(C9*J9)</f>
        <v>28.35</v>
      </c>
      <c r="L9" s="670" t="s">
        <v>497</v>
      </c>
    </row>
    <row r="10" spans="1:14" s="671" customFormat="1" ht="21.95" customHeight="1">
      <c r="A10" s="664" t="str">
        <f>[54]자동화수량산출!A37</f>
        <v>제어케이블</v>
      </c>
      <c r="B10" s="664" t="str">
        <f>[54]자동화수량산출!B37</f>
        <v>0.6/1kV F-CVV-SB 1.5㎟×30C</v>
      </c>
      <c r="C10" s="674">
        <f>자동화수량산출!J42</f>
        <v>44</v>
      </c>
      <c r="D10" s="664" t="str">
        <f>[54]자동화수량산출!C37</f>
        <v>M</v>
      </c>
      <c r="E10" s="666">
        <f t="shared" si="2"/>
        <v>508332</v>
      </c>
      <c r="F10" s="666"/>
      <c r="G10" s="667"/>
      <c r="H10" s="667">
        <v>11553</v>
      </c>
      <c r="I10" s="667">
        <f t="shared" si="1"/>
        <v>508332</v>
      </c>
      <c r="J10" s="673">
        <v>1.018</v>
      </c>
      <c r="K10" s="673">
        <f>(C10*J10)</f>
        <v>44.792000000000002</v>
      </c>
      <c r="L10" s="670" t="s">
        <v>497</v>
      </c>
    </row>
    <row r="11" spans="1:14" s="671" customFormat="1" ht="21.95" customHeight="1">
      <c r="A11" s="664" t="str">
        <f>[54]자동화수량산출!A43</f>
        <v>제어케이블</v>
      </c>
      <c r="B11" s="664" t="str">
        <f>[54]자동화수량산출!B43</f>
        <v>0.6/1kV F-CVV-SB 1.5㎟×10C</v>
      </c>
      <c r="C11" s="674">
        <f>자동화수량산출!J47</f>
        <v>148</v>
      </c>
      <c r="D11" s="664" t="str">
        <f>[54]자동화수량산출!C43</f>
        <v>M</v>
      </c>
      <c r="E11" s="666">
        <f t="shared" si="2"/>
        <v>730380</v>
      </c>
      <c r="F11" s="666"/>
      <c r="G11" s="667"/>
      <c r="H11" s="667">
        <v>4935</v>
      </c>
      <c r="I11" s="667">
        <f t="shared" si="1"/>
        <v>730380</v>
      </c>
      <c r="J11" s="673">
        <v>0.43099999999999999</v>
      </c>
      <c r="K11" s="673">
        <f t="shared" ref="K11:K13" si="3">(C11*J11)</f>
        <v>63.787999999999997</v>
      </c>
      <c r="L11" s="670" t="s">
        <v>497</v>
      </c>
    </row>
    <row r="12" spans="1:14" s="671" customFormat="1" ht="21.95" customHeight="1">
      <c r="A12" s="664" t="str">
        <f>[54]자동화수량산출!A48</f>
        <v>제어케이블</v>
      </c>
      <c r="B12" s="664" t="str">
        <f>[54]자동화수량산출!B48</f>
        <v>0.6/1kV F-CVV-SB 1.5㎟×5C</v>
      </c>
      <c r="C12" s="674">
        <f>자동화수량산출!J52</f>
        <v>131</v>
      </c>
      <c r="D12" s="664" t="str">
        <f>[54]자동화수량산출!C48</f>
        <v>M</v>
      </c>
      <c r="E12" s="666">
        <f t="shared" si="2"/>
        <v>385140</v>
      </c>
      <c r="F12" s="666"/>
      <c r="G12" s="667"/>
      <c r="H12" s="667">
        <v>2940</v>
      </c>
      <c r="I12" s="667">
        <f t="shared" si="1"/>
        <v>385140</v>
      </c>
      <c r="J12" s="673">
        <v>0.26300000000000001</v>
      </c>
      <c r="K12" s="673">
        <f t="shared" si="3"/>
        <v>34.453000000000003</v>
      </c>
      <c r="L12" s="670" t="s">
        <v>497</v>
      </c>
    </row>
    <row r="13" spans="1:14" s="671" customFormat="1" ht="21.95" customHeight="1">
      <c r="A13" s="664" t="str">
        <f>[54]자동화수량산출!A53</f>
        <v>접지선</v>
      </c>
      <c r="B13" s="664" t="str">
        <f>[54]자동화수량산출!B53</f>
        <v>F-GV 2.5㎟</v>
      </c>
      <c r="C13" s="674">
        <f>자동화수량산출!J53</f>
        <v>139</v>
      </c>
      <c r="D13" s="675" t="str">
        <f>[54]자동화수량산출!C53</f>
        <v>M</v>
      </c>
      <c r="E13" s="666">
        <f t="shared" si="2"/>
        <v>120096</v>
      </c>
      <c r="F13" s="666"/>
      <c r="G13" s="667"/>
      <c r="H13" s="667">
        <v>864</v>
      </c>
      <c r="I13" s="667">
        <f t="shared" si="1"/>
        <v>120096</v>
      </c>
      <c r="J13" s="673">
        <v>6.9000000000000006E-2</v>
      </c>
      <c r="K13" s="673">
        <f t="shared" si="3"/>
        <v>9.5910000000000011</v>
      </c>
      <c r="L13" s="670" t="s">
        <v>497</v>
      </c>
    </row>
    <row r="14" spans="1:14" s="671" customFormat="1" ht="21.95" customHeight="1">
      <c r="A14" s="664"/>
      <c r="B14" s="664"/>
      <c r="C14" s="674"/>
      <c r="D14" s="675"/>
      <c r="E14" s="666"/>
      <c r="F14" s="666"/>
      <c r="G14" s="667"/>
      <c r="H14" s="676"/>
      <c r="I14" s="667"/>
      <c r="J14" s="673"/>
      <c r="K14" s="673"/>
      <c r="L14" s="670"/>
    </row>
    <row r="15" spans="1:14" s="671" customFormat="1" ht="21.95" customHeight="1">
      <c r="A15" s="664"/>
      <c r="B15" s="664"/>
      <c r="C15" s="674"/>
      <c r="D15" s="675"/>
      <c r="E15" s="666"/>
      <c r="F15" s="666"/>
      <c r="G15" s="667"/>
      <c r="H15" s="676"/>
      <c r="I15" s="667"/>
      <c r="J15" s="673"/>
      <c r="K15" s="673"/>
      <c r="L15" s="670"/>
    </row>
    <row r="16" spans="1:14" s="671" customFormat="1" ht="21.95" customHeight="1">
      <c r="A16" s="670"/>
      <c r="B16" s="675"/>
      <c r="C16" s="677"/>
      <c r="D16" s="678"/>
      <c r="E16" s="666"/>
      <c r="F16" s="666"/>
      <c r="G16" s="667"/>
      <c r="H16" s="667"/>
      <c r="I16" s="667"/>
      <c r="J16" s="673"/>
      <c r="K16" s="673"/>
      <c r="L16" s="670"/>
    </row>
    <row r="17" spans="1:13" s="671" customFormat="1" ht="21.95" customHeight="1">
      <c r="A17" s="679"/>
      <c r="B17" s="680"/>
      <c r="C17" s="681"/>
      <c r="D17" s="682"/>
      <c r="E17" s="683"/>
      <c r="F17" s="683"/>
      <c r="G17" s="684"/>
      <c r="H17" s="684"/>
      <c r="I17" s="684"/>
      <c r="J17" s="673"/>
      <c r="K17" s="673"/>
      <c r="L17" s="670"/>
    </row>
    <row r="18" spans="1:13" s="671" customFormat="1" ht="21.95" customHeight="1">
      <c r="A18" s="678" t="s">
        <v>499</v>
      </c>
      <c r="B18" s="685"/>
      <c r="C18" s="686"/>
      <c r="D18" s="685"/>
      <c r="E18" s="666">
        <f>I18</f>
        <v>2518321</v>
      </c>
      <c r="F18" s="667"/>
      <c r="G18" s="667"/>
      <c r="H18" s="667"/>
      <c r="I18" s="667">
        <f>SUM(I6:I17)</f>
        <v>2518321</v>
      </c>
      <c r="J18" s="687"/>
      <c r="K18" s="667">
        <f>INT(SUM(K6:K17))</f>
        <v>349</v>
      </c>
      <c r="L18" s="670" t="s">
        <v>497</v>
      </c>
      <c r="M18" s="688"/>
    </row>
    <row r="19" spans="1:13" s="671" customFormat="1" ht="21.95" customHeight="1">
      <c r="A19" s="679"/>
      <c r="B19" s="680"/>
      <c r="C19" s="681"/>
      <c r="D19" s="682"/>
      <c r="E19" s="683"/>
      <c r="F19" s="683"/>
      <c r="G19" s="684"/>
      <c r="H19" s="684"/>
      <c r="I19" s="684"/>
      <c r="J19" s="673"/>
      <c r="K19" s="673"/>
      <c r="L19" s="670"/>
    </row>
    <row r="20" spans="1:13" s="671" customFormat="1" ht="21.95" customHeight="1">
      <c r="A20" s="679"/>
      <c r="B20" s="680"/>
      <c r="C20" s="681"/>
      <c r="D20" s="682"/>
      <c r="E20" s="683"/>
      <c r="F20" s="683"/>
      <c r="G20" s="684"/>
      <c r="H20" s="684"/>
      <c r="I20" s="684"/>
      <c r="J20" s="673"/>
      <c r="K20" s="673"/>
      <c r="L20" s="670"/>
    </row>
    <row r="21" spans="1:13" s="671" customFormat="1" ht="21.95" customHeight="1">
      <c r="A21" s="678" t="s">
        <v>500</v>
      </c>
      <c r="B21" s="678" t="s">
        <v>501</v>
      </c>
      <c r="C21" s="689">
        <v>1</v>
      </c>
      <c r="D21" s="678" t="s">
        <v>96</v>
      </c>
      <c r="E21" s="666">
        <f>I21</f>
        <v>44811</v>
      </c>
      <c r="F21" s="667"/>
      <c r="G21" s="667"/>
      <c r="H21" s="667" t="s">
        <v>6</v>
      </c>
      <c r="I21" s="667">
        <f>INT(SUM(I6:I7)*0.15)</f>
        <v>44811</v>
      </c>
      <c r="J21" s="687"/>
      <c r="K21" s="667">
        <f>INT(SUM(K6)*0.15)</f>
        <v>9</v>
      </c>
      <c r="L21" s="670" t="s">
        <v>497</v>
      </c>
    </row>
    <row r="22" spans="1:13" s="671" customFormat="1" ht="21.95" customHeight="1">
      <c r="A22" s="670" t="s">
        <v>502</v>
      </c>
      <c r="B22" s="690" t="s">
        <v>503</v>
      </c>
      <c r="C22" s="689">
        <v>1</v>
      </c>
      <c r="D22" s="678" t="s">
        <v>96</v>
      </c>
      <c r="E22" s="666">
        <f>I22</f>
        <v>50366.42</v>
      </c>
      <c r="F22" s="667"/>
      <c r="G22" s="667"/>
      <c r="H22" s="667"/>
      <c r="I22" s="667">
        <f>INT(SUM(I6:I7,I8:I13))*0.02</f>
        <v>50366.42</v>
      </c>
      <c r="J22" s="687"/>
      <c r="K22" s="667">
        <f>INT(SUM(K6:K7,K8:K13))*0.02</f>
        <v>6.98</v>
      </c>
      <c r="L22" s="670" t="s">
        <v>497</v>
      </c>
    </row>
    <row r="23" spans="1:13" s="671" customFormat="1" ht="21.95" customHeight="1">
      <c r="A23" s="691" t="s">
        <v>3</v>
      </c>
      <c r="B23" s="690" t="s">
        <v>79</v>
      </c>
      <c r="C23" s="686"/>
      <c r="D23" s="685"/>
      <c r="E23" s="666">
        <f>I23</f>
        <v>2613498.42</v>
      </c>
      <c r="F23" s="667"/>
      <c r="G23" s="667"/>
      <c r="H23" s="667"/>
      <c r="I23" s="667">
        <f>SUM(I18:I22)</f>
        <v>2613498.42</v>
      </c>
      <c r="J23" s="687"/>
      <c r="K23" s="667">
        <f>SUM(K18:K22)</f>
        <v>364.98</v>
      </c>
      <c r="L23" s="670" t="s">
        <v>497</v>
      </c>
      <c r="M23" s="688"/>
    </row>
    <row r="24" spans="1:13" s="671" customFormat="1" ht="21.95" customHeight="1">
      <c r="A24" s="690" t="s">
        <v>504</v>
      </c>
      <c r="B24" s="670"/>
      <c r="C24" s="689"/>
      <c r="D24" s="678"/>
      <c r="E24" s="666"/>
      <c r="F24" s="667"/>
      <c r="G24" s="667"/>
      <c r="H24" s="667"/>
      <c r="I24" s="667"/>
      <c r="J24" s="687"/>
      <c r="K24" s="667"/>
      <c r="L24" s="670" t="s">
        <v>6</v>
      </c>
    </row>
    <row r="25" spans="1:13" s="671" customFormat="1" ht="21.95" customHeight="1">
      <c r="A25" s="692" t="s">
        <v>505</v>
      </c>
      <c r="B25" s="678" t="s">
        <v>506</v>
      </c>
      <c r="C25" s="693">
        <f>자동화수량산출!J54</f>
        <v>28.35</v>
      </c>
      <c r="D25" s="678" t="s">
        <v>507</v>
      </c>
      <c r="E25" s="694">
        <f>G25</f>
        <v>12366950</v>
      </c>
      <c r="F25" s="695">
        <f>'2026상반기 노임'!C32</f>
        <v>436224</v>
      </c>
      <c r="G25" s="694">
        <f>INT(C25*F25)</f>
        <v>12366950</v>
      </c>
      <c r="H25" s="666"/>
      <c r="I25" s="666"/>
      <c r="J25" s="669"/>
      <c r="K25" s="666"/>
      <c r="L25" s="670" t="s">
        <v>6</v>
      </c>
    </row>
    <row r="26" spans="1:13" s="671" customFormat="1" ht="21.95" customHeight="1">
      <c r="A26" s="692" t="s">
        <v>505</v>
      </c>
      <c r="B26" s="678" t="s">
        <v>508</v>
      </c>
      <c r="C26" s="693">
        <f>자동화수량산출!J55</f>
        <v>9.2799999999999994</v>
      </c>
      <c r="D26" s="678" t="s">
        <v>507</v>
      </c>
      <c r="E26" s="694">
        <f>G26</f>
        <v>3794981</v>
      </c>
      <c r="F26" s="695">
        <f>'2026상반기 노임'!C31</f>
        <v>408942</v>
      </c>
      <c r="G26" s="694">
        <f>INT(C26*F26)</f>
        <v>3794981</v>
      </c>
      <c r="H26" s="666"/>
      <c r="I26" s="666"/>
      <c r="J26" s="669"/>
      <c r="K26" s="666"/>
      <c r="L26" s="670" t="s">
        <v>6</v>
      </c>
    </row>
    <row r="27" spans="1:13" s="671" customFormat="1" ht="21.95" customHeight="1">
      <c r="A27" s="692" t="s">
        <v>505</v>
      </c>
      <c r="B27" s="678" t="s">
        <v>107</v>
      </c>
      <c r="C27" s="693">
        <f>자동화수량산출!J56</f>
        <v>2.89</v>
      </c>
      <c r="D27" s="678" t="s">
        <v>507</v>
      </c>
      <c r="E27" s="694">
        <f t="shared" ref="E27" si="4">G27</f>
        <v>497276</v>
      </c>
      <c r="F27" s="695">
        <f>'2026상반기 노임'!C2</f>
        <v>172068</v>
      </c>
      <c r="G27" s="694">
        <f>INT(C27*F27)</f>
        <v>497276</v>
      </c>
      <c r="H27" s="666"/>
      <c r="I27" s="666"/>
      <c r="J27" s="669"/>
      <c r="K27" s="666"/>
      <c r="L27" s="670"/>
    </row>
    <row r="28" spans="1:13" s="671" customFormat="1" ht="21.95" customHeight="1">
      <c r="A28" s="670" t="s">
        <v>3</v>
      </c>
      <c r="B28" s="696"/>
      <c r="C28" s="669"/>
      <c r="D28" s="685"/>
      <c r="E28" s="666">
        <f>G28</f>
        <v>16659207</v>
      </c>
      <c r="F28" s="666"/>
      <c r="G28" s="666">
        <f>SUM(G25:G27)</f>
        <v>16659207</v>
      </c>
      <c r="H28" s="666"/>
      <c r="I28" s="666"/>
      <c r="J28" s="669"/>
      <c r="K28" s="666"/>
      <c r="L28" s="670" t="s">
        <v>6</v>
      </c>
      <c r="M28" s="688"/>
    </row>
    <row r="29" spans="1:13" s="671" customFormat="1" ht="21.95" customHeight="1">
      <c r="A29" s="670"/>
      <c r="B29" s="696"/>
      <c r="C29" s="669"/>
      <c r="D29" s="685"/>
      <c r="E29" s="666"/>
      <c r="F29" s="666"/>
      <c r="G29" s="666"/>
      <c r="H29" s="666"/>
      <c r="I29" s="666"/>
      <c r="J29" s="669"/>
      <c r="K29" s="666"/>
      <c r="L29" s="670"/>
      <c r="M29" s="688"/>
    </row>
    <row r="30" spans="1:13" s="671" customFormat="1" ht="21.95" customHeight="1">
      <c r="A30" s="690" t="s">
        <v>509</v>
      </c>
      <c r="B30" s="670"/>
      <c r="C30" s="689"/>
      <c r="D30" s="678"/>
      <c r="E30" s="666"/>
      <c r="F30" s="667"/>
      <c r="G30" s="667"/>
      <c r="H30" s="667"/>
      <c r="I30" s="667"/>
      <c r="J30" s="687"/>
      <c r="K30" s="667"/>
      <c r="L30" s="696"/>
    </row>
    <row r="31" spans="1:13" s="671" customFormat="1" ht="21.95" customHeight="1">
      <c r="A31" s="690" t="s">
        <v>510</v>
      </c>
      <c r="B31" s="670"/>
      <c r="C31" s="697">
        <f>K23</f>
        <v>364.98</v>
      </c>
      <c r="D31" s="678" t="s">
        <v>511</v>
      </c>
      <c r="E31" s="666">
        <f>K31</f>
        <v>11752</v>
      </c>
      <c r="F31" s="667"/>
      <c r="G31" s="667"/>
      <c r="H31" s="667"/>
      <c r="I31" s="667"/>
      <c r="J31" s="698">
        <v>32.200000000000003</v>
      </c>
      <c r="K31" s="667">
        <f>INT(C31*J31)</f>
        <v>11752</v>
      </c>
      <c r="L31" s="670" t="s">
        <v>6</v>
      </c>
      <c r="M31" s="688"/>
    </row>
    <row r="32" spans="1:13" s="671" customFormat="1" ht="21.95" customHeight="1">
      <c r="A32" s="690" t="s">
        <v>512</v>
      </c>
      <c r="B32" s="690" t="s">
        <v>513</v>
      </c>
      <c r="C32" s="689">
        <v>1</v>
      </c>
      <c r="D32" s="678" t="s">
        <v>96</v>
      </c>
      <c r="E32" s="666">
        <f>K32</f>
        <v>499776</v>
      </c>
      <c r="F32" s="667"/>
      <c r="G32" s="667"/>
      <c r="H32" s="667"/>
      <c r="I32" s="667"/>
      <c r="J32" s="687"/>
      <c r="K32" s="667">
        <f>INT(G28*0.03)</f>
        <v>499776</v>
      </c>
      <c r="L32" s="670" t="s">
        <v>6</v>
      </c>
    </row>
    <row r="33" spans="1:12" s="671" customFormat="1" ht="21.95" customHeight="1">
      <c r="A33" s="670" t="s">
        <v>3</v>
      </c>
      <c r="B33" s="670"/>
      <c r="C33" s="693"/>
      <c r="D33" s="678"/>
      <c r="E33" s="666">
        <f>K33</f>
        <v>511528</v>
      </c>
      <c r="F33" s="667"/>
      <c r="G33" s="667"/>
      <c r="H33" s="667"/>
      <c r="I33" s="667"/>
      <c r="J33" s="687"/>
      <c r="K33" s="667">
        <f>SUM(K31:K32)</f>
        <v>511528</v>
      </c>
      <c r="L33" s="670" t="s">
        <v>6</v>
      </c>
    </row>
    <row r="34" spans="1:12" s="671" customFormat="1" ht="21.95" customHeight="1">
      <c r="A34" s="670"/>
      <c r="B34" s="670"/>
      <c r="C34" s="693"/>
      <c r="D34" s="678"/>
      <c r="E34" s="666"/>
      <c r="F34" s="667"/>
      <c r="G34" s="667"/>
      <c r="H34" s="667"/>
      <c r="I34" s="667"/>
      <c r="J34" s="687"/>
      <c r="K34" s="667"/>
      <c r="L34" s="670"/>
    </row>
    <row r="35" spans="1:12" s="671" customFormat="1" ht="21.95" customHeight="1">
      <c r="A35" s="690"/>
      <c r="B35" s="670"/>
      <c r="C35" s="689"/>
      <c r="D35" s="678"/>
      <c r="E35" s="666"/>
      <c r="F35" s="667"/>
      <c r="G35" s="667"/>
      <c r="H35" s="667"/>
      <c r="I35" s="667"/>
      <c r="J35" s="699"/>
      <c r="K35" s="699"/>
      <c r="L35" s="670"/>
    </row>
    <row r="36" spans="1:12" s="671" customFormat="1" ht="21.95" customHeight="1">
      <c r="A36" s="670" t="s">
        <v>80</v>
      </c>
      <c r="B36" s="670"/>
      <c r="C36" s="693"/>
      <c r="D36" s="678"/>
      <c r="E36" s="666">
        <f>G36+I36+K36</f>
        <v>19784233.420000002</v>
      </c>
      <c r="F36" s="667"/>
      <c r="G36" s="667">
        <f>G28</f>
        <v>16659207</v>
      </c>
      <c r="H36" s="667"/>
      <c r="I36" s="667">
        <f>I23</f>
        <v>2613498.42</v>
      </c>
      <c r="J36" s="687"/>
      <c r="K36" s="667">
        <f>+K33</f>
        <v>511528</v>
      </c>
      <c r="L36" s="670" t="s">
        <v>6</v>
      </c>
    </row>
    <row r="37" spans="1:12" s="671" customFormat="1" ht="21.95" customHeight="1">
      <c r="A37" s="670"/>
      <c r="B37" s="670"/>
      <c r="C37" s="693"/>
      <c r="D37" s="678"/>
      <c r="E37" s="666"/>
      <c r="F37" s="667"/>
      <c r="G37" s="667"/>
      <c r="H37" s="667"/>
      <c r="I37" s="667"/>
      <c r="J37" s="687"/>
      <c r="K37" s="667"/>
      <c r="L37" s="670"/>
    </row>
    <row r="38" spans="1:12" s="671" customFormat="1" ht="21.95" customHeight="1">
      <c r="A38" s="670"/>
      <c r="B38" s="670"/>
      <c r="C38" s="693"/>
      <c r="D38" s="678"/>
      <c r="E38" s="666"/>
      <c r="F38" s="667"/>
      <c r="G38" s="667"/>
      <c r="H38" s="667"/>
      <c r="I38" s="667"/>
      <c r="J38" s="687"/>
      <c r="K38" s="667"/>
      <c r="L38" s="670"/>
    </row>
    <row r="39" spans="1:12" s="671" customFormat="1" ht="21.95" customHeight="1">
      <c r="A39" s="670"/>
      <c r="B39" s="670"/>
      <c r="C39" s="693"/>
      <c r="D39" s="678"/>
      <c r="E39" s="666"/>
      <c r="F39" s="667"/>
      <c r="G39" s="667"/>
      <c r="H39" s="667"/>
      <c r="I39" s="667"/>
      <c r="J39" s="687"/>
      <c r="K39" s="667"/>
      <c r="L39" s="670"/>
    </row>
    <row r="40" spans="1:12" s="671" customFormat="1" ht="21.95" customHeight="1">
      <c r="A40" s="670"/>
      <c r="B40" s="670"/>
      <c r="C40" s="693"/>
      <c r="D40" s="678"/>
      <c r="E40" s="666"/>
      <c r="F40" s="667"/>
      <c r="G40" s="667"/>
      <c r="H40" s="667"/>
      <c r="I40" s="667"/>
      <c r="J40" s="687"/>
      <c r="K40" s="667"/>
      <c r="L40" s="670"/>
    </row>
    <row r="41" spans="1:12" s="671" customFormat="1" ht="21.95" customHeight="1">
      <c r="A41" s="670"/>
      <c r="B41" s="670"/>
      <c r="C41" s="693"/>
      <c r="D41" s="678"/>
      <c r="E41" s="666"/>
      <c r="F41" s="667"/>
      <c r="G41" s="667"/>
      <c r="H41" s="667"/>
      <c r="I41" s="667"/>
      <c r="J41" s="687"/>
      <c r="K41" s="667"/>
      <c r="L41" s="670"/>
    </row>
    <row r="42" spans="1:12" s="671" customFormat="1" ht="21.95" customHeight="1">
      <c r="A42" s="670"/>
      <c r="B42" s="670"/>
      <c r="C42" s="693"/>
      <c r="D42" s="678"/>
      <c r="E42" s="666"/>
      <c r="F42" s="667"/>
      <c r="G42" s="667"/>
      <c r="H42" s="667"/>
      <c r="I42" s="667"/>
      <c r="J42" s="687"/>
      <c r="K42" s="667"/>
      <c r="L42" s="670"/>
    </row>
    <row r="43" spans="1:12" s="671" customFormat="1" ht="21.95" customHeight="1">
      <c r="A43" s="670"/>
      <c r="B43" s="670"/>
      <c r="C43" s="693"/>
      <c r="D43" s="678"/>
      <c r="E43" s="666"/>
      <c r="F43" s="667"/>
      <c r="G43" s="667"/>
      <c r="H43" s="667"/>
      <c r="I43" s="667"/>
      <c r="J43" s="687"/>
      <c r="K43" s="667"/>
      <c r="L43" s="670"/>
    </row>
    <row r="44" spans="1:12" s="671" customFormat="1" ht="21.95" customHeight="1">
      <c r="A44" s="670"/>
      <c r="B44" s="670"/>
      <c r="C44" s="693"/>
      <c r="D44" s="678"/>
      <c r="E44" s="666"/>
      <c r="F44" s="667"/>
      <c r="G44" s="667"/>
      <c r="H44" s="667"/>
      <c r="I44" s="667"/>
      <c r="J44" s="687"/>
      <c r="K44" s="667"/>
      <c r="L44" s="670"/>
    </row>
  </sheetData>
  <phoneticPr fontId="46" type="noConversion"/>
  <printOptions horizontalCentered="1" verticalCentered="1" gridLinesSet="0"/>
  <pageMargins left="0.98425196850393704" right="0.35433070866141736" top="0.78740157480314965" bottom="0.74803149606299213" header="0" footer="0"/>
  <pageSetup paperSize="9" scale="93" orientation="landscape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DF436-0CBF-4843-8FCA-716B2A87F604}">
  <sheetPr codeName="Sheet38">
    <tabColor indexed="14"/>
  </sheetPr>
  <dimension ref="A1:Q58"/>
  <sheetViews>
    <sheetView view="pageBreakPreview" zoomScaleNormal="78" zoomScaleSheetLayoutView="100" workbookViewId="0">
      <pane xSplit="2" ySplit="1" topLeftCell="C2" activePane="bottomRight" state="frozen"/>
      <selection activeCell="G20" sqref="G20"/>
      <selection pane="topRight" activeCell="G20" sqref="G20"/>
      <selection pane="bottomLeft" activeCell="G20" sqref="G20"/>
      <selection pane="bottomRight" activeCell="E36" sqref="E36"/>
    </sheetView>
  </sheetViews>
  <sheetFormatPr defaultColWidth="10" defaultRowHeight="30" customHeight="1"/>
  <cols>
    <col min="1" max="2" width="21.625" style="718" customWidth="1"/>
    <col min="3" max="3" width="5.625" style="747" customWidth="1"/>
    <col min="4" max="4" width="6.625" style="748" customWidth="1"/>
    <col min="5" max="5" width="37.625" style="749" customWidth="1"/>
    <col min="6" max="6" width="2.625" style="748" customWidth="1"/>
    <col min="7" max="7" width="9.125" style="748" customWidth="1"/>
    <col min="8" max="8" width="7.625" style="718" customWidth="1"/>
    <col min="9" max="9" width="4.625" style="718" customWidth="1"/>
    <col min="10" max="10" width="7.625" style="718" customWidth="1"/>
    <col min="11" max="11" width="14.625" style="750" customWidth="1"/>
    <col min="12" max="12" width="8.625" style="750" customWidth="1"/>
    <col min="13" max="13" width="6.625" style="751" customWidth="1"/>
    <col min="14" max="14" width="9.125" style="748" customWidth="1"/>
    <col min="15" max="15" width="10" style="706" customWidth="1"/>
    <col min="16" max="17" width="10" style="707" customWidth="1"/>
    <col min="18" max="257" width="10" style="718"/>
    <col min="258" max="259" width="21.625" style="718" customWidth="1"/>
    <col min="260" max="261" width="6.625" style="718" customWidth="1"/>
    <col min="262" max="262" width="39.625" style="718" customWidth="1"/>
    <col min="263" max="263" width="2.625" style="718" customWidth="1"/>
    <col min="264" max="265" width="9.125" style="718" customWidth="1"/>
    <col min="266" max="266" width="7.625" style="718" customWidth="1"/>
    <col min="267" max="267" width="9.125" style="718" customWidth="1"/>
    <col min="268" max="268" width="11.625" style="718" customWidth="1"/>
    <col min="269" max="270" width="9.125" style="718" customWidth="1"/>
    <col min="271" max="273" width="10" style="718" customWidth="1"/>
    <col min="274" max="513" width="10" style="718"/>
    <col min="514" max="515" width="21.625" style="718" customWidth="1"/>
    <col min="516" max="517" width="6.625" style="718" customWidth="1"/>
    <col min="518" max="518" width="39.625" style="718" customWidth="1"/>
    <col min="519" max="519" width="2.625" style="718" customWidth="1"/>
    <col min="520" max="521" width="9.125" style="718" customWidth="1"/>
    <col min="522" max="522" width="7.625" style="718" customWidth="1"/>
    <col min="523" max="523" width="9.125" style="718" customWidth="1"/>
    <col min="524" max="524" width="11.625" style="718" customWidth="1"/>
    <col min="525" max="526" width="9.125" style="718" customWidth="1"/>
    <col min="527" max="529" width="10" style="718" customWidth="1"/>
    <col min="530" max="769" width="10" style="718"/>
    <col min="770" max="771" width="21.625" style="718" customWidth="1"/>
    <col min="772" max="773" width="6.625" style="718" customWidth="1"/>
    <col min="774" max="774" width="39.625" style="718" customWidth="1"/>
    <col min="775" max="775" width="2.625" style="718" customWidth="1"/>
    <col min="776" max="777" width="9.125" style="718" customWidth="1"/>
    <col min="778" max="778" width="7.625" style="718" customWidth="1"/>
    <col min="779" max="779" width="9.125" style="718" customWidth="1"/>
    <col min="780" max="780" width="11.625" style="718" customWidth="1"/>
    <col min="781" max="782" width="9.125" style="718" customWidth="1"/>
    <col min="783" max="785" width="10" style="718" customWidth="1"/>
    <col min="786" max="1025" width="10" style="718"/>
    <col min="1026" max="1027" width="21.625" style="718" customWidth="1"/>
    <col min="1028" max="1029" width="6.625" style="718" customWidth="1"/>
    <col min="1030" max="1030" width="39.625" style="718" customWidth="1"/>
    <col min="1031" max="1031" width="2.625" style="718" customWidth="1"/>
    <col min="1032" max="1033" width="9.125" style="718" customWidth="1"/>
    <col min="1034" max="1034" width="7.625" style="718" customWidth="1"/>
    <col min="1035" max="1035" width="9.125" style="718" customWidth="1"/>
    <col min="1036" max="1036" width="11.625" style="718" customWidth="1"/>
    <col min="1037" max="1038" width="9.125" style="718" customWidth="1"/>
    <col min="1039" max="1041" width="10" style="718" customWidth="1"/>
    <col min="1042" max="1281" width="10" style="718"/>
    <col min="1282" max="1283" width="21.625" style="718" customWidth="1"/>
    <col min="1284" max="1285" width="6.625" style="718" customWidth="1"/>
    <col min="1286" max="1286" width="39.625" style="718" customWidth="1"/>
    <col min="1287" max="1287" width="2.625" style="718" customWidth="1"/>
    <col min="1288" max="1289" width="9.125" style="718" customWidth="1"/>
    <col min="1290" max="1290" width="7.625" style="718" customWidth="1"/>
    <col min="1291" max="1291" width="9.125" style="718" customWidth="1"/>
    <col min="1292" max="1292" width="11.625" style="718" customWidth="1"/>
    <col min="1293" max="1294" width="9.125" style="718" customWidth="1"/>
    <col min="1295" max="1297" width="10" style="718" customWidth="1"/>
    <col min="1298" max="1537" width="10" style="718"/>
    <col min="1538" max="1539" width="21.625" style="718" customWidth="1"/>
    <col min="1540" max="1541" width="6.625" style="718" customWidth="1"/>
    <col min="1542" max="1542" width="39.625" style="718" customWidth="1"/>
    <col min="1543" max="1543" width="2.625" style="718" customWidth="1"/>
    <col min="1544" max="1545" width="9.125" style="718" customWidth="1"/>
    <col min="1546" max="1546" width="7.625" style="718" customWidth="1"/>
    <col min="1547" max="1547" width="9.125" style="718" customWidth="1"/>
    <col min="1548" max="1548" width="11.625" style="718" customWidth="1"/>
    <col min="1549" max="1550" width="9.125" style="718" customWidth="1"/>
    <col min="1551" max="1553" width="10" style="718" customWidth="1"/>
    <col min="1554" max="1793" width="10" style="718"/>
    <col min="1794" max="1795" width="21.625" style="718" customWidth="1"/>
    <col min="1796" max="1797" width="6.625" style="718" customWidth="1"/>
    <col min="1798" max="1798" width="39.625" style="718" customWidth="1"/>
    <col min="1799" max="1799" width="2.625" style="718" customWidth="1"/>
    <col min="1800" max="1801" width="9.125" style="718" customWidth="1"/>
    <col min="1802" max="1802" width="7.625" style="718" customWidth="1"/>
    <col min="1803" max="1803" width="9.125" style="718" customWidth="1"/>
    <col min="1804" max="1804" width="11.625" style="718" customWidth="1"/>
    <col min="1805" max="1806" width="9.125" style="718" customWidth="1"/>
    <col min="1807" max="1809" width="10" style="718" customWidth="1"/>
    <col min="1810" max="2049" width="10" style="718"/>
    <col min="2050" max="2051" width="21.625" style="718" customWidth="1"/>
    <col min="2052" max="2053" width="6.625" style="718" customWidth="1"/>
    <col min="2054" max="2054" width="39.625" style="718" customWidth="1"/>
    <col min="2055" max="2055" width="2.625" style="718" customWidth="1"/>
    <col min="2056" max="2057" width="9.125" style="718" customWidth="1"/>
    <col min="2058" max="2058" width="7.625" style="718" customWidth="1"/>
    <col min="2059" max="2059" width="9.125" style="718" customWidth="1"/>
    <col min="2060" max="2060" width="11.625" style="718" customWidth="1"/>
    <col min="2061" max="2062" width="9.125" style="718" customWidth="1"/>
    <col min="2063" max="2065" width="10" style="718" customWidth="1"/>
    <col min="2066" max="2305" width="10" style="718"/>
    <col min="2306" max="2307" width="21.625" style="718" customWidth="1"/>
    <col min="2308" max="2309" width="6.625" style="718" customWidth="1"/>
    <col min="2310" max="2310" width="39.625" style="718" customWidth="1"/>
    <col min="2311" max="2311" width="2.625" style="718" customWidth="1"/>
    <col min="2312" max="2313" width="9.125" style="718" customWidth="1"/>
    <col min="2314" max="2314" width="7.625" style="718" customWidth="1"/>
    <col min="2315" max="2315" width="9.125" style="718" customWidth="1"/>
    <col min="2316" max="2316" width="11.625" style="718" customWidth="1"/>
    <col min="2317" max="2318" width="9.125" style="718" customWidth="1"/>
    <col min="2319" max="2321" width="10" style="718" customWidth="1"/>
    <col min="2322" max="2561" width="10" style="718"/>
    <col min="2562" max="2563" width="21.625" style="718" customWidth="1"/>
    <col min="2564" max="2565" width="6.625" style="718" customWidth="1"/>
    <col min="2566" max="2566" width="39.625" style="718" customWidth="1"/>
    <col min="2567" max="2567" width="2.625" style="718" customWidth="1"/>
    <col min="2568" max="2569" width="9.125" style="718" customWidth="1"/>
    <col min="2570" max="2570" width="7.625" style="718" customWidth="1"/>
    <col min="2571" max="2571" width="9.125" style="718" customWidth="1"/>
    <col min="2572" max="2572" width="11.625" style="718" customWidth="1"/>
    <col min="2573" max="2574" width="9.125" style="718" customWidth="1"/>
    <col min="2575" max="2577" width="10" style="718" customWidth="1"/>
    <col min="2578" max="2817" width="10" style="718"/>
    <col min="2818" max="2819" width="21.625" style="718" customWidth="1"/>
    <col min="2820" max="2821" width="6.625" style="718" customWidth="1"/>
    <col min="2822" max="2822" width="39.625" style="718" customWidth="1"/>
    <col min="2823" max="2823" width="2.625" style="718" customWidth="1"/>
    <col min="2824" max="2825" width="9.125" style="718" customWidth="1"/>
    <col min="2826" max="2826" width="7.625" style="718" customWidth="1"/>
    <col min="2827" max="2827" width="9.125" style="718" customWidth="1"/>
    <col min="2828" max="2828" width="11.625" style="718" customWidth="1"/>
    <col min="2829" max="2830" width="9.125" style="718" customWidth="1"/>
    <col min="2831" max="2833" width="10" style="718" customWidth="1"/>
    <col min="2834" max="3073" width="10" style="718"/>
    <col min="3074" max="3075" width="21.625" style="718" customWidth="1"/>
    <col min="3076" max="3077" width="6.625" style="718" customWidth="1"/>
    <col min="3078" max="3078" width="39.625" style="718" customWidth="1"/>
    <col min="3079" max="3079" width="2.625" style="718" customWidth="1"/>
    <col min="3080" max="3081" width="9.125" style="718" customWidth="1"/>
    <col min="3082" max="3082" width="7.625" style="718" customWidth="1"/>
    <col min="3083" max="3083" width="9.125" style="718" customWidth="1"/>
    <col min="3084" max="3084" width="11.625" style="718" customWidth="1"/>
    <col min="3085" max="3086" width="9.125" style="718" customWidth="1"/>
    <col min="3087" max="3089" width="10" style="718" customWidth="1"/>
    <col min="3090" max="3329" width="10" style="718"/>
    <col min="3330" max="3331" width="21.625" style="718" customWidth="1"/>
    <col min="3332" max="3333" width="6.625" style="718" customWidth="1"/>
    <col min="3334" max="3334" width="39.625" style="718" customWidth="1"/>
    <col min="3335" max="3335" width="2.625" style="718" customWidth="1"/>
    <col min="3336" max="3337" width="9.125" style="718" customWidth="1"/>
    <col min="3338" max="3338" width="7.625" style="718" customWidth="1"/>
    <col min="3339" max="3339" width="9.125" style="718" customWidth="1"/>
    <col min="3340" max="3340" width="11.625" style="718" customWidth="1"/>
    <col min="3341" max="3342" width="9.125" style="718" customWidth="1"/>
    <col min="3343" max="3345" width="10" style="718" customWidth="1"/>
    <col min="3346" max="3585" width="10" style="718"/>
    <col min="3586" max="3587" width="21.625" style="718" customWidth="1"/>
    <col min="3588" max="3589" width="6.625" style="718" customWidth="1"/>
    <col min="3590" max="3590" width="39.625" style="718" customWidth="1"/>
    <col min="3591" max="3591" width="2.625" style="718" customWidth="1"/>
    <col min="3592" max="3593" width="9.125" style="718" customWidth="1"/>
    <col min="3594" max="3594" width="7.625" style="718" customWidth="1"/>
    <col min="3595" max="3595" width="9.125" style="718" customWidth="1"/>
    <col min="3596" max="3596" width="11.625" style="718" customWidth="1"/>
    <col min="3597" max="3598" width="9.125" style="718" customWidth="1"/>
    <col min="3599" max="3601" width="10" style="718" customWidth="1"/>
    <col min="3602" max="3841" width="10" style="718"/>
    <col min="3842" max="3843" width="21.625" style="718" customWidth="1"/>
    <col min="3844" max="3845" width="6.625" style="718" customWidth="1"/>
    <col min="3846" max="3846" width="39.625" style="718" customWidth="1"/>
    <col min="3847" max="3847" width="2.625" style="718" customWidth="1"/>
    <col min="3848" max="3849" width="9.125" style="718" customWidth="1"/>
    <col min="3850" max="3850" width="7.625" style="718" customWidth="1"/>
    <col min="3851" max="3851" width="9.125" style="718" customWidth="1"/>
    <col min="3852" max="3852" width="11.625" style="718" customWidth="1"/>
    <col min="3853" max="3854" width="9.125" style="718" customWidth="1"/>
    <col min="3855" max="3857" width="10" style="718" customWidth="1"/>
    <col min="3858" max="4097" width="10" style="718"/>
    <col min="4098" max="4099" width="21.625" style="718" customWidth="1"/>
    <col min="4100" max="4101" width="6.625" style="718" customWidth="1"/>
    <col min="4102" max="4102" width="39.625" style="718" customWidth="1"/>
    <col min="4103" max="4103" width="2.625" style="718" customWidth="1"/>
    <col min="4104" max="4105" width="9.125" style="718" customWidth="1"/>
    <col min="4106" max="4106" width="7.625" style="718" customWidth="1"/>
    <col min="4107" max="4107" width="9.125" style="718" customWidth="1"/>
    <col min="4108" max="4108" width="11.625" style="718" customWidth="1"/>
    <col min="4109" max="4110" width="9.125" style="718" customWidth="1"/>
    <col min="4111" max="4113" width="10" style="718" customWidth="1"/>
    <col min="4114" max="4353" width="10" style="718"/>
    <col min="4354" max="4355" width="21.625" style="718" customWidth="1"/>
    <col min="4356" max="4357" width="6.625" style="718" customWidth="1"/>
    <col min="4358" max="4358" width="39.625" style="718" customWidth="1"/>
    <col min="4359" max="4359" width="2.625" style="718" customWidth="1"/>
    <col min="4360" max="4361" width="9.125" style="718" customWidth="1"/>
    <col min="4362" max="4362" width="7.625" style="718" customWidth="1"/>
    <col min="4363" max="4363" width="9.125" style="718" customWidth="1"/>
    <col min="4364" max="4364" width="11.625" style="718" customWidth="1"/>
    <col min="4365" max="4366" width="9.125" style="718" customWidth="1"/>
    <col min="4367" max="4369" width="10" style="718" customWidth="1"/>
    <col min="4370" max="4609" width="10" style="718"/>
    <col min="4610" max="4611" width="21.625" style="718" customWidth="1"/>
    <col min="4612" max="4613" width="6.625" style="718" customWidth="1"/>
    <col min="4614" max="4614" width="39.625" style="718" customWidth="1"/>
    <col min="4615" max="4615" width="2.625" style="718" customWidth="1"/>
    <col min="4616" max="4617" width="9.125" style="718" customWidth="1"/>
    <col min="4618" max="4618" width="7.625" style="718" customWidth="1"/>
    <col min="4619" max="4619" width="9.125" style="718" customWidth="1"/>
    <col min="4620" max="4620" width="11.625" style="718" customWidth="1"/>
    <col min="4621" max="4622" width="9.125" style="718" customWidth="1"/>
    <col min="4623" max="4625" width="10" style="718" customWidth="1"/>
    <col min="4626" max="4865" width="10" style="718"/>
    <col min="4866" max="4867" width="21.625" style="718" customWidth="1"/>
    <col min="4868" max="4869" width="6.625" style="718" customWidth="1"/>
    <col min="4870" max="4870" width="39.625" style="718" customWidth="1"/>
    <col min="4871" max="4871" width="2.625" style="718" customWidth="1"/>
    <col min="4872" max="4873" width="9.125" style="718" customWidth="1"/>
    <col min="4874" max="4874" width="7.625" style="718" customWidth="1"/>
    <col min="4875" max="4875" width="9.125" style="718" customWidth="1"/>
    <col min="4876" max="4876" width="11.625" style="718" customWidth="1"/>
    <col min="4877" max="4878" width="9.125" style="718" customWidth="1"/>
    <col min="4879" max="4881" width="10" style="718" customWidth="1"/>
    <col min="4882" max="5121" width="10" style="718"/>
    <col min="5122" max="5123" width="21.625" style="718" customWidth="1"/>
    <col min="5124" max="5125" width="6.625" style="718" customWidth="1"/>
    <col min="5126" max="5126" width="39.625" style="718" customWidth="1"/>
    <col min="5127" max="5127" width="2.625" style="718" customWidth="1"/>
    <col min="5128" max="5129" width="9.125" style="718" customWidth="1"/>
    <col min="5130" max="5130" width="7.625" style="718" customWidth="1"/>
    <col min="5131" max="5131" width="9.125" style="718" customWidth="1"/>
    <col min="5132" max="5132" width="11.625" style="718" customWidth="1"/>
    <col min="5133" max="5134" width="9.125" style="718" customWidth="1"/>
    <col min="5135" max="5137" width="10" style="718" customWidth="1"/>
    <col min="5138" max="5377" width="10" style="718"/>
    <col min="5378" max="5379" width="21.625" style="718" customWidth="1"/>
    <col min="5380" max="5381" width="6.625" style="718" customWidth="1"/>
    <col min="5382" max="5382" width="39.625" style="718" customWidth="1"/>
    <col min="5383" max="5383" width="2.625" style="718" customWidth="1"/>
    <col min="5384" max="5385" width="9.125" style="718" customWidth="1"/>
    <col min="5386" max="5386" width="7.625" style="718" customWidth="1"/>
    <col min="5387" max="5387" width="9.125" style="718" customWidth="1"/>
    <col min="5388" max="5388" width="11.625" style="718" customWidth="1"/>
    <col min="5389" max="5390" width="9.125" style="718" customWidth="1"/>
    <col min="5391" max="5393" width="10" style="718" customWidth="1"/>
    <col min="5394" max="5633" width="10" style="718"/>
    <col min="5634" max="5635" width="21.625" style="718" customWidth="1"/>
    <col min="5636" max="5637" width="6.625" style="718" customWidth="1"/>
    <col min="5638" max="5638" width="39.625" style="718" customWidth="1"/>
    <col min="5639" max="5639" width="2.625" style="718" customWidth="1"/>
    <col min="5640" max="5641" width="9.125" style="718" customWidth="1"/>
    <col min="5642" max="5642" width="7.625" style="718" customWidth="1"/>
    <col min="5643" max="5643" width="9.125" style="718" customWidth="1"/>
    <col min="5644" max="5644" width="11.625" style="718" customWidth="1"/>
    <col min="5645" max="5646" width="9.125" style="718" customWidth="1"/>
    <col min="5647" max="5649" width="10" style="718" customWidth="1"/>
    <col min="5650" max="5889" width="10" style="718"/>
    <col min="5890" max="5891" width="21.625" style="718" customWidth="1"/>
    <col min="5892" max="5893" width="6.625" style="718" customWidth="1"/>
    <col min="5894" max="5894" width="39.625" style="718" customWidth="1"/>
    <col min="5895" max="5895" width="2.625" style="718" customWidth="1"/>
    <col min="5896" max="5897" width="9.125" style="718" customWidth="1"/>
    <col min="5898" max="5898" width="7.625" style="718" customWidth="1"/>
    <col min="5899" max="5899" width="9.125" style="718" customWidth="1"/>
    <col min="5900" max="5900" width="11.625" style="718" customWidth="1"/>
    <col min="5901" max="5902" width="9.125" style="718" customWidth="1"/>
    <col min="5903" max="5905" width="10" style="718" customWidth="1"/>
    <col min="5906" max="6145" width="10" style="718"/>
    <col min="6146" max="6147" width="21.625" style="718" customWidth="1"/>
    <col min="6148" max="6149" width="6.625" style="718" customWidth="1"/>
    <col min="6150" max="6150" width="39.625" style="718" customWidth="1"/>
    <col min="6151" max="6151" width="2.625" style="718" customWidth="1"/>
    <col min="6152" max="6153" width="9.125" style="718" customWidth="1"/>
    <col min="6154" max="6154" width="7.625" style="718" customWidth="1"/>
    <col min="6155" max="6155" width="9.125" style="718" customWidth="1"/>
    <col min="6156" max="6156" width="11.625" style="718" customWidth="1"/>
    <col min="6157" max="6158" width="9.125" style="718" customWidth="1"/>
    <col min="6159" max="6161" width="10" style="718" customWidth="1"/>
    <col min="6162" max="6401" width="10" style="718"/>
    <col min="6402" max="6403" width="21.625" style="718" customWidth="1"/>
    <col min="6404" max="6405" width="6.625" style="718" customWidth="1"/>
    <col min="6406" max="6406" width="39.625" style="718" customWidth="1"/>
    <col min="6407" max="6407" width="2.625" style="718" customWidth="1"/>
    <col min="6408" max="6409" width="9.125" style="718" customWidth="1"/>
    <col min="6410" max="6410" width="7.625" style="718" customWidth="1"/>
    <col min="6411" max="6411" width="9.125" style="718" customWidth="1"/>
    <col min="6412" max="6412" width="11.625" style="718" customWidth="1"/>
    <col min="6413" max="6414" width="9.125" style="718" customWidth="1"/>
    <col min="6415" max="6417" width="10" style="718" customWidth="1"/>
    <col min="6418" max="6657" width="10" style="718"/>
    <col min="6658" max="6659" width="21.625" style="718" customWidth="1"/>
    <col min="6660" max="6661" width="6.625" style="718" customWidth="1"/>
    <col min="6662" max="6662" width="39.625" style="718" customWidth="1"/>
    <col min="6663" max="6663" width="2.625" style="718" customWidth="1"/>
    <col min="6664" max="6665" width="9.125" style="718" customWidth="1"/>
    <col min="6666" max="6666" width="7.625" style="718" customWidth="1"/>
    <col min="6667" max="6667" width="9.125" style="718" customWidth="1"/>
    <col min="6668" max="6668" width="11.625" style="718" customWidth="1"/>
    <col min="6669" max="6670" width="9.125" style="718" customWidth="1"/>
    <col min="6671" max="6673" width="10" style="718" customWidth="1"/>
    <col min="6674" max="6913" width="10" style="718"/>
    <col min="6914" max="6915" width="21.625" style="718" customWidth="1"/>
    <col min="6916" max="6917" width="6.625" style="718" customWidth="1"/>
    <col min="6918" max="6918" width="39.625" style="718" customWidth="1"/>
    <col min="6919" max="6919" width="2.625" style="718" customWidth="1"/>
    <col min="6920" max="6921" width="9.125" style="718" customWidth="1"/>
    <col min="6922" max="6922" width="7.625" style="718" customWidth="1"/>
    <col min="6923" max="6923" width="9.125" style="718" customWidth="1"/>
    <col min="6924" max="6924" width="11.625" style="718" customWidth="1"/>
    <col min="6925" max="6926" width="9.125" style="718" customWidth="1"/>
    <col min="6927" max="6929" width="10" style="718" customWidth="1"/>
    <col min="6930" max="7169" width="10" style="718"/>
    <col min="7170" max="7171" width="21.625" style="718" customWidth="1"/>
    <col min="7172" max="7173" width="6.625" style="718" customWidth="1"/>
    <col min="7174" max="7174" width="39.625" style="718" customWidth="1"/>
    <col min="7175" max="7175" width="2.625" style="718" customWidth="1"/>
    <col min="7176" max="7177" width="9.125" style="718" customWidth="1"/>
    <col min="7178" max="7178" width="7.625" style="718" customWidth="1"/>
    <col min="7179" max="7179" width="9.125" style="718" customWidth="1"/>
    <col min="7180" max="7180" width="11.625" style="718" customWidth="1"/>
    <col min="7181" max="7182" width="9.125" style="718" customWidth="1"/>
    <col min="7183" max="7185" width="10" style="718" customWidth="1"/>
    <col min="7186" max="7425" width="10" style="718"/>
    <col min="7426" max="7427" width="21.625" style="718" customWidth="1"/>
    <col min="7428" max="7429" width="6.625" style="718" customWidth="1"/>
    <col min="7430" max="7430" width="39.625" style="718" customWidth="1"/>
    <col min="7431" max="7431" width="2.625" style="718" customWidth="1"/>
    <col min="7432" max="7433" width="9.125" style="718" customWidth="1"/>
    <col min="7434" max="7434" width="7.625" style="718" customWidth="1"/>
    <col min="7435" max="7435" width="9.125" style="718" customWidth="1"/>
    <col min="7436" max="7436" width="11.625" style="718" customWidth="1"/>
    <col min="7437" max="7438" width="9.125" style="718" customWidth="1"/>
    <col min="7439" max="7441" width="10" style="718" customWidth="1"/>
    <col min="7442" max="7681" width="10" style="718"/>
    <col min="7682" max="7683" width="21.625" style="718" customWidth="1"/>
    <col min="7684" max="7685" width="6.625" style="718" customWidth="1"/>
    <col min="7686" max="7686" width="39.625" style="718" customWidth="1"/>
    <col min="7687" max="7687" width="2.625" style="718" customWidth="1"/>
    <col min="7688" max="7689" width="9.125" style="718" customWidth="1"/>
    <col min="7690" max="7690" width="7.625" style="718" customWidth="1"/>
    <col min="7691" max="7691" width="9.125" style="718" customWidth="1"/>
    <col min="7692" max="7692" width="11.625" style="718" customWidth="1"/>
    <col min="7693" max="7694" width="9.125" style="718" customWidth="1"/>
    <col min="7695" max="7697" width="10" style="718" customWidth="1"/>
    <col min="7698" max="7937" width="10" style="718"/>
    <col min="7938" max="7939" width="21.625" style="718" customWidth="1"/>
    <col min="7940" max="7941" width="6.625" style="718" customWidth="1"/>
    <col min="7942" max="7942" width="39.625" style="718" customWidth="1"/>
    <col min="7943" max="7943" width="2.625" style="718" customWidth="1"/>
    <col min="7944" max="7945" width="9.125" style="718" customWidth="1"/>
    <col min="7946" max="7946" width="7.625" style="718" customWidth="1"/>
    <col min="7947" max="7947" width="9.125" style="718" customWidth="1"/>
    <col min="7948" max="7948" width="11.625" style="718" customWidth="1"/>
    <col min="7949" max="7950" width="9.125" style="718" customWidth="1"/>
    <col min="7951" max="7953" width="10" style="718" customWidth="1"/>
    <col min="7954" max="8193" width="10" style="718"/>
    <col min="8194" max="8195" width="21.625" style="718" customWidth="1"/>
    <col min="8196" max="8197" width="6.625" style="718" customWidth="1"/>
    <col min="8198" max="8198" width="39.625" style="718" customWidth="1"/>
    <col min="8199" max="8199" width="2.625" style="718" customWidth="1"/>
    <col min="8200" max="8201" width="9.125" style="718" customWidth="1"/>
    <col min="8202" max="8202" width="7.625" style="718" customWidth="1"/>
    <col min="8203" max="8203" width="9.125" style="718" customWidth="1"/>
    <col min="8204" max="8204" width="11.625" style="718" customWidth="1"/>
    <col min="8205" max="8206" width="9.125" style="718" customWidth="1"/>
    <col min="8207" max="8209" width="10" style="718" customWidth="1"/>
    <col min="8210" max="8449" width="10" style="718"/>
    <col min="8450" max="8451" width="21.625" style="718" customWidth="1"/>
    <col min="8452" max="8453" width="6.625" style="718" customWidth="1"/>
    <col min="8454" max="8454" width="39.625" style="718" customWidth="1"/>
    <col min="8455" max="8455" width="2.625" style="718" customWidth="1"/>
    <col min="8456" max="8457" width="9.125" style="718" customWidth="1"/>
    <col min="8458" max="8458" width="7.625" style="718" customWidth="1"/>
    <col min="8459" max="8459" width="9.125" style="718" customWidth="1"/>
    <col min="8460" max="8460" width="11.625" style="718" customWidth="1"/>
    <col min="8461" max="8462" width="9.125" style="718" customWidth="1"/>
    <col min="8463" max="8465" width="10" style="718" customWidth="1"/>
    <col min="8466" max="8705" width="10" style="718"/>
    <col min="8706" max="8707" width="21.625" style="718" customWidth="1"/>
    <col min="8708" max="8709" width="6.625" style="718" customWidth="1"/>
    <col min="8710" max="8710" width="39.625" style="718" customWidth="1"/>
    <col min="8711" max="8711" width="2.625" style="718" customWidth="1"/>
    <col min="8712" max="8713" width="9.125" style="718" customWidth="1"/>
    <col min="8714" max="8714" width="7.625" style="718" customWidth="1"/>
    <col min="8715" max="8715" width="9.125" style="718" customWidth="1"/>
    <col min="8716" max="8716" width="11.625" style="718" customWidth="1"/>
    <col min="8717" max="8718" width="9.125" style="718" customWidth="1"/>
    <col min="8719" max="8721" width="10" style="718" customWidth="1"/>
    <col min="8722" max="8961" width="10" style="718"/>
    <col min="8962" max="8963" width="21.625" style="718" customWidth="1"/>
    <col min="8964" max="8965" width="6.625" style="718" customWidth="1"/>
    <col min="8966" max="8966" width="39.625" style="718" customWidth="1"/>
    <col min="8967" max="8967" width="2.625" style="718" customWidth="1"/>
    <col min="8968" max="8969" width="9.125" style="718" customWidth="1"/>
    <col min="8970" max="8970" width="7.625" style="718" customWidth="1"/>
    <col min="8971" max="8971" width="9.125" style="718" customWidth="1"/>
    <col min="8972" max="8972" width="11.625" style="718" customWidth="1"/>
    <col min="8973" max="8974" width="9.125" style="718" customWidth="1"/>
    <col min="8975" max="8977" width="10" style="718" customWidth="1"/>
    <col min="8978" max="9217" width="10" style="718"/>
    <col min="9218" max="9219" width="21.625" style="718" customWidth="1"/>
    <col min="9220" max="9221" width="6.625" style="718" customWidth="1"/>
    <col min="9222" max="9222" width="39.625" style="718" customWidth="1"/>
    <col min="9223" max="9223" width="2.625" style="718" customWidth="1"/>
    <col min="9224" max="9225" width="9.125" style="718" customWidth="1"/>
    <col min="9226" max="9226" width="7.625" style="718" customWidth="1"/>
    <col min="9227" max="9227" width="9.125" style="718" customWidth="1"/>
    <col min="9228" max="9228" width="11.625" style="718" customWidth="1"/>
    <col min="9229" max="9230" width="9.125" style="718" customWidth="1"/>
    <col min="9231" max="9233" width="10" style="718" customWidth="1"/>
    <col min="9234" max="9473" width="10" style="718"/>
    <col min="9474" max="9475" width="21.625" style="718" customWidth="1"/>
    <col min="9476" max="9477" width="6.625" style="718" customWidth="1"/>
    <col min="9478" max="9478" width="39.625" style="718" customWidth="1"/>
    <col min="9479" max="9479" width="2.625" style="718" customWidth="1"/>
    <col min="9480" max="9481" width="9.125" style="718" customWidth="1"/>
    <col min="9482" max="9482" width="7.625" style="718" customWidth="1"/>
    <col min="9483" max="9483" width="9.125" style="718" customWidth="1"/>
    <col min="9484" max="9484" width="11.625" style="718" customWidth="1"/>
    <col min="9485" max="9486" width="9.125" style="718" customWidth="1"/>
    <col min="9487" max="9489" width="10" style="718" customWidth="1"/>
    <col min="9490" max="9729" width="10" style="718"/>
    <col min="9730" max="9731" width="21.625" style="718" customWidth="1"/>
    <col min="9732" max="9733" width="6.625" style="718" customWidth="1"/>
    <col min="9734" max="9734" width="39.625" style="718" customWidth="1"/>
    <col min="9735" max="9735" width="2.625" style="718" customWidth="1"/>
    <col min="9736" max="9737" width="9.125" style="718" customWidth="1"/>
    <col min="9738" max="9738" width="7.625" style="718" customWidth="1"/>
    <col min="9739" max="9739" width="9.125" style="718" customWidth="1"/>
    <col min="9740" max="9740" width="11.625" style="718" customWidth="1"/>
    <col min="9741" max="9742" width="9.125" style="718" customWidth="1"/>
    <col min="9743" max="9745" width="10" style="718" customWidth="1"/>
    <col min="9746" max="9985" width="10" style="718"/>
    <col min="9986" max="9987" width="21.625" style="718" customWidth="1"/>
    <col min="9988" max="9989" width="6.625" style="718" customWidth="1"/>
    <col min="9990" max="9990" width="39.625" style="718" customWidth="1"/>
    <col min="9991" max="9991" width="2.625" style="718" customWidth="1"/>
    <col min="9992" max="9993" width="9.125" style="718" customWidth="1"/>
    <col min="9994" max="9994" width="7.625" style="718" customWidth="1"/>
    <col min="9995" max="9995" width="9.125" style="718" customWidth="1"/>
    <col min="9996" max="9996" width="11.625" style="718" customWidth="1"/>
    <col min="9997" max="9998" width="9.125" style="718" customWidth="1"/>
    <col min="9999" max="10001" width="10" style="718" customWidth="1"/>
    <col min="10002" max="10241" width="10" style="718"/>
    <col min="10242" max="10243" width="21.625" style="718" customWidth="1"/>
    <col min="10244" max="10245" width="6.625" style="718" customWidth="1"/>
    <col min="10246" max="10246" width="39.625" style="718" customWidth="1"/>
    <col min="10247" max="10247" width="2.625" style="718" customWidth="1"/>
    <col min="10248" max="10249" width="9.125" style="718" customWidth="1"/>
    <col min="10250" max="10250" width="7.625" style="718" customWidth="1"/>
    <col min="10251" max="10251" width="9.125" style="718" customWidth="1"/>
    <col min="10252" max="10252" width="11.625" style="718" customWidth="1"/>
    <col min="10253" max="10254" width="9.125" style="718" customWidth="1"/>
    <col min="10255" max="10257" width="10" style="718" customWidth="1"/>
    <col min="10258" max="10497" width="10" style="718"/>
    <col min="10498" max="10499" width="21.625" style="718" customWidth="1"/>
    <col min="10500" max="10501" width="6.625" style="718" customWidth="1"/>
    <col min="10502" max="10502" width="39.625" style="718" customWidth="1"/>
    <col min="10503" max="10503" width="2.625" style="718" customWidth="1"/>
    <col min="10504" max="10505" width="9.125" style="718" customWidth="1"/>
    <col min="10506" max="10506" width="7.625" style="718" customWidth="1"/>
    <col min="10507" max="10507" width="9.125" style="718" customWidth="1"/>
    <col min="10508" max="10508" width="11.625" style="718" customWidth="1"/>
    <col min="10509" max="10510" width="9.125" style="718" customWidth="1"/>
    <col min="10511" max="10513" width="10" style="718" customWidth="1"/>
    <col min="10514" max="10753" width="10" style="718"/>
    <col min="10754" max="10755" width="21.625" style="718" customWidth="1"/>
    <col min="10756" max="10757" width="6.625" style="718" customWidth="1"/>
    <col min="10758" max="10758" width="39.625" style="718" customWidth="1"/>
    <col min="10759" max="10759" width="2.625" style="718" customWidth="1"/>
    <col min="10760" max="10761" width="9.125" style="718" customWidth="1"/>
    <col min="10762" max="10762" width="7.625" style="718" customWidth="1"/>
    <col min="10763" max="10763" width="9.125" style="718" customWidth="1"/>
    <col min="10764" max="10764" width="11.625" style="718" customWidth="1"/>
    <col min="10765" max="10766" width="9.125" style="718" customWidth="1"/>
    <col min="10767" max="10769" width="10" style="718" customWidth="1"/>
    <col min="10770" max="11009" width="10" style="718"/>
    <col min="11010" max="11011" width="21.625" style="718" customWidth="1"/>
    <col min="11012" max="11013" width="6.625" style="718" customWidth="1"/>
    <col min="11014" max="11014" width="39.625" style="718" customWidth="1"/>
    <col min="11015" max="11015" width="2.625" style="718" customWidth="1"/>
    <col min="11016" max="11017" width="9.125" style="718" customWidth="1"/>
    <col min="11018" max="11018" width="7.625" style="718" customWidth="1"/>
    <col min="11019" max="11019" width="9.125" style="718" customWidth="1"/>
    <col min="11020" max="11020" width="11.625" style="718" customWidth="1"/>
    <col min="11021" max="11022" width="9.125" style="718" customWidth="1"/>
    <col min="11023" max="11025" width="10" style="718" customWidth="1"/>
    <col min="11026" max="11265" width="10" style="718"/>
    <col min="11266" max="11267" width="21.625" style="718" customWidth="1"/>
    <col min="11268" max="11269" width="6.625" style="718" customWidth="1"/>
    <col min="11270" max="11270" width="39.625" style="718" customWidth="1"/>
    <col min="11271" max="11271" width="2.625" style="718" customWidth="1"/>
    <col min="11272" max="11273" width="9.125" style="718" customWidth="1"/>
    <col min="11274" max="11274" width="7.625" style="718" customWidth="1"/>
    <col min="11275" max="11275" width="9.125" style="718" customWidth="1"/>
    <col min="11276" max="11276" width="11.625" style="718" customWidth="1"/>
    <col min="11277" max="11278" width="9.125" style="718" customWidth="1"/>
    <col min="11279" max="11281" width="10" style="718" customWidth="1"/>
    <col min="11282" max="11521" width="10" style="718"/>
    <col min="11522" max="11523" width="21.625" style="718" customWidth="1"/>
    <col min="11524" max="11525" width="6.625" style="718" customWidth="1"/>
    <col min="11526" max="11526" width="39.625" style="718" customWidth="1"/>
    <col min="11527" max="11527" width="2.625" style="718" customWidth="1"/>
    <col min="11528" max="11529" width="9.125" style="718" customWidth="1"/>
    <col min="11530" max="11530" width="7.625" style="718" customWidth="1"/>
    <col min="11531" max="11531" width="9.125" style="718" customWidth="1"/>
    <col min="11532" max="11532" width="11.625" style="718" customWidth="1"/>
    <col min="11533" max="11534" width="9.125" style="718" customWidth="1"/>
    <col min="11535" max="11537" width="10" style="718" customWidth="1"/>
    <col min="11538" max="11777" width="10" style="718"/>
    <col min="11778" max="11779" width="21.625" style="718" customWidth="1"/>
    <col min="11780" max="11781" width="6.625" style="718" customWidth="1"/>
    <col min="11782" max="11782" width="39.625" style="718" customWidth="1"/>
    <col min="11783" max="11783" width="2.625" style="718" customWidth="1"/>
    <col min="11784" max="11785" width="9.125" style="718" customWidth="1"/>
    <col min="11786" max="11786" width="7.625" style="718" customWidth="1"/>
    <col min="11787" max="11787" width="9.125" style="718" customWidth="1"/>
    <col min="11788" max="11788" width="11.625" style="718" customWidth="1"/>
    <col min="11789" max="11790" width="9.125" style="718" customWidth="1"/>
    <col min="11791" max="11793" width="10" style="718" customWidth="1"/>
    <col min="11794" max="12033" width="10" style="718"/>
    <col min="12034" max="12035" width="21.625" style="718" customWidth="1"/>
    <col min="12036" max="12037" width="6.625" style="718" customWidth="1"/>
    <col min="12038" max="12038" width="39.625" style="718" customWidth="1"/>
    <col min="12039" max="12039" width="2.625" style="718" customWidth="1"/>
    <col min="12040" max="12041" width="9.125" style="718" customWidth="1"/>
    <col min="12042" max="12042" width="7.625" style="718" customWidth="1"/>
    <col min="12043" max="12043" width="9.125" style="718" customWidth="1"/>
    <col min="12044" max="12044" width="11.625" style="718" customWidth="1"/>
    <col min="12045" max="12046" width="9.125" style="718" customWidth="1"/>
    <col min="12047" max="12049" width="10" style="718" customWidth="1"/>
    <col min="12050" max="12289" width="10" style="718"/>
    <col min="12290" max="12291" width="21.625" style="718" customWidth="1"/>
    <col min="12292" max="12293" width="6.625" style="718" customWidth="1"/>
    <col min="12294" max="12294" width="39.625" style="718" customWidth="1"/>
    <col min="12295" max="12295" width="2.625" style="718" customWidth="1"/>
    <col min="12296" max="12297" width="9.125" style="718" customWidth="1"/>
    <col min="12298" max="12298" width="7.625" style="718" customWidth="1"/>
    <col min="12299" max="12299" width="9.125" style="718" customWidth="1"/>
    <col min="12300" max="12300" width="11.625" style="718" customWidth="1"/>
    <col min="12301" max="12302" width="9.125" style="718" customWidth="1"/>
    <col min="12303" max="12305" width="10" style="718" customWidth="1"/>
    <col min="12306" max="12545" width="10" style="718"/>
    <col min="12546" max="12547" width="21.625" style="718" customWidth="1"/>
    <col min="12548" max="12549" width="6.625" style="718" customWidth="1"/>
    <col min="12550" max="12550" width="39.625" style="718" customWidth="1"/>
    <col min="12551" max="12551" width="2.625" style="718" customWidth="1"/>
    <col min="12552" max="12553" width="9.125" style="718" customWidth="1"/>
    <col min="12554" max="12554" width="7.625" style="718" customWidth="1"/>
    <col min="12555" max="12555" width="9.125" style="718" customWidth="1"/>
    <col min="12556" max="12556" width="11.625" style="718" customWidth="1"/>
    <col min="12557" max="12558" width="9.125" style="718" customWidth="1"/>
    <col min="12559" max="12561" width="10" style="718" customWidth="1"/>
    <col min="12562" max="12801" width="10" style="718"/>
    <col min="12802" max="12803" width="21.625" style="718" customWidth="1"/>
    <col min="12804" max="12805" width="6.625" style="718" customWidth="1"/>
    <col min="12806" max="12806" width="39.625" style="718" customWidth="1"/>
    <col min="12807" max="12807" width="2.625" style="718" customWidth="1"/>
    <col min="12808" max="12809" width="9.125" style="718" customWidth="1"/>
    <col min="12810" max="12810" width="7.625" style="718" customWidth="1"/>
    <col min="12811" max="12811" width="9.125" style="718" customWidth="1"/>
    <col min="12812" max="12812" width="11.625" style="718" customWidth="1"/>
    <col min="12813" max="12814" width="9.125" style="718" customWidth="1"/>
    <col min="12815" max="12817" width="10" style="718" customWidth="1"/>
    <col min="12818" max="13057" width="10" style="718"/>
    <col min="13058" max="13059" width="21.625" style="718" customWidth="1"/>
    <col min="13060" max="13061" width="6.625" style="718" customWidth="1"/>
    <col min="13062" max="13062" width="39.625" style="718" customWidth="1"/>
    <col min="13063" max="13063" width="2.625" style="718" customWidth="1"/>
    <col min="13064" max="13065" width="9.125" style="718" customWidth="1"/>
    <col min="13066" max="13066" width="7.625" style="718" customWidth="1"/>
    <col min="13067" max="13067" width="9.125" style="718" customWidth="1"/>
    <col min="13068" max="13068" width="11.625" style="718" customWidth="1"/>
    <col min="13069" max="13070" width="9.125" style="718" customWidth="1"/>
    <col min="13071" max="13073" width="10" style="718" customWidth="1"/>
    <col min="13074" max="13313" width="10" style="718"/>
    <col min="13314" max="13315" width="21.625" style="718" customWidth="1"/>
    <col min="13316" max="13317" width="6.625" style="718" customWidth="1"/>
    <col min="13318" max="13318" width="39.625" style="718" customWidth="1"/>
    <col min="13319" max="13319" width="2.625" style="718" customWidth="1"/>
    <col min="13320" max="13321" width="9.125" style="718" customWidth="1"/>
    <col min="13322" max="13322" width="7.625" style="718" customWidth="1"/>
    <col min="13323" max="13323" width="9.125" style="718" customWidth="1"/>
    <col min="13324" max="13324" width="11.625" style="718" customWidth="1"/>
    <col min="13325" max="13326" width="9.125" style="718" customWidth="1"/>
    <col min="13327" max="13329" width="10" style="718" customWidth="1"/>
    <col min="13330" max="13569" width="10" style="718"/>
    <col min="13570" max="13571" width="21.625" style="718" customWidth="1"/>
    <col min="13572" max="13573" width="6.625" style="718" customWidth="1"/>
    <col min="13574" max="13574" width="39.625" style="718" customWidth="1"/>
    <col min="13575" max="13575" width="2.625" style="718" customWidth="1"/>
    <col min="13576" max="13577" width="9.125" style="718" customWidth="1"/>
    <col min="13578" max="13578" width="7.625" style="718" customWidth="1"/>
    <col min="13579" max="13579" width="9.125" style="718" customWidth="1"/>
    <col min="13580" max="13580" width="11.625" style="718" customWidth="1"/>
    <col min="13581" max="13582" width="9.125" style="718" customWidth="1"/>
    <col min="13583" max="13585" width="10" style="718" customWidth="1"/>
    <col min="13586" max="13825" width="10" style="718"/>
    <col min="13826" max="13827" width="21.625" style="718" customWidth="1"/>
    <col min="13828" max="13829" width="6.625" style="718" customWidth="1"/>
    <col min="13830" max="13830" width="39.625" style="718" customWidth="1"/>
    <col min="13831" max="13831" width="2.625" style="718" customWidth="1"/>
    <col min="13832" max="13833" width="9.125" style="718" customWidth="1"/>
    <col min="13834" max="13834" width="7.625" style="718" customWidth="1"/>
    <col min="13835" max="13835" width="9.125" style="718" customWidth="1"/>
    <col min="13836" max="13836" width="11.625" style="718" customWidth="1"/>
    <col min="13837" max="13838" width="9.125" style="718" customWidth="1"/>
    <col min="13839" max="13841" width="10" style="718" customWidth="1"/>
    <col min="13842" max="14081" width="10" style="718"/>
    <col min="14082" max="14083" width="21.625" style="718" customWidth="1"/>
    <col min="14084" max="14085" width="6.625" style="718" customWidth="1"/>
    <col min="14086" max="14086" width="39.625" style="718" customWidth="1"/>
    <col min="14087" max="14087" width="2.625" style="718" customWidth="1"/>
    <col min="14088" max="14089" width="9.125" style="718" customWidth="1"/>
    <col min="14090" max="14090" width="7.625" style="718" customWidth="1"/>
    <col min="14091" max="14091" width="9.125" style="718" customWidth="1"/>
    <col min="14092" max="14092" width="11.625" style="718" customWidth="1"/>
    <col min="14093" max="14094" width="9.125" style="718" customWidth="1"/>
    <col min="14095" max="14097" width="10" style="718" customWidth="1"/>
    <col min="14098" max="14337" width="10" style="718"/>
    <col min="14338" max="14339" width="21.625" style="718" customWidth="1"/>
    <col min="14340" max="14341" width="6.625" style="718" customWidth="1"/>
    <col min="14342" max="14342" width="39.625" style="718" customWidth="1"/>
    <col min="14343" max="14343" width="2.625" style="718" customWidth="1"/>
    <col min="14344" max="14345" width="9.125" style="718" customWidth="1"/>
    <col min="14346" max="14346" width="7.625" style="718" customWidth="1"/>
    <col min="14347" max="14347" width="9.125" style="718" customWidth="1"/>
    <col min="14348" max="14348" width="11.625" style="718" customWidth="1"/>
    <col min="14349" max="14350" width="9.125" style="718" customWidth="1"/>
    <col min="14351" max="14353" width="10" style="718" customWidth="1"/>
    <col min="14354" max="14593" width="10" style="718"/>
    <col min="14594" max="14595" width="21.625" style="718" customWidth="1"/>
    <col min="14596" max="14597" width="6.625" style="718" customWidth="1"/>
    <col min="14598" max="14598" width="39.625" style="718" customWidth="1"/>
    <col min="14599" max="14599" width="2.625" style="718" customWidth="1"/>
    <col min="14600" max="14601" width="9.125" style="718" customWidth="1"/>
    <col min="14602" max="14602" width="7.625" style="718" customWidth="1"/>
    <col min="14603" max="14603" width="9.125" style="718" customWidth="1"/>
    <col min="14604" max="14604" width="11.625" style="718" customWidth="1"/>
    <col min="14605" max="14606" width="9.125" style="718" customWidth="1"/>
    <col min="14607" max="14609" width="10" style="718" customWidth="1"/>
    <col min="14610" max="14849" width="10" style="718"/>
    <col min="14850" max="14851" width="21.625" style="718" customWidth="1"/>
    <col min="14852" max="14853" width="6.625" style="718" customWidth="1"/>
    <col min="14854" max="14854" width="39.625" style="718" customWidth="1"/>
    <col min="14855" max="14855" width="2.625" style="718" customWidth="1"/>
    <col min="14856" max="14857" width="9.125" style="718" customWidth="1"/>
    <col min="14858" max="14858" width="7.625" style="718" customWidth="1"/>
    <col min="14859" max="14859" width="9.125" style="718" customWidth="1"/>
    <col min="14860" max="14860" width="11.625" style="718" customWidth="1"/>
    <col min="14861" max="14862" width="9.125" style="718" customWidth="1"/>
    <col min="14863" max="14865" width="10" style="718" customWidth="1"/>
    <col min="14866" max="15105" width="10" style="718"/>
    <col min="15106" max="15107" width="21.625" style="718" customWidth="1"/>
    <col min="15108" max="15109" width="6.625" style="718" customWidth="1"/>
    <col min="15110" max="15110" width="39.625" style="718" customWidth="1"/>
    <col min="15111" max="15111" width="2.625" style="718" customWidth="1"/>
    <col min="15112" max="15113" width="9.125" style="718" customWidth="1"/>
    <col min="15114" max="15114" width="7.625" style="718" customWidth="1"/>
    <col min="15115" max="15115" width="9.125" style="718" customWidth="1"/>
    <col min="15116" max="15116" width="11.625" style="718" customWidth="1"/>
    <col min="15117" max="15118" width="9.125" style="718" customWidth="1"/>
    <col min="15119" max="15121" width="10" style="718" customWidth="1"/>
    <col min="15122" max="15361" width="10" style="718"/>
    <col min="15362" max="15363" width="21.625" style="718" customWidth="1"/>
    <col min="15364" max="15365" width="6.625" style="718" customWidth="1"/>
    <col min="15366" max="15366" width="39.625" style="718" customWidth="1"/>
    <col min="15367" max="15367" width="2.625" style="718" customWidth="1"/>
    <col min="15368" max="15369" width="9.125" style="718" customWidth="1"/>
    <col min="15370" max="15370" width="7.625" style="718" customWidth="1"/>
    <col min="15371" max="15371" width="9.125" style="718" customWidth="1"/>
    <col min="15372" max="15372" width="11.625" style="718" customWidth="1"/>
    <col min="15373" max="15374" width="9.125" style="718" customWidth="1"/>
    <col min="15375" max="15377" width="10" style="718" customWidth="1"/>
    <col min="15378" max="15617" width="10" style="718"/>
    <col min="15618" max="15619" width="21.625" style="718" customWidth="1"/>
    <col min="15620" max="15621" width="6.625" style="718" customWidth="1"/>
    <col min="15622" max="15622" width="39.625" style="718" customWidth="1"/>
    <col min="15623" max="15623" width="2.625" style="718" customWidth="1"/>
    <col min="15624" max="15625" width="9.125" style="718" customWidth="1"/>
    <col min="15626" max="15626" width="7.625" style="718" customWidth="1"/>
    <col min="15627" max="15627" width="9.125" style="718" customWidth="1"/>
    <col min="15628" max="15628" width="11.625" style="718" customWidth="1"/>
    <col min="15629" max="15630" width="9.125" style="718" customWidth="1"/>
    <col min="15631" max="15633" width="10" style="718" customWidth="1"/>
    <col min="15634" max="15873" width="10" style="718"/>
    <col min="15874" max="15875" width="21.625" style="718" customWidth="1"/>
    <col min="15876" max="15877" width="6.625" style="718" customWidth="1"/>
    <col min="15878" max="15878" width="39.625" style="718" customWidth="1"/>
    <col min="15879" max="15879" width="2.625" style="718" customWidth="1"/>
    <col min="15880" max="15881" width="9.125" style="718" customWidth="1"/>
    <col min="15882" max="15882" width="7.625" style="718" customWidth="1"/>
    <col min="15883" max="15883" width="9.125" style="718" customWidth="1"/>
    <col min="15884" max="15884" width="11.625" style="718" customWidth="1"/>
    <col min="15885" max="15886" width="9.125" style="718" customWidth="1"/>
    <col min="15887" max="15889" width="10" style="718" customWidth="1"/>
    <col min="15890" max="16129" width="10" style="718"/>
    <col min="16130" max="16131" width="21.625" style="718" customWidth="1"/>
    <col min="16132" max="16133" width="6.625" style="718" customWidth="1"/>
    <col min="16134" max="16134" width="39.625" style="718" customWidth="1"/>
    <col min="16135" max="16135" width="2.625" style="718" customWidth="1"/>
    <col min="16136" max="16137" width="9.125" style="718" customWidth="1"/>
    <col min="16138" max="16138" width="7.625" style="718" customWidth="1"/>
    <col min="16139" max="16139" width="9.125" style="718" customWidth="1"/>
    <col min="16140" max="16140" width="11.625" style="718" customWidth="1"/>
    <col min="16141" max="16142" width="9.125" style="718" customWidth="1"/>
    <col min="16143" max="16145" width="10" style="718" customWidth="1"/>
    <col min="16146" max="16384" width="10" style="718"/>
  </cols>
  <sheetData>
    <row r="1" spans="1:17" s="709" customFormat="1" ht="30" customHeight="1">
      <c r="A1" s="703" t="s">
        <v>514</v>
      </c>
      <c r="B1" s="703" t="s">
        <v>515</v>
      </c>
      <c r="C1" s="703" t="s">
        <v>516</v>
      </c>
      <c r="D1" s="852" t="s">
        <v>517</v>
      </c>
      <c r="E1" s="852"/>
      <c r="F1" s="852"/>
      <c r="G1" s="852"/>
      <c r="H1" s="703" t="s">
        <v>518</v>
      </c>
      <c r="I1" s="703" t="s">
        <v>519</v>
      </c>
      <c r="J1" s="703" t="s">
        <v>520</v>
      </c>
      <c r="K1" s="703" t="s">
        <v>521</v>
      </c>
      <c r="L1" s="703" t="s">
        <v>522</v>
      </c>
      <c r="M1" s="704" t="s">
        <v>523</v>
      </c>
      <c r="N1" s="705" t="s">
        <v>524</v>
      </c>
      <c r="O1" s="706"/>
      <c r="P1" s="707"/>
      <c r="Q1" s="708"/>
    </row>
    <row r="2" spans="1:17" ht="30" customHeight="1">
      <c r="A2" s="710" t="str">
        <f>[54]자동화!A1</f>
        <v>3. 원격제어소 일반공사</v>
      </c>
      <c r="B2" s="711"/>
      <c r="C2" s="711"/>
      <c r="D2" s="712"/>
      <c r="E2" s="713"/>
      <c r="F2" s="712"/>
      <c r="G2" s="712"/>
      <c r="H2" s="714"/>
      <c r="I2" s="714"/>
      <c r="J2" s="714"/>
      <c r="K2" s="715"/>
      <c r="L2" s="715"/>
      <c r="M2" s="716"/>
      <c r="N2" s="717"/>
    </row>
    <row r="3" spans="1:17" ht="30" customHeight="1">
      <c r="A3" s="719" t="s">
        <v>525</v>
      </c>
      <c r="B3" s="719" t="s">
        <v>526</v>
      </c>
      <c r="C3" s="705" t="s">
        <v>527</v>
      </c>
      <c r="D3" s="720"/>
      <c r="E3" s="721" t="s">
        <v>528</v>
      </c>
      <c r="F3" s="722"/>
      <c r="G3" s="723"/>
      <c r="H3" s="724"/>
      <c r="I3" s="725"/>
      <c r="J3" s="726"/>
      <c r="K3" s="727"/>
      <c r="L3" s="727"/>
      <c r="M3" s="728"/>
      <c r="N3" s="705"/>
    </row>
    <row r="4" spans="1:17" ht="30" customHeight="1">
      <c r="A4" s="719"/>
      <c r="B4" s="719"/>
      <c r="C4" s="705"/>
      <c r="D4" s="720"/>
      <c r="E4" s="721" t="s">
        <v>529</v>
      </c>
      <c r="F4" s="729" t="s">
        <v>530</v>
      </c>
      <c r="G4" s="730">
        <v>60</v>
      </c>
      <c r="H4" s="724"/>
      <c r="I4" s="725"/>
      <c r="J4" s="726"/>
      <c r="K4" s="727"/>
      <c r="L4" s="727"/>
      <c r="M4" s="731"/>
      <c r="N4" s="705"/>
    </row>
    <row r="5" spans="1:17" ht="30" customHeight="1">
      <c r="A5" s="719"/>
      <c r="B5" s="719"/>
      <c r="C5" s="705" t="s">
        <v>527</v>
      </c>
      <c r="D5" s="720"/>
      <c r="E5" s="721" t="s">
        <v>531</v>
      </c>
      <c r="F5" s="722"/>
      <c r="G5" s="723"/>
      <c r="H5" s="724"/>
      <c r="I5" s="725"/>
      <c r="J5" s="726"/>
      <c r="K5" s="727"/>
      <c r="L5" s="727"/>
      <c r="M5" s="731"/>
      <c r="N5" s="705"/>
    </row>
    <row r="6" spans="1:17" ht="30" customHeight="1">
      <c r="A6" s="719"/>
      <c r="B6" s="719"/>
      <c r="C6" s="705"/>
      <c r="D6" s="720"/>
      <c r="E6" s="721" t="s">
        <v>532</v>
      </c>
      <c r="F6" s="729" t="s">
        <v>530</v>
      </c>
      <c r="G6" s="730">
        <v>92</v>
      </c>
      <c r="H6" s="724"/>
      <c r="I6" s="725"/>
      <c r="J6" s="726"/>
      <c r="K6" s="727"/>
      <c r="L6" s="727"/>
      <c r="M6" s="731"/>
      <c r="N6" s="705"/>
    </row>
    <row r="7" spans="1:17" ht="30" customHeight="1">
      <c r="A7" s="719"/>
      <c r="B7" s="719"/>
      <c r="C7" s="705" t="s">
        <v>527</v>
      </c>
      <c r="D7" s="720"/>
      <c r="E7" s="721" t="s">
        <v>533</v>
      </c>
      <c r="F7" s="722"/>
      <c r="G7" s="723"/>
      <c r="H7" s="724"/>
      <c r="I7" s="725"/>
      <c r="J7" s="726"/>
      <c r="K7" s="727"/>
      <c r="L7" s="727"/>
      <c r="M7" s="731"/>
      <c r="N7" s="705"/>
    </row>
    <row r="8" spans="1:17" ht="30" customHeight="1">
      <c r="A8" s="719"/>
      <c r="B8" s="719"/>
      <c r="C8" s="705"/>
      <c r="D8" s="720"/>
      <c r="E8" s="721" t="s">
        <v>534</v>
      </c>
      <c r="F8" s="729" t="s">
        <v>530</v>
      </c>
      <c r="G8" s="730">
        <v>72</v>
      </c>
      <c r="H8" s="724"/>
      <c r="I8" s="725"/>
      <c r="J8" s="726"/>
      <c r="K8" s="727"/>
      <c r="L8" s="727"/>
      <c r="M8" s="731"/>
      <c r="N8" s="705"/>
    </row>
    <row r="9" spans="1:17" ht="30" customHeight="1">
      <c r="A9" s="719"/>
      <c r="B9" s="719"/>
      <c r="C9" s="705"/>
      <c r="D9" s="720"/>
      <c r="E9" s="732">
        <f>SUM(G4:G8)</f>
        <v>224</v>
      </c>
      <c r="F9" s="722"/>
      <c r="G9" s="723"/>
      <c r="H9" s="724">
        <v>224</v>
      </c>
      <c r="I9" s="725">
        <v>0.03</v>
      </c>
      <c r="J9" s="733">
        <f>ROUNDDOWN((H9*(I9+1)),0)</f>
        <v>230</v>
      </c>
      <c r="K9" s="727">
        <f>0.007*0.9</f>
        <v>6.3E-3</v>
      </c>
      <c r="L9" s="727">
        <f>ROUNDDOWN(J9*K9,2)</f>
        <v>1.44</v>
      </c>
      <c r="M9" s="731" t="s">
        <v>535</v>
      </c>
      <c r="N9" s="705" t="s">
        <v>536</v>
      </c>
    </row>
    <row r="10" spans="1:17" ht="30" customHeight="1">
      <c r="A10" s="719"/>
      <c r="B10" s="719"/>
      <c r="C10" s="705"/>
      <c r="D10" s="720"/>
      <c r="E10" s="732"/>
      <c r="F10" s="722"/>
      <c r="G10" s="723"/>
      <c r="H10" s="724"/>
      <c r="I10" s="725"/>
      <c r="J10" s="726"/>
      <c r="K10" s="727">
        <f>0.014*0.9</f>
        <v>1.26E-2</v>
      </c>
      <c r="L10" s="727">
        <f>ROUNDDOWN(J9*K10,2)</f>
        <v>2.89</v>
      </c>
      <c r="M10" s="731" t="s">
        <v>535</v>
      </c>
      <c r="N10" s="705" t="s">
        <v>537</v>
      </c>
    </row>
    <row r="11" spans="1:17" ht="30" customHeight="1">
      <c r="A11" s="719" t="s">
        <v>538</v>
      </c>
      <c r="B11" s="719" t="s">
        <v>539</v>
      </c>
      <c r="C11" s="705" t="s">
        <v>527</v>
      </c>
      <c r="D11" s="720"/>
      <c r="E11" s="721" t="s">
        <v>540</v>
      </c>
      <c r="F11" s="722"/>
      <c r="G11" s="723"/>
      <c r="H11" s="724"/>
      <c r="I11" s="725"/>
      <c r="J11" s="726"/>
      <c r="K11" s="727"/>
      <c r="L11" s="727"/>
      <c r="M11" s="731"/>
      <c r="N11" s="705"/>
    </row>
    <row r="12" spans="1:17" ht="30" customHeight="1">
      <c r="A12" s="719"/>
      <c r="B12" s="719"/>
      <c r="C12" s="705"/>
      <c r="D12" s="720"/>
      <c r="E12" s="721" t="s">
        <v>541</v>
      </c>
      <c r="F12" s="729" t="s">
        <v>530</v>
      </c>
      <c r="G12" s="730">
        <v>16</v>
      </c>
      <c r="H12" s="724"/>
      <c r="I12" s="725"/>
      <c r="J12" s="726"/>
      <c r="K12" s="727"/>
      <c r="L12" s="727"/>
      <c r="M12" s="731"/>
      <c r="N12" s="705"/>
    </row>
    <row r="13" spans="1:17" ht="30" customHeight="1">
      <c r="A13" s="719"/>
      <c r="B13" s="719"/>
      <c r="C13" s="705" t="s">
        <v>527</v>
      </c>
      <c r="D13" s="720"/>
      <c r="E13" s="721" t="s">
        <v>542</v>
      </c>
      <c r="F13" s="722"/>
      <c r="G13" s="723"/>
      <c r="H13" s="724"/>
      <c r="I13" s="725"/>
      <c r="J13" s="726"/>
      <c r="K13" s="727"/>
      <c r="L13" s="727"/>
      <c r="M13" s="731"/>
      <c r="N13" s="705"/>
    </row>
    <row r="14" spans="1:17" ht="30" customHeight="1">
      <c r="A14" s="719"/>
      <c r="B14" s="719"/>
      <c r="C14" s="705"/>
      <c r="D14" s="720"/>
      <c r="E14" s="721" t="s">
        <v>543</v>
      </c>
      <c r="F14" s="729" t="s">
        <v>530</v>
      </c>
      <c r="G14" s="730">
        <v>19</v>
      </c>
      <c r="H14" s="724"/>
      <c r="I14" s="725"/>
      <c r="J14" s="726"/>
      <c r="K14" s="727"/>
      <c r="L14" s="727"/>
      <c r="M14" s="731"/>
      <c r="N14" s="705"/>
    </row>
    <row r="15" spans="1:17" ht="30" customHeight="1">
      <c r="A15" s="719"/>
      <c r="B15" s="719"/>
      <c r="C15" s="705" t="s">
        <v>527</v>
      </c>
      <c r="D15" s="720"/>
      <c r="E15" s="721" t="s">
        <v>544</v>
      </c>
      <c r="F15" s="722"/>
      <c r="G15" s="723"/>
      <c r="H15" s="724"/>
      <c r="I15" s="725"/>
      <c r="J15" s="726"/>
      <c r="K15" s="727"/>
      <c r="L15" s="727"/>
      <c r="M15" s="731"/>
      <c r="N15" s="705"/>
    </row>
    <row r="16" spans="1:17" ht="30" customHeight="1">
      <c r="A16" s="719"/>
      <c r="B16" s="719"/>
      <c r="C16" s="705"/>
      <c r="D16" s="720"/>
      <c r="E16" s="721" t="str">
        <f>E14</f>
        <v>15+4</v>
      </c>
      <c r="F16" s="729" t="s">
        <v>530</v>
      </c>
      <c r="G16" s="730">
        <v>19</v>
      </c>
      <c r="H16" s="724"/>
      <c r="I16" s="725"/>
      <c r="J16" s="726"/>
      <c r="K16" s="727"/>
      <c r="L16" s="727"/>
      <c r="M16" s="731"/>
      <c r="N16" s="705"/>
    </row>
    <row r="17" spans="1:17" ht="30" customHeight="1">
      <c r="A17" s="719"/>
      <c r="B17" s="719"/>
      <c r="C17" s="705"/>
      <c r="D17" s="720"/>
      <c r="E17" s="732">
        <f>SUM(G12:G16)</f>
        <v>54</v>
      </c>
      <c r="F17" s="729"/>
      <c r="G17" s="730"/>
      <c r="H17" s="724">
        <f>54</f>
        <v>54</v>
      </c>
      <c r="I17" s="725">
        <v>0.1</v>
      </c>
      <c r="J17" s="733">
        <f>ROUNDDOWN((H17*(I17+1)),0)</f>
        <v>59</v>
      </c>
      <c r="K17" s="727">
        <v>0.11</v>
      </c>
      <c r="L17" s="727">
        <f>ROUNDDOWN(J17*K17,2)</f>
        <v>6.49</v>
      </c>
      <c r="M17" s="731" t="s">
        <v>545</v>
      </c>
      <c r="N17" s="705" t="s">
        <v>536</v>
      </c>
    </row>
    <row r="18" spans="1:17" s="734" customFormat="1" ht="30" customHeight="1">
      <c r="A18" s="719" t="s">
        <v>546</v>
      </c>
      <c r="B18" s="719" t="s">
        <v>547</v>
      </c>
      <c r="C18" s="705" t="s">
        <v>22</v>
      </c>
      <c r="D18" s="720"/>
      <c r="E18" s="721" t="s">
        <v>542</v>
      </c>
      <c r="F18" s="729"/>
      <c r="G18" s="730"/>
      <c r="H18" s="724"/>
      <c r="I18" s="725"/>
      <c r="J18" s="733"/>
      <c r="K18" s="727"/>
      <c r="L18" s="727"/>
      <c r="M18" s="731"/>
      <c r="N18" s="705"/>
      <c r="P18" s="735"/>
      <c r="Q18" s="735"/>
    </row>
    <row r="19" spans="1:17" s="734" customFormat="1" ht="30" customHeight="1">
      <c r="A19" s="719"/>
      <c r="B19" s="719"/>
      <c r="C19" s="705"/>
      <c r="D19" s="720"/>
      <c r="E19" s="732" t="s">
        <v>548</v>
      </c>
      <c r="F19" s="729" t="s">
        <v>530</v>
      </c>
      <c r="G19" s="730">
        <v>21</v>
      </c>
      <c r="H19" s="724"/>
      <c r="I19" s="725"/>
      <c r="J19" s="733"/>
      <c r="K19" s="727"/>
      <c r="L19" s="727"/>
      <c r="M19" s="731"/>
      <c r="N19" s="705"/>
      <c r="P19" s="735"/>
      <c r="Q19" s="735"/>
    </row>
    <row r="20" spans="1:17" s="734" customFormat="1" ht="30" customHeight="1">
      <c r="A20" s="719"/>
      <c r="B20" s="719"/>
      <c r="C20" s="705"/>
      <c r="D20" s="720"/>
      <c r="E20" s="732"/>
      <c r="F20" s="729"/>
      <c r="G20" s="730"/>
      <c r="H20" s="724"/>
      <c r="I20" s="725"/>
      <c r="J20" s="733"/>
      <c r="K20" s="727"/>
      <c r="L20" s="727"/>
      <c r="M20" s="731"/>
      <c r="N20" s="705"/>
      <c r="P20" s="735"/>
      <c r="Q20" s="735"/>
    </row>
    <row r="21" spans="1:17" s="734" customFormat="1" ht="30" customHeight="1">
      <c r="A21" s="719"/>
      <c r="B21" s="719"/>
      <c r="C21" s="705" t="s">
        <v>22</v>
      </c>
      <c r="D21" s="720"/>
      <c r="E21" s="721" t="s">
        <v>549</v>
      </c>
      <c r="F21" s="729"/>
      <c r="G21" s="730"/>
      <c r="H21" s="724"/>
      <c r="I21" s="725"/>
      <c r="J21" s="733"/>
      <c r="K21" s="727"/>
      <c r="L21" s="727"/>
      <c r="M21" s="731"/>
      <c r="N21" s="705"/>
      <c r="P21" s="735"/>
      <c r="Q21" s="735"/>
    </row>
    <row r="22" spans="1:17" s="734" customFormat="1" ht="30" customHeight="1">
      <c r="A22" s="719"/>
      <c r="B22" s="719"/>
      <c r="C22" s="705"/>
      <c r="D22" s="720"/>
      <c r="E22" s="736" t="s">
        <v>550</v>
      </c>
      <c r="F22" s="729" t="s">
        <v>530</v>
      </c>
      <c r="G22" s="730">
        <v>62</v>
      </c>
      <c r="H22" s="724"/>
      <c r="I22" s="725"/>
      <c r="J22" s="733"/>
      <c r="K22" s="727"/>
      <c r="L22" s="727"/>
      <c r="M22" s="731"/>
      <c r="N22" s="705"/>
      <c r="P22" s="735"/>
      <c r="Q22" s="735"/>
    </row>
    <row r="23" spans="1:17" s="734" customFormat="1" ht="30" customHeight="1">
      <c r="A23" s="719"/>
      <c r="B23" s="719"/>
      <c r="C23" s="705" t="s">
        <v>22</v>
      </c>
      <c r="D23" s="720"/>
      <c r="E23" s="721" t="s">
        <v>551</v>
      </c>
      <c r="F23" s="729"/>
      <c r="G23" s="730"/>
      <c r="H23" s="724"/>
      <c r="I23" s="725"/>
      <c r="J23" s="733"/>
      <c r="K23" s="727"/>
      <c r="L23" s="727"/>
      <c r="M23" s="731"/>
      <c r="N23" s="705"/>
      <c r="P23" s="735"/>
      <c r="Q23" s="735"/>
    </row>
    <row r="24" spans="1:17" s="734" customFormat="1" ht="30" customHeight="1">
      <c r="A24" s="719"/>
      <c r="B24" s="719"/>
      <c r="C24" s="705"/>
      <c r="D24" s="720"/>
      <c r="E24" s="736" t="s">
        <v>552</v>
      </c>
      <c r="F24" s="729" t="s">
        <v>530</v>
      </c>
      <c r="G24" s="730">
        <v>52</v>
      </c>
      <c r="H24" s="724"/>
      <c r="I24" s="725"/>
      <c r="J24" s="733"/>
      <c r="K24" s="727"/>
      <c r="L24" s="727"/>
      <c r="M24" s="731"/>
      <c r="N24" s="705"/>
      <c r="P24" s="735"/>
      <c r="Q24" s="735"/>
    </row>
    <row r="25" spans="1:17" s="734" customFormat="1" ht="30" customHeight="1">
      <c r="A25" s="719"/>
      <c r="B25" s="719"/>
      <c r="C25" s="705"/>
      <c r="D25" s="720"/>
      <c r="E25" s="732">
        <f>SUM(G19:G24)</f>
        <v>135</v>
      </c>
      <c r="F25" s="729"/>
      <c r="G25" s="730"/>
      <c r="H25" s="724">
        <v>135</v>
      </c>
      <c r="I25" s="725">
        <v>0.03</v>
      </c>
      <c r="J25" s="733">
        <f>ROUNDDOWN((H25*(I25+1)),0)</f>
        <v>139</v>
      </c>
      <c r="K25" s="727">
        <f>0.023*1.4</f>
        <v>3.2199999999999999E-2</v>
      </c>
      <c r="L25" s="727">
        <f>ROUNDDOWN(J25*(K25),2)</f>
        <v>4.47</v>
      </c>
      <c r="M25" s="731" t="s">
        <v>553</v>
      </c>
      <c r="N25" s="705" t="s">
        <v>554</v>
      </c>
      <c r="P25" s="735"/>
      <c r="Q25" s="735"/>
    </row>
    <row r="26" spans="1:17" s="734" customFormat="1" ht="30" customHeight="1">
      <c r="A26" s="719" t="s">
        <v>555</v>
      </c>
      <c r="B26" s="719" t="s">
        <v>556</v>
      </c>
      <c r="C26" s="705" t="s">
        <v>22</v>
      </c>
      <c r="D26" s="720"/>
      <c r="E26" s="737" t="str">
        <f>E11</f>
        <v>RCS-N1 ~ POS : DATA</v>
      </c>
      <c r="F26" s="729"/>
      <c r="G26" s="730"/>
      <c r="H26" s="724"/>
      <c r="I26" s="725"/>
      <c r="J26" s="726"/>
      <c r="K26" s="727"/>
      <c r="L26" s="727"/>
      <c r="M26" s="738"/>
      <c r="N26" s="705"/>
      <c r="P26" s="735"/>
      <c r="Q26" s="735"/>
    </row>
    <row r="27" spans="1:17" s="734" customFormat="1" ht="30" customHeight="1">
      <c r="A27" s="719"/>
      <c r="B27" s="719"/>
      <c r="C27" s="705"/>
      <c r="D27" s="720"/>
      <c r="E27" s="736" t="str">
        <f>"(배관("&amp;G12&amp;")+(1+1))*2"</f>
        <v>(배관(16)+(1+1))*2</v>
      </c>
      <c r="F27" s="729" t="s">
        <v>530</v>
      </c>
      <c r="G27" s="730">
        <v>32</v>
      </c>
      <c r="H27" s="724"/>
      <c r="I27" s="725"/>
      <c r="J27" s="726"/>
      <c r="K27" s="727"/>
      <c r="L27" s="727"/>
      <c r="M27" s="738"/>
      <c r="N27" s="705"/>
      <c r="P27" s="735"/>
      <c r="Q27" s="735"/>
    </row>
    <row r="28" spans="1:17" s="734" customFormat="1" ht="30" customHeight="1">
      <c r="A28" s="719"/>
      <c r="B28" s="719"/>
      <c r="C28" s="705" t="s">
        <v>22</v>
      </c>
      <c r="D28" s="720"/>
      <c r="E28" s="736" t="s">
        <v>557</v>
      </c>
      <c r="F28" s="729"/>
      <c r="G28" s="730"/>
      <c r="H28" s="724"/>
      <c r="I28" s="725"/>
      <c r="J28" s="726"/>
      <c r="K28" s="727"/>
      <c r="L28" s="727"/>
      <c r="M28" s="738"/>
      <c r="N28" s="705"/>
      <c r="P28" s="735"/>
      <c r="Q28" s="735"/>
    </row>
    <row r="29" spans="1:17" s="734" customFormat="1" ht="30" customHeight="1">
      <c r="A29" s="719"/>
      <c r="B29" s="719"/>
      <c r="C29" s="705"/>
      <c r="D29" s="720"/>
      <c r="E29" s="736" t="s">
        <v>558</v>
      </c>
      <c r="F29" s="729" t="s">
        <v>530</v>
      </c>
      <c r="G29" s="730">
        <v>3</v>
      </c>
      <c r="H29" s="724"/>
      <c r="I29" s="725"/>
      <c r="J29" s="726"/>
      <c r="K29" s="727"/>
      <c r="L29" s="727"/>
      <c r="M29" s="738"/>
      <c r="N29" s="705"/>
      <c r="P29" s="735"/>
      <c r="Q29" s="735"/>
    </row>
    <row r="30" spans="1:17" s="734" customFormat="1" ht="30" customHeight="1">
      <c r="A30" s="719"/>
      <c r="B30" s="719"/>
      <c r="C30" s="705" t="s">
        <v>22</v>
      </c>
      <c r="D30" s="720"/>
      <c r="E30" s="721" t="s">
        <v>544</v>
      </c>
      <c r="F30" s="729"/>
      <c r="G30" s="730"/>
      <c r="H30" s="724"/>
      <c r="I30" s="725"/>
      <c r="J30" s="726"/>
      <c r="K30" s="727"/>
      <c r="L30" s="727"/>
      <c r="M30" s="738"/>
      <c r="N30" s="705"/>
      <c r="P30" s="735"/>
      <c r="Q30" s="735"/>
    </row>
    <row r="31" spans="1:17" s="734" customFormat="1" ht="30" customHeight="1">
      <c r="A31" s="719"/>
      <c r="B31" s="719"/>
      <c r="C31" s="705"/>
      <c r="D31" s="720"/>
      <c r="E31" s="736" t="str">
        <f>E19</f>
        <v>19+1+1</v>
      </c>
      <c r="F31" s="729" t="s">
        <v>530</v>
      </c>
      <c r="G31" s="730">
        <v>21</v>
      </c>
      <c r="H31" s="724"/>
      <c r="I31" s="725"/>
      <c r="J31" s="726"/>
      <c r="K31" s="727"/>
      <c r="L31" s="727"/>
      <c r="M31" s="738"/>
      <c r="N31" s="705"/>
      <c r="P31" s="735"/>
      <c r="Q31" s="735"/>
    </row>
    <row r="32" spans="1:17" s="734" customFormat="1" ht="30" customHeight="1">
      <c r="A32" s="719"/>
      <c r="B32" s="719"/>
      <c r="C32" s="705" t="s">
        <v>22</v>
      </c>
      <c r="D32" s="720"/>
      <c r="E32" s="721" t="s">
        <v>559</v>
      </c>
      <c r="F32" s="729"/>
      <c r="G32" s="730"/>
      <c r="H32" s="724"/>
      <c r="I32" s="725"/>
      <c r="J32" s="726"/>
      <c r="K32" s="727"/>
      <c r="L32" s="727"/>
      <c r="M32" s="738"/>
      <c r="N32" s="705"/>
      <c r="P32" s="735"/>
      <c r="Q32" s="735"/>
    </row>
    <row r="33" spans="1:17" s="734" customFormat="1" ht="30" customHeight="1">
      <c r="A33" s="719"/>
      <c r="B33" s="719"/>
      <c r="C33" s="705"/>
      <c r="D33" s="720"/>
      <c r="E33" s="736" t="str">
        <f>E22</f>
        <v>46+(10+6)</v>
      </c>
      <c r="F33" s="729" t="s">
        <v>530</v>
      </c>
      <c r="G33" s="730">
        <v>62</v>
      </c>
      <c r="H33" s="724"/>
      <c r="I33" s="725"/>
      <c r="J33" s="726"/>
      <c r="K33" s="727"/>
      <c r="L33" s="727"/>
      <c r="M33" s="738"/>
      <c r="N33" s="705"/>
      <c r="P33" s="735"/>
      <c r="Q33" s="735"/>
    </row>
    <row r="34" spans="1:17" s="734" customFormat="1" ht="30" customHeight="1">
      <c r="A34" s="719"/>
      <c r="B34" s="719"/>
      <c r="C34" s="705" t="s">
        <v>22</v>
      </c>
      <c r="D34" s="720"/>
      <c r="E34" s="721" t="s">
        <v>560</v>
      </c>
      <c r="F34" s="729"/>
      <c r="G34" s="730"/>
      <c r="H34" s="724"/>
      <c r="I34" s="725"/>
      <c r="J34" s="726"/>
      <c r="K34" s="727"/>
      <c r="L34" s="727"/>
      <c r="M34" s="738"/>
      <c r="N34" s="705"/>
      <c r="P34" s="735"/>
      <c r="Q34" s="735"/>
    </row>
    <row r="35" spans="1:17" s="734" customFormat="1" ht="30" customHeight="1">
      <c r="A35" s="719"/>
      <c r="B35" s="719"/>
      <c r="C35" s="705"/>
      <c r="D35" s="720"/>
      <c r="E35" s="736" t="str">
        <f>E24</f>
        <v>36+(10+6)</v>
      </c>
      <c r="F35" s="729" t="s">
        <v>530</v>
      </c>
      <c r="G35" s="730">
        <v>52</v>
      </c>
      <c r="H35" s="724"/>
      <c r="I35" s="725"/>
      <c r="J35" s="726"/>
      <c r="K35" s="727"/>
      <c r="L35" s="727"/>
      <c r="M35" s="738"/>
      <c r="N35" s="705"/>
      <c r="P35" s="735"/>
      <c r="Q35" s="735"/>
    </row>
    <row r="36" spans="1:17" s="734" customFormat="1" ht="30" customHeight="1">
      <c r="A36" s="719"/>
      <c r="B36" s="719"/>
      <c r="C36" s="705"/>
      <c r="D36" s="720"/>
      <c r="E36" s="732">
        <f>SUM(G27:G35)</f>
        <v>170</v>
      </c>
      <c r="F36" s="729"/>
      <c r="G36" s="730"/>
      <c r="H36" s="724">
        <v>170</v>
      </c>
      <c r="I36" s="725">
        <v>0.03</v>
      </c>
      <c r="J36" s="733">
        <f>ROUNDDOWN((H36*(I36+1)),0)</f>
        <v>175</v>
      </c>
      <c r="K36" s="727">
        <f>0.015*0.9</f>
        <v>1.35E-2</v>
      </c>
      <c r="L36" s="727">
        <f>ROUNDDOWN(J36*K36,2)</f>
        <v>2.36</v>
      </c>
      <c r="M36" s="731" t="s">
        <v>561</v>
      </c>
      <c r="N36" s="705" t="s">
        <v>554</v>
      </c>
      <c r="P36" s="735"/>
      <c r="Q36" s="735"/>
    </row>
    <row r="37" spans="1:17" s="734" customFormat="1" ht="30" customHeight="1">
      <c r="A37" s="719" t="s">
        <v>562</v>
      </c>
      <c r="B37" s="719" t="s">
        <v>563</v>
      </c>
      <c r="C37" s="705" t="s">
        <v>22</v>
      </c>
      <c r="D37" s="720"/>
      <c r="E37" s="737" t="s">
        <v>564</v>
      </c>
      <c r="F37" s="729"/>
      <c r="G37" s="730"/>
      <c r="H37" s="724"/>
      <c r="I37" s="725"/>
      <c r="J37" s="726"/>
      <c r="K37" s="727"/>
      <c r="L37" s="727"/>
      <c r="M37" s="738"/>
      <c r="N37" s="705"/>
      <c r="P37" s="735"/>
      <c r="Q37" s="735"/>
    </row>
    <row r="38" spans="1:17" s="734" customFormat="1" ht="30" customHeight="1">
      <c r="A38" s="719"/>
      <c r="B38" s="719"/>
      <c r="C38" s="705"/>
      <c r="D38" s="720"/>
      <c r="E38" s="736" t="s">
        <v>677</v>
      </c>
      <c r="F38" s="729" t="s">
        <v>530</v>
      </c>
      <c r="G38" s="730">
        <v>10</v>
      </c>
      <c r="H38" s="724"/>
      <c r="I38" s="725"/>
      <c r="J38" s="724"/>
      <c r="K38" s="727"/>
      <c r="L38" s="727"/>
      <c r="M38" s="731"/>
      <c r="N38" s="705"/>
      <c r="P38" s="735"/>
      <c r="Q38" s="735"/>
    </row>
    <row r="39" spans="1:17" s="734" customFormat="1" ht="30" customHeight="1">
      <c r="A39" s="719"/>
      <c r="B39" s="719"/>
      <c r="C39" s="705"/>
      <c r="D39" s="720"/>
      <c r="E39" s="736"/>
      <c r="F39" s="729"/>
      <c r="G39" s="730"/>
      <c r="H39" s="724"/>
      <c r="I39" s="725"/>
      <c r="J39" s="724"/>
      <c r="K39" s="727"/>
      <c r="L39" s="727"/>
      <c r="M39" s="731"/>
      <c r="N39" s="705"/>
      <c r="P39" s="735"/>
      <c r="Q39" s="735"/>
    </row>
    <row r="40" spans="1:17" s="734" customFormat="1" ht="30" customHeight="1">
      <c r="A40" s="719"/>
      <c r="B40" s="719"/>
      <c r="C40" s="705" t="s">
        <v>22</v>
      </c>
      <c r="D40" s="720"/>
      <c r="E40" s="737" t="s">
        <v>565</v>
      </c>
      <c r="F40" s="729"/>
      <c r="G40" s="730"/>
      <c r="H40" s="724"/>
      <c r="I40" s="725"/>
      <c r="J40" s="724"/>
      <c r="K40" s="727"/>
      <c r="L40" s="727"/>
      <c r="M40" s="731"/>
      <c r="N40" s="705"/>
      <c r="P40" s="735"/>
      <c r="Q40" s="735"/>
    </row>
    <row r="41" spans="1:17" s="734" customFormat="1" ht="30" customHeight="1">
      <c r="A41" s="719"/>
      <c r="B41" s="719"/>
      <c r="C41" s="705"/>
      <c r="D41" s="720"/>
      <c r="E41" s="736" t="s">
        <v>678</v>
      </c>
      <c r="F41" s="729" t="s">
        <v>530</v>
      </c>
      <c r="G41" s="730">
        <v>33</v>
      </c>
      <c r="H41" s="724"/>
      <c r="I41" s="725"/>
      <c r="J41" s="724"/>
      <c r="K41" s="727"/>
      <c r="L41" s="727"/>
      <c r="M41" s="731"/>
      <c r="N41" s="705"/>
      <c r="P41" s="735"/>
      <c r="Q41" s="735"/>
    </row>
    <row r="42" spans="1:17" s="734" customFormat="1" ht="30" customHeight="1">
      <c r="A42" s="719"/>
      <c r="B42" s="719"/>
      <c r="C42" s="705"/>
      <c r="D42" s="720"/>
      <c r="E42" s="732">
        <f>SUM(G38:G41)</f>
        <v>43</v>
      </c>
      <c r="F42" s="729"/>
      <c r="G42" s="730"/>
      <c r="H42" s="724">
        <v>43</v>
      </c>
      <c r="I42" s="725">
        <v>0.03</v>
      </c>
      <c r="J42" s="733">
        <f>ROUNDDOWN((H42*(I42+1)),0)</f>
        <v>44</v>
      </c>
      <c r="K42" s="727">
        <f>0.086*1.2</f>
        <v>0.10319999999999999</v>
      </c>
      <c r="L42" s="727">
        <f>ROUNDDOWN(J42*K42,2)</f>
        <v>4.54</v>
      </c>
      <c r="M42" s="731" t="s">
        <v>566</v>
      </c>
      <c r="N42" s="705" t="s">
        <v>554</v>
      </c>
      <c r="P42" s="735"/>
      <c r="Q42" s="735"/>
    </row>
    <row r="43" spans="1:17" s="706" customFormat="1" ht="30" customHeight="1">
      <c r="A43" s="719" t="s">
        <v>562</v>
      </c>
      <c r="B43" s="719" t="s">
        <v>567</v>
      </c>
      <c r="C43" s="705" t="s">
        <v>22</v>
      </c>
      <c r="D43" s="720"/>
      <c r="E43" s="737" t="s">
        <v>568</v>
      </c>
      <c r="F43" s="729"/>
      <c r="G43" s="730"/>
      <c r="H43" s="724"/>
      <c r="I43" s="725"/>
      <c r="J43" s="726"/>
      <c r="K43" s="727"/>
      <c r="L43" s="727"/>
      <c r="M43" s="738"/>
      <c r="N43" s="705"/>
      <c r="P43" s="707"/>
      <c r="Q43" s="707"/>
    </row>
    <row r="44" spans="1:17" s="706" customFormat="1" ht="30" customHeight="1">
      <c r="A44" s="719"/>
      <c r="B44" s="719"/>
      <c r="C44" s="705"/>
      <c r="D44" s="720"/>
      <c r="E44" s="736" t="s">
        <v>679</v>
      </c>
      <c r="F44" s="729" t="s">
        <v>530</v>
      </c>
      <c r="G44" s="730">
        <v>82</v>
      </c>
      <c r="H44" s="724"/>
      <c r="I44" s="725"/>
      <c r="J44" s="726"/>
      <c r="K44" s="727"/>
      <c r="L44" s="727"/>
      <c r="M44" s="738"/>
      <c r="N44" s="705"/>
      <c r="P44" s="707"/>
      <c r="Q44" s="707"/>
    </row>
    <row r="45" spans="1:17" s="706" customFormat="1" ht="30" customHeight="1">
      <c r="A45" s="719"/>
      <c r="B45" s="719"/>
      <c r="C45" s="705" t="s">
        <v>22</v>
      </c>
      <c r="D45" s="720"/>
      <c r="E45" s="737" t="s">
        <v>569</v>
      </c>
      <c r="F45" s="729"/>
      <c r="G45" s="730"/>
      <c r="H45" s="724"/>
      <c r="I45" s="725"/>
      <c r="J45" s="726"/>
      <c r="K45" s="727"/>
      <c r="L45" s="727"/>
      <c r="M45" s="738"/>
      <c r="N45" s="705"/>
      <c r="P45" s="707"/>
      <c r="Q45" s="707"/>
    </row>
    <row r="46" spans="1:17" s="706" customFormat="1" ht="30" customHeight="1">
      <c r="A46" s="719"/>
      <c r="B46" s="719"/>
      <c r="C46" s="705"/>
      <c r="D46" s="720"/>
      <c r="E46" s="736">
        <f>(10+11+12+13)+(2+2)*4</f>
        <v>62</v>
      </c>
      <c r="F46" s="729" t="s">
        <v>530</v>
      </c>
      <c r="G46" s="730">
        <v>62</v>
      </c>
      <c r="H46" s="724"/>
      <c r="I46" s="725"/>
      <c r="J46" s="726"/>
      <c r="K46" s="727"/>
      <c r="L46" s="727"/>
      <c r="M46" s="738"/>
      <c r="N46" s="705"/>
      <c r="P46" s="707"/>
      <c r="Q46" s="707"/>
    </row>
    <row r="47" spans="1:17" s="706" customFormat="1" ht="30" customHeight="1">
      <c r="A47" s="719"/>
      <c r="B47" s="719"/>
      <c r="C47" s="705"/>
      <c r="D47" s="720"/>
      <c r="E47" s="732">
        <f>SUM(G44:G46)</f>
        <v>144</v>
      </c>
      <c r="F47" s="729"/>
      <c r="G47" s="730"/>
      <c r="H47" s="724">
        <v>144</v>
      </c>
      <c r="I47" s="725">
        <v>0.03</v>
      </c>
      <c r="J47" s="724">
        <f>ROUNDDOWN((H47*(I47+1)),0)</f>
        <v>148</v>
      </c>
      <c r="K47" s="727">
        <f>0.043*1.2</f>
        <v>5.1599999999999993E-2</v>
      </c>
      <c r="L47" s="727">
        <f>ROUNDDOWN(J47*K47,2)</f>
        <v>7.63</v>
      </c>
      <c r="M47" s="731" t="s">
        <v>566</v>
      </c>
      <c r="N47" s="705" t="s">
        <v>554</v>
      </c>
      <c r="P47" s="707"/>
      <c r="Q47" s="707"/>
    </row>
    <row r="48" spans="1:17" s="734" customFormat="1" ht="30" customHeight="1">
      <c r="A48" s="719" t="s">
        <v>562</v>
      </c>
      <c r="B48" s="719" t="s">
        <v>570</v>
      </c>
      <c r="C48" s="705" t="s">
        <v>22</v>
      </c>
      <c r="D48" s="720"/>
      <c r="E48" s="737" t="s">
        <v>571</v>
      </c>
      <c r="F48" s="729"/>
      <c r="G48" s="730"/>
      <c r="H48" s="724"/>
      <c r="I48" s="725"/>
      <c r="J48" s="726"/>
      <c r="K48" s="727"/>
      <c r="L48" s="727"/>
      <c r="M48" s="738"/>
      <c r="N48" s="705"/>
      <c r="P48" s="735"/>
      <c r="Q48" s="735"/>
    </row>
    <row r="49" spans="1:17" s="734" customFormat="1" ht="30" customHeight="1">
      <c r="A49" s="719"/>
      <c r="B49" s="719"/>
      <c r="C49" s="705"/>
      <c r="D49" s="720"/>
      <c r="E49" s="736" t="s">
        <v>572</v>
      </c>
      <c r="F49" s="729" t="s">
        <v>530</v>
      </c>
      <c r="G49" s="730">
        <v>24</v>
      </c>
      <c r="H49" s="724"/>
      <c r="I49" s="725"/>
      <c r="J49" s="726"/>
      <c r="K49" s="727"/>
      <c r="L49" s="727"/>
      <c r="M49" s="738"/>
      <c r="N49" s="705"/>
      <c r="P49" s="735"/>
      <c r="Q49" s="735"/>
    </row>
    <row r="50" spans="1:17" s="734" customFormat="1" ht="30" customHeight="1">
      <c r="A50" s="719"/>
      <c r="B50" s="719"/>
      <c r="C50" s="705" t="s">
        <v>22</v>
      </c>
      <c r="D50" s="720"/>
      <c r="E50" s="737" t="s">
        <v>573</v>
      </c>
      <c r="F50" s="729"/>
      <c r="G50" s="730"/>
      <c r="H50" s="724"/>
      <c r="I50" s="725"/>
      <c r="J50" s="726"/>
      <c r="K50" s="727"/>
      <c r="L50" s="727"/>
      <c r="M50" s="738"/>
      <c r="N50" s="705"/>
      <c r="P50" s="735"/>
      <c r="Q50" s="735"/>
    </row>
    <row r="51" spans="1:17" s="734" customFormat="1" ht="30" customHeight="1">
      <c r="A51" s="719"/>
      <c r="B51" s="719"/>
      <c r="C51" s="705"/>
      <c r="D51" s="720"/>
      <c r="E51" s="736" t="s">
        <v>714</v>
      </c>
      <c r="F51" s="729" t="s">
        <v>530</v>
      </c>
      <c r="G51" s="730">
        <v>104</v>
      </c>
      <c r="H51" s="724"/>
      <c r="I51" s="725"/>
      <c r="J51" s="726"/>
      <c r="K51" s="727"/>
      <c r="L51" s="727"/>
      <c r="M51" s="738"/>
      <c r="N51" s="705"/>
      <c r="P51" s="735"/>
      <c r="Q51" s="735"/>
    </row>
    <row r="52" spans="1:17" s="734" customFormat="1" ht="30" customHeight="1">
      <c r="A52" s="719"/>
      <c r="B52" s="719"/>
      <c r="C52" s="705"/>
      <c r="D52" s="720"/>
      <c r="E52" s="732">
        <f>SUM(G49:G51)</f>
        <v>128</v>
      </c>
      <c r="F52" s="729"/>
      <c r="G52" s="730"/>
      <c r="H52" s="724">
        <v>128</v>
      </c>
      <c r="I52" s="725">
        <v>0.03</v>
      </c>
      <c r="J52" s="724">
        <f>ROUNDDOWN((H52*(I52+1)),0)</f>
        <v>131</v>
      </c>
      <c r="K52" s="727">
        <f>0.029*1.2</f>
        <v>3.4799999999999998E-2</v>
      </c>
      <c r="L52" s="727">
        <f>ROUNDDOWN(J52*K52,2)</f>
        <v>4.55</v>
      </c>
      <c r="M52" s="731" t="s">
        <v>553</v>
      </c>
      <c r="N52" s="705" t="s">
        <v>554</v>
      </c>
      <c r="P52" s="735"/>
      <c r="Q52" s="735"/>
    </row>
    <row r="53" spans="1:17" s="706" customFormat="1" ht="30" customHeight="1">
      <c r="A53" s="719" t="s">
        <v>574</v>
      </c>
      <c r="B53" s="719" t="s">
        <v>575</v>
      </c>
      <c r="C53" s="705" t="s">
        <v>22</v>
      </c>
      <c r="D53" s="720"/>
      <c r="E53" s="736">
        <f>H25</f>
        <v>135</v>
      </c>
      <c r="F53" s="729"/>
      <c r="G53" s="730"/>
      <c r="H53" s="724">
        <v>135</v>
      </c>
      <c r="I53" s="725">
        <v>0.03</v>
      </c>
      <c r="J53" s="724">
        <f>ROUNDDOWN((H53*(I53+1)),0)</f>
        <v>139</v>
      </c>
      <c r="K53" s="727">
        <v>0.01</v>
      </c>
      <c r="L53" s="727">
        <f>ROUNDDOWN(H53*K53,2)</f>
        <v>1.35</v>
      </c>
      <c r="M53" s="731" t="s">
        <v>576</v>
      </c>
      <c r="N53" s="705" t="s">
        <v>536</v>
      </c>
      <c r="P53" s="707"/>
      <c r="Q53" s="707"/>
    </row>
    <row r="54" spans="1:17" s="706" customFormat="1" ht="30" customHeight="1">
      <c r="A54" s="719" t="s">
        <v>505</v>
      </c>
      <c r="B54" s="719" t="s">
        <v>554</v>
      </c>
      <c r="C54" s="705" t="s">
        <v>577</v>
      </c>
      <c r="D54" s="720"/>
      <c r="E54" s="739">
        <f>SUMIF(N$3:N$53,B54,L$3:L$53)</f>
        <v>23.55</v>
      </c>
      <c r="F54" s="729"/>
      <c r="G54" s="730"/>
      <c r="H54" s="733">
        <v>28.35</v>
      </c>
      <c r="I54" s="733"/>
      <c r="J54" s="733">
        <f t="shared" ref="J54:J56" si="0">ROUNDDOWN((H54*(I54+1)),2)</f>
        <v>28.35</v>
      </c>
      <c r="K54" s="727"/>
      <c r="L54" s="727"/>
      <c r="M54" s="738"/>
      <c r="N54" s="705"/>
      <c r="P54" s="707"/>
      <c r="Q54" s="707"/>
    </row>
    <row r="55" spans="1:17" s="706" customFormat="1" ht="30" customHeight="1">
      <c r="A55" s="719" t="s">
        <v>505</v>
      </c>
      <c r="B55" s="719" t="s">
        <v>536</v>
      </c>
      <c r="C55" s="705" t="s">
        <v>577</v>
      </c>
      <c r="D55" s="720"/>
      <c r="E55" s="739">
        <f>SUMIF(N$3:N$53,B55,L$3:L$53)</f>
        <v>9.2799999999999994</v>
      </c>
      <c r="F55" s="729"/>
      <c r="G55" s="730"/>
      <c r="H55" s="733">
        <v>9.2799999999999994</v>
      </c>
      <c r="I55" s="733"/>
      <c r="J55" s="733">
        <f t="shared" si="0"/>
        <v>9.2799999999999994</v>
      </c>
      <c r="K55" s="727"/>
      <c r="L55" s="727"/>
      <c r="M55" s="738"/>
      <c r="N55" s="705"/>
      <c r="P55" s="707"/>
      <c r="Q55" s="707"/>
    </row>
    <row r="56" spans="1:17" s="706" customFormat="1" ht="30" customHeight="1">
      <c r="A56" s="719" t="s">
        <v>505</v>
      </c>
      <c r="B56" s="719" t="s">
        <v>537</v>
      </c>
      <c r="C56" s="705" t="s">
        <v>577</v>
      </c>
      <c r="D56" s="720"/>
      <c r="E56" s="739">
        <f>SUMIF(N$3:N$53,B56,L$3:L$53)</f>
        <v>2.89</v>
      </c>
      <c r="F56" s="729"/>
      <c r="G56" s="730"/>
      <c r="H56" s="733">
        <v>2.89</v>
      </c>
      <c r="I56" s="733"/>
      <c r="J56" s="733">
        <f t="shared" si="0"/>
        <v>2.89</v>
      </c>
      <c r="K56" s="727"/>
      <c r="L56" s="727"/>
      <c r="M56" s="738"/>
      <c r="N56" s="705"/>
      <c r="P56" s="707"/>
      <c r="Q56" s="707"/>
    </row>
    <row r="57" spans="1:17" s="706" customFormat="1" ht="30" customHeight="1">
      <c r="A57" s="719"/>
      <c r="B57" s="719"/>
      <c r="C57" s="705"/>
      <c r="D57" s="720"/>
      <c r="E57" s="739"/>
      <c r="F57" s="729"/>
      <c r="G57" s="730"/>
      <c r="H57" s="733"/>
      <c r="I57" s="733"/>
      <c r="J57" s="733"/>
      <c r="K57" s="727"/>
      <c r="L57" s="727"/>
      <c r="M57" s="738"/>
      <c r="N57" s="705"/>
      <c r="P57" s="707"/>
      <c r="Q57" s="707"/>
    </row>
    <row r="58" spans="1:17" s="706" customFormat="1" ht="30" customHeight="1">
      <c r="A58" s="740"/>
      <c r="B58" s="740"/>
      <c r="C58" s="741"/>
      <c r="D58" s="742"/>
      <c r="E58" s="743"/>
      <c r="F58" s="729"/>
      <c r="G58" s="730"/>
      <c r="H58" s="744"/>
      <c r="I58" s="725"/>
      <c r="J58" s="726"/>
      <c r="K58" s="745"/>
      <c r="L58" s="745"/>
      <c r="M58" s="746"/>
      <c r="N58" s="741"/>
      <c r="P58" s="707"/>
      <c r="Q58" s="707"/>
    </row>
  </sheetData>
  <mergeCells count="1">
    <mergeCell ref="D1:G1"/>
  </mergeCells>
  <phoneticPr fontId="46" type="noConversion"/>
  <printOptions horizontalCentered="1" verticalCentered="1"/>
  <pageMargins left="0.9055118110236221" right="0.39370078740157483" top="1.0236220472440944" bottom="0.47244094488188981" header="0.6692913385826772" footer="0.55118110236220474"/>
  <pageSetup paperSize="9" scale="76" orientation="landscape" r:id="rId1"/>
  <headerFooter alignWithMargins="0">
    <oddHeader>&amp;C&amp;"굴림,굵게"&amp;18수 량 산 출 근 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18</vt:i4>
      </vt:variant>
    </vt:vector>
  </HeadingPairs>
  <TitlesOfParts>
    <vt:vector size="36" baseType="lpstr">
      <vt:lpstr>전체총괄</vt:lpstr>
      <vt:lpstr>주요자재</vt:lpstr>
      <vt:lpstr>중앙합</vt:lpstr>
      <vt:lpstr>중앙제조품</vt:lpstr>
      <vt:lpstr>원격소합계</vt:lpstr>
      <vt:lpstr>RTU제조원가</vt:lpstr>
      <vt:lpstr>RTU합</vt:lpstr>
      <vt:lpstr>원격소RTU</vt:lpstr>
      <vt:lpstr>원격소RTU근</vt:lpstr>
      <vt:lpstr> 시스템설치공사</vt:lpstr>
      <vt:lpstr>원격소설치</vt:lpstr>
      <vt:lpstr>원격소설치근</vt:lpstr>
      <vt:lpstr>원격소기성품</vt:lpstr>
      <vt:lpstr>원격소기성품근</vt:lpstr>
      <vt:lpstr>2026상반기 노임</vt:lpstr>
      <vt:lpstr>Sheet1</vt:lpstr>
      <vt:lpstr>자동화공사</vt:lpstr>
      <vt:lpstr>자동화수량산출</vt:lpstr>
      <vt:lpstr>' 시스템설치공사'!Print_Area</vt:lpstr>
      <vt:lpstr>RTU제조원가!Print_Area</vt:lpstr>
      <vt:lpstr>RTU합!Print_Area</vt:lpstr>
      <vt:lpstr>원격소RTU!Print_Area</vt:lpstr>
      <vt:lpstr>원격소기성품!Print_Area</vt:lpstr>
      <vt:lpstr>원격소기성품근!Print_Area</vt:lpstr>
      <vt:lpstr>원격소설치!Print_Area</vt:lpstr>
      <vt:lpstr>원격소설치근!Print_Area</vt:lpstr>
      <vt:lpstr>원격소합계!Print_Area</vt:lpstr>
      <vt:lpstr>자동화공사!Print_Area</vt:lpstr>
      <vt:lpstr>자동화수량산출!Print_Area</vt:lpstr>
      <vt:lpstr>전체총괄!Print_Area</vt:lpstr>
      <vt:lpstr>주요자재!Print_Area</vt:lpstr>
      <vt:lpstr>중앙제조품!Print_Area</vt:lpstr>
      <vt:lpstr>중앙합!Print_Area</vt:lpstr>
      <vt:lpstr>자동화공사!Print_Titles</vt:lpstr>
      <vt:lpstr>자동화수량산출!Print_Titles</vt:lpstr>
      <vt:lpstr>중앙제조품!Print_Titles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예산지구 시스템자재</dc:title>
  <dc:creator>농업기반공사</dc:creator>
  <cp:lastModifiedBy>EKR</cp:lastModifiedBy>
  <cp:lastPrinted>2022-12-16T05:15:39Z</cp:lastPrinted>
  <dcterms:created xsi:type="dcterms:W3CDTF">1999-10-25T00:57:03Z</dcterms:created>
  <dcterms:modified xsi:type="dcterms:W3CDTF">2026-06-15T11:48:20Z</dcterms:modified>
</cp:coreProperties>
</file>