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★국고지원금\계약요청\2026\공사\(소액수의)국립경국대학교 학생회관 및 체육관 조도개선 공사_조승열\요청\"/>
    </mc:Choice>
  </mc:AlternateContent>
  <xr:revisionPtr revIDLastSave="0" documentId="8_{97DABDD1-77D1-48F6-B54E-93864D8BADD7}" xr6:coauthVersionLast="47" xr6:coauthVersionMax="47" xr10:uidLastSave="{00000000-0000-0000-0000-000000000000}"/>
  <bookViews>
    <workbookView xWindow="-120" yWindow="-120" windowWidth="29040" windowHeight="15720" tabRatio="931" firstSheet="4" activeTab="4" xr2:uid="{00000000-000D-0000-FFFF-FFFF00000000}"/>
  </bookViews>
  <sheets>
    <sheet name="표지 " sheetId="15" state="hidden" r:id="rId1"/>
    <sheet name="설계설명서" sheetId="117" state="hidden" r:id="rId2"/>
    <sheet name="예산서표지" sheetId="98" state="hidden" r:id="rId3"/>
    <sheet name="설계서용지 " sheetId="16" state="hidden" r:id="rId4"/>
    <sheet name="원가계산 " sheetId="17" r:id="rId5"/>
    <sheet name="내역표지" sheetId="18" state="hidden" r:id="rId6"/>
    <sheet name="공종별집계표" sheetId="121" r:id="rId7"/>
    <sheet name="공종별내역서" sheetId="122" r:id="rId8"/>
    <sheet name="관급표지" sheetId="24" state="hidden" r:id="rId9"/>
    <sheet name="관급집계" sheetId="134" state="hidden" r:id="rId10"/>
    <sheet name="관급내역서" sheetId="135" state="hidden" r:id="rId11"/>
    <sheet name="일위표지" sheetId="20" state="hidden" r:id="rId12"/>
    <sheet name="일위대가목록" sheetId="123" state="hidden" r:id="rId13"/>
    <sheet name="일위대가" sheetId="124" state="hidden" r:id="rId14"/>
    <sheet name="공량산출근거서_일위대가" sheetId="130" state="hidden" r:id="rId15"/>
    <sheet name="단가표지" sheetId="21" state="hidden" r:id="rId16"/>
    <sheet name="단가대비표" sheetId="127" state="hidden" r:id="rId17"/>
    <sheet name="수량표지(별도첨부)" sheetId="22" state="hidden" r:id="rId18"/>
    <sheet name="Sheet1" sheetId="133" state="hidden" r:id="rId19"/>
    <sheet name="공량산출근거서" sheetId="128" state="hidden" r:id="rId20"/>
    <sheet name="공량설정" sheetId="129" state="hidden" r:id="rId21"/>
    <sheet name="공량설정_일위대가" sheetId="131" state="hidden" r:id="rId22"/>
    <sheet name=" 공사설정 " sheetId="132" state="hidden" r:id="rId23"/>
    <sheet name="견적서표지(별도첨부) " sheetId="118" state="hidden" r:id="rId24"/>
    <sheet name="공량표지" sheetId="119" state="hidden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</externalReferences>
  <definedNames>
    <definedName name="__IntlFixup" hidden="1">TRUE</definedName>
    <definedName name="__xlfn.BAHTTEXT" hidden="1">#NAME?</definedName>
    <definedName name="_Fill" localSheetId="23" hidden="1">#REF!</definedName>
    <definedName name="_Fill" localSheetId="1" hidden="1">#REF!</definedName>
    <definedName name="_Fill" hidden="1">#REF!</definedName>
    <definedName name="_xlnm._FilterDatabase" localSheetId="23" hidden="1">#REF!</definedName>
    <definedName name="_xlnm._FilterDatabase" localSheetId="1" hidden="1">#REF!</definedName>
    <definedName name="_xlnm._FilterDatabase" hidden="1">#REF!</definedName>
    <definedName name="_Key1" localSheetId="23" hidden="1">'[1]방송(체육관)'!#REF!</definedName>
    <definedName name="_Key1" localSheetId="1" hidden="1">'[1]방송(체육관)'!#REF!</definedName>
    <definedName name="_Key1" hidden="1">'[1]방송(체육관)'!#REF!</definedName>
    <definedName name="_Key2" localSheetId="23" hidden="1">'[1]방송(체육관)'!#REF!</definedName>
    <definedName name="_Key2" localSheetId="1" hidden="1">'[1]방송(체육관)'!#REF!</definedName>
    <definedName name="_Key2" hidden="1">'[1]방송(체육관)'!#REF!</definedName>
    <definedName name="_Order1" hidden="1">255</definedName>
    <definedName name="_Order2" hidden="1">255</definedName>
    <definedName name="_Parse_Out" localSheetId="23" hidden="1">[2]갑지!#REF!</definedName>
    <definedName name="_Parse_Out" localSheetId="1" hidden="1">[2]갑지!#REF!</definedName>
    <definedName name="_Parse_Out" hidden="1">[2]갑지!#REF!</definedName>
    <definedName name="_Regression_Int" hidden="1">1</definedName>
    <definedName name="_Regression_Out" localSheetId="23" hidden="1">#REF!</definedName>
    <definedName name="_Regression_Out" localSheetId="1" hidden="1">#REF!</definedName>
    <definedName name="_Regression_Out" hidden="1">#REF!</definedName>
    <definedName name="_Regression_X" localSheetId="23" hidden="1">#REF!</definedName>
    <definedName name="_Regression_X" localSheetId="1" hidden="1">#REF!</definedName>
    <definedName name="_Regression_X" hidden="1">#REF!</definedName>
    <definedName name="_Regression_Y" localSheetId="23" hidden="1">#REF!</definedName>
    <definedName name="_Regression_Y" localSheetId="1" hidden="1">#REF!</definedName>
    <definedName name="_Regression_Y" hidden="1">#REF!</definedName>
    <definedName name="_Sort" localSheetId="23" hidden="1">'[1]방송(체육관)'!#REF!</definedName>
    <definedName name="_Sort" localSheetId="1" hidden="1">'[1]방송(체육관)'!#REF!</definedName>
    <definedName name="_Sort" hidden="1">'[1]방송(체육관)'!#REF!</definedName>
    <definedName name="AAAAAA" localSheetId="23" hidden="1">[3]날개벽수량표!#REF!</definedName>
    <definedName name="AAAAAA" localSheetId="1" hidden="1">[3]날개벽수량표!#REF!</definedName>
    <definedName name="AAAAAA" hidden="1">[3]날개벽수량표!#REF!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" localSheetId="23" hidden="1">#REF!</definedName>
    <definedName name="ak" localSheetId="1" hidden="1">#REF!</definedName>
    <definedName name="ak" hidden="1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23" hidden="1">#REF!</definedName>
    <definedName name="ddddd" localSheetId="1" hidden="1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EE" localSheetId="23" hidden="1">#REF!</definedName>
    <definedName name="DFEE" localSheetId="1" hidden="1">#REF!</definedName>
    <definedName name="DFEE" hidden="1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d" localSheetId="23" hidden="1">[4]날개벽수량표!#REF!</definedName>
    <definedName name="dhd" localSheetId="1" hidden="1">[4]날개벽수량표!#REF!</definedName>
    <definedName name="dhd" hidden="1">[4]날개벽수량표!#REF!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SG" localSheetId="23" hidden="1">#REF!</definedName>
    <definedName name="DKSG" localSheetId="1" hidden="1">#REF!</definedName>
    <definedName name="DKSG" hidden="1">#REF!</definedName>
    <definedName name="DKSGMLWJD" localSheetId="23" hidden="1">#REF!</definedName>
    <definedName name="DKSGMLWJD" localSheetId="1" hidden="1">#REF!</definedName>
    <definedName name="DKSGMLWJD" hidden="1">#REF!</definedName>
    <definedName name="Dp" localSheetId="23" hidden="1">#REF!</definedName>
    <definedName name="Dp" localSheetId="1" hidden="1">#REF!</definedName>
    <definedName name="Dp" hidden="1">#REF!</definedName>
    <definedName name="dsgfggg" localSheetId="23" hidden="1">#REF!</definedName>
    <definedName name="dsgfggg" localSheetId="1" hidden="1">#REF!</definedName>
    <definedName name="dsgfggg" hidden="1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D" localSheetId="23" hidden="1">#REF!</definedName>
    <definedName name="ED" localSheetId="1" hidden="1">#REF!</definedName>
    <definedName name="ED" hidden="1">#REF!</definedName>
    <definedName name="ee" hidden="1">{#N/A,#N/A,FALSE,"단가표지"}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hidden="1">{#N/A,#N/A,FALSE,"운반시간"}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 localSheetId="23" hidden="1">#REF!</definedName>
    <definedName name="fg" localSheetId="1" hidden="1">#REF!</definedName>
    <definedName name="fg" hidden="1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localSheetId="23" hidden="1">#REF!</definedName>
    <definedName name="GEMCO" localSheetId="1" hidden="1">#REF!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23" hidden="1">[5]차액보증!#REF!</definedName>
    <definedName name="gfgdfg" localSheetId="1" hidden="1">[5]차액보증!#REF!</definedName>
    <definedName name="gfgdfg" hidden="1">[5]차액보증!#REF!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MLWD" localSheetId="23" hidden="1">#REF!</definedName>
    <definedName name="GMLWD" localSheetId="1" hidden="1">#REF!</definedName>
    <definedName name="GMLWD" hidden="1">#REF!</definedName>
    <definedName name="grew" localSheetId="23" hidden="1">#REF!</definedName>
    <definedName name="grew" localSheetId="1" hidden="1">#REF!</definedName>
    <definedName name="grew" hidden="1">#REF!</definedName>
    <definedName name="han" localSheetId="23" hidden="1">#REF!</definedName>
    <definedName name="han" localSheetId="1" hidden="1">#REF!</definedName>
    <definedName name="han" hidden="1">#REF!</definedName>
    <definedName name="hardwar" localSheetId="23" hidden="1">[6]Sheet3!#REF!</definedName>
    <definedName name="hardwar" localSheetId="1" hidden="1">[6]Sheet3!#REF!</definedName>
    <definedName name="hardwar" hidden="1">[6]Sheet3!#REF!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NG3" hidden="1">{#N/A,#N/A,FALSE,"QUOT_960527"}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IMJO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k" localSheetId="23" hidden="1">[7]날개벽수량표!#REF!</definedName>
    <definedName name="kkkkk" localSheetId="1" hidden="1">[7]날개벽수량표!#REF!</definedName>
    <definedName name="kkkkk" hidden="1">[7]날개벽수량표!#REF!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kkk" localSheetId="23" hidden="1">[8]날개벽수량표!#REF!</definedName>
    <definedName name="klkkk" localSheetId="1" hidden="1">[8]날개벽수량표!#REF!</definedName>
    <definedName name="klkkk" hidden="1">[8]날개벽수량표!#REF!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C산출" hidden="1">{#N/A,#N/A,FALSE,"사업총괄";#N/A,#N/A,FALSE,"장비사업";#N/A,#N/A,FALSE,"철구사업";#N/A,#N/A,FALSE,"준설사업"}</definedName>
    <definedName name="letter" hidden="1">{#N/A,#N/A,FALSE,"QUOT_960527"}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oo" localSheetId="23" hidden="1">'[9]6PILE  (돌출)'!#REF!</definedName>
    <definedName name="ooo" localSheetId="1" hidden="1">'[9]6PILE  (돌출)'!#REF!</definedName>
    <definedName name="ooo" hidden="1">'[9]6PILE  (돌출)'!#REF!</definedName>
    <definedName name="OP" localSheetId="23" hidden="1">#REF!</definedName>
    <definedName name="OP" localSheetId="1" hidden="1">#REF!</definedName>
    <definedName name="OP" hidden="1">#REF!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xlnm.Print_Area" localSheetId="19">공량산출근거서!$A$1:$P$22</definedName>
    <definedName name="_xlnm.Print_Area" localSheetId="14">공량산출근거서_일위대가!$A$1:$P$87</definedName>
    <definedName name="_xlnm.Print_Area" localSheetId="7">공종별내역서!$A$1:$M$73</definedName>
    <definedName name="_xlnm.Print_Area" localSheetId="6">공종별집계표!$A$1:$M$27</definedName>
    <definedName name="_xlnm.Print_Area" localSheetId="10">관급내역서!$A$1:$M$27</definedName>
    <definedName name="_xlnm.Print_Area" localSheetId="9">관급집계!$A$1:$M$27</definedName>
    <definedName name="_xlnm.Print_Area" localSheetId="16">단가대비표!$A$1:$X$33</definedName>
    <definedName name="_xlnm.Print_Area" localSheetId="3">'설계서용지 '!$A$1:$O$32</definedName>
    <definedName name="_xlnm.Print_Area" localSheetId="13">일위대가!$A$1:$M$171</definedName>
    <definedName name="_xlnm.Print_Area" localSheetId="12">일위대가목록!$A$1:$M$31</definedName>
    <definedName name="_xlnm.Print_Area" localSheetId="0">'표지 '!$A$1:$L$41</definedName>
    <definedName name="_xlnm.Print_Titles" localSheetId="19">공량산출근거서!$1:$3</definedName>
    <definedName name="_xlnm.Print_Titles" localSheetId="14">공량산출근거서_일위대가!$1:$3</definedName>
    <definedName name="_xlnm.Print_Titles" localSheetId="7">공종별내역서!$1:$4</definedName>
    <definedName name="_xlnm.Print_Titles" localSheetId="6">공종별집계표!$1:$4</definedName>
    <definedName name="_xlnm.Print_Titles" localSheetId="10">관급내역서!$1:$4</definedName>
    <definedName name="_xlnm.Print_Titles" localSheetId="9">관급집계!$1:$4</definedName>
    <definedName name="_xlnm.Print_Titles" localSheetId="16">단가대비표!$1:$4</definedName>
    <definedName name="_xlnm.Print_Titles" localSheetId="13">일위대가!$1:$4</definedName>
    <definedName name="_xlnm.Print_Titles" localSheetId="12">일위대가목록!$1:$3</definedName>
    <definedName name="QA" localSheetId="23" hidden="1">#REF!</definedName>
    <definedName name="QA" localSheetId="1" hidden="1">#REF!</definedName>
    <definedName name="QA" hidden="1">#REF!</definedName>
    <definedName name="qor" hidden="1">[10]실행철강하도!$A$1:$A$4</definedName>
    <definedName name="QQQQQQQQQQQQQQ" localSheetId="23" hidden="1">[11]날개벽수량표!#REF!</definedName>
    <definedName name="QQQQQQQQQQQQQQ" localSheetId="1" hidden="1">[11]날개벽수량표!#REF!</definedName>
    <definedName name="QQQQQQQQQQQQQQ" hidden="1">[11]날개벽수량표!#REF!</definedName>
    <definedName name="qw" hidden="1">{#N/A,#N/A,FALSE,"단가표지"}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" localSheetId="23" hidden="1">#REF!</definedName>
    <definedName name="SDF" localSheetId="1" hidden="1">#REF!</definedName>
    <definedName name="SDF" hidden="1">#REF!</definedName>
    <definedName name="sdg" localSheetId="23" hidden="1">#REF!</definedName>
    <definedName name="sdg" localSheetId="1" hidden="1">#REF!</definedName>
    <definedName name="sdg" hidden="1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olver_adj" localSheetId="23" hidden="1">#REF!,#REF!</definedName>
    <definedName name="solver_adj" localSheetId="1" hidden="1">#REF!,#REF!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localSheetId="23" hidden="1">#REF!</definedName>
    <definedName name="solver_opt" localSheetId="1" hidden="1">#REF!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SSSS" localSheetId="23" hidden="1">[3]날개벽수량표!#REF!</definedName>
    <definedName name="SSSSS" localSheetId="1" hidden="1">[3]날개벽수량표!#REF!</definedName>
    <definedName name="SSSSS" hidden="1">[3]날개벽수량표!#REF!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S" localSheetId="23" hidden="1">#REF!</definedName>
    <definedName name="SWS" localSheetId="1" hidden="1">#REF!</definedName>
    <definedName name="SWS" hidden="1">#REF!</definedName>
    <definedName name="TN" localSheetId="23" hidden="1">#REF!</definedName>
    <definedName name="TN" localSheetId="1" hidden="1">#REF!</definedName>
    <definedName name="TN" hidden="1">#REF!</definedName>
    <definedName name="tr" localSheetId="23" hidden="1">#REF!</definedName>
    <definedName name="tr" localSheetId="1" hidden="1">#REF!</definedName>
    <definedName name="tr" hidden="1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hidden="1">{#N/A,#N/A,FALSE,"조골재"}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test1." hidden="1">{#N/A,#N/A,FALSE,"명세표"}</definedName>
    <definedName name="wrn.건설기계사업소._.상반기보고." hidden="1">{#N/A,#N/A,FALSE,"사업총괄";#N/A,#N/A,FALSE,"장비사업";#N/A,#N/A,FALSE,"철구사업";#N/A,#N/A,FALSE,"준설사업"}</definedName>
    <definedName name="wrn.견적서." hidden="1">{#N/A,#N/A,FALSE,"QUOT_960527"}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" localSheetId="23" hidden="1">#REF!</definedName>
    <definedName name="xx" localSheetId="1" hidden="1">#REF!</definedName>
    <definedName name="xx" hidden="1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a" hidden="1">[12]실행철강하도!$A$1:$A$4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Z" localSheetId="23" hidden="1">[13]날개벽수량표!#REF!</definedName>
    <definedName name="ZZZZ" localSheetId="1" hidden="1">[13]날개벽수량표!#REF!</definedName>
    <definedName name="ZZZZ" hidden="1">[13]날개벽수량표!#REF!</definedName>
    <definedName name="ㄱ" hidden="1">{#N/A,#N/A,FALSE,"QUOT_960527"}</definedName>
    <definedName name="ㄱ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ㅈㅎ" localSheetId="23" hidden="1">#REF!</definedName>
    <definedName name="ㄱㅈㅎ" localSheetId="1" hidden="1">#REF!</definedName>
    <definedName name="ㄱㅈㅎ" hidden="1">#REF!</definedName>
    <definedName name="가설건물면적산정" hidden="1">{#N/A,#N/A,FALSE,"사업총괄";#N/A,#N/A,FALSE,"장비사업";#N/A,#N/A,FALSE,"철구사업";#N/A,#N/A,FALSE,"준설사업"}</definedName>
    <definedName name="갑지" hidden="1">{#N/A,#N/A,FALSE,"사업총괄";#N/A,#N/A,FALSE,"장비사업";#N/A,#N/A,FALSE,"철구사업";#N/A,#N/A,FALSE,"준설사업"}</definedName>
    <definedName name="건축원가" hidden="1">[14]전기!$B$4:$B$163</definedName>
    <definedName name="결표지" hidden="1">{#N/A,#N/A,FALSE,"표지"}</definedName>
    <definedName name="계전2" localSheetId="23" hidden="1">#REF!</definedName>
    <definedName name="계전2" localSheetId="1" hidden="1">#REF!</definedName>
    <definedName name="계전2" hidden="1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원등기초" hidden="1">{#N/A,#N/A,FALSE,"골재소요량";#N/A,#N/A,FALSE,"골재소요량"}</definedName>
    <definedName name="공통가설" localSheetId="23" hidden="1">#REF!</definedName>
    <definedName name="공통가설" localSheetId="1" hidden="1">#REF!</definedName>
    <definedName name="공통가설" hidden="1">#REF!</definedName>
    <definedName name="구산갑지" localSheetId="23" hidden="1">#REF!</definedName>
    <definedName name="구산갑지" localSheetId="1" hidden="1">#REF!</definedName>
    <definedName name="구산갑지" hidden="1">#REF!</definedName>
    <definedName name="구조" localSheetId="23" hidden="1">[13]날개벽수량표!#REF!</definedName>
    <definedName name="구조" localSheetId="1" hidden="1">[13]날개벽수량표!#REF!</definedName>
    <definedName name="구조" hidden="1">[13]날개벽수량표!#REF!</definedName>
    <definedName name="김" localSheetId="23" hidden="1">[15]대비!#REF!</definedName>
    <definedName name="김" localSheetId="1" hidden="1">[15]대비!#REF!</definedName>
    <definedName name="김" hidden="1">[15]대비!#REF!</definedName>
    <definedName name="김김김" hidden="1">{#N/A,#N/A,FALSE,"속도"}</definedName>
    <definedName name="김영훈" hidden="1">{#N/A,#N/A,FALSE,"변경관리예산";#N/A,#N/A,FALSE,"변경장비예산";#N/A,#N/A,FALSE,"변경준설예산";#N/A,#N/A,FALSE,"변경철구예산"}</definedName>
    <definedName name="깨기" localSheetId="23" hidden="1">[13]날개벽수량표!#REF!</definedName>
    <definedName name="깨기" localSheetId="1" hidden="1">[13]날개벽수량표!#REF!</definedName>
    <definedName name="깨기" hidden="1">[13]날개벽수량표!#REF!</definedName>
    <definedName name="ㄴㄱㄹ" localSheetId="23" hidden="1">#REF!</definedName>
    <definedName name="ㄴㄱㄹ" localSheetId="1" hidden="1">#REF!</definedName>
    <definedName name="ㄴㄱㄹ" hidden="1">#REF!</definedName>
    <definedName name="ㄴㄹ" localSheetId="23" hidden="1">#REF!</definedName>
    <definedName name="ㄴㄹ" localSheetId="1" hidden="1">#REF!</definedName>
    <definedName name="ㄴㄹ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ㅀ" localSheetId="23" hidden="1">#REF!</definedName>
    <definedName name="ㄴㅀ" localSheetId="1" hidden="1">#REF!</definedName>
    <definedName name="ㄴㅀ" hidden="1">#REF!</definedName>
    <definedName name="ㄴㅁ" localSheetId="23" hidden="1">#REF!</definedName>
    <definedName name="ㄴㅁ" localSheetId="1" hidden="1">#REF!</definedName>
    <definedName name="ㄴㅁ" hidden="1">#REF!</definedName>
    <definedName name="ㄴ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ㄹㅇㅎㄹ호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찰내역" hidden="1">{"'단계별시설공사비'!$A$3:$K$51"}</definedName>
    <definedName name="남남" localSheetId="23" hidden="1">[6]Sheet3!#REF!</definedName>
    <definedName name="남남" localSheetId="1" hidden="1">[6]Sheet3!#REF!</definedName>
    <definedName name="남남" hidden="1">[6]Sheet3!#REF!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ㄱㄷ셔ㅛㅑㅕ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가산출근거" localSheetId="23" hidden="1">'[16]토량1-1'!#REF!</definedName>
    <definedName name="단가산출근거" localSheetId="1" hidden="1">'[16]토량1-1'!#REF!</definedName>
    <definedName name="단가산출근거" hidden="1">'[16]토량1-1'!#REF!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3" hidden="1">#REF!</definedName>
    <definedName name="ㄹㄹㄹ" localSheetId="1" hidden="1">#REF!</definedName>
    <definedName name="ㄹ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localSheetId="23" hidden="1">#REF!</definedName>
    <definedName name="ㄹ호" localSheetId="1" hidden="1">#REF!</definedName>
    <definedName name="ㄹ호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" localSheetId="23" hidden="1">[17]덕전리!#REF!</definedName>
    <definedName name="ㅁㄴ" localSheetId="1" hidden="1">[17]덕전리!#REF!</definedName>
    <definedName name="ㅁㄴ" hidden="1">[17]덕전리!#REF!</definedName>
    <definedName name="ㅁㄴㅇㄻㄴㅇㄻㄴㄹ" hidden="1">{#N/A,#N/A,FALSE,"명세표"}</definedName>
    <definedName name="ㅁㄴ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" localSheetId="23" hidden="1">#REF!</definedName>
    <definedName name="ㅁㅁㅁㅁㅁㅁ" localSheetId="1" hidden="1">#REF!</definedName>
    <definedName name="ㅁㅁㅁㅁㅁㅁ" hidden="1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매입세액" hidden="1">{#N/A,#N/A,FALSE,"예상손익";#N/A,#N/A,FALSE,"관리분석";#N/A,#N/A,FALSE,"장비분석";#N/A,#N/A,FALSE,"준설분석";#N/A,#N/A,FALSE,"철구분석"}</definedName>
    <definedName name="몰라" hidden="1">{#N/A,#N/A,FALSE,"명세표"}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민원관련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민원품의" hidden="1">{#N/A,#N/A,FALSE,"변경관리예산";#N/A,#N/A,FALSE,"변경장비예산";#N/A,#N/A,FALSE,"변경준설예산";#N/A,#N/A,FALSE,"변경철구예산"}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hidden="1">{#N/A,#N/A,FALSE,"표지"}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창수" hidden="1">{#N/A,#N/A,FALSE,"표지"}</definedName>
    <definedName name="배" localSheetId="23" hidden="1">[18]날개벽수량표!#REF!</definedName>
    <definedName name="배" localSheetId="1" hidden="1">[18]날개벽수량표!#REF!</definedName>
    <definedName name="배" hidden="1">[18]날개벽수량표!#REF!</definedName>
    <definedName name="배수" localSheetId="23" hidden="1">[4]날개벽수량표!#REF!</definedName>
    <definedName name="배수" localSheetId="1" hidden="1">[4]날개벽수량표!#REF!</definedName>
    <definedName name="배수" hidden="1">[4]날개벽수량표!#REF!</definedName>
    <definedName name="배수토공" localSheetId="23" hidden="1">[19]덕전리!#REF!</definedName>
    <definedName name="배수토공" localSheetId="1" hidden="1">[19]덕전리!#REF!</definedName>
    <definedName name="배수토공" hidden="1">[19]덕전리!#REF!</definedName>
    <definedName name="뱌" localSheetId="23" hidden="1">[4]날개벽수량표!#REF!</definedName>
    <definedName name="뱌" localSheetId="1" hidden="1">[4]날개벽수량표!#REF!</definedName>
    <definedName name="뱌" hidden="1">[4]날개벽수량표!#REF!</definedName>
    <definedName name="변경원가" localSheetId="23" hidden="1">#REF!</definedName>
    <definedName name="변경원가" localSheetId="1" hidden="1">#REF!</definedName>
    <definedName name="변경원가" hidden="1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봉식결재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" localSheetId="23" hidden="1">#REF!</definedName>
    <definedName name="부" localSheetId="1" hidden="1">#REF!</definedName>
    <definedName name="부" hidden="1">#REF!</definedName>
    <definedName name="부대원본" hidden="1">{#N/A,#N/A,FALSE,"토공2"}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전지" localSheetId="23" hidden="1">#REF!</definedName>
    <definedName name="부전지" localSheetId="1" hidden="1">#REF!</definedName>
    <definedName name="부전지" hidden="1">#REF!</definedName>
    <definedName name="분석변경" hidden="1">{#N/A,#N/A,FALSE,"변경관리예산";#N/A,#N/A,FALSE,"변경장비예산";#N/A,#N/A,FALSE,"변경준설예산";#N/A,#N/A,FALSE,"변경철구예산"}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ㅅㅆㅆㅆ" hidden="1">{#N/A,#N/A,FALSE,"표지"}</definedName>
    <definedName name="설변사유" hidden="1">{#N/A,#N/A,TRUE,"1";#N/A,#N/A,TRUE,"2";#N/A,#N/A,TRUE,"3";#N/A,#N/A,TRUE,"4";#N/A,#N/A,TRUE,"5";#N/A,#N/A,TRUE,"6";#N/A,#N/A,TRUE,"7"}</definedName>
    <definedName name="수리계산서1" localSheetId="23" hidden="1">[20]덕전리!#REF!</definedName>
    <definedName name="수리계산서1" localSheetId="1" hidden="1">[20]덕전리!#REF!</definedName>
    <definedName name="수리계산서1" hidden="1">[20]덕전리!#REF!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시트" hidden="1">{#N/A,#N/A,FALSE,"QUOT_960527"}</definedName>
    <definedName name="시트10" hidden="1">{#N/A,#N/A,FALSE,"QUOT_960527"}</definedName>
    <definedName name="시트11" hidden="1">{#N/A,#N/A,FALSE,"QUOT_960527"}</definedName>
    <definedName name="시트13" hidden="1">{#N/A,#N/A,FALSE,"QUOT_960527"}</definedName>
    <definedName name="ㅇㄴㅁ" hidden="1">[21]실행철강하도!$A$1:$A$4</definedName>
    <definedName name="ㅇㄹ" localSheetId="23" hidden="1">#REF!</definedName>
    <definedName name="ㅇㄹ" localSheetId="1" hidden="1">#REF!</definedName>
    <definedName name="ㅇㄹ" hidden="1">#REF!</definedName>
    <definedName name="ㅇㄹㄹ" localSheetId="23" hidden="1">#REF!</definedName>
    <definedName name="ㅇㄹㄹ" localSheetId="1" hidden="1">#REF!</definedName>
    <definedName name="ㅇㄹㄹ" hidden="1">#REF!</definedName>
    <definedName name="ㅇㄹㅀ" localSheetId="23" hidden="1">#REF!</definedName>
    <definedName name="ㅇㄹㅀ" localSheetId="1" hidden="1">#REF!</definedName>
    <definedName name="ㅇㄹㅀ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앙아" hidden="1">{#N/A,#N/A,FALSE,"전력간선"}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암거날개벽" localSheetId="23" hidden="1">[22]덕전리!#REF!</definedName>
    <definedName name="암거날개벽" localSheetId="1" hidden="1">[22]덕전리!#REF!</definedName>
    <definedName name="암거날개벽" hidden="1">[22]덕전리!#REF!</definedName>
    <definedName name="어ㅏㅇ" localSheetId="23" hidden="1">[11]날개벽수량표!#REF!</definedName>
    <definedName name="어ㅏㅇ" localSheetId="1" hidden="1">[11]날개벽수량표!#REF!</definedName>
    <definedName name="어ㅏㅇ" hidden="1">[11]날개벽수량표!#REF!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localSheetId="23" hidden="1">#REF!</definedName>
    <definedName name="언" localSheetId="1" hidden="1">#REF!</definedName>
    <definedName name="언" hidden="1">#REF!</definedName>
    <definedName name="업체" localSheetId="23" hidden="1">#REF!</definedName>
    <definedName name="업체" localSheetId="1" hidden="1">#REF!</definedName>
    <definedName name="업체" hidden="1">#REF!</definedName>
    <definedName name="예" localSheetId="23" hidden="1">[3]날개벽수량표!#REF!</definedName>
    <definedName name="예" localSheetId="1" hidden="1">[3]날개벽수량표!#REF!</definedName>
    <definedName name="예" hidden="1">[3]날개벽수량표!#REF!</definedName>
    <definedName name="예정공정표4월분" hidden="1">{#N/A,#N/A,TRUE,"1";#N/A,#N/A,TRUE,"2";#N/A,#N/A,TRUE,"3";#N/A,#N/A,TRUE,"4";#N/A,#N/A,TRUE,"5";#N/A,#N/A,TRUE,"6";#N/A,#N/A,TRUE,"7"}</definedName>
    <definedName name="오" hidden="1">[10]실행철강하도!$A$1:$A$4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벽단위" localSheetId="23" hidden="1">[23]날개벽수량표!#REF!</definedName>
    <definedName name="옹벽단위" localSheetId="1" hidden="1">[23]날개벽수량표!#REF!</definedName>
    <definedName name="옹벽단위" hidden="1">[23]날개벽수량표!#REF!</definedName>
    <definedName name="옹ㅇ벽" localSheetId="23" hidden="1">[23]날개벽수량표!#REF!</definedName>
    <definedName name="옹ㅇ벽" localSheetId="1" hidden="1">[23]날개벽수량표!#REF!</definedName>
    <definedName name="옹ㅇ벽" hidden="1">[23]날개벽수량표!#REF!</definedName>
    <definedName name="우오수공" hidden="1">{#N/A,#N/A,FALSE,"기안지";#N/A,#N/A,FALSE,"통신지"}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[24]실행철강하도!$A$1:$A$4</definedName>
    <definedName name="유지관리비" localSheetId="23" hidden="1">#REF!</definedName>
    <definedName name="유지관리비" localSheetId="1" hidden="1">#REF!</definedName>
    <definedName name="유지관리비" hidden="1">#REF!</definedName>
    <definedName name="이름표" hidden="1">{#N/A,#N/A,FALSE,"단가표지"}</definedName>
    <definedName name="이릉" localSheetId="23" hidden="1">#REF!</definedName>
    <definedName name="이릉" localSheetId="1" hidden="1">#REF!</definedName>
    <definedName name="이릉" hidden="1">#REF!</definedName>
    <definedName name="이정호1" hidden="1">{#N/A,#N/A,FALSE,"QUOT_960527"}</definedName>
    <definedName name="이정호2" hidden="1">{#N/A,#N/A,FALSE,"QUOT_960527"}</definedName>
    <definedName name="이종훈" hidden="1">[14]전기!$A$4:$A$163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23" hidden="1">#REF!</definedName>
    <definedName name="일" localSheetId="1" hidden="1">#REF!</definedName>
    <definedName name="일" hidden="1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차장" hidden="1">{#N/A,#N/A,FALSE,"명세표"}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집수정토공" localSheetId="23" hidden="1">[25]날개벽수량표!#REF!</definedName>
    <definedName name="집수정토공" localSheetId="1" hidden="1">[25]날개벽수량표!#REF!</definedName>
    <definedName name="집수정토공" hidden="1">[25]날개벽수량표!#REF!</definedName>
    <definedName name="철강" localSheetId="23" hidden="1">#REF!</definedName>
    <definedName name="철강" localSheetId="1" hidden="1">#REF!</definedName>
    <definedName name="철강" hidden="1">#REF!</definedName>
    <definedName name="ㅋ" hidden="1">{#N/A,#N/A,FALSE,"QUOT_960527"}</definedName>
    <definedName name="ㅋㅋㅋ" hidden="1">{#N/A,#N/A,FALSE,"단가표지"}</definedName>
    <definedName name="토" localSheetId="23" hidden="1">[26]덕전리!#REF!</definedName>
    <definedName name="토" localSheetId="1" hidden="1">[26]덕전리!#REF!</definedName>
    <definedName name="토" hidden="1">[26]덕전리!#REF!</definedName>
    <definedName name="토공량" hidden="1">{#N/A,#N/A,FALSE,"기안지";#N/A,#N/A,FALSE,"통신지"}</definedName>
    <definedName name="토목설계" hidden="1">{#N/A,#N/A,FALSE,"골재소요량";#N/A,#N/A,FALSE,"골재소요량"}</definedName>
    <definedName name="토적표" localSheetId="23" hidden="1">#REF!</definedName>
    <definedName name="토적표" localSheetId="1" hidden="1">#REF!</definedName>
    <definedName name="토적표" hidden="1">#REF!</definedName>
    <definedName name="토적표01" localSheetId="23" hidden="1">#REF!</definedName>
    <definedName name="토적표01" localSheetId="1" hidden="1">#REF!</definedName>
    <definedName name="토적표01" hidden="1">#REF!</definedName>
    <definedName name="투찰원가" hidden="1">{#N/A,#N/A,FALSE,"2~8번"}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팔" localSheetId="23" hidden="1">#REF!</definedName>
    <definedName name="팔" localSheetId="1" hidden="1">#REF!</definedName>
    <definedName name="팔" hidden="1">#REF!</definedName>
    <definedName name="폐기공" localSheetId="23" hidden="1">[13]날개벽수량표!#REF!</definedName>
    <definedName name="폐기공" localSheetId="1" hidden="1">[13]날개벽수량표!#REF!</definedName>
    <definedName name="폐기공" hidden="1">[13]날개벽수량표!#REF!</definedName>
    <definedName name="표지2" hidden="1">{#N/A,#N/A,FALSE,"단가표지"}</definedName>
    <definedName name="품의민원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ㅎ" localSheetId="23" hidden="1">#REF!</definedName>
    <definedName name="ㅎㅎㅎ" localSheetId="1" hidden="1">#REF!</definedName>
    <definedName name="ㅎㅎㅎ" hidden="1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" localSheetId="23" hidden="1">[4]날개벽수량표!#REF!</definedName>
    <definedName name="하하" localSheetId="1" hidden="1">[4]날개벽수량표!#REF!</definedName>
    <definedName name="하하" hidden="1">[4]날개벽수량표!#REF!</definedName>
    <definedName name="하하하" hidden="1">{#N/A,#N/A,FALSE,"단가표지"}</definedName>
    <definedName name="한" localSheetId="23" hidden="1">#REF!</definedName>
    <definedName name="한" localSheetId="1" hidden="1">#REF!</definedName>
    <definedName name="한" hidden="1">#REF!</definedName>
    <definedName name="현장" localSheetId="23" hidden="1">#REF!</definedName>
    <definedName name="현장" localSheetId="1" hidden="1">#REF!</definedName>
    <definedName name="현장" hidden="1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" hidden="1">{#N/A,#N/A,FALSE,"기안지";#N/A,#N/A,FALSE,"통신지"}</definedName>
    <definedName name="흄관단위수량" localSheetId="23" hidden="1">[3]날개벽수량표!#REF!</definedName>
    <definedName name="흄관단위수량" localSheetId="1" hidden="1">[3]날개벽수량표!#REF!</definedName>
    <definedName name="흄관단위수량" hidden="1">[3]날개벽수량표!#REF!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[27]실행철강하도!$A$1:$A$4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ㅐ" localSheetId="23" hidden="1">#REF!</definedName>
    <definedName name="ㅔㅐ" localSheetId="1" hidden="1">#REF!</definedName>
    <definedName name="ㅔㅐ" hidden="1">#REF!</definedName>
    <definedName name="ㅔㅔ" localSheetId="23" hidden="1">[28]집계표!#REF!</definedName>
    <definedName name="ㅔㅔ" localSheetId="1" hidden="1">[28]집계표!#REF!</definedName>
    <definedName name="ㅔㅔ" hidden="1">[28]집계표!#REF!</definedName>
    <definedName name="ㅕㅑ" localSheetId="23" hidden="1">#REF!</definedName>
    <definedName name="ㅕㅑ" localSheetId="1" hidden="1">#REF!</definedName>
    <definedName name="ㅕㅑ" hidden="1">#REF!</definedName>
    <definedName name="ㅕㅑㅐㅔ" localSheetId="23" hidden="1">#REF!</definedName>
    <definedName name="ㅕㅑㅐㅔ" localSheetId="1" hidden="1">#REF!</definedName>
    <definedName name="ㅕㅑㅐㅔ" hidden="1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3" hidden="1">[8]날개벽수량표!#REF!</definedName>
    <definedName name="ㅛㅛㅛ" localSheetId="1" hidden="1">[8]날개벽수량표!#REF!</definedName>
    <definedName name="ㅛㅛㅛ" hidden="1">[8]날개벽수량표!#REF!</definedName>
    <definedName name="ㅜㅡ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9" i="135" l="1"/>
  <c r="J19" i="135" s="1"/>
  <c r="G19" i="135"/>
  <c r="H19" i="135" s="1"/>
  <c r="I18" i="135"/>
  <c r="J18" i="135" s="1"/>
  <c r="G18" i="135"/>
  <c r="H18" i="135" s="1"/>
  <c r="I17" i="135"/>
  <c r="J17" i="135" s="1"/>
  <c r="G17" i="135"/>
  <c r="H17" i="135" s="1"/>
  <c r="I16" i="135"/>
  <c r="J16" i="135" s="1"/>
  <c r="G16" i="135"/>
  <c r="H16" i="135" s="1"/>
  <c r="I15" i="135"/>
  <c r="J15" i="135" s="1"/>
  <c r="G15" i="135"/>
  <c r="H15" i="135" s="1"/>
  <c r="I14" i="135"/>
  <c r="J14" i="135" s="1"/>
  <c r="G14" i="135"/>
  <c r="H14" i="135" s="1"/>
  <c r="I13" i="135"/>
  <c r="J13" i="135" s="1"/>
  <c r="G13" i="135"/>
  <c r="H13" i="135" s="1"/>
  <c r="I12" i="135"/>
  <c r="G12" i="135"/>
  <c r="H12" i="135" s="1"/>
  <c r="I11" i="135"/>
  <c r="J11" i="135" s="1"/>
  <c r="G11" i="135"/>
  <c r="H11" i="135" s="1"/>
  <c r="I10" i="135"/>
  <c r="J10" i="135" s="1"/>
  <c r="G10" i="135"/>
  <c r="H10" i="135" s="1"/>
  <c r="I9" i="135"/>
  <c r="J9" i="135" s="1"/>
  <c r="G9" i="135"/>
  <c r="H9" i="135" s="1"/>
  <c r="I8" i="135"/>
  <c r="G8" i="135"/>
  <c r="H8" i="135" s="1"/>
  <c r="I7" i="135"/>
  <c r="J7" i="135" s="1"/>
  <c r="G7" i="135"/>
  <c r="H7" i="135" s="1"/>
  <c r="I6" i="135"/>
  <c r="J6" i="135" s="1"/>
  <c r="G6" i="135"/>
  <c r="H6" i="135" s="1"/>
  <c r="M5" i="130"/>
  <c r="N5" i="130"/>
  <c r="V5" i="130" s="1"/>
  <c r="F6" i="130" s="1"/>
  <c r="K6" i="130" s="1"/>
  <c r="D7" i="124" s="1"/>
  <c r="H7" i="124" s="1"/>
  <c r="E8" i="124" s="1"/>
  <c r="M8" i="130"/>
  <c r="N8" i="130" s="1"/>
  <c r="V8" i="130" s="1"/>
  <c r="F9" i="130" s="1"/>
  <c r="K9" i="130" s="1"/>
  <c r="M11" i="130"/>
  <c r="N11" i="130" s="1"/>
  <c r="V11" i="130" s="1"/>
  <c r="F12" i="130" s="1"/>
  <c r="K12" i="130" s="1"/>
  <c r="D19" i="124" s="1"/>
  <c r="M14" i="130"/>
  <c r="N14" i="130" s="1"/>
  <c r="V14" i="130" s="1"/>
  <c r="F15" i="130" s="1"/>
  <c r="K15" i="130" s="1"/>
  <c r="D25" i="124" s="1"/>
  <c r="M17" i="130"/>
  <c r="N17" i="130" s="1"/>
  <c r="V17" i="130" s="1"/>
  <c r="F18" i="130" s="1"/>
  <c r="K18" i="130" s="1"/>
  <c r="D31" i="124" s="1"/>
  <c r="M20" i="130"/>
  <c r="N20" i="130" s="1"/>
  <c r="V20" i="130" s="1"/>
  <c r="F21" i="130" s="1"/>
  <c r="K21" i="130" s="1"/>
  <c r="D37" i="124" s="1"/>
  <c r="M23" i="130"/>
  <c r="N23" i="130" s="1"/>
  <c r="V23" i="130" s="1"/>
  <c r="F24" i="130" s="1"/>
  <c r="K24" i="130" s="1"/>
  <c r="D43" i="124" s="1"/>
  <c r="M26" i="130"/>
  <c r="N26" i="130" s="1"/>
  <c r="V26" i="130" s="1"/>
  <c r="F27" i="130" s="1"/>
  <c r="K27" i="130" s="1"/>
  <c r="D49" i="124" s="1"/>
  <c r="M29" i="130"/>
  <c r="N29" i="130"/>
  <c r="V29" i="130" s="1"/>
  <c r="F30" i="130" s="1"/>
  <c r="K30" i="130" s="1"/>
  <c r="D55" i="124" s="1"/>
  <c r="M32" i="130"/>
  <c r="N32" i="130" s="1"/>
  <c r="V32" i="130" s="1"/>
  <c r="F33" i="130" s="1"/>
  <c r="K33" i="130" s="1"/>
  <c r="D61" i="124" s="1"/>
  <c r="M35" i="130"/>
  <c r="N35" i="130"/>
  <c r="V35" i="130"/>
  <c r="F36" i="130" s="1"/>
  <c r="K36" i="130" s="1"/>
  <c r="D67" i="124" s="1"/>
  <c r="J67" i="124" s="1"/>
  <c r="J69" i="124" s="1"/>
  <c r="G14" i="123" s="1"/>
  <c r="M38" i="130"/>
  <c r="N38" i="130"/>
  <c r="V38" i="130" s="1"/>
  <c r="F39" i="130" s="1"/>
  <c r="K39" i="130" s="1"/>
  <c r="D73" i="124" s="1"/>
  <c r="M41" i="130"/>
  <c r="N41" i="130" s="1"/>
  <c r="V41" i="130" s="1"/>
  <c r="F42" i="130" s="1"/>
  <c r="K42" i="130" s="1"/>
  <c r="D79" i="124" s="1"/>
  <c r="M44" i="130"/>
  <c r="N44" i="130" s="1"/>
  <c r="V44" i="130" s="1"/>
  <c r="F45" i="130" s="1"/>
  <c r="K45" i="130" s="1"/>
  <c r="M47" i="130"/>
  <c r="N47" i="130" s="1"/>
  <c r="V47" i="130" s="1"/>
  <c r="F48" i="130" s="1"/>
  <c r="K48" i="130" s="1"/>
  <c r="M50" i="130"/>
  <c r="N50" i="130" s="1"/>
  <c r="V50" i="130" s="1"/>
  <c r="F51" i="130" s="1"/>
  <c r="K51" i="130" s="1"/>
  <c r="D97" i="124" s="1"/>
  <c r="M53" i="130"/>
  <c r="N53" i="130" s="1"/>
  <c r="V53" i="130" s="1"/>
  <c r="F54" i="130" s="1"/>
  <c r="K54" i="130" s="1"/>
  <c r="D103" i="124" s="1"/>
  <c r="M56" i="130"/>
  <c r="N56" i="130"/>
  <c r="V56" i="130" s="1"/>
  <c r="F57" i="130" s="1"/>
  <c r="K57" i="130" s="1"/>
  <c r="D109" i="124" s="1"/>
  <c r="M59" i="130"/>
  <c r="N59" i="130" s="1"/>
  <c r="V59" i="130" s="1"/>
  <c r="F60" i="130" s="1"/>
  <c r="K60" i="130" s="1"/>
  <c r="D115" i="124" s="1"/>
  <c r="M62" i="130"/>
  <c r="N62" i="130" s="1"/>
  <c r="V62" i="130" s="1"/>
  <c r="F63" i="130" s="1"/>
  <c r="K63" i="130" s="1"/>
  <c r="D121" i="124" s="1"/>
  <c r="M65" i="130"/>
  <c r="N65" i="130" s="1"/>
  <c r="V65" i="130" s="1"/>
  <c r="F66" i="130" s="1"/>
  <c r="K66" i="130" s="1"/>
  <c r="D127" i="124" s="1"/>
  <c r="M68" i="130"/>
  <c r="N68" i="130" s="1"/>
  <c r="V68" i="130" s="1"/>
  <c r="F69" i="130" s="1"/>
  <c r="K69" i="130" s="1"/>
  <c r="D133" i="124" s="1"/>
  <c r="M71" i="130"/>
  <c r="N71" i="130" s="1"/>
  <c r="V71" i="130" s="1"/>
  <c r="F72" i="130" s="1"/>
  <c r="K72" i="130" s="1"/>
  <c r="D139" i="124" s="1"/>
  <c r="F139" i="124" s="1"/>
  <c r="M74" i="130"/>
  <c r="N74" i="130"/>
  <c r="V74" i="130"/>
  <c r="F75" i="130" s="1"/>
  <c r="K75" i="130" s="1"/>
  <c r="D145" i="124" s="1"/>
  <c r="M77" i="130"/>
  <c r="N77" i="130" s="1"/>
  <c r="V77" i="130" s="1"/>
  <c r="F78" i="130" s="1"/>
  <c r="K78" i="130" s="1"/>
  <c r="D151" i="124" s="1"/>
  <c r="M80" i="130"/>
  <c r="N80" i="130" s="1"/>
  <c r="V80" i="130" s="1"/>
  <c r="F81" i="130" s="1"/>
  <c r="K81" i="130" s="1"/>
  <c r="D157" i="124" s="1"/>
  <c r="J157" i="124" s="1"/>
  <c r="M83" i="130"/>
  <c r="N83" i="130" s="1"/>
  <c r="V83" i="130" s="1"/>
  <c r="F84" i="130" s="1"/>
  <c r="K84" i="130" s="1"/>
  <c r="M86" i="130"/>
  <c r="N86" i="130"/>
  <c r="V86" i="130" s="1"/>
  <c r="F87" i="130" s="1"/>
  <c r="K87" i="130" s="1"/>
  <c r="D169" i="124" s="1"/>
  <c r="M8" i="128"/>
  <c r="N8" i="128" s="1"/>
  <c r="V8" i="128" s="1"/>
  <c r="M9" i="128"/>
  <c r="N9" i="128" s="1"/>
  <c r="V9" i="128" s="1"/>
  <c r="M10" i="128"/>
  <c r="N10" i="128" s="1"/>
  <c r="V10" i="128" s="1"/>
  <c r="M11" i="128"/>
  <c r="N11" i="128"/>
  <c r="V11" i="128" s="1"/>
  <c r="M12" i="128"/>
  <c r="N12" i="128"/>
  <c r="V12" i="128"/>
  <c r="M13" i="128"/>
  <c r="N13" i="128"/>
  <c r="V13" i="128" s="1"/>
  <c r="M14" i="128"/>
  <c r="N14" i="128" s="1"/>
  <c r="V14" i="128" s="1"/>
  <c r="M15" i="128"/>
  <c r="N15" i="128" s="1"/>
  <c r="V15" i="128" s="1"/>
  <c r="M16" i="128"/>
  <c r="N16" i="128" s="1"/>
  <c r="V16" i="128" s="1"/>
  <c r="M17" i="128"/>
  <c r="N17" i="128" s="1"/>
  <c r="V17" i="128" s="1"/>
  <c r="M18" i="128"/>
  <c r="N18" i="128" s="1"/>
  <c r="V18" i="128" s="1"/>
  <c r="M19" i="128"/>
  <c r="N19" i="128" s="1"/>
  <c r="V19" i="128" s="1"/>
  <c r="M20" i="128"/>
  <c r="N20" i="128" s="1"/>
  <c r="V20" i="128" s="1"/>
  <c r="M21" i="128"/>
  <c r="N21" i="128"/>
  <c r="V21" i="128" s="1"/>
  <c r="O5" i="127"/>
  <c r="E6" i="135" s="1"/>
  <c r="F6" i="135" s="1"/>
  <c r="O6" i="127"/>
  <c r="E7" i="135" s="1"/>
  <c r="O7" i="127"/>
  <c r="E8" i="135" s="1"/>
  <c r="F8" i="135" s="1"/>
  <c r="O8" i="127"/>
  <c r="E9" i="135" s="1"/>
  <c r="F9" i="135" s="1"/>
  <c r="O9" i="127"/>
  <c r="E10" i="135" s="1"/>
  <c r="F10" i="135" s="1"/>
  <c r="L10" i="135" s="1"/>
  <c r="O10" i="127"/>
  <c r="E11" i="135" s="1"/>
  <c r="K11" i="135" s="1"/>
  <c r="O11" i="127"/>
  <c r="E12" i="135" s="1"/>
  <c r="F12" i="135" s="1"/>
  <c r="O12" i="127"/>
  <c r="E13" i="135" s="1"/>
  <c r="K13" i="135" s="1"/>
  <c r="O13" i="127"/>
  <c r="E14" i="135" s="1"/>
  <c r="F14" i="135" s="1"/>
  <c r="L14" i="135" s="1"/>
  <c r="O14" i="127"/>
  <c r="E15" i="135" s="1"/>
  <c r="K15" i="135" s="1"/>
  <c r="O15" i="127"/>
  <c r="E16" i="135" s="1"/>
  <c r="F16" i="135" s="1"/>
  <c r="O16" i="127"/>
  <c r="E17" i="135" s="1"/>
  <c r="F17" i="135" s="1"/>
  <c r="O17" i="127"/>
  <c r="E18" i="135" s="1"/>
  <c r="F18" i="135" s="1"/>
  <c r="L18" i="135" s="1"/>
  <c r="O18" i="127"/>
  <c r="E19" i="135" s="1"/>
  <c r="K19" i="135" s="1"/>
  <c r="E7" i="124"/>
  <c r="G7" i="124"/>
  <c r="I7" i="124"/>
  <c r="H8" i="124"/>
  <c r="J8" i="124"/>
  <c r="D13" i="124"/>
  <c r="E13" i="124"/>
  <c r="F13" i="124"/>
  <c r="G13" i="124"/>
  <c r="I13" i="124"/>
  <c r="H14" i="124"/>
  <c r="J14" i="124"/>
  <c r="E19" i="124"/>
  <c r="G19" i="124"/>
  <c r="I19" i="124"/>
  <c r="K19" i="124"/>
  <c r="H20" i="124"/>
  <c r="J20" i="124"/>
  <c r="E25" i="124"/>
  <c r="F25" i="124" s="1"/>
  <c r="G25" i="124"/>
  <c r="I25" i="124"/>
  <c r="J25" i="124" s="1"/>
  <c r="J27" i="124" s="1"/>
  <c r="G7" i="123" s="1"/>
  <c r="H26" i="124"/>
  <c r="J26" i="124"/>
  <c r="E31" i="124"/>
  <c r="G31" i="124"/>
  <c r="I31" i="124"/>
  <c r="H32" i="124"/>
  <c r="J32" i="124"/>
  <c r="E37" i="124"/>
  <c r="G37" i="124"/>
  <c r="I37" i="124"/>
  <c r="H38" i="124"/>
  <c r="J38" i="124"/>
  <c r="E43" i="124"/>
  <c r="G43" i="124"/>
  <c r="I43" i="124"/>
  <c r="H44" i="124"/>
  <c r="J44" i="124"/>
  <c r="E49" i="124"/>
  <c r="G49" i="124"/>
  <c r="I49" i="124"/>
  <c r="K49" i="124"/>
  <c r="H50" i="124"/>
  <c r="J50" i="124"/>
  <c r="E55" i="124"/>
  <c r="K55" i="124" s="1"/>
  <c r="G55" i="124"/>
  <c r="I55" i="124"/>
  <c r="H56" i="124"/>
  <c r="J56" i="124"/>
  <c r="E61" i="124"/>
  <c r="G61" i="124"/>
  <c r="I61" i="124"/>
  <c r="K61" i="124"/>
  <c r="H62" i="124"/>
  <c r="J62" i="124"/>
  <c r="E67" i="124"/>
  <c r="G67" i="124"/>
  <c r="I67" i="124"/>
  <c r="K67" i="124"/>
  <c r="H68" i="124"/>
  <c r="J68" i="124"/>
  <c r="E73" i="124"/>
  <c r="G73" i="124"/>
  <c r="I73" i="124"/>
  <c r="H74" i="124"/>
  <c r="J74" i="124"/>
  <c r="E79" i="124"/>
  <c r="G79" i="124"/>
  <c r="I79" i="124"/>
  <c r="K79" i="124"/>
  <c r="H80" i="124"/>
  <c r="J80" i="124"/>
  <c r="D85" i="124"/>
  <c r="E85" i="124"/>
  <c r="G85" i="124"/>
  <c r="H85" i="124" s="1"/>
  <c r="I85" i="124"/>
  <c r="J85" i="124" s="1"/>
  <c r="J87" i="124" s="1"/>
  <c r="G17" i="123" s="1"/>
  <c r="H86" i="124"/>
  <c r="J86" i="124"/>
  <c r="E90" i="124"/>
  <c r="F90" i="124"/>
  <c r="G90" i="124"/>
  <c r="H90" i="124"/>
  <c r="I90" i="124"/>
  <c r="J90" i="124"/>
  <c r="K90" i="124"/>
  <c r="L90" i="124"/>
  <c r="D91" i="124"/>
  <c r="E91" i="124"/>
  <c r="F91" i="124" s="1"/>
  <c r="G91" i="124"/>
  <c r="H91" i="124" s="1"/>
  <c r="E92" i="124" s="1"/>
  <c r="I91" i="124"/>
  <c r="H92" i="124"/>
  <c r="J92" i="124"/>
  <c r="E96" i="124"/>
  <c r="F96" i="124" s="1"/>
  <c r="G96" i="124"/>
  <c r="H96" i="124" s="1"/>
  <c r="I96" i="124"/>
  <c r="J96" i="124"/>
  <c r="E97" i="124"/>
  <c r="G97" i="124"/>
  <c r="I97" i="124"/>
  <c r="K97" i="124"/>
  <c r="H98" i="124"/>
  <c r="J98" i="124"/>
  <c r="E102" i="124"/>
  <c r="F102" i="124"/>
  <c r="G102" i="124"/>
  <c r="H102" i="124"/>
  <c r="I102" i="124"/>
  <c r="J102" i="124"/>
  <c r="E103" i="124"/>
  <c r="G103" i="124"/>
  <c r="I103" i="124"/>
  <c r="K103" i="124"/>
  <c r="H104" i="124"/>
  <c r="J104" i="124"/>
  <c r="E108" i="124"/>
  <c r="K108" i="124" s="1"/>
  <c r="F108" i="124"/>
  <c r="G108" i="124"/>
  <c r="H108" i="124" s="1"/>
  <c r="I108" i="124"/>
  <c r="J108" i="124" s="1"/>
  <c r="E109" i="124"/>
  <c r="G109" i="124"/>
  <c r="I109" i="124"/>
  <c r="K109" i="124"/>
  <c r="H110" i="124"/>
  <c r="J110" i="124"/>
  <c r="E114" i="124"/>
  <c r="F114" i="124"/>
  <c r="G114" i="124"/>
  <c r="H114" i="124"/>
  <c r="I114" i="124"/>
  <c r="J114" i="124" s="1"/>
  <c r="E115" i="124"/>
  <c r="K115" i="124" s="1"/>
  <c r="G115" i="124"/>
  <c r="I115" i="124"/>
  <c r="H116" i="124"/>
  <c r="J116" i="124"/>
  <c r="E120" i="124"/>
  <c r="F120" i="124"/>
  <c r="G120" i="124"/>
  <c r="H120" i="124"/>
  <c r="I120" i="124"/>
  <c r="J120" i="124"/>
  <c r="K120" i="124"/>
  <c r="E121" i="124"/>
  <c r="G121" i="124"/>
  <c r="I121" i="124"/>
  <c r="J121" i="124" s="1"/>
  <c r="H122" i="124"/>
  <c r="J122" i="124"/>
  <c r="E126" i="124"/>
  <c r="F126" i="124" s="1"/>
  <c r="G126" i="124"/>
  <c r="H126" i="124"/>
  <c r="I126" i="124"/>
  <c r="J126" i="124"/>
  <c r="E127" i="124"/>
  <c r="F127" i="124" s="1"/>
  <c r="G127" i="124"/>
  <c r="I127" i="124"/>
  <c r="H128" i="124"/>
  <c r="J128" i="124"/>
  <c r="E132" i="124"/>
  <c r="K132" i="124" s="1"/>
  <c r="F132" i="124"/>
  <c r="L132" i="124" s="1"/>
  <c r="G132" i="124"/>
  <c r="H132" i="124"/>
  <c r="I132" i="124"/>
  <c r="J132" i="124" s="1"/>
  <c r="E133" i="124"/>
  <c r="G133" i="124"/>
  <c r="I133" i="124"/>
  <c r="K133" i="124"/>
  <c r="H134" i="124"/>
  <c r="J134" i="124"/>
  <c r="E138" i="124"/>
  <c r="F138" i="124"/>
  <c r="L138" i="124" s="1"/>
  <c r="G138" i="124"/>
  <c r="H138" i="124"/>
  <c r="I138" i="124"/>
  <c r="J138" i="124"/>
  <c r="K138" i="124"/>
  <c r="E139" i="124"/>
  <c r="G139" i="124"/>
  <c r="I139" i="124"/>
  <c r="H140" i="124"/>
  <c r="J140" i="124"/>
  <c r="E144" i="124"/>
  <c r="F144" i="124" s="1"/>
  <c r="G144" i="124"/>
  <c r="H144" i="124"/>
  <c r="I144" i="124"/>
  <c r="J144" i="124" s="1"/>
  <c r="K144" i="124"/>
  <c r="E145" i="124"/>
  <c r="G145" i="124"/>
  <c r="I145" i="124"/>
  <c r="K145" i="124"/>
  <c r="H146" i="124"/>
  <c r="J146" i="124"/>
  <c r="E150" i="124"/>
  <c r="F150" i="124"/>
  <c r="G150" i="124"/>
  <c r="H150" i="124" s="1"/>
  <c r="I150" i="124"/>
  <c r="J150" i="124" s="1"/>
  <c r="E151" i="124"/>
  <c r="G151" i="124"/>
  <c r="I151" i="124"/>
  <c r="H152" i="124"/>
  <c r="J152" i="124"/>
  <c r="E156" i="124"/>
  <c r="F156" i="124"/>
  <c r="G156" i="124"/>
  <c r="H156" i="124"/>
  <c r="I156" i="124"/>
  <c r="J156" i="124" s="1"/>
  <c r="E157" i="124"/>
  <c r="G157" i="124"/>
  <c r="I157" i="124"/>
  <c r="H158" i="124"/>
  <c r="J158" i="124"/>
  <c r="E162" i="124"/>
  <c r="F162" i="124"/>
  <c r="G162" i="124"/>
  <c r="H162" i="124" s="1"/>
  <c r="I162" i="124"/>
  <c r="J162" i="124" s="1"/>
  <c r="D163" i="124"/>
  <c r="E163" i="124"/>
  <c r="G163" i="124"/>
  <c r="I163" i="124"/>
  <c r="H164" i="124"/>
  <c r="J164" i="124"/>
  <c r="E168" i="124"/>
  <c r="K168" i="124" s="1"/>
  <c r="F168" i="124"/>
  <c r="G168" i="124"/>
  <c r="H168" i="124" s="1"/>
  <c r="I168" i="124"/>
  <c r="J168" i="124"/>
  <c r="E169" i="124"/>
  <c r="G169" i="124"/>
  <c r="I169" i="124"/>
  <c r="H170" i="124"/>
  <c r="J170" i="124"/>
  <c r="L168" i="124" l="1"/>
  <c r="H43" i="124"/>
  <c r="F43" i="124"/>
  <c r="F169" i="124"/>
  <c r="H169" i="124"/>
  <c r="E170" i="124" s="1"/>
  <c r="J169" i="124"/>
  <c r="F97" i="124"/>
  <c r="H97" i="124"/>
  <c r="E98" i="124" s="1"/>
  <c r="J97" i="124"/>
  <c r="J127" i="124"/>
  <c r="K37" i="124"/>
  <c r="K85" i="124"/>
  <c r="F19" i="124"/>
  <c r="L126" i="124"/>
  <c r="K126" i="124"/>
  <c r="K150" i="124"/>
  <c r="K102" i="124"/>
  <c r="F85" i="124"/>
  <c r="K114" i="124"/>
  <c r="H163" i="124"/>
  <c r="E164" i="124" s="1"/>
  <c r="H165" i="124"/>
  <c r="F30" i="123" s="1"/>
  <c r="K151" i="124"/>
  <c r="J43" i="124"/>
  <c r="J45" i="124" s="1"/>
  <c r="G10" i="123" s="1"/>
  <c r="J13" i="124"/>
  <c r="J15" i="124" s="1"/>
  <c r="G5" i="123" s="1"/>
  <c r="K162" i="124"/>
  <c r="K96" i="124"/>
  <c r="J139" i="124"/>
  <c r="H151" i="124"/>
  <c r="F61" i="124"/>
  <c r="F55" i="124"/>
  <c r="L16" i="135"/>
  <c r="L17" i="135"/>
  <c r="K12" i="135"/>
  <c r="K7" i="135"/>
  <c r="K8" i="135"/>
  <c r="L6" i="135"/>
  <c r="H27" i="135"/>
  <c r="G7" i="134" s="1"/>
  <c r="H7" i="134" s="1"/>
  <c r="G6" i="134" s="1"/>
  <c r="H6" i="134" s="1"/>
  <c r="G5" i="134" s="1"/>
  <c r="H5" i="134" s="1"/>
  <c r="H27" i="134" s="1"/>
  <c r="L9" i="135"/>
  <c r="J8" i="135"/>
  <c r="L8" i="135" s="1"/>
  <c r="K9" i="135"/>
  <c r="K16" i="135"/>
  <c r="K6" i="135"/>
  <c r="K10" i="135"/>
  <c r="K14" i="135"/>
  <c r="K18" i="135"/>
  <c r="J12" i="135"/>
  <c r="L12" i="135" s="1"/>
  <c r="F7" i="135"/>
  <c r="L7" i="135" s="1"/>
  <c r="F11" i="135"/>
  <c r="L11" i="135" s="1"/>
  <c r="F15" i="135"/>
  <c r="L15" i="135" s="1"/>
  <c r="F19" i="135"/>
  <c r="L19" i="135" s="1"/>
  <c r="K17" i="135"/>
  <c r="F13" i="135"/>
  <c r="L13" i="135" s="1"/>
  <c r="H37" i="124"/>
  <c r="F37" i="124"/>
  <c r="J37" i="124"/>
  <c r="J39" i="124" s="1"/>
  <c r="G9" i="123" s="1"/>
  <c r="F133" i="124"/>
  <c r="J133" i="124"/>
  <c r="H133" i="124"/>
  <c r="E134" i="124" s="1"/>
  <c r="F92" i="124"/>
  <c r="L92" i="124" s="1"/>
  <c r="K92" i="124"/>
  <c r="F31" i="124"/>
  <c r="H31" i="124"/>
  <c r="J79" i="124"/>
  <c r="J81" i="124" s="1"/>
  <c r="G16" i="123" s="1"/>
  <c r="H79" i="124"/>
  <c r="J31" i="124"/>
  <c r="J33" i="124" s="1"/>
  <c r="G8" i="123" s="1"/>
  <c r="F73" i="124"/>
  <c r="H73" i="124"/>
  <c r="J73" i="124"/>
  <c r="J75" i="124" s="1"/>
  <c r="G15" i="123" s="1"/>
  <c r="L162" i="124"/>
  <c r="E152" i="124"/>
  <c r="H153" i="124"/>
  <c r="F28" i="123" s="1"/>
  <c r="L169" i="124"/>
  <c r="J135" i="124"/>
  <c r="G25" i="123" s="1"/>
  <c r="H157" i="124"/>
  <c r="E158" i="124" s="1"/>
  <c r="J159" i="124"/>
  <c r="G29" i="123" s="1"/>
  <c r="J123" i="124"/>
  <c r="G23" i="123" s="1"/>
  <c r="K156" i="124"/>
  <c r="H171" i="124"/>
  <c r="F31" i="123" s="1"/>
  <c r="J115" i="124"/>
  <c r="J117" i="124" s="1"/>
  <c r="G22" i="123" s="1"/>
  <c r="F115" i="124"/>
  <c r="F121" i="124"/>
  <c r="J49" i="124"/>
  <c r="J51" i="124" s="1"/>
  <c r="G11" i="123" s="1"/>
  <c r="H49" i="124"/>
  <c r="F49" i="124"/>
  <c r="H99" i="124"/>
  <c r="F19" i="123" s="1"/>
  <c r="F103" i="124"/>
  <c r="J103" i="124"/>
  <c r="H103" i="124"/>
  <c r="E104" i="124" s="1"/>
  <c r="J151" i="124"/>
  <c r="J153" i="124" s="1"/>
  <c r="G28" i="123" s="1"/>
  <c r="K139" i="124"/>
  <c r="J55" i="124"/>
  <c r="J57" i="124" s="1"/>
  <c r="G12" i="123" s="1"/>
  <c r="H13" i="124"/>
  <c r="E44" i="124"/>
  <c r="H45" i="124"/>
  <c r="F10" i="123" s="1"/>
  <c r="L108" i="124"/>
  <c r="L96" i="124"/>
  <c r="F79" i="124"/>
  <c r="H55" i="124"/>
  <c r="J171" i="124"/>
  <c r="G31" i="123" s="1"/>
  <c r="H61" i="124"/>
  <c r="L61" i="124" s="1"/>
  <c r="F151" i="124"/>
  <c r="J91" i="124"/>
  <c r="L91" i="124" s="1"/>
  <c r="H67" i="124"/>
  <c r="L43" i="124"/>
  <c r="K169" i="124"/>
  <c r="J61" i="124"/>
  <c r="J63" i="124" s="1"/>
  <c r="G13" i="123" s="1"/>
  <c r="L120" i="124"/>
  <c r="J163" i="124"/>
  <c r="J165" i="124" s="1"/>
  <c r="G30" i="123" s="1"/>
  <c r="H139" i="124"/>
  <c r="E140" i="124" s="1"/>
  <c r="H115" i="124"/>
  <c r="K13" i="124"/>
  <c r="H127" i="124"/>
  <c r="E128" i="124" s="1"/>
  <c r="L85" i="124"/>
  <c r="F163" i="124"/>
  <c r="F165" i="124" s="1"/>
  <c r="K163" i="124"/>
  <c r="L150" i="124"/>
  <c r="K31" i="124"/>
  <c r="H159" i="124"/>
  <c r="F29" i="123" s="1"/>
  <c r="K43" i="124"/>
  <c r="H135" i="124"/>
  <c r="F25" i="123" s="1"/>
  <c r="K127" i="124"/>
  <c r="K91" i="124"/>
  <c r="K164" i="124"/>
  <c r="F164" i="124"/>
  <c r="L164" i="124" s="1"/>
  <c r="H9" i="124"/>
  <c r="F4" i="123" s="1"/>
  <c r="H19" i="124"/>
  <c r="L19" i="124" s="1"/>
  <c r="J19" i="124"/>
  <c r="J21" i="124" s="1"/>
  <c r="G6" i="123" s="1"/>
  <c r="F157" i="124"/>
  <c r="L157" i="124" s="1"/>
  <c r="J141" i="124"/>
  <c r="G26" i="123" s="1"/>
  <c r="L114" i="124"/>
  <c r="J105" i="124"/>
  <c r="G20" i="123" s="1"/>
  <c r="F170" i="124"/>
  <c r="L170" i="124" s="1"/>
  <c r="K170" i="124"/>
  <c r="K73" i="124"/>
  <c r="L156" i="124"/>
  <c r="L144" i="124"/>
  <c r="J109" i="124"/>
  <c r="J111" i="124" s="1"/>
  <c r="G21" i="123" s="1"/>
  <c r="F109" i="124"/>
  <c r="H109" i="124"/>
  <c r="J129" i="124"/>
  <c r="G24" i="123" s="1"/>
  <c r="J93" i="124"/>
  <c r="G18" i="123" s="1"/>
  <c r="J99" i="124"/>
  <c r="G19" i="123" s="1"/>
  <c r="J7" i="124"/>
  <c r="J9" i="124" s="1"/>
  <c r="G4" i="123" s="1"/>
  <c r="H145" i="124"/>
  <c r="J145" i="124"/>
  <c r="J147" i="124" s="1"/>
  <c r="G27" i="123" s="1"/>
  <c r="F145" i="124"/>
  <c r="L145" i="124" s="1"/>
  <c r="F67" i="124"/>
  <c r="F8" i="124"/>
  <c r="L8" i="124" s="1"/>
  <c r="K8" i="124"/>
  <c r="H121" i="124"/>
  <c r="E122" i="124" s="1"/>
  <c r="H93" i="124"/>
  <c r="F18" i="123" s="1"/>
  <c r="E86" i="124"/>
  <c r="H87" i="124"/>
  <c r="F17" i="123" s="1"/>
  <c r="F7" i="124"/>
  <c r="F93" i="124"/>
  <c r="H25" i="124"/>
  <c r="K7" i="124"/>
  <c r="L102" i="124"/>
  <c r="K157" i="124"/>
  <c r="K121" i="124"/>
  <c r="K25" i="124"/>
  <c r="G26" i="17"/>
  <c r="L55" i="124" l="1"/>
  <c r="K98" i="124"/>
  <c r="F98" i="124"/>
  <c r="L97" i="124"/>
  <c r="J27" i="135"/>
  <c r="I7" i="134" s="1"/>
  <c r="J7" i="134" s="1"/>
  <c r="I6" i="134" s="1"/>
  <c r="J6" i="134" s="1"/>
  <c r="I5" i="134" s="1"/>
  <c r="J5" i="134" s="1"/>
  <c r="J27" i="134" s="1"/>
  <c r="L27" i="135"/>
  <c r="F27" i="135"/>
  <c r="E7" i="134" s="1"/>
  <c r="F171" i="124"/>
  <c r="L127" i="124"/>
  <c r="H129" i="124"/>
  <c r="F24" i="123" s="1"/>
  <c r="L121" i="124"/>
  <c r="L31" i="124"/>
  <c r="K140" i="124"/>
  <c r="F140" i="124"/>
  <c r="L151" i="124"/>
  <c r="L7" i="124"/>
  <c r="F9" i="124"/>
  <c r="L73" i="124"/>
  <c r="L103" i="124"/>
  <c r="F105" i="124"/>
  <c r="E68" i="124"/>
  <c r="H69" i="124"/>
  <c r="F14" i="123" s="1"/>
  <c r="H105" i="124"/>
  <c r="F20" i="123" s="1"/>
  <c r="E14" i="124"/>
  <c r="H15" i="124"/>
  <c r="F5" i="123" s="1"/>
  <c r="F104" i="124"/>
  <c r="L104" i="124" s="1"/>
  <c r="K104" i="124"/>
  <c r="H21" i="124"/>
  <c r="F6" i="123" s="1"/>
  <c r="E20" i="124"/>
  <c r="E80" i="124"/>
  <c r="H81" i="124"/>
  <c r="F16" i="123" s="1"/>
  <c r="L13" i="124"/>
  <c r="H63" i="124"/>
  <c r="F13" i="123" s="1"/>
  <c r="E62" i="124"/>
  <c r="F134" i="124"/>
  <c r="K134" i="124"/>
  <c r="E116" i="124"/>
  <c r="H117" i="124"/>
  <c r="F22" i="123" s="1"/>
  <c r="F122" i="124"/>
  <c r="K122" i="124"/>
  <c r="E56" i="124"/>
  <c r="H57" i="124"/>
  <c r="F12" i="123" s="1"/>
  <c r="F158" i="124"/>
  <c r="L158" i="124" s="1"/>
  <c r="K158" i="124"/>
  <c r="L133" i="124"/>
  <c r="L115" i="124"/>
  <c r="L109" i="124"/>
  <c r="L79" i="124"/>
  <c r="F128" i="124"/>
  <c r="K128" i="124"/>
  <c r="H147" i="124"/>
  <c r="F27" i="123" s="1"/>
  <c r="E146" i="124"/>
  <c r="H33" i="124"/>
  <c r="F8" i="123" s="1"/>
  <c r="E32" i="124"/>
  <c r="H123" i="124"/>
  <c r="F23" i="123" s="1"/>
  <c r="L37" i="124"/>
  <c r="L163" i="124"/>
  <c r="E38" i="124"/>
  <c r="H39" i="124"/>
  <c r="F9" i="123" s="1"/>
  <c r="E30" i="123"/>
  <c r="L165" i="124"/>
  <c r="E74" i="124"/>
  <c r="H75" i="124"/>
  <c r="F15" i="123" s="1"/>
  <c r="L49" i="124"/>
  <c r="H141" i="124"/>
  <c r="F26" i="123" s="1"/>
  <c r="L139" i="124"/>
  <c r="F44" i="124"/>
  <c r="K44" i="124"/>
  <c r="K86" i="124"/>
  <c r="F86" i="124"/>
  <c r="E110" i="124"/>
  <c r="H111" i="124"/>
  <c r="F21" i="123" s="1"/>
  <c r="K152" i="124"/>
  <c r="F152" i="124"/>
  <c r="L152" i="124" s="1"/>
  <c r="H27" i="124"/>
  <c r="F7" i="123" s="1"/>
  <c r="E26" i="124"/>
  <c r="L25" i="124"/>
  <c r="E50" i="124"/>
  <c r="H51" i="124"/>
  <c r="F11" i="123" s="1"/>
  <c r="L67" i="124"/>
  <c r="E18" i="123"/>
  <c r="L93" i="124"/>
  <c r="F153" i="124" l="1"/>
  <c r="E28" i="123" s="1"/>
  <c r="L98" i="124"/>
  <c r="F99" i="124"/>
  <c r="K7" i="134"/>
  <c r="F7" i="134"/>
  <c r="K38" i="124"/>
  <c r="F38" i="124"/>
  <c r="K116" i="124"/>
  <c r="F116" i="124"/>
  <c r="H18" i="123"/>
  <c r="F50" i="124"/>
  <c r="K50" i="124"/>
  <c r="K62" i="124"/>
  <c r="F62" i="124"/>
  <c r="F14" i="124"/>
  <c r="K14" i="124"/>
  <c r="L140" i="124"/>
  <c r="F141" i="124"/>
  <c r="F74" i="124"/>
  <c r="K74" i="124"/>
  <c r="G7" i="121"/>
  <c r="H7" i="121" s="1"/>
  <c r="G6" i="121"/>
  <c r="H6" i="121" s="1"/>
  <c r="G5" i="121" s="1"/>
  <c r="H5" i="121" s="1"/>
  <c r="E8" i="17" s="1"/>
  <c r="H30" i="123"/>
  <c r="K146" i="124"/>
  <c r="F146" i="124"/>
  <c r="F80" i="124"/>
  <c r="K80" i="124"/>
  <c r="L122" i="124"/>
  <c r="F123" i="124"/>
  <c r="K32" i="124"/>
  <c r="F32" i="124"/>
  <c r="L134" i="124"/>
  <c r="F135" i="124"/>
  <c r="L86" i="124"/>
  <c r="F87" i="124"/>
  <c r="L44" i="124"/>
  <c r="F45" i="124"/>
  <c r="L128" i="124"/>
  <c r="F129" i="124"/>
  <c r="K20" i="124"/>
  <c r="F20" i="124"/>
  <c r="I7" i="121"/>
  <c r="J7" i="121" s="1"/>
  <c r="L105" i="124"/>
  <c r="E20" i="123"/>
  <c r="I6" i="121"/>
  <c r="J6" i="121" s="1"/>
  <c r="I5" i="121" s="1"/>
  <c r="J5" i="121" s="1"/>
  <c r="F56" i="124"/>
  <c r="K56" i="124"/>
  <c r="F159" i="124"/>
  <c r="E4" i="123"/>
  <c r="L9" i="124"/>
  <c r="L171" i="124"/>
  <c r="E31" i="123"/>
  <c r="F68" i="124"/>
  <c r="K68" i="124"/>
  <c r="F110" i="124"/>
  <c r="K110" i="124"/>
  <c r="F26" i="124"/>
  <c r="K26" i="124"/>
  <c r="G21" i="17"/>
  <c r="G20" i="17"/>
  <c r="L153" i="124" l="1"/>
  <c r="L99" i="124"/>
  <c r="E19" i="123"/>
  <c r="J27" i="121"/>
  <c r="E11" i="17"/>
  <c r="E6" i="134"/>
  <c r="L7" i="134"/>
  <c r="H20" i="123"/>
  <c r="L62" i="124"/>
  <c r="F63" i="124"/>
  <c r="H27" i="121"/>
  <c r="L56" i="124"/>
  <c r="F57" i="124"/>
  <c r="L50" i="124"/>
  <c r="F51" i="124"/>
  <c r="L123" i="124"/>
  <c r="E23" i="123"/>
  <c r="E10" i="123"/>
  <c r="L45" i="124"/>
  <c r="L141" i="124"/>
  <c r="E26" i="123"/>
  <c r="L129" i="124"/>
  <c r="E24" i="123"/>
  <c r="H28" i="123"/>
  <c r="L116" i="124"/>
  <c r="F117" i="124"/>
  <c r="L74" i="124"/>
  <c r="F75" i="124"/>
  <c r="L14" i="124"/>
  <c r="F15" i="124"/>
  <c r="L26" i="124"/>
  <c r="F27" i="124"/>
  <c r="E25" i="123"/>
  <c r="L135" i="124"/>
  <c r="L38" i="124"/>
  <c r="F39" i="124"/>
  <c r="E29" i="123"/>
  <c r="L159" i="124"/>
  <c r="F21" i="124"/>
  <c r="L20" i="124"/>
  <c r="L32" i="124"/>
  <c r="F33" i="124"/>
  <c r="L80" i="124"/>
  <c r="F81" i="124"/>
  <c r="L110" i="124"/>
  <c r="F111" i="124"/>
  <c r="L68" i="124"/>
  <c r="F69" i="124"/>
  <c r="H31" i="123"/>
  <c r="H4" i="123"/>
  <c r="L146" i="124"/>
  <c r="F147" i="124"/>
  <c r="E17" i="123"/>
  <c r="L87" i="124"/>
  <c r="G18" i="17"/>
  <c r="A12" i="119"/>
  <c r="A3" i="119"/>
  <c r="A12" i="118"/>
  <c r="A3" i="118"/>
  <c r="A12" i="117"/>
  <c r="A3" i="117"/>
  <c r="A12" i="98"/>
  <c r="A3" i="98"/>
  <c r="A12" i="22"/>
  <c r="A12" i="24"/>
  <c r="A12" i="21"/>
  <c r="A12" i="20"/>
  <c r="A3" i="22"/>
  <c r="A3" i="24"/>
  <c r="A3" i="21"/>
  <c r="A3" i="20"/>
  <c r="A12" i="18"/>
  <c r="A3" i="18"/>
  <c r="G17" i="17"/>
  <c r="G9" i="17"/>
  <c r="G12" i="17"/>
  <c r="G13" i="17"/>
  <c r="G14" i="17"/>
  <c r="G15" i="17"/>
  <c r="G16" i="17"/>
  <c r="G19" i="17"/>
  <c r="G24" i="17"/>
  <c r="G25" i="17"/>
  <c r="A15" i="16"/>
  <c r="D2" i="17" s="1"/>
  <c r="H19" i="123" l="1"/>
  <c r="F6" i="134"/>
  <c r="K6" i="134"/>
  <c r="L81" i="124"/>
  <c r="E16" i="123"/>
  <c r="L33" i="124"/>
  <c r="E8" i="123"/>
  <c r="E22" i="123"/>
  <c r="L117" i="124"/>
  <c r="E9" i="123"/>
  <c r="L39" i="124"/>
  <c r="E21" i="123"/>
  <c r="L111" i="124"/>
  <c r="L63" i="124"/>
  <c r="E13" i="123"/>
  <c r="E11" i="123"/>
  <c r="L51" i="124"/>
  <c r="L21" i="124"/>
  <c r="E6" i="123"/>
  <c r="L27" i="124"/>
  <c r="E7" i="123"/>
  <c r="E14" i="123"/>
  <c r="L69" i="124"/>
  <c r="H25" i="123"/>
  <c r="T8" i="121"/>
  <c r="H26" i="123"/>
  <c r="H23" i="123"/>
  <c r="E5" i="123"/>
  <c r="L15" i="124"/>
  <c r="E12" i="123"/>
  <c r="L57" i="124"/>
  <c r="H29" i="123"/>
  <c r="H24" i="123"/>
  <c r="H10" i="123"/>
  <c r="H17" i="123"/>
  <c r="L75" i="124"/>
  <c r="E15" i="123"/>
  <c r="E27" i="123"/>
  <c r="L147" i="124"/>
  <c r="E15" i="17"/>
  <c r="K4" i="17"/>
  <c r="E14" i="17"/>
  <c r="E16" i="17" s="1"/>
  <c r="E9" i="17"/>
  <c r="E10" i="17" s="1"/>
  <c r="E18" i="17"/>
  <c r="L6" i="134" l="1"/>
  <c r="T6" i="134" s="1"/>
  <c r="E5" i="134"/>
  <c r="H6" i="123"/>
  <c r="H21" i="123"/>
  <c r="H11" i="123"/>
  <c r="H22" i="123"/>
  <c r="H12" i="123"/>
  <c r="H8" i="123"/>
  <c r="H14" i="123"/>
  <c r="H9" i="123"/>
  <c r="H13" i="123"/>
  <c r="H16" i="123"/>
  <c r="H15" i="123"/>
  <c r="H7" i="123"/>
  <c r="H5" i="123"/>
  <c r="H27" i="123"/>
  <c r="E21" i="17"/>
  <c r="E12" i="17"/>
  <c r="E13" i="17"/>
  <c r="E20" i="17"/>
  <c r="K5" i="134" l="1"/>
  <c r="F5" i="134"/>
  <c r="K5" i="17"/>
  <c r="F27" i="134" l="1"/>
  <c r="L5" i="134"/>
  <c r="E6" i="121"/>
  <c r="E7" i="121"/>
  <c r="L27" i="134" l="1"/>
  <c r="K7" i="121"/>
  <c r="F7" i="121"/>
  <c r="L7" i="121" s="1"/>
  <c r="F6" i="121"/>
  <c r="K6" i="121"/>
  <c r="F30" i="16" l="1"/>
  <c r="K6" i="17"/>
  <c r="E5" i="121"/>
  <c r="L6" i="121"/>
  <c r="F5" i="121" l="1"/>
  <c r="E4" i="17" s="1"/>
  <c r="K5" i="121"/>
  <c r="E17" i="17" l="1"/>
  <c r="E7" i="17"/>
  <c r="K3" i="17"/>
  <c r="L5" i="121"/>
  <c r="L27" i="121" s="1"/>
  <c r="F27" i="121"/>
  <c r="N15" i="17" l="1"/>
  <c r="M3" i="17"/>
  <c r="N14" i="17"/>
  <c r="K8" i="17"/>
  <c r="E19" i="17"/>
  <c r="E22" i="17" s="1"/>
  <c r="E23" i="17" l="1"/>
  <c r="M4" i="17"/>
  <c r="M2" i="17"/>
  <c r="K10" i="17"/>
  <c r="E24" i="17" l="1"/>
  <c r="M5" i="17" l="1"/>
  <c r="F29" i="16" l="1"/>
  <c r="F31" i="16" s="1"/>
  <c r="I26" i="16" s="1"/>
  <c r="D26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솔문-4</author>
    <author>USER</author>
  </authors>
  <commentList>
    <comment ref="J6" authorId="0" shapeId="0" xr:uid="{00000000-0006-0000-0400-000001000000}">
      <text>
        <r>
          <rPr>
            <b/>
            <sz val="9"/>
            <color indexed="81"/>
            <rFont val="돋움"/>
            <family val="3"/>
            <charset val="129"/>
          </rPr>
          <t>조명기구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분전반만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실질적인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도급자관급이다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재료비는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관급자가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재공하지만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설치를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도급자가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재공해야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때문이다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I31" authorId="1" shapeId="0" xr:uid="{DEEB2F64-626F-444A-884B-C72AB62F34B4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<sst xmlns="http://schemas.openxmlformats.org/spreadsheetml/2006/main" count="4621" uniqueCount="703">
  <si>
    <t>수 량 산 출 서</t>
    <phoneticPr fontId="33" type="noConversion"/>
  </si>
  <si>
    <t>단 가 대 비 표</t>
    <phoneticPr fontId="33" type="noConversion"/>
  </si>
  <si>
    <t>내  역  서</t>
    <phoneticPr fontId="33" type="noConversion"/>
  </si>
  <si>
    <t>설 계 예 산 서</t>
    <phoneticPr fontId="33" type="noConversion"/>
  </si>
  <si>
    <t>단가대비표</t>
    <phoneticPr fontId="33" type="noConversion"/>
  </si>
  <si>
    <t>계</t>
    <phoneticPr fontId="33" type="noConversion"/>
  </si>
  <si>
    <t xml:space="preserve">                      내  역</t>
    <phoneticPr fontId="33" type="noConversion"/>
  </si>
  <si>
    <t xml:space="preserve"> </t>
    <phoneticPr fontId="33" type="noConversion"/>
  </si>
  <si>
    <t xml:space="preserve">       총 공사비 :  </t>
    <phoneticPr fontId="33" type="noConversion"/>
  </si>
  <si>
    <t xml:space="preserve">         공사 개요 :  </t>
    <phoneticPr fontId="33" type="noConversion"/>
  </si>
  <si>
    <t>설계자</t>
    <phoneticPr fontId="33" type="noConversion"/>
  </si>
  <si>
    <t>검산자</t>
    <phoneticPr fontId="33" type="noConversion"/>
  </si>
  <si>
    <t xml:space="preserve">     설 계 서 용 지 ( 갑 지 )</t>
    <phoneticPr fontId="33" type="noConversion"/>
  </si>
  <si>
    <t>총공사비</t>
    <phoneticPr fontId="33" type="noConversion"/>
  </si>
  <si>
    <t>도급예정액</t>
    <phoneticPr fontId="33" type="noConversion"/>
  </si>
  <si>
    <t>총원가의</t>
    <phoneticPr fontId="33" type="noConversion"/>
  </si>
  <si>
    <t>부가가치세</t>
    <phoneticPr fontId="33" type="noConversion"/>
  </si>
  <si>
    <t>총원가</t>
    <phoneticPr fontId="33" type="noConversion"/>
  </si>
  <si>
    <t>(노무비+경비+일반관리비)의</t>
    <phoneticPr fontId="33" type="noConversion"/>
  </si>
  <si>
    <t>이윤</t>
    <phoneticPr fontId="33" type="noConversion"/>
  </si>
  <si>
    <t>합계의</t>
    <phoneticPr fontId="33" type="noConversion"/>
  </si>
  <si>
    <t>일반관리비</t>
    <phoneticPr fontId="33" type="noConversion"/>
  </si>
  <si>
    <t>합   계</t>
    <phoneticPr fontId="33" type="noConversion"/>
  </si>
  <si>
    <t>소          계</t>
    <phoneticPr fontId="33" type="noConversion"/>
  </si>
  <si>
    <t>(재료비+노무비)의</t>
    <phoneticPr fontId="33" type="noConversion"/>
  </si>
  <si>
    <t>기  타  경  비</t>
    <phoneticPr fontId="33" type="noConversion"/>
  </si>
  <si>
    <t>(직노)의</t>
    <phoneticPr fontId="33" type="noConversion"/>
  </si>
  <si>
    <t>퇴직공제부금비</t>
    <phoneticPr fontId="33" type="noConversion"/>
  </si>
  <si>
    <t>(건강보험료)의</t>
    <phoneticPr fontId="33" type="noConversion"/>
  </si>
  <si>
    <t xml:space="preserve">  b. (재료비+직접노무비+도급자관급자재금액)×적용율</t>
    <phoneticPr fontId="33" type="noConversion"/>
  </si>
  <si>
    <t>직접노무비의</t>
    <phoneticPr fontId="33" type="noConversion"/>
  </si>
  <si>
    <t>연 금 보 험 료</t>
    <phoneticPr fontId="33" type="noConversion"/>
  </si>
  <si>
    <t xml:space="preserve">  a. (재료비+직접노무비)×적용율×1.2</t>
    <phoneticPr fontId="33" type="noConversion"/>
  </si>
  <si>
    <t>건 강 보 험 료</t>
    <phoneticPr fontId="33" type="noConversion"/>
  </si>
  <si>
    <t>- 도급자관급자재가 있는 경우: 아래“a”와“b”비교하여 적은 금액적용</t>
    <phoneticPr fontId="33" type="noConversion"/>
  </si>
  <si>
    <t>노무비의</t>
    <phoneticPr fontId="33" type="noConversion"/>
  </si>
  <si>
    <t>고 용 보 험 료</t>
    <phoneticPr fontId="33" type="noConversion"/>
  </si>
  <si>
    <t>- 도급자관급자재가 없는 경우: (재료비+직접노무비)×적용율</t>
    <phoneticPr fontId="33" type="noConversion"/>
  </si>
  <si>
    <t>산 재 보 험 료</t>
    <phoneticPr fontId="33" type="noConversion"/>
  </si>
  <si>
    <r>
      <t xml:space="preserve"> </t>
    </r>
    <r>
      <rPr>
        <sz val="12"/>
        <rFont val="굴림체"/>
        <family val="3"/>
        <charset val="129"/>
      </rPr>
      <t>[산업안전보건관리비]</t>
    </r>
    <r>
      <rPr>
        <sz val="12"/>
        <color indexed="10"/>
        <rFont val="굴림체"/>
        <family val="3"/>
        <charset val="129"/>
      </rPr>
      <t>(관급자관급 금액은 산업안전관리비와는 해당사항이없음)</t>
    </r>
    <phoneticPr fontId="33" type="noConversion"/>
  </si>
  <si>
    <t>기  계  경  비</t>
    <phoneticPr fontId="33" type="noConversion"/>
  </si>
  <si>
    <t>경    비</t>
    <phoneticPr fontId="33" type="noConversion"/>
  </si>
  <si>
    <t>합    계</t>
    <phoneticPr fontId="192" type="noConversion"/>
  </si>
  <si>
    <t>관급비 총계</t>
    <phoneticPr fontId="192" type="noConversion"/>
  </si>
  <si>
    <t>간 접 노 무 비</t>
    <phoneticPr fontId="33" type="noConversion"/>
  </si>
  <si>
    <t>▶공사금액 = 도급금액+도급자관급금액</t>
    <phoneticPr fontId="33" type="noConversion"/>
  </si>
  <si>
    <t>직접비 총계</t>
    <phoneticPr fontId="192" type="noConversion"/>
  </si>
  <si>
    <t>직 접 노 무 비</t>
    <phoneticPr fontId="33" type="noConversion"/>
  </si>
  <si>
    <t>노무비</t>
    <phoneticPr fontId="33" type="noConversion"/>
  </si>
  <si>
    <t>▶추정금액 = 추정가격+도급자관급(시가환산액)+부가세</t>
    <phoneticPr fontId="33" type="noConversion"/>
  </si>
  <si>
    <t>관급자관급자재</t>
    <phoneticPr fontId="192" type="noConversion"/>
  </si>
  <si>
    <t>▶추정가격 = 부가가치세와 관급재료(시가환산액) 제외</t>
    <phoneticPr fontId="33" type="noConversion"/>
  </si>
  <si>
    <t>도급자관급자재</t>
    <phoneticPr fontId="192" type="noConversion"/>
  </si>
  <si>
    <t>작업실,부산물등(△)</t>
    <phoneticPr fontId="33" type="noConversion"/>
  </si>
  <si>
    <t>고용보험료,퇴직공제부금비 요율근거(추정금액)</t>
    <phoneticPr fontId="33" type="noConversion"/>
  </si>
  <si>
    <t>경비</t>
    <phoneticPr fontId="192" type="noConversion"/>
  </si>
  <si>
    <t>간 접 재 료 비</t>
    <phoneticPr fontId="33" type="noConversion"/>
  </si>
  <si>
    <t>일반관리비,이윤근거금액(추정가격)</t>
    <phoneticPr fontId="33" type="noConversion"/>
  </si>
  <si>
    <t>노 무 비</t>
    <phoneticPr fontId="192" type="noConversion"/>
  </si>
  <si>
    <t>직 접 재 료 비</t>
    <phoneticPr fontId="33" type="noConversion"/>
  </si>
  <si>
    <t>재료비</t>
    <phoneticPr fontId="33" type="noConversion"/>
  </si>
  <si>
    <t>순 공 사 원 가</t>
    <phoneticPr fontId="33" type="noConversion"/>
  </si>
  <si>
    <t>안전관리비 요율근거금액(재(도관급포함)+직노)</t>
    <phoneticPr fontId="195" type="noConversion"/>
  </si>
  <si>
    <t>재 료 비</t>
    <phoneticPr fontId="192" type="noConversion"/>
  </si>
  <si>
    <t>비      고</t>
    <phoneticPr fontId="33" type="noConversion"/>
  </si>
  <si>
    <t>구   성   비</t>
    <phoneticPr fontId="33" type="noConversion"/>
  </si>
  <si>
    <t>금       액</t>
    <phoneticPr fontId="33" type="noConversion"/>
  </si>
  <si>
    <t>비             목</t>
    <phoneticPr fontId="33" type="noConversion"/>
  </si>
  <si>
    <t>간접노무비,기타경비 요율근거(직접비)</t>
    <phoneticPr fontId="33" type="noConversion"/>
  </si>
  <si>
    <t>금    액</t>
    <phoneticPr fontId="33" type="noConversion"/>
  </si>
  <si>
    <t>전체공사비</t>
    <phoneticPr fontId="192" type="noConversion"/>
  </si>
  <si>
    <t xml:space="preserve"> 공사명 : </t>
    <phoneticPr fontId="33" type="noConversion"/>
  </si>
  <si>
    <t>공  사  원  가  계  산  서</t>
    <phoneticPr fontId="33" type="noConversion"/>
  </si>
  <si>
    <t>과 장</t>
    <phoneticPr fontId="33" type="noConversion"/>
  </si>
  <si>
    <t>담 당</t>
    <phoneticPr fontId="33" type="noConversion"/>
  </si>
  <si>
    <t>목        차</t>
  </si>
  <si>
    <t>일 위 대 가 표</t>
    <phoneticPr fontId="33" type="noConversion"/>
  </si>
  <si>
    <t>수 량 산 출 서</t>
    <phoneticPr fontId="33" type="noConversion"/>
  </si>
  <si>
    <t>일위대가표</t>
    <phoneticPr fontId="33" type="noConversion"/>
  </si>
  <si>
    <t>설계예산서</t>
    <phoneticPr fontId="33" type="noConversion"/>
  </si>
  <si>
    <t>내역서</t>
    <phoneticPr fontId="33" type="noConversion"/>
  </si>
  <si>
    <t>관 급 자 재 내 역 서</t>
    <phoneticPr fontId="33" type="noConversion"/>
  </si>
  <si>
    <t>설 계 설 명 서</t>
    <phoneticPr fontId="33" type="noConversion"/>
  </si>
  <si>
    <t>견      적      서</t>
    <phoneticPr fontId="33" type="noConversion"/>
  </si>
  <si>
    <t>공 량 산 출 서</t>
    <phoneticPr fontId="33" type="noConversion"/>
  </si>
  <si>
    <t xml:space="preserve">도급예정액   </t>
    <phoneticPr fontId="33" type="noConversion"/>
  </si>
  <si>
    <t>산업안전보건관리비</t>
    <phoneticPr fontId="33" type="noConversion"/>
  </si>
  <si>
    <t>노인장기요양보험료</t>
    <phoneticPr fontId="33" type="noConversion"/>
  </si>
  <si>
    <t>1.</t>
    <phoneticPr fontId="33" type="noConversion"/>
  </si>
  <si>
    <t>2.</t>
  </si>
  <si>
    <t>2026  년        월    일    설계</t>
    <phoneticPr fontId="33" type="noConversion"/>
  </si>
  <si>
    <t xml:space="preserve"> 2026 년</t>
    <phoneticPr fontId="33" type="noConversion"/>
  </si>
  <si>
    <t>석  면  분  담  금</t>
    <phoneticPr fontId="33" type="noConversion"/>
  </si>
  <si>
    <t>임 금 채 권 부 담 금</t>
    <phoneticPr fontId="33" type="noConversion"/>
  </si>
  <si>
    <t>(직접재료비+직노)의</t>
    <phoneticPr fontId="33" type="noConversion"/>
  </si>
  <si>
    <t>설계설명서</t>
    <phoneticPr fontId="30" type="noConversion"/>
  </si>
  <si>
    <t>관급자재내역서</t>
    <phoneticPr fontId="33" type="noConversion"/>
  </si>
  <si>
    <t>도급자관급자재대</t>
    <phoneticPr fontId="33" type="noConversion"/>
  </si>
  <si>
    <t>도급자관급자재대</t>
    <phoneticPr fontId="30" type="noConversion"/>
  </si>
  <si>
    <t>전기공사손해배상공제</t>
    <phoneticPr fontId="33" type="noConversion"/>
  </si>
  <si>
    <t>(합계+일반관리비+이윤+도급관급/1.1)의</t>
    <phoneticPr fontId="33" type="noConversion"/>
  </si>
  <si>
    <t>*1.2</t>
    <phoneticPr fontId="30" type="noConversion"/>
  </si>
  <si>
    <t>국립경국대학교 학생회관 및 체육관 조도 개선 공사</t>
    <phoneticPr fontId="30" type="noConversion"/>
  </si>
  <si>
    <t>학생회관 전등설비공사</t>
  </si>
  <si>
    <t>체육관 전등설비공사</t>
  </si>
  <si>
    <t/>
  </si>
  <si>
    <t>관 급 자 재 비</t>
  </si>
  <si>
    <t>DJ</t>
  </si>
  <si>
    <t>계</t>
  </si>
  <si>
    <t>A3</t>
  </si>
  <si>
    <t>비      고</t>
  </si>
  <si>
    <t>[ 합           계 ]</t>
  </si>
  <si>
    <t>0103</t>
  </si>
  <si>
    <t>010301</t>
  </si>
  <si>
    <t>010301  LED조명기구 구매</t>
  </si>
  <si>
    <t>3</t>
  </si>
  <si>
    <t>0103  관급자재비</t>
  </si>
  <si>
    <t>01</t>
  </si>
  <si>
    <t>0102</t>
  </si>
  <si>
    <t>0102  체육관 전등설비공사</t>
  </si>
  <si>
    <t>0101</t>
  </si>
  <si>
    <t>0101  학생회관 전등설비공사</t>
  </si>
  <si>
    <t>01  국립경국대학교 학생회관 및 체육관 조도 개선 공사</t>
  </si>
  <si>
    <t>금  액</t>
  </si>
  <si>
    <t>단  가</t>
  </si>
  <si>
    <t>원가계산서 연결금액</t>
  </si>
  <si>
    <t>공종소계</t>
  </si>
  <si>
    <t>공종레벨</t>
  </si>
  <si>
    <t>공종구분</t>
  </si>
  <si>
    <t>상위공종</t>
  </si>
  <si>
    <t>변수</t>
  </si>
  <si>
    <t>공종코드</t>
  </si>
  <si>
    <t>비  고</t>
  </si>
  <si>
    <t>합      계</t>
  </si>
  <si>
    <t>경      비</t>
  </si>
  <si>
    <t>노  무  비</t>
  </si>
  <si>
    <t>재  료  비</t>
  </si>
  <si>
    <t>수량</t>
  </si>
  <si>
    <t>단위</t>
  </si>
  <si>
    <t>규      격</t>
  </si>
  <si>
    <t>품      명</t>
  </si>
  <si>
    <t>[ 국립경국대학교 학생회관 및 체육관 조도 개선 공사 ]</t>
  </si>
  <si>
    <t>공 종 별 집 계 표</t>
  </si>
  <si>
    <t>TOTAL</t>
  </si>
  <si>
    <t>01030154DF23332F4EE8646B5598A641A49570F3BBBF</t>
  </si>
  <si>
    <t>T</t>
  </si>
  <si>
    <t>F</t>
  </si>
  <si>
    <t>54DF23332F4EE8646B5598A641A49570F3BBBF</t>
  </si>
  <si>
    <t>EA</t>
  </si>
  <si>
    <t>LED 6W/2 비상조명등</t>
  </si>
  <si>
    <t>등기구 "T" TYPE</t>
  </si>
  <si>
    <t>01030154DF23332F4EE8646B5598A641A49570F3BBBE</t>
  </si>
  <si>
    <t>54DF23332F4EE8646B5598A641A49570F3BBBE</t>
  </si>
  <si>
    <t>LED 12W 벽부등</t>
  </si>
  <si>
    <t>등기구 "S" TYPE</t>
  </si>
  <si>
    <t>01030154DF23332F4EE8646B5598A641A49570F3BBB1</t>
  </si>
  <si>
    <t>54DF23332F4EE8646B5598A641A49570F3BBB1</t>
  </si>
  <si>
    <t>LED 15W 원형직부등</t>
  </si>
  <si>
    <t>등기구 "R" TYPE</t>
  </si>
  <si>
    <t>01030154DF23332F4EE8646B5598A641A49570F3BBB0</t>
  </si>
  <si>
    <t>54DF23332F4EE8646B5598A641A49570F3BBB0</t>
  </si>
  <si>
    <t>LED 15W 센서등</t>
  </si>
  <si>
    <t>등기구 "Q" TYPE</t>
  </si>
  <si>
    <t>01030154DF23332F4EE8646B5598A641A49570F3BBB3</t>
  </si>
  <si>
    <t>54DF23332F4EE8646B5598A641A49570F3BBB3</t>
  </si>
  <si>
    <t>LED 10W COB</t>
  </si>
  <si>
    <t>등기구 "P" TYPE</t>
  </si>
  <si>
    <t>01030154DF23332F4EE8646B5598A641A49570F3BBB2</t>
  </si>
  <si>
    <t>54DF23332F4EE8646B5598A641A49570F3BBB2</t>
  </si>
  <si>
    <t>LED 30W 다운라이트 8"</t>
  </si>
  <si>
    <t>등기구 "O" TYPE</t>
  </si>
  <si>
    <t>01030154DF23332F4EE8646B5598A641A49570F3BBB5</t>
  </si>
  <si>
    <t>54DF23332F4EE8646B5598A641A49570F3BBB5</t>
  </si>
  <si>
    <t>LED 10W 다운라이트 6"</t>
  </si>
  <si>
    <t>등기구 "N" TYPE</t>
  </si>
  <si>
    <t>01030154DF23332F4EE8646B5598A641A49570F3BAA7</t>
  </si>
  <si>
    <t>54DF23332F4EE8646B5598A641A49570F3BAA7</t>
  </si>
  <si>
    <t>LED 40W 레이스웨이등</t>
  </si>
  <si>
    <t>등기구 "I" TYPE</t>
  </si>
  <si>
    <t>01030154DF23332F4EE8646B5598A641A49570F3BAA8</t>
  </si>
  <si>
    <t>54DF23332F4EE8646B5598A641A49570F3BAA8</t>
  </si>
  <si>
    <t>LED 25W 직부등 300x600</t>
  </si>
  <si>
    <t>등기구 "H" TYPE</t>
  </si>
  <si>
    <t>01030154DF23332F4EE8646B5598A641A49570F3BAA9</t>
  </si>
  <si>
    <t>54DF23332F4EE8646B5598A641A49570F3BAA9</t>
  </si>
  <si>
    <t>LED 25W 평판등 (M바) 300x600</t>
  </si>
  <si>
    <t>등기구 "G" TYPE</t>
  </si>
  <si>
    <t>01030154DF23332F4EE8646B5598A641A49570F3BAAA</t>
  </si>
  <si>
    <t>54DF23332F4EE8646B5598A641A49570F3BAAA</t>
  </si>
  <si>
    <t>LED 40W 평판등 (C바) 600x600</t>
  </si>
  <si>
    <t>등기구 "F" TYPE</t>
  </si>
  <si>
    <t>01030154DF23332F4EE8646B5598A641A49570F3BAAB</t>
  </si>
  <si>
    <t>54DF23332F4EE8646B5598A641A49570F3BAAB</t>
  </si>
  <si>
    <t>LED 40W 방습등</t>
  </si>
  <si>
    <t>등기구 "E" TYPE</t>
  </si>
  <si>
    <t>01030154DF23332F4EE8646B5598A641A49570F3BAAD</t>
  </si>
  <si>
    <t>54DF23332F4EE8646B5598A641A49570F3BAAD</t>
  </si>
  <si>
    <t>LED 40W 직부등 (C바) 300x1200</t>
  </si>
  <si>
    <t>등기구 "C" TYPE</t>
  </si>
  <si>
    <t>01030154DF23332F4EE8646B5598A641A49570F3BAAF</t>
  </si>
  <si>
    <t>54DF23332F4EE8646B5598A641A49570F3BAAF</t>
  </si>
  <si>
    <t>LED 40W 평판등 (M바) 300x1200</t>
  </si>
  <si>
    <t>등기구 "A" TYPE</t>
  </si>
  <si>
    <t>관급자재비</t>
    <phoneticPr fontId="210" type="noConversion"/>
  </si>
  <si>
    <t>010253BD73CD2F4BEA6D30CC9F20DE466C</t>
  </si>
  <si>
    <t>53BD73CD2F4BEA6D30CC9F20DE466C</t>
  </si>
  <si>
    <t>호표 27</t>
  </si>
  <si>
    <t>개</t>
  </si>
  <si>
    <t>등기구 (철거)</t>
  </si>
  <si>
    <t>010253BD73CD2F4BEA6D30CC9F20DE466D</t>
  </si>
  <si>
    <t>53BD73CD2F4BEA6D30CC9F20DE466D</t>
  </si>
  <si>
    <t>호표 26</t>
  </si>
  <si>
    <t>010253BD73CD2F4BEA6D30CC9F20DE4662</t>
  </si>
  <si>
    <t>53BD73CD2F4BEA6D30CC9F20DE4662</t>
  </si>
  <si>
    <t>호표 25</t>
  </si>
  <si>
    <t>010253BD73CD2F4BEA6D30CC9F20DE4666</t>
  </si>
  <si>
    <t>53BD73CD2F4BEA6D30CC9F20DE4666</t>
  </si>
  <si>
    <t>호표 22</t>
  </si>
  <si>
    <t>010253BD73CD2F4BEA6D30CC9F20DE4664</t>
  </si>
  <si>
    <t>53BD73CD2F4BEA6D30CC9F20DE4664</t>
  </si>
  <si>
    <t>호표 21</t>
  </si>
  <si>
    <t>010253BD73CD2F4BEA6D30CC9F20DDA9F8</t>
  </si>
  <si>
    <t>53BD73CD2F4BEA6D30CC9F20DDA9F8</t>
  </si>
  <si>
    <t>호표 19</t>
  </si>
  <si>
    <t>010253BD73CD2F4BEA6D30CC9F20DDA9FA</t>
  </si>
  <si>
    <t>53BD73CD2F4BEA6D30CC9F20DDA9FA</t>
  </si>
  <si>
    <t>호표 17</t>
  </si>
  <si>
    <t>010253BD73CD2F4BEA6D30CC9F20DDA9FE</t>
  </si>
  <si>
    <t>53BD73CD2F4BEA6D30CC9F20DDA9FE</t>
  </si>
  <si>
    <t>호표 15</t>
  </si>
  <si>
    <t>010253BD73CD2F4BEA6D30CC9F21E38A47</t>
  </si>
  <si>
    <t>53BD73CD2F4BEA6D30CC9F21E38A47</t>
  </si>
  <si>
    <t>호표 5</t>
  </si>
  <si>
    <t>010253BD73CD2F4BEA6D30CC9F21E38A44</t>
  </si>
  <si>
    <t>53BD73CD2F4BEA6D30CC9F21E38A44</t>
  </si>
  <si>
    <t>호표 4</t>
  </si>
  <si>
    <t>010253BD73CD2F4BEA6D30CC9F21E38A45</t>
  </si>
  <si>
    <t>53BD73CD2F4BEA6D30CC9F21E38A45</t>
  </si>
  <si>
    <t>호표 3</t>
  </si>
  <si>
    <t>010253BD73CD2F4BEA6D30CC9F21E38A43</t>
  </si>
  <si>
    <t>53BD73CD2F4BEA6D30CC9F21E38A43</t>
  </si>
  <si>
    <t>호표 1</t>
  </si>
  <si>
    <t>010253BD73CD2F4BEA6D30CC9F21E38FC1</t>
  </si>
  <si>
    <t>53BD73CD2F4BEA6D30CC9F21E38FC1</t>
  </si>
  <si>
    <t>호표 11</t>
  </si>
  <si>
    <t>010253BD73CD2F4BEA6D30CC9F21E389BB</t>
  </si>
  <si>
    <t>53BD73CD2F4BEA6D30CC9F21E389BB</t>
  </si>
  <si>
    <t>호표 7</t>
  </si>
  <si>
    <t>010253BD73CD2F4BEA6D30CC9F21E2EC32</t>
  </si>
  <si>
    <t>53BD73CD2F4BEA6D30CC9F21E2EC32</t>
  </si>
  <si>
    <t>호표 12</t>
  </si>
  <si>
    <t>010253BD73CD2F4BEA6D30CC9F21E2EDDB</t>
  </si>
  <si>
    <t>53BD73CD2F4BEA6D30CC9F21E2EDDB</t>
  </si>
  <si>
    <t>호표 13</t>
  </si>
  <si>
    <t>010153BD73CD2F4BEA6D30CC9F20DE470C</t>
  </si>
  <si>
    <t>53BD73CD2F4BEA6D30CC9F20DE470C</t>
  </si>
  <si>
    <t>호표 28</t>
  </si>
  <si>
    <t>010153BD73CD2F4BEA6D30CC9F20DE466C</t>
  </si>
  <si>
    <t>010153BD73CD2F4BEA6D30CC9F20DE466D</t>
  </si>
  <si>
    <t>010153BD73CD2F4BEA6D30CC9F20DE4662</t>
  </si>
  <si>
    <t>010153BD73CD2F4BEA6D30CC9F20DE4663</t>
  </si>
  <si>
    <t>53BD73CD2F4BEA6D30CC9F20DE4663</t>
  </si>
  <si>
    <t>호표 24</t>
  </si>
  <si>
    <t>010153BD73CD2F4BEA6D30CC9F20DE4661</t>
  </si>
  <si>
    <t>53BD73CD2F4BEA6D30CC9F20DE4661</t>
  </si>
  <si>
    <t>호표 23</t>
  </si>
  <si>
    <t>010153BD73CD2F4BEA6D30CC9F20DE4666</t>
  </si>
  <si>
    <t>010153BD73CD2F4BEA6D30CC9F20DE4664</t>
  </si>
  <si>
    <t>010153BD73CD2F4BEA6D30CC9F20DDA9FA</t>
  </si>
  <si>
    <t>010153BD73CD2F4BEA6D30CC9F20DDA9FB</t>
  </si>
  <si>
    <t>53BD73CD2F4BEA6D30CC9F20DDA9FB</t>
  </si>
  <si>
    <t>호표 16</t>
  </si>
  <si>
    <t>010153BD73CD2F4BEA6D30CC9F20DE4665</t>
  </si>
  <si>
    <t>53BD73CD2F4BEA6D30CC9F20DE4665</t>
  </si>
  <si>
    <t>호표 20</t>
  </si>
  <si>
    <t>010153BD73CD2F4BEA6D30CC9F20DDA9F9</t>
  </si>
  <si>
    <t>53BD73CD2F4BEA6D30CC9F20DDA9F9</t>
  </si>
  <si>
    <t>호표 18</t>
  </si>
  <si>
    <t>010153BD73CD2F4BEA6D30CC9F20DDA9FE</t>
  </si>
  <si>
    <t>010153BD73CD2F4BEA6D30CC9F21E38A46</t>
  </si>
  <si>
    <t>53BD73CD2F4BEA6D30CC9F21E38A46</t>
  </si>
  <si>
    <t>호표 6</t>
  </si>
  <si>
    <t>010153BD73CD2F4BEA6D30CC9F21E38A47</t>
  </si>
  <si>
    <t>010153BD73CD2F4BEA6D30CC9F21E38A44</t>
  </si>
  <si>
    <t>010153BD73CD2F4BEA6D30CC9F21E38A45</t>
  </si>
  <si>
    <t>010153BD73CD2F4BEA6D30CC9F21E38A42</t>
  </si>
  <si>
    <t>53BD73CD2F4BEA6D30CC9F21E38A42</t>
  </si>
  <si>
    <t>호표 2</t>
  </si>
  <si>
    <t>010153BD73CD2F4BEA6D30CC9F21E38892</t>
  </si>
  <si>
    <t>53BD73CD2F4BEA6D30CC9F21E38892</t>
  </si>
  <si>
    <t>호표 8</t>
  </si>
  <si>
    <t>010153BD73CD2F4BEA6D30CC9F21E38A43</t>
  </si>
  <si>
    <t>010153BD73CD2F4BEA6D30CC9F21E38FC1</t>
  </si>
  <si>
    <t>010153BD73CD2F4BEA6D30CC9F21E2EC32</t>
  </si>
  <si>
    <t>010153BD73CD2F4BEA6D30CC9F21E2EDDE</t>
  </si>
  <si>
    <t>53BD73CD2F4BEA6D30CC9F21E2EDDE</t>
  </si>
  <si>
    <t>호표 14</t>
  </si>
  <si>
    <t>010153BD73CD2F4BEA6D30CC9F21E38FC0</t>
  </si>
  <si>
    <t>53BD73CD2F4BEA6D30CC9F21E38FC0</t>
  </si>
  <si>
    <t>호표 10</t>
  </si>
  <si>
    <t>010153BD73CD2F4BEA6D30CC9F21E38FC3</t>
  </si>
  <si>
    <t>53BD73CD2F4BEA6D30CC9F21E38FC3</t>
  </si>
  <si>
    <t>호표 9</t>
  </si>
  <si>
    <t>010153BD73CD2F4BEA6D30CC9F21E2EDDB</t>
  </si>
  <si>
    <t>고유번호</t>
  </si>
  <si>
    <t>공종+자재</t>
  </si>
  <si>
    <t>자재구분</t>
  </si>
  <si>
    <t>JUK20</t>
  </si>
  <si>
    <t>JUK19</t>
  </si>
  <si>
    <t>JUK18</t>
  </si>
  <si>
    <t>JUK17</t>
  </si>
  <si>
    <t>JUK16</t>
  </si>
  <si>
    <t>JUK15</t>
  </si>
  <si>
    <t>JUK14</t>
  </si>
  <si>
    <t>JUK13</t>
  </si>
  <si>
    <t>JUK12</t>
  </si>
  <si>
    <t>JUK11</t>
  </si>
  <si>
    <t>JUK10</t>
  </si>
  <si>
    <t>JUK9</t>
  </si>
  <si>
    <t>JUK8</t>
  </si>
  <si>
    <t>JUK7</t>
  </si>
  <si>
    <t>JUK6</t>
  </si>
  <si>
    <t>JUK5</t>
  </si>
  <si>
    <t>JUK4</t>
  </si>
  <si>
    <t>JUK3</t>
  </si>
  <si>
    <t>JUK2</t>
  </si>
  <si>
    <t>JUK1</t>
  </si>
  <si>
    <t>적용율</t>
  </si>
  <si>
    <t>손료저장</t>
  </si>
  <si>
    <t>손료적용</t>
  </si>
  <si>
    <t>자재</t>
  </si>
  <si>
    <t>단산</t>
  </si>
  <si>
    <t>일위</t>
  </si>
  <si>
    <t>설정</t>
  </si>
  <si>
    <t>품목코드</t>
  </si>
  <si>
    <t>공 종 별 내 역 서</t>
  </si>
  <si>
    <t>전기 5-25-3.7.8</t>
  </si>
  <si>
    <t>전기 5-25-3.8</t>
  </si>
  <si>
    <t>장비일위</t>
  </si>
  <si>
    <t>품셈개요</t>
  </si>
  <si>
    <t>할증</t>
  </si>
  <si>
    <t>노임계수</t>
  </si>
  <si>
    <t>번  호</t>
  </si>
  <si>
    <t>합    계</t>
  </si>
  <si>
    <t>경    비</t>
  </si>
  <si>
    <t>노 무 비</t>
  </si>
  <si>
    <t>재 료 비</t>
  </si>
  <si>
    <t>코  드</t>
  </si>
  <si>
    <t>일 위 대 가 목 록</t>
  </si>
  <si>
    <t xml:space="preserve"> [ 합          계 ]</t>
  </si>
  <si>
    <t>53BD73CD2F4BEA6D30CC9F20DE470C52E8A3E42E41AC6D6E2891194DED001</t>
  </si>
  <si>
    <t>52E8A3E42E41AC6D6E2891194DED001</t>
  </si>
  <si>
    <t>식</t>
  </si>
  <si>
    <t>인력품의 3%</t>
  </si>
  <si>
    <t>공구손료</t>
  </si>
  <si>
    <t>53BD73CD2F4BEA6D30CC9F20DE470C532453BF224A4C614F839A00DC5A45D535EA46</t>
  </si>
  <si>
    <t>532453BF224A4C614F839A00DC5A45D535EA46</t>
  </si>
  <si>
    <t>인</t>
  </si>
  <si>
    <t>일반공사 직종</t>
  </si>
  <si>
    <t>내선전공</t>
  </si>
  <si>
    <t>53BD73CD2F4BEA6D30CC9F20DE470C54DF23332F4EE8646B5598A641A495757ED63C</t>
  </si>
  <si>
    <t>54DF23332F4EE8646B5598A641A495757ED63C</t>
  </si>
  <si>
    <t>등기구 (철거)  LED 6W/2 비상조명등  개  전기 5-25-3.7.8   ( 호표 28 )</t>
  </si>
  <si>
    <t>53BD73CD2F4BEA6D30CC9F20DE466C52E8A3E42E41AC6D6E2891194DED001</t>
  </si>
  <si>
    <t>53BD73CD2F4BEA6D30CC9F20DE466C532453BF224A4C614F839A00DC5A45D535EA46</t>
  </si>
  <si>
    <t>53BD73CD2F4BEA6D30CC9F20DE466C54DF23332F4EE8646B5598A641A495757ED516</t>
  </si>
  <si>
    <t>54DF23332F4EE8646B5598A641A495757ED516</t>
  </si>
  <si>
    <t>등기구 (철거)  LED 12W 벽부등  개  전기 5-25-3.7.8   ( 호표 27 )</t>
  </si>
  <si>
    <t>53BD73CD2F4BEA6D30CC9F20DE466D52E8A3E42E41AC6D6E2891194DED001</t>
  </si>
  <si>
    <t>53BD73CD2F4BEA6D30CC9F20DE466D532453BF224A4C614F839A00DC5A45D535EA46</t>
  </si>
  <si>
    <t>53BD73CD2F4BEA6D30CC9F20DE466D54DF23332F4EE8646B5598A641A495757ED244</t>
  </si>
  <si>
    <t>54DF23332F4EE8646B5598A641A495757ED244</t>
  </si>
  <si>
    <t>등기구 (철거)  LED 15W 원형직부등  개  전기 5-25-3.7.8   ( 호표 26 )</t>
  </si>
  <si>
    <t>53BD73CD2F4BEA6D30CC9F20DE466252E8A3E42E41AC6D6E2891194DED001</t>
  </si>
  <si>
    <t>53BD73CD2F4BEA6D30CC9F20DE4662532453BF224A4C614F839A00DC5A45D535EA46</t>
  </si>
  <si>
    <t>53BD73CD2F4BEA6D30CC9F20DE466254DF23332F4EE8646B5598A641A495757ED241</t>
  </si>
  <si>
    <t>54DF23332F4EE8646B5598A641A495757ED241</t>
  </si>
  <si>
    <t>등기구 (철거)  LED 15W 센서등  개  전기 5-25-3.7.8   ( 호표 25 )</t>
  </si>
  <si>
    <t>53BD73CD2F4BEA6D30CC9F20DE466352E8A3E42E41AC6D6E2891194DED001</t>
  </si>
  <si>
    <t>53BD73CD2F4BEA6D30CC9F20DE4663532453BF224A4C614F839A00DC5A45D535EA46</t>
  </si>
  <si>
    <t>53BD73CD2F4BEA6D30CC9F20DE466354DF23332F4EE8646B5598A641A495757ED368</t>
  </si>
  <si>
    <t>54DF23332F4EE8646B5598A641A495757ED368</t>
  </si>
  <si>
    <t>등기구 (철거)  LED 10W COB  개  전기 5-25-3.7.8   ( 호표 24 )</t>
  </si>
  <si>
    <t>53BD73CD2F4BEA6D30CC9F20DE466152E8A3E42E41AC6D6E2891194DED001</t>
  </si>
  <si>
    <t>53BD73CD2F4BEA6D30CC9F20DE4661532453BF224A4C614F839A00DC5A45D535EA46</t>
  </si>
  <si>
    <t>53BD73CD2F4BEA6D30CC9F20DE466154DF23332F4EE8646B5598A641A495757ED095</t>
  </si>
  <si>
    <t>54DF23332F4EE8646B5598A641A495757ED095</t>
  </si>
  <si>
    <t>등기구 (철거)  LED 30W 다운라이트 8"  개  전기 5-25-3.7.8   ( 호표 23 )</t>
  </si>
  <si>
    <t>53BD73CD2F4BEA6D30CC9F20DE466652E8A3E42E41AC6D6E2891194DED001</t>
  </si>
  <si>
    <t>53BD73CD2F4BEA6D30CC9F20DE4666532453BF224A4C614F839A00DC5A45D535EA46</t>
  </si>
  <si>
    <t>53BD73CD2F4BEA6D30CC9F20DE466654DF23332F4EE8646B5598A641A495757ED094</t>
  </si>
  <si>
    <t>54DF23332F4EE8646B5598A641A495757ED094</t>
  </si>
  <si>
    <t>등기구 (철거)  LED 10W 다운라이트 6"  개  전기 5-25-3.7.8   ( 호표 22 )</t>
  </si>
  <si>
    <t>53BD73CD2F4BEA6D30CC9F20DE466452E8A3E42E41AC6D6E2891194DED001</t>
  </si>
  <si>
    <t>53BD73CD2F4BEA6D30CC9F20DE4664532453BF224A4C614F839A00DC5A45D535EA46</t>
  </si>
  <si>
    <t>53BD73CD2F4BEA6D30CC9F20DE466454DF23332F4EE8646B5598A641A495757ED1BE</t>
  </si>
  <si>
    <t>54DF23332F4EE8646B5598A641A495757ED1BE</t>
  </si>
  <si>
    <t>등기구 (철거)  LED 40W 레이스웨이등  개  전기 5-25-3.7.8   ( 호표 21 )</t>
  </si>
  <si>
    <t>53BD73CD2F4BEA6D30CC9F20DE466552E8A3E42E41AC6D6E2891194DED001</t>
  </si>
  <si>
    <t>53BD73CD2F4BEA6D30CC9F20DE4665532453BF224A4C614F839A00DC5A45D535EA46</t>
  </si>
  <si>
    <t>53BD73CD2F4BEA6D30CC9F20DE466554DF23332F4EE8646B5598A641A495757ED1BB</t>
  </si>
  <si>
    <t>54DF23332F4EE8646B5598A641A495757ED1BB</t>
  </si>
  <si>
    <t>등기구 (철거)  LED 40W 방습등  개  전기 5-25-3.7.8   ( 호표 20 )</t>
  </si>
  <si>
    <t>53BD73CD2F4BEA6D30CC9F20DDA9F852E8A3E42E41AC6D6E2891194DED001</t>
  </si>
  <si>
    <t>53BD73CD2F4BEA6D30CC9F20DDA9F8532453BF224A4C614F839A00DC5A45D535EA46</t>
  </si>
  <si>
    <t>53BD73CD2F4BEA6D30CC9F20DDA9F854DF23332F4EE8646B5598A641A495757DC276</t>
  </si>
  <si>
    <t>54DF23332F4EE8646B5598A641A495757DC276</t>
  </si>
  <si>
    <t>등기구 (철거)  LED 25W 직부등 300x600  개  전기 5-25-3.7.8   ( 호표 19 )</t>
  </si>
  <si>
    <t>53BD73CD2F4BEA6D30CC9F20DDA9F952E8A3E42E41AC6D6E2891194DED001</t>
  </si>
  <si>
    <t>53BD73CD2F4BEA6D30CC9F20DDA9F9532453BF224A4C614F839A00DC5A45D535EA46</t>
  </si>
  <si>
    <t>53BD73CD2F4BEA6D30CC9F20DDA9F954DF23332F4EE8646B5598A641A495757DC273</t>
  </si>
  <si>
    <t>54DF23332F4EE8646B5598A641A495757DC273</t>
  </si>
  <si>
    <t>등기구 (철거)  LED 40W 직부등 (C바) 300x1200  개  전기 5-25-3.7.8   ( 호표 18 )</t>
  </si>
  <si>
    <t>53BD73CD2F4BEA6D30CC9F20DDA9FA52E8A3E42E41AC6D6E2891194DED001</t>
  </si>
  <si>
    <t>53BD73CD2F4BEA6D30CC9F20DDA9FA532453BF224A4C614F839A00DC5A45D535EA46</t>
  </si>
  <si>
    <t>53BD73CD2F4BEA6D30CC9F20DDA9FA54DF23332F4EE8646B5598A641A495757DCD1B</t>
  </si>
  <si>
    <t>54DF23332F4EE8646B5598A641A495757DCD1B</t>
  </si>
  <si>
    <t>등기구 (철거)  LED 25W 평판등 (M바) 300x600  개  전기 5-25-3.7.8   ( 호표 17 )</t>
  </si>
  <si>
    <t>53BD73CD2F4BEA6D30CC9F20DDA9FB52E8A3E42E41AC6D6E2891194DED001</t>
  </si>
  <si>
    <t>53BD73CD2F4BEA6D30CC9F20DDA9FB532453BF224A4C614F839A00DC5A45D535EA46</t>
  </si>
  <si>
    <t>53BD73CD2F4BEA6D30CC9F20DDA9FB54DF23332F4EE8646B5598A641A495757DCD18</t>
  </si>
  <si>
    <t>54DF23332F4EE8646B5598A641A495757DCD18</t>
  </si>
  <si>
    <t>등기구 (철거)  LED 40W 평판등 (C바) 600x600  개  전기 5-25-3.7.8   ( 호표 16 )</t>
  </si>
  <si>
    <t>53BD73CD2F4BEA6D30CC9F20DDA9FE52E8A3E42E41AC6D6E2891194DED001</t>
  </si>
  <si>
    <t>53BD73CD2F4BEA6D30CC9F20DDA9FE532453BF224A4C614F839A00DC5A45D535EA46</t>
  </si>
  <si>
    <t>53BD73CD2F4BEA6D30CC9F20DDA9FE54DF23332F4EE8646B5598A641A495757DCD1C</t>
  </si>
  <si>
    <t>54DF23332F4EE8646B5598A641A495757DCD1C</t>
  </si>
  <si>
    <t>등기구 (철거)  LED 40W 평판등 (M바) 300x1200  개  전기 5-25-3.7.8   ( 호표 15 )</t>
  </si>
  <si>
    <t>53BD73CD2F4BEA6D30CC9F21E2EDDE52E8A3E42E41AC6D6E2891194DED001</t>
  </si>
  <si>
    <t>53BD73CD2F4BEA6D30CC9F21E2EDDE532453BF224A4C614F839A00DC5A45D535EA46</t>
  </si>
  <si>
    <t>53BD73CD2F4BEA6D30CC9F21E2EDDE54DF23332F4EE8646B5598A641A49570F3BAAA</t>
  </si>
  <si>
    <t>2</t>
  </si>
  <si>
    <t>관급자재</t>
  </si>
  <si>
    <t>등기구 "F" TYPE  LED 40W 평판등 (C바) 600x600  개  전기 5-25-3.8   ( 호표 14 )</t>
  </si>
  <si>
    <t>53BD73CD2F4BEA6D30CC9F21E2EDDB52E8A3E42E41AC6D6E2891194DED001</t>
  </si>
  <si>
    <t>53BD73CD2F4BEA6D30CC9F21E2EDDB532453BF224A4C614F839A00DC5A45D535EA46</t>
  </si>
  <si>
    <t>53BD73CD2F4BEA6D30CC9F21E2EDDB54DF23332F4EE8646B5598A641A49570F3BAAF</t>
  </si>
  <si>
    <t>등기구 "A" TYPE  LED 40W 평판등 (M바) 300x1200  개  전기 5-25-3.8   ( 호표 13 )</t>
  </si>
  <si>
    <t>53BD73CD2F4BEA6D30CC9F21E2EC3252E8A3E42E41AC6D6E2891194DED001</t>
  </si>
  <si>
    <t>53BD73CD2F4BEA6D30CC9F21E2EC32532453BF224A4C614F839A00DC5A45D535EA46</t>
  </si>
  <si>
    <t>53BD73CD2F4BEA6D30CC9F21E2EC3254DF23332F4EE8646B5598A641A49570F3BAA9</t>
  </si>
  <si>
    <t>등기구 "G" TYPE  LED 25W 평판등 (M바) 300x600  개  전기 5-25-3.8   ( 호표 12 )</t>
  </si>
  <si>
    <t>53BD73CD2F4BEA6D30CC9F21E38FC152E8A3E42E41AC6D6E2891194DED001</t>
  </si>
  <si>
    <t>53BD73CD2F4BEA6D30CC9F21E38FC1532453BF224A4C614F839A00DC5A45D535EA46</t>
  </si>
  <si>
    <t>53BD73CD2F4BEA6D30CC9F21E38FC154DF23332F4EE8646B5598A641A49570F3BAA7</t>
  </si>
  <si>
    <t>등기구 "I" TYPE  LED 40W 레이스웨이등  개  전기 5-25-3.8   ( 호표 11 )</t>
  </si>
  <si>
    <t>53BD73CD2F4BEA6D30CC9F21E38FC052E8A3E42E41AC6D6E2891194DED001</t>
  </si>
  <si>
    <t>53BD73CD2F4BEA6D30CC9F21E38FC0532453BF224A4C614F839A00DC5A45D535EA46</t>
  </si>
  <si>
    <t>53BD73CD2F4BEA6D30CC9F21E38FC054DF23332F4EE8646B5598A641A49570F3BAAB</t>
  </si>
  <si>
    <t>등기구 "E" TYPE  LED 40W 방습등  개  전기 5-25-3.8   ( 호표 10 )</t>
  </si>
  <si>
    <t>53BD73CD2F4BEA6D30CC9F21E38FC352E8A3E42E41AC6D6E2891194DED001</t>
  </si>
  <si>
    <t>53BD73CD2F4BEA6D30CC9F21E38FC3532453BF224A4C614F839A00DC5A45D535EA46</t>
  </si>
  <si>
    <t>53BD73CD2F4BEA6D30CC9F21E38FC354DF23332F4EE8646B5598A641A49570F3BAAD</t>
  </si>
  <si>
    <t>등기구 "C" TYPE  LED 40W 직부등 (C바) 300x1200  개  전기 5-25-3.8   ( 호표 9 )</t>
  </si>
  <si>
    <t>53BD73CD2F4BEA6D30CC9F21E3889252E8A3E42E41AC6D6E2891194DED001</t>
  </si>
  <si>
    <t>53BD73CD2F4BEA6D30CC9F21E38892532453BF224A4C614F839A00DC5A45D535EA46</t>
  </si>
  <si>
    <t>53BD73CD2F4BEA6D30CC9F21E3889254DF23332F4EE8646B5598A641A49570F3BBB2</t>
  </si>
  <si>
    <t>등기구 "O" TYPE  LED 30W 다운라이트 8"  개  전기 5-25-3.8   ( 호표 8 )</t>
  </si>
  <si>
    <t>53BD73CD2F4BEA6D30CC9F21E389BB52E8A3E42E41AC6D6E2891194DED001</t>
  </si>
  <si>
    <t>53BD73CD2F4BEA6D30CC9F21E389BB532453BF224A4C614F839A00DC5A45D535EA46</t>
  </si>
  <si>
    <t>53BD73CD2F4BEA6D30CC9F21E389BB54DF23332F4EE8646B5598A641A49570F3BAA8</t>
  </si>
  <si>
    <t>등기구 "H" TYPE  LED 25W 직부등 300x600  개  전기 5-25-3.8   ( 호표 7 )</t>
  </si>
  <si>
    <t>53BD73CD2F4BEA6D30CC9F21E38A4652E8A3E42E41AC6D6E2891194DED001</t>
  </si>
  <si>
    <t>53BD73CD2F4BEA6D30CC9F21E38A46532453BF224A4C614F839A00DC5A45D535EA46</t>
  </si>
  <si>
    <t>53BD73CD2F4BEA6D30CC9F21E38A4654DF23332F4EE8646B5598A641A49570F3BBBF</t>
  </si>
  <si>
    <t>등기구 "T" TYPE  LED 6W/2 비상조명등  개  전기 5-25-3.8   ( 호표 6 )</t>
  </si>
  <si>
    <t>53BD73CD2F4BEA6D30CC9F21E38A4752E8A3E42E41AC6D6E2891194DED001</t>
  </si>
  <si>
    <t>53BD73CD2F4BEA6D30CC9F21E38A47532453BF224A4C614F839A00DC5A45D535EA46</t>
  </si>
  <si>
    <t>53BD73CD2F4BEA6D30CC9F21E38A4754DF23332F4EE8646B5598A641A49570F3BBBE</t>
  </si>
  <si>
    <t>등기구 "S" TYPE  LED 12W 벽부등  개  전기 5-25-3.8   ( 호표 5 )</t>
  </si>
  <si>
    <t>53BD73CD2F4BEA6D30CC9F21E38A4452E8A3E42E41AC6D6E2891194DED001</t>
  </si>
  <si>
    <t>53BD73CD2F4BEA6D30CC9F21E38A44532453BF224A4C614F839A00DC5A45D535EA46</t>
  </si>
  <si>
    <t>53BD73CD2F4BEA6D30CC9F21E38A4454DF23332F4EE8646B5598A641A49570F3BBB1</t>
  </si>
  <si>
    <t>등기구 "R" TYPE  LED 15W 원형직부등  개  전기 5-25-3.8   ( 호표 4 )</t>
  </si>
  <si>
    <t>53BD73CD2F4BEA6D30CC9F21E38A4552E8A3E42E41AC6D6E2891194DED001</t>
  </si>
  <si>
    <t>53BD73CD2F4BEA6D30CC9F21E38A45532453BF224A4C614F839A00DC5A45D535EA46</t>
  </si>
  <si>
    <t>53BD73CD2F4BEA6D30CC9F21E38A4554DF23332F4EE8646B5598A641A49570F3BBB0</t>
  </si>
  <si>
    <t>등기구 "Q" TYPE  LED 15W 센서등  개  전기 5-25-3.8   ( 호표 3 )</t>
  </si>
  <si>
    <t>53BD73CD2F4BEA6D30CC9F21E38A4252E8A3E42E41AC6D6E2891194DED001</t>
  </si>
  <si>
    <t>53BD73CD2F4BEA6D30CC9F21E38A42532453BF224A4C614F839A00DC5A45D535EA46</t>
  </si>
  <si>
    <t>53BD73CD2F4BEA6D30CC9F21E38A4254DF23332F4EE8646B5598A641A49570F3BBB3</t>
  </si>
  <si>
    <t>등기구 "P" TYPE  LED 10W COB  개  전기 5-25-3.8   ( 호표 2 )</t>
  </si>
  <si>
    <t>53BD73CD2F4BEA6D30CC9F21E38A4352E8A3E42E41AC6D6E2891194DED001</t>
  </si>
  <si>
    <t>53BD73CD2F4BEA6D30CC9F21E38A43532453BF224A4C614F839A00DC5A45D535EA46</t>
  </si>
  <si>
    <t>53BD73CD2F4BEA6D30CC9F21E38A4354DF23332F4EE8646B5598A641A49570F3BBB5</t>
  </si>
  <si>
    <t>등기구 "N" TYPE  LED 10W 다운라이트 6"  개  전기 5-25-3.8   ( 호표 1 )</t>
  </si>
  <si>
    <t>할증체크</t>
  </si>
  <si>
    <t>일위대가+자재</t>
  </si>
  <si>
    <t>HAL3</t>
  </si>
  <si>
    <t>HAL2</t>
  </si>
  <si>
    <t>HAL1</t>
  </si>
  <si>
    <t>할증율</t>
  </si>
  <si>
    <t>할증저장</t>
  </si>
  <si>
    <t>할증적용</t>
  </si>
  <si>
    <t>일위대가</t>
  </si>
  <si>
    <t>일 위 대 가</t>
  </si>
  <si>
    <t>비    고</t>
  </si>
  <si>
    <t>규격</t>
  </si>
  <si>
    <t>코드</t>
  </si>
  <si>
    <t>B</t>
  </si>
  <si>
    <t>노임 1</t>
  </si>
  <si>
    <t>L001010101000075</t>
  </si>
  <si>
    <t>자재 28</t>
  </si>
  <si>
    <t>39111551000Z5270</t>
  </si>
  <si>
    <t>자재 27</t>
  </si>
  <si>
    <t>39111551000Z5240</t>
  </si>
  <si>
    <t>자재 26</t>
  </si>
  <si>
    <t>39111551000Z5235</t>
  </si>
  <si>
    <t>자재 25</t>
  </si>
  <si>
    <t>39111551000Z5230</t>
  </si>
  <si>
    <t>자재 24</t>
  </si>
  <si>
    <t>39111551000Z5220</t>
  </si>
  <si>
    <t>자재 23</t>
  </si>
  <si>
    <t>39111551000Z5211</t>
  </si>
  <si>
    <t>자재 22</t>
  </si>
  <si>
    <t>39111551000Z5210</t>
  </si>
  <si>
    <t>자재 21</t>
  </si>
  <si>
    <t>39111551000Z5205</t>
  </si>
  <si>
    <t>자재 20</t>
  </si>
  <si>
    <t>39111551000Z5200</t>
  </si>
  <si>
    <t>자재 19</t>
  </si>
  <si>
    <t>39111551000Z5185</t>
  </si>
  <si>
    <t>자재 18</t>
  </si>
  <si>
    <t>39111551000Z5180</t>
  </si>
  <si>
    <t>자재 17</t>
  </si>
  <si>
    <t>39111551000Z5176</t>
  </si>
  <si>
    <t>자재 16</t>
  </si>
  <si>
    <t>39111551000Z5175</t>
  </si>
  <si>
    <t>자재 15</t>
  </si>
  <si>
    <t>39111551000Z5171</t>
  </si>
  <si>
    <t>자재 14</t>
  </si>
  <si>
    <t>견적3</t>
  </si>
  <si>
    <t>견적2</t>
  </si>
  <si>
    <t>견적1</t>
  </si>
  <si>
    <t>39111551000Z0919</t>
  </si>
  <si>
    <t>자재 13</t>
  </si>
  <si>
    <t>39111551000Z0918</t>
  </si>
  <si>
    <t>자재 12</t>
  </si>
  <si>
    <t>39111551000Z0917</t>
  </si>
  <si>
    <t>자재 11</t>
  </si>
  <si>
    <t>39111551000Z0916</t>
  </si>
  <si>
    <t>자재 10</t>
  </si>
  <si>
    <t>39111551000Z0915</t>
  </si>
  <si>
    <t>자재 9</t>
  </si>
  <si>
    <t>39111551000Z0914</t>
  </si>
  <si>
    <t>자재 8</t>
  </si>
  <si>
    <t>39111551000Z0913</t>
  </si>
  <si>
    <t>자재 7</t>
  </si>
  <si>
    <t>39111551000Z0908</t>
  </si>
  <si>
    <t>자재 6</t>
  </si>
  <si>
    <t>39111551000Z0907</t>
  </si>
  <si>
    <t>자재 5</t>
  </si>
  <si>
    <t>39111551000Z0906</t>
  </si>
  <si>
    <t>자재 4</t>
  </si>
  <si>
    <t>39111551000Z0905</t>
  </si>
  <si>
    <t>자재 3</t>
  </si>
  <si>
    <t>39111551000Z0904</t>
  </si>
  <si>
    <t>자재 2</t>
  </si>
  <si>
    <t>39111551000Z0902</t>
  </si>
  <si>
    <t>자재 1</t>
  </si>
  <si>
    <t>39111551000Z0900</t>
  </si>
  <si>
    <t>적용단가</t>
  </si>
  <si>
    <t>조사가격2</t>
  </si>
  <si>
    <t>조사가격1</t>
  </si>
  <si>
    <t>물가정보</t>
  </si>
  <si>
    <t>물가자료</t>
  </si>
  <si>
    <t>조달청가격</t>
  </si>
  <si>
    <t>PAGE</t>
  </si>
  <si>
    <t>소수점처리</t>
  </si>
  <si>
    <t>노임구분</t>
  </si>
  <si>
    <t>품목구분</t>
  </si>
  <si>
    <t>단 가 대 비 표</t>
  </si>
  <si>
    <t>010301532453BF224A4C614F839A00DC5A45D535EA46</t>
  </si>
  <si>
    <t>전기품셈 5-25-3.8</t>
  </si>
  <si>
    <t>전기품셈 5-25-3.7</t>
  </si>
  <si>
    <t>03 관급자재비 - 01 LED조명기구 구매</t>
  </si>
  <si>
    <t>03 관급자재비</t>
  </si>
  <si>
    <t>02 체육관 전등설비공사</t>
  </si>
  <si>
    <t>01 학생회관 전등설비공사</t>
  </si>
  <si>
    <t>공  량</t>
  </si>
  <si>
    <t>직  종  명</t>
  </si>
  <si>
    <t>내역수량</t>
  </si>
  <si>
    <t>노임할증-3</t>
  </si>
  <si>
    <t>노임할증-2</t>
  </si>
  <si>
    <t>노임할증-1</t>
  </si>
  <si>
    <t>수  량</t>
  </si>
  <si>
    <t>품 셈 목 록</t>
  </si>
  <si>
    <t>공 량 산 출 근 거 서</t>
  </si>
  <si>
    <t>소수점이하자릿수</t>
  </si>
  <si>
    <t>적용율(%)</t>
  </si>
  <si>
    <t>공종명</t>
  </si>
  <si>
    <t>전기품셈 5-25-3.7.8</t>
  </si>
  <si>
    <t>등기구 (철거)  LED 6W/2 비상조명등  개  (호표 28)</t>
  </si>
  <si>
    <t>등기구 (철거)  LED 12W 벽부등  개  (호표 27)</t>
  </si>
  <si>
    <t>등기구 (철거)  LED 15W 원형직부등  개  (호표 26)</t>
  </si>
  <si>
    <t>등기구 (철거)  LED 15W 센서등  개  (호표 25)</t>
  </si>
  <si>
    <t>등기구 (철거)  LED 10W COB  개  (호표 24)</t>
  </si>
  <si>
    <t>등기구 (철거)  LED 30W 다운라이트 8"  개  (호표 23)</t>
  </si>
  <si>
    <t>등기구 (철거)  LED 10W 다운라이트 6"  개  (호표 22)</t>
  </si>
  <si>
    <t>등기구 (철거)  LED 40W 레이스웨이등  개  (호표 21)</t>
  </si>
  <si>
    <t>등기구 (철거)  LED 40W 방습등  개  (호표 20)</t>
  </si>
  <si>
    <t>등기구 (철거)  LED 25W 직부등 300x600  개  (호표 19)</t>
  </si>
  <si>
    <t>등기구 (철거)  LED 40W 직부등 (C바) 300x1200  개  (호표 18)</t>
  </si>
  <si>
    <t>등기구 (철거)  LED 25W 평판등 (M바) 300x600  개  (호표 17)</t>
  </si>
  <si>
    <t>등기구 (철거)  LED 40W 평판등 (C바) 600x600  개  (호표 16)</t>
  </si>
  <si>
    <t>등기구 (철거)  LED 40W 평판등 (M바) 300x1200  개  (호표 15)</t>
  </si>
  <si>
    <t>등기구 "F" TYPE  LED 40W 평판등 (C바) 600x600  개  (호표 14)</t>
  </si>
  <si>
    <t>등기구 "A" TYPE  LED 40W 평판등 (M바) 300x1200  개  (호표 13)</t>
  </si>
  <si>
    <t>등기구 "G" TYPE  LED 25W 평판등 (M바) 300x600  개  (호표 12)</t>
  </si>
  <si>
    <t>등기구 "I" TYPE  LED 40W 레이스웨이등  개  (호표 11)</t>
  </si>
  <si>
    <t>등기구 "E" TYPE  LED 40W 방습등  개  (호표 10)</t>
  </si>
  <si>
    <t>등기구 "C" TYPE  LED 40W 직부등 (C바) 300x1200  개  (호표 9)</t>
  </si>
  <si>
    <t>등기구 "O" TYPE  LED 30W 다운라이트 8"  개  (호표 8)</t>
  </si>
  <si>
    <t>등기구 "H" TYPE  LED 25W 직부등 300x600  개  (호표 7)</t>
  </si>
  <si>
    <t>등기구 "T" TYPE  LED 6W/2 비상조명등  개  (호표 6)</t>
  </si>
  <si>
    <t>등기구 "S" TYPE  LED 12W 벽부등  개  (호표 5)</t>
  </si>
  <si>
    <t>등기구 "R" TYPE  LED 15W 원형직부등  개  (호표 4)</t>
  </si>
  <si>
    <t>등기구 "Q" TYPE  LED 15W 센서등  개  (호표 3)</t>
  </si>
  <si>
    <t>등기구 "P" TYPE  LED 10W COB  개  (호표 2)</t>
  </si>
  <si>
    <t>등기구 "N" TYPE  LED 10W 다운라이트 6"  개  (호표 1)</t>
  </si>
  <si>
    <t>일위대가목록+자재</t>
  </si>
  <si>
    <t xml:space="preserve">      내선전공</t>
  </si>
  <si>
    <t>등기구 (철거)  LED 6W/2 비상조명등  (호표 28)</t>
  </si>
  <si>
    <t>등기구 (철거)  LED 12W 벽부등  (호표 27)</t>
  </si>
  <si>
    <t>등기구 (철거)  LED 15W 원형직부등  (호표 26)</t>
  </si>
  <si>
    <t>등기구 (철거)  LED 15W 센서등  (호표 25)</t>
  </si>
  <si>
    <t>등기구 (철거)  LED 10W COB  (호표 24)</t>
  </si>
  <si>
    <t>등기구 (철거)  LED 30W 다운라이트 8"  (호표 23)</t>
  </si>
  <si>
    <t>등기구 (철거)  LED 10W 다운라이트 6"  (호표 22)</t>
  </si>
  <si>
    <t>등기구 (철거)  LED 40W 레이스웨이등  (호표 21)</t>
  </si>
  <si>
    <t>등기구 (철거)  LED 40W 방습등  (호표 20)</t>
  </si>
  <si>
    <t>등기구 (철거)  LED 25W 직부등 300x600  (호표 19)</t>
  </si>
  <si>
    <t>등기구 (철거)  LED 40W 직부등 (C바) 300x1200  (호표 18)</t>
  </si>
  <si>
    <t>등기구 (철거)  LED 25W 평판등 (M바) 300x600  (호표 17)</t>
  </si>
  <si>
    <t>등기구 (철거)  LED 40W 평판등 (C바) 600x600  (호표 16)</t>
  </si>
  <si>
    <t>등기구 (철거)  LED 40W 평판등 (M바) 300x1200  (호표 15)</t>
  </si>
  <si>
    <t>등기구 "F" TYPE  LED 40W 평판등 (C바) 600x600  (호표 14)</t>
  </si>
  <si>
    <t>등기구 "A" TYPE  LED 40W 평판등 (M바) 300x1200  (호표 13)</t>
  </si>
  <si>
    <t>등기구 "G" TYPE  LED 25W 평판등 (M바) 300x600  (호표 12)</t>
  </si>
  <si>
    <t>등기구 "I" TYPE  LED 40W 레이스웨이등  (호표 11)</t>
  </si>
  <si>
    <t>등기구 "E" TYPE  LED 40W 방습등  (호표 10)</t>
  </si>
  <si>
    <t>등기구 "C" TYPE  LED 40W 직부등 (C바) 300x1200  (호표 9)</t>
  </si>
  <si>
    <t>등기구 "O" TYPE  LED 30W 다운라이트 8"  (호표 8)</t>
  </si>
  <si>
    <t>등기구 "H" TYPE  LED 25W 직부등 300x600  (호표 7)</t>
  </si>
  <si>
    <t>등기구 "T" TYPE  LED 6W/2 비상조명등  (호표 6)</t>
  </si>
  <si>
    <t>등기구 "S" TYPE  LED 12W 벽부등  (호표 5)</t>
  </si>
  <si>
    <t>등기구 "R" TYPE  LED 15W 원형직부등  (호표 4)</t>
  </si>
  <si>
    <t>등기구 "Q" TYPE  LED 15W 센서등  (호표 3)</t>
  </si>
  <si>
    <t>등기구 "P" TYPE  LED 10W COB  (호표 2)</t>
  </si>
  <si>
    <t>등기구 "N" TYPE  LED 10W 다운라이트 6"  (호표 1)</t>
  </si>
  <si>
    <t>일위대가 코드</t>
  </si>
  <si>
    <t>단가 순서</t>
  </si>
  <si>
    <t>....</t>
  </si>
  <si>
    <t>J</t>
  </si>
  <si>
    <t>I</t>
  </si>
  <si>
    <t>H</t>
  </si>
  <si>
    <t>G</t>
  </si>
  <si>
    <t>E</t>
  </si>
  <si>
    <t>D</t>
  </si>
  <si>
    <t>C</t>
  </si>
  <si>
    <t>.....</t>
  </si>
  <si>
    <t>A</t>
  </si>
  <si>
    <t>...</t>
  </si>
  <si>
    <t>D5</t>
  </si>
  <si>
    <t>폐기물처리비</t>
  </si>
  <si>
    <t>D4</t>
  </si>
  <si>
    <t>작업부산물</t>
  </si>
  <si>
    <t>외    자    재</t>
  </si>
  <si>
    <t>D3</t>
  </si>
  <si>
    <t>사 급 자 재 비</t>
  </si>
  <si>
    <t>C1</t>
  </si>
  <si>
    <t>운    반    비</t>
  </si>
  <si>
    <t>작 업 부 산 물</t>
  </si>
  <si>
    <t>원가비목코드</t>
  </si>
  <si>
    <t>공종구분명</t>
  </si>
  <si>
    <t>내역단가 소수점처리</t>
  </si>
  <si>
    <t>내역,일위대가 품명,규격,단위 따로적용</t>
  </si>
  <si>
    <t>경비 할증 계수</t>
  </si>
  <si>
    <t>노무비 할증 계수</t>
  </si>
  <si>
    <t>재료비 할증 계수</t>
  </si>
  <si>
    <t>1/8*16/12*25/20</t>
  </si>
  <si>
    <t>시간당 노임산출 계수</t>
  </si>
  <si>
    <t>R</t>
  </si>
  <si>
    <t>일반변수</t>
  </si>
  <si>
    <t>시간당 작업사이클</t>
  </si>
  <si>
    <t>1회 사이클시간</t>
  </si>
  <si>
    <t>시간당작업량</t>
  </si>
  <si>
    <t>환율</t>
  </si>
  <si>
    <t>TTTTT</t>
  </si>
  <si>
    <t>단가명</t>
  </si>
  <si>
    <t>일위대가내역소수점처리</t>
  </si>
  <si>
    <t>내역금액소수점처리</t>
  </si>
  <si>
    <t>XXXX-XXXX-XXXXXXXXX</t>
  </si>
  <si>
    <t>품목코드형식</t>
  </si>
  <si>
    <t>경비단가적용</t>
  </si>
  <si>
    <t>자재단가적용</t>
  </si>
  <si>
    <t>원내역</t>
  </si>
  <si>
    <t>확정내역</t>
  </si>
  <si>
    <t>타이틀</t>
  </si>
  <si>
    <t>공사구분</t>
  </si>
  <si>
    <t>이 Sheet는 수정하지 마십시요</t>
  </si>
  <si>
    <t>관 급 자 재 내 역 서</t>
    <phoneticPr fontId="207" type="noConversion"/>
  </si>
  <si>
    <t>관 급 자 재 집 계 표</t>
    <phoneticPr fontId="20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</si>
</sst>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.0"/>
    <numFmt numFmtId="177" formatCode="#."/>
    <numFmt numFmtId="178" formatCode="_ * #,##0_ ;_ * \-#,##0_ ;_ * &quot;-&quot;_ ;_ @_ "/>
    <numFmt numFmtId="179" formatCode="#,##0.000"/>
    <numFmt numFmtId="180" formatCode="&quot;$&quot;#,##0_);\(&quot;$&quot;#,##0\)"/>
    <numFmt numFmtId="181" formatCode="_ * #,##0.00_ ;_ * &quot;₩&quot;\-#,##0.00_ ;_ * &quot;-&quot;??_ ;_ @_ "/>
    <numFmt numFmtId="182" formatCode="_-* #,##0.000_-;\-* #,##0.000_-;_-* &quot;-&quot;???_-;_-@_-"/>
    <numFmt numFmtId="183" formatCode="0.00000000"/>
    <numFmt numFmtId="184" formatCode="_-&quot;$&quot;* #,##0.00_-;\-&quot;$&quot;* #,##0.00_-;_-&quot;$&quot;* &quot;-&quot;??_-;_-@_-"/>
    <numFmt numFmtId="185" formatCode="_-&quot;$&quot;* #,##0_-;\-&quot;$&quot;* #,##0_-;_-&quot;$&quot;* &quot;-&quot;_-;_-@_-"/>
    <numFmt numFmtId="186" formatCode="_ * #,##0.00_ ;_ * &quot;₩&quot;&quot;₩&quot;&quot;₩&quot;&quot;₩&quot;&quot;₩&quot;&quot;₩&quot;&quot;₩&quot;\-#,##0.00_ ;_ * &quot;-&quot;??_ ;_ @_ "/>
    <numFmt numFmtId="187" formatCode="_-* #,##0.000_-;\-* #,##0.000_-;_-* &quot;-&quot;_-;_-@_-"/>
    <numFmt numFmtId="188" formatCode="&quot;₩&quot;#,##0;[Red]&quot;₩&quot;&quot;₩&quot;&quot;₩&quot;&quot;₩&quot;&quot;₩&quot;&quot;₩&quot;&quot;₩&quot;&quot;₩&quot;\-#,##0"/>
    <numFmt numFmtId="189" formatCode="_-* #,##0.00_-;\-* #,##0.00_-;_-* &quot;-&quot;_-;_-@_-"/>
    <numFmt numFmtId="190" formatCode="_-* #,##0.00_-;&quot;₩&quot;&quot;₩&quot;&quot;₩&quot;\-* #,##0.00_-;_-* &quot;-&quot;??_-;_-@_-"/>
    <numFmt numFmtId="191" formatCode="#.00"/>
    <numFmt numFmtId="192" formatCode="0.0%"/>
    <numFmt numFmtId="193" formatCode="#0.00%"/>
    <numFmt numFmtId="194" formatCode="&quot;₩&quot;#,##0;[Red]&quot;₩&quot;\-&quot;₩&quot;#,##0"/>
    <numFmt numFmtId="195" formatCode="_(* #,##0_);_(* \(#,##0\);_(* &quot;-&quot;_);_(@_)"/>
    <numFmt numFmtId="196" formatCode="0.0000"/>
    <numFmt numFmtId="197" formatCode="#,##0,"/>
    <numFmt numFmtId="198" formatCode="0.000"/>
    <numFmt numFmtId="199" formatCode="#,##0.0000"/>
    <numFmt numFmtId="200" formatCode="#,##0.00;[Red]#,##0.00;&quot; &quot;"/>
    <numFmt numFmtId="201" formatCode="#,##0.00_);[Red]\(#,##0.00\)"/>
    <numFmt numFmtId="202" formatCode="#,##0_);[Red]\(#,##0\)"/>
    <numFmt numFmtId="203" formatCode="0.00\ \ "/>
    <numFmt numFmtId="204" formatCode="#,##0.00;[Red]&quot;-&quot;#,##0.00"/>
    <numFmt numFmtId="205" formatCode="_ * #,##0.0000000000_ ;_ * \-#,##0.0000000000_ ;_ * &quot;-&quot;_ ;_ @_ "/>
    <numFmt numFmtId="206" formatCode="#,##0;[Red]&quot;△&quot;#,##0"/>
    <numFmt numFmtId="207" formatCode="0.0_);[Red]\(0.0\)"/>
    <numFmt numFmtId="208" formatCode="#,##0_ "/>
    <numFmt numFmtId="209" formatCode="#,##0.00_ "/>
    <numFmt numFmtId="210" formatCode="_-* #,##0.0_-;\-* #,##0.0_-;_-* &quot;-&quot;_-;_-@_-"/>
    <numFmt numFmtId="211" formatCode="0.0"/>
    <numFmt numFmtId="212" formatCode="#,##0.0&quot; ㎡&quot;"/>
    <numFmt numFmtId="213" formatCode="[Red]#,##0"/>
    <numFmt numFmtId="214" formatCode="&quot;?#,##0;\-&quot;&quot;?&quot;#,##0"/>
    <numFmt numFmtId="215" formatCode="#,##0&quot;칸&quot;"/>
    <numFmt numFmtId="216" formatCode="_-* #,##0;\-* #,##0;_-* &quot;-&quot;;_-@"/>
    <numFmt numFmtId="217" formatCode="_ * #,##0_ \ \ \ \ ;_ * \-#,##0_ ;_ * &quot;-&quot;_ ;_ @_ "/>
    <numFmt numFmtId="218" formatCode="0.0000_ "/>
    <numFmt numFmtId="219" formatCode="_(* #,##0.00_);_(* \(#,##0.00\);_(* &quot;-&quot;??_);_(@_)"/>
    <numFmt numFmtId="220" formatCode="0.00\ &quot;)&quot;"/>
    <numFmt numFmtId="221" formatCode="0.00\ &quot;)]&quot;"/>
    <numFmt numFmtId="222" formatCode="&quot;$&quot;#,##0.00_);\(&quot;$&quot;#,##0.00\)"/>
    <numFmt numFmtId="223" formatCode="000.000"/>
    <numFmt numFmtId="224" formatCode="0\ \ "/>
    <numFmt numFmtId="225" formatCode="0.000\ &quot;²&quot;"/>
    <numFmt numFmtId="226" formatCode="&quot;(&quot;\ 0.00"/>
    <numFmt numFmtId="227" formatCode="&quot;[(&quot;\ 0.00"/>
    <numFmt numFmtId="228" formatCode="#,##0.0&quot; ㎥&quot;"/>
    <numFmt numFmtId="229" formatCode="#,##0;[Red]&quot;-&quot;#,##0"/>
    <numFmt numFmtId="230" formatCode="_ * #,##0.0000_ ;_ * \-#,##0.0000_ ;_ * &quot;-&quot;_ ;_ @_ "/>
    <numFmt numFmtId="231" formatCode="_ * #,##0_ ;_ * &quot;₩&quot;&quot;₩&quot;&quot;₩&quot;&quot;₩&quot;\-#,##0_ ;_ * &quot;-&quot;_ ;_ @_ "/>
    <numFmt numFmtId="232" formatCode="_-&quot;₩&quot;* #,##0.00_-;\!\-&quot;₩&quot;* #,##0.00_-;_-&quot;₩&quot;* &quot;-&quot;??_-;_-@_-"/>
    <numFmt numFmtId="233" formatCode="0.00000"/>
    <numFmt numFmtId="234" formatCode="_-* #,##0.0000000_-;\-* #,##0.0000000_-;_-* &quot;-&quot;_-;_-@_-"/>
    <numFmt numFmtId="235" formatCode="* #,##0\ ;[Red]* &quot;-&quot;#,##0\ "/>
    <numFmt numFmtId="236" formatCode="_-* #,##0.000000_-;\-* #,##0.000000_-;_-* &quot;-&quot;??_-;_-@_-"/>
    <numFmt numFmtId="237" formatCode="_ * #,##0.00_ ;_ * \-#,##0.00_ ;_ * &quot;-&quot;??_ ;_ @_ "/>
    <numFmt numFmtId="238" formatCode="#,##0.00000"/>
    <numFmt numFmtId="239" formatCode="#,##0_);[Red]&quot;₩&quot;\!\-#,##0"/>
    <numFmt numFmtId="240" formatCode="#,##0.000000"/>
    <numFmt numFmtId="241" formatCode="&quot;₩&quot;#,##0.00\ ;\(&quot;₩&quot;#,##0.00\)"/>
    <numFmt numFmtId="242" formatCode="0\ "/>
    <numFmt numFmtId="243" formatCode="&quot;₩&quot;#,##0;&quot;₩&quot;\-#,##0"/>
    <numFmt numFmtId="244" formatCode="_ &quot;₩&quot;* #,##0_ ;_ &quot;₩&quot;* \-#,##0_ ;_ &quot;₩&quot;* &quot;-&quot;_ ;_ @_ "/>
    <numFmt numFmtId="245" formatCode="_(&quot;$&quot;* #,##0_);_(&quot;$&quot;* \(#,##0\);_(&quot;$&quot;* &quot;-&quot;_);_(@_)"/>
    <numFmt numFmtId="246" formatCode="&quot;$&quot;#,##0_);[Red]\(&quot;$&quot;#,##0\)"/>
    <numFmt numFmtId="247" formatCode="&quot;직&quot;&quot;원&quot;\ ##\ &quot;인&quot;"/>
    <numFmt numFmtId="248" formatCode="_ &quot;₩&quot;* #,##0.00_ ;_ &quot;₩&quot;* \-#,##0.00_ ;_ &quot;₩&quot;* &quot;-&quot;??_ ;_ @_ "/>
    <numFmt numFmtId="249" formatCode="0.000%"/>
    <numFmt numFmtId="250" formatCode="_(&quot;$&quot;* #,##0.00_);_(&quot;$&quot;* \(#,##0.00\);_(&quot;$&quot;* &quot;-&quot;??_);_(@_)"/>
    <numFmt numFmtId="251" formatCode="&quot;$&quot;#,##0.00_);[Red]\(&quot;$&quot;#,##0.00\)"/>
    <numFmt numFmtId="252" formatCode="&quot;순&quot;&quot;공&quot;&quot;사&quot;&quot;비&quot;&quot;의&quot;\ #.##\ %"/>
    <numFmt numFmtId="253" formatCode="%#.00"/>
    <numFmt numFmtId="254" formatCode="_-* #,##0.0000_-;\-* #,##0.0000_-;_-* &quot;-&quot;??_-;_-@_-"/>
    <numFmt numFmtId="255" formatCode="&quot;(&quot;\ #,##0&quot;)&quot;"/>
    <numFmt numFmtId="256" formatCode="#,##0.00\ &quot;F&quot;;[Red]\-#,##0.00\ &quot;F&quot;"/>
    <numFmt numFmtId="257" formatCode="#,##0."/>
    <numFmt numFmtId="258" formatCode="_(* #,##0_);_(* &quot;₩&quot;&quot;₩&quot;&quot;₩&quot;&quot;₩&quot;&quot;₩&quot;&quot;₩&quot;\(#,##0&quot;₩&quot;&quot;₩&quot;&quot;₩&quot;&quot;₩&quot;&quot;₩&quot;&quot;₩&quot;\);_(* &quot;-&quot;_);_(@_)"/>
    <numFmt numFmtId="259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60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61" formatCode="&quot;₩&quot;#,##0;&quot;₩&quot;&quot;₩&quot;&quot;₩&quot;&quot;₩&quot;&quot;₩&quot;\-&quot;₩&quot;#,##0"/>
    <numFmt numFmtId="262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63" formatCode="&quot;₩&quot;#,##0;[Red]&quot;₩&quot;&quot;₩&quot;&quot;₩&quot;&quot;₩&quot;&quot;₩&quot;\-&quot;₩&quot;#,##0"/>
    <numFmt numFmtId="264" formatCode="&quot;₩&quot;#,##0;&quot;₩&quot;&quot;₩&quot;&quot;₩&quot;&quot;₩&quot;&quot;₩&quot;&quot;₩&quot;&quot;₩&quot;&quot;₩&quot;&quot;₩&quot;&quot;₩&quot;\-&quot;₩&quot;#,##0"/>
    <numFmt numFmtId="265" formatCode="\5\x0.0%"/>
    <numFmt numFmtId="266" formatCode="&quot;₩&quot;\ #,##0.00;[Red]&quot;₩&quot;\ \-#,##0.00"/>
    <numFmt numFmtId="267" formatCode="\$#,##0.00"/>
    <numFmt numFmtId="268" formatCode="&quot;₩&quot;\!\$#,##0&quot;₩&quot;\!\ ;&quot;₩&quot;\!\(&quot;₩&quot;\!\$#,##0&quot;₩&quot;\!\)"/>
    <numFmt numFmtId="269" formatCode="\5\x00%"/>
    <numFmt numFmtId="270" formatCode="&quot;RM&quot;#,##0.00_);\(&quot;RM&quot;#,##0.00\)"/>
    <numFmt numFmtId="271" formatCode="\!\$#,##0_);\!\(\!\$#,##0\!\)"/>
    <numFmt numFmtId="272" formatCode="yyyy&quot;₩&quot;&quot;₩&quot;&quot;₩&quot;/m&quot;₩&quot;&quot;₩&quot;&quot;₩&quot;/d"/>
    <numFmt numFmtId="273" formatCode="\(\5\)*0.0%"/>
    <numFmt numFmtId="274" formatCode="0\ &quot;EA&quot;"/>
    <numFmt numFmtId="275" formatCode="\$#.00"/>
    <numFmt numFmtId="276" formatCode="\$#."/>
    <numFmt numFmtId="277" formatCode="_-[$€-2]* #,##0.00_-;\-[$€-2]* #,##0.00_-;_-[$€-2]* &quot;-&quot;??_-"/>
    <numFmt numFmtId="278" formatCode="#,##0.0_);\(#,##0.0\)"/>
    <numFmt numFmtId="279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80" formatCode="#,##0.000_);&quot;₩&quot;&quot;₩&quot;&quot;₩&quot;&quot;₩&quot;&quot;₩&quot;&quot;₩&quot;\(#,##0.000&quot;₩&quot;&quot;₩&quot;&quot;₩&quot;&quot;₩&quot;&quot;₩&quot;&quot;₩&quot;\)"/>
    <numFmt numFmtId="281" formatCode="General_)"/>
    <numFmt numFmtId="282" formatCode="\(\5\)\x0.0%"/>
    <numFmt numFmtId="283" formatCode="_-* #,##0.00000_-;\-* #,##0.00000_-;_-* &quot;-&quot;_-;_-@_-"/>
    <numFmt numFmtId="284" formatCode="0.00000%"/>
    <numFmt numFmtId="285" formatCode="&quot;₩&quot;#,##0.00;&quot;₩&quot;&quot;₩&quot;&quot;₩&quot;&quot;₩&quot;&quot;₩&quot;\-&quot;₩&quot;#,##0.00"/>
    <numFmt numFmtId="286" formatCode="&quot;₩&quot;#,##0;[Red]&quot;₩&quot;&quot;₩&quot;&quot;₩&quot;&quot;₩&quot;&quot;₩&quot;&quot;₩&quot;&quot;₩&quot;\-#,##0"/>
    <numFmt numFmtId="287" formatCode="&quot;$&quot;#,##0;\-&quot;$&quot;#,##0"/>
    <numFmt numFmtId="288" formatCode="\ &quot;~~ &quot;@"/>
    <numFmt numFmtId="289" formatCode="0.0_)"/>
    <numFmt numFmtId="290" formatCode="&quot;₩&quot;#,##0.00;[Red]&quot;₩&quot;&quot;₩&quot;&quot;₩&quot;&quot;₩&quot;&quot;₩&quot;\-&quot;₩&quot;#,##0.00"/>
    <numFmt numFmtId="291" formatCode="0\ &quot;t&quot;"/>
    <numFmt numFmtId="292" formatCode="#,##0.0_%;[Red]&quot;₩&quot;&quot;₩&quot;&quot;₩&quot;&quot;₩&quot;&quot;₩&quot;&quot;₩&quot;\(#,##0.0%&quot;₩&quot;&quot;₩&quot;&quot;₩&quot;&quot;₩&quot;&quot;₩&quot;&quot;₩&quot;\)"/>
    <numFmt numFmtId="293" formatCode="#,##0.0%;[Red]&quot;₩&quot;&quot;₩&quot;&quot;₩&quot;&quot;₩&quot;&quot;₩&quot;&quot;₩&quot;\(#,##0.0%&quot;₩&quot;&quot;₩&quot;&quot;₩&quot;&quot;₩&quot;&quot;₩&quot;&quot;₩&quot;\)"/>
    <numFmt numFmtId="294" formatCode="#,##0\ &quot;DM&quot;;[Red]\-#,##0\ &quot;DM&quot;"/>
    <numFmt numFmtId="295" formatCode="#,##0.00\ &quot;DM&quot;;[Red]\-#,##0.00\ &quot;DM&quot;"/>
    <numFmt numFmtId="296" formatCode="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\(&quot;₩&quot;&quot;₩&quot;&quot;₩&quot;&quot;₩&quot;&quot;₩&quot;&quot;₩&quot;&quot;₩&quot;&quot;₩&quot;&quot;₩&quot;\$#,##0&quot;₩&quot;&quot;₩&quot;&quot;₩&quot;&quot;₩&quot;&quot;₩&quot;&quot;₩&quot;&quot;₩&quot;&quot;₩&quot;&quot;₩&quot;\)"/>
    <numFmt numFmtId="297" formatCode="&quot;₩&quot;\ #,##0\ &quot;원&quot;;[Red]#,##0.000"/>
    <numFmt numFmtId="298" formatCode="\(&quot;₩&quot;\ #,##0\)\ &quot;원&quot;;[Red]\-&quot;₩&quot;#,##0"/>
    <numFmt numFmtId="299" formatCode="&quot;단수조정 : ▲&quot;\ 000"/>
    <numFmt numFmtId="300" formatCode="@\ \ \ &quot;1식.&quot;"/>
    <numFmt numFmtId="301" formatCode="#,###"/>
    <numFmt numFmtId="302" formatCode="#,##0.00#"/>
    <numFmt numFmtId="303" formatCode="#,##0.00#;\-#,##0.00#;#"/>
  </numFmts>
  <fonts count="21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b/>
      <sz val="20"/>
      <name val="굴림"/>
      <family val="3"/>
      <charset val="129"/>
    </font>
    <font>
      <sz val="8"/>
      <name val="돋움"/>
      <family val="3"/>
      <charset val="129"/>
    </font>
    <font>
      <b/>
      <sz val="18"/>
      <name val="굴림"/>
      <family val="3"/>
      <charset val="129"/>
    </font>
    <font>
      <b/>
      <sz val="30"/>
      <name val="굴림"/>
      <family val="3"/>
      <charset val="129"/>
    </font>
    <font>
      <b/>
      <sz val="24"/>
      <name val="굴림"/>
      <family val="3"/>
      <charset val="129"/>
    </font>
    <font>
      <b/>
      <sz val="26"/>
      <name val="굴림"/>
      <family val="3"/>
      <charset val="129"/>
    </font>
    <font>
      <b/>
      <sz val="32"/>
      <name val="굴림"/>
      <family val="3"/>
      <charset val="129"/>
    </font>
    <font>
      <sz val="10"/>
      <name val="Arial"/>
      <family val="2"/>
    </font>
    <font>
      <sz val="1"/>
      <color indexed="8"/>
      <name val="Courier"/>
      <family val="3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color indexed="10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0"/>
      <name val="±¼¸²?¼"/>
      <family val="3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0"/>
      <name val="Times New Roman"/>
      <family val="1"/>
    </font>
    <font>
      <sz val="11"/>
      <name val="￥i￠￢￠?o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14"/>
      <color indexed="8"/>
      <name val="뼻뮝"/>
      <family val="3"/>
      <charset val="129"/>
    </font>
    <font>
      <sz val="9"/>
      <name val="돋움체"/>
      <family val="3"/>
      <charset val="129"/>
    </font>
    <font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12"/>
      <name val="¹UAAA¼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명조"/>
      <family val="3"/>
      <charset val="129"/>
    </font>
    <font>
      <sz val="12"/>
      <color indexed="24"/>
      <name val="바탕체"/>
      <family val="1"/>
      <charset val="129"/>
    </font>
    <font>
      <b/>
      <sz val="1"/>
      <color indexed="8"/>
      <name val="Courier"/>
      <family val="3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name val="태-물방울B"/>
      <family val="1"/>
      <charset val="129"/>
    </font>
    <font>
      <sz val="11"/>
      <name val="돋움체"/>
      <family val="3"/>
      <charset val="129"/>
    </font>
    <font>
      <sz val="12"/>
      <name val="궁서체"/>
      <family val="1"/>
      <charset val="129"/>
    </font>
    <font>
      <sz val="11"/>
      <name val="명조"/>
      <family val="3"/>
      <charset val="129"/>
    </font>
    <font>
      <b/>
      <sz val="12"/>
      <name val="굴림"/>
      <family val="3"/>
      <charset val="129"/>
    </font>
    <font>
      <sz val="9"/>
      <color indexed="8"/>
      <name val="굴림체"/>
      <family val="3"/>
      <charset val="129"/>
    </font>
    <font>
      <sz val="12"/>
      <name val="굴림"/>
      <family val="3"/>
      <charset val="129"/>
    </font>
    <font>
      <sz val="12"/>
      <color indexed="10"/>
      <name val="바탕체"/>
      <family val="1"/>
      <charset val="129"/>
    </font>
    <font>
      <b/>
      <sz val="14"/>
      <color indexed="12"/>
      <name val="바탕체"/>
      <family val="1"/>
      <charset val="129"/>
    </font>
    <font>
      <i/>
      <sz val="10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1"/>
      <name val="뼻뮝"/>
      <family val="3"/>
      <charset val="129"/>
    </font>
    <font>
      <sz val="9"/>
      <name val="MS Sans Serif"/>
      <family val="2"/>
    </font>
    <font>
      <sz val="10"/>
      <name val="돋움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name val="돋움체"/>
      <family val="3"/>
      <charset val="129"/>
    </font>
    <font>
      <sz val="18"/>
      <name val="궁서체"/>
      <family val="1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color indexed="8"/>
      <name val="Gulim"/>
      <family val="3"/>
    </font>
    <font>
      <sz val="10"/>
      <name val="μ¸¿oA¼"/>
      <family val="3"/>
      <charset val="129"/>
    </font>
    <font>
      <sz val="12"/>
      <name val="ⓒoUAAA¨u"/>
      <family val="1"/>
      <charset val="129"/>
    </font>
    <font>
      <b/>
      <sz val="12"/>
      <color indexed="12"/>
      <name val="돋움체"/>
      <family val="3"/>
      <charset val="129"/>
    </font>
    <font>
      <sz val="10"/>
      <name val="한양신명조"/>
      <family val="1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9"/>
      <name val="Arial"/>
      <family val="2"/>
    </font>
    <font>
      <sz val="16"/>
      <name val="굴림체"/>
      <family val="3"/>
      <charset val="129"/>
    </font>
    <font>
      <u/>
      <sz val="14"/>
      <color indexed="18"/>
      <name val="돋움체"/>
      <family val="3"/>
      <charset val="129"/>
    </font>
    <font>
      <sz val="12"/>
      <color indexed="20"/>
      <name val="돋움체"/>
      <family val="3"/>
      <charset val="129"/>
    </font>
    <font>
      <u/>
      <sz val="10"/>
      <color indexed="14"/>
      <name val="바탕체"/>
      <family val="1"/>
      <charset val="129"/>
    </font>
    <font>
      <b/>
      <sz val="12"/>
      <color indexed="8"/>
      <name val="돋움체"/>
      <family val="3"/>
      <charset val="129"/>
    </font>
    <font>
      <sz val="10"/>
      <name val="굴림"/>
      <family val="3"/>
      <charset val="129"/>
    </font>
    <font>
      <i/>
      <sz val="11"/>
      <name val="명조"/>
      <family val="3"/>
      <charset val="129"/>
    </font>
    <font>
      <u/>
      <sz val="9"/>
      <color indexed="36"/>
      <name val="Helv"/>
      <family val="2"/>
    </font>
    <font>
      <sz val="10"/>
      <color indexed="8"/>
      <name val="맑은 고딕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10"/>
      <name val="Geneva"/>
      <family val="2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8"/>
      <name val="Times New Roman"/>
      <family val="1"/>
    </font>
    <font>
      <sz val="12"/>
      <name val="±¼¸²A¼"/>
      <family val="3"/>
      <charset val="129"/>
    </font>
    <font>
      <b/>
      <sz val="10"/>
      <name val="MS Sans Serif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0"/>
      <name val="¹ÙÅÁÃ¼"/>
      <family val="1"/>
      <charset val="129"/>
    </font>
    <font>
      <sz val="10"/>
      <name val="±¼¸²A¼"/>
      <family val="3"/>
      <charset val="129"/>
    </font>
    <font>
      <sz val="12"/>
      <name val="¸íÁ¶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8"/>
      <name val="Impac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Courier"/>
      <family val="3"/>
    </font>
    <font>
      <b/>
      <sz val="9"/>
      <name val="Helv"/>
      <family val="2"/>
    </font>
    <font>
      <sz val="10"/>
      <color indexed="8"/>
      <name val="Arial"/>
      <family val="2"/>
    </font>
    <font>
      <b/>
      <sz val="10"/>
      <name val="Palatino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i/>
      <u/>
      <sz val="12"/>
      <name val="Palatino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sz val="9.8000000000000007"/>
      <color indexed="10"/>
      <name val="Helv"/>
      <family val="2"/>
    </font>
    <font>
      <sz val="12"/>
      <name val="Helv"/>
      <family val="2"/>
    </font>
    <font>
      <sz val="12"/>
      <color indexed="9"/>
      <name val="Helv"/>
      <family val="2"/>
    </font>
    <font>
      <b/>
      <sz val="14"/>
      <name val="굴림체"/>
      <family val="3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12"/>
      <name val="宋?"/>
      <family val="3"/>
      <charset val="129"/>
    </font>
    <font>
      <b/>
      <u/>
      <sz val="10"/>
      <name val="Palatino"/>
      <family val="1"/>
    </font>
    <font>
      <sz val="7"/>
      <name val="Small Fonts"/>
      <family val="2"/>
    </font>
    <font>
      <sz val="10"/>
      <name val="Palatino"/>
      <family val="1"/>
    </font>
    <font>
      <b/>
      <sz val="12"/>
      <name val="Book Antiqua"/>
      <family val="1"/>
    </font>
    <font>
      <sz val="10"/>
      <name val="Tms Rmn"/>
      <family val="1"/>
    </font>
    <font>
      <sz val="10"/>
      <color indexed="8"/>
      <name val="MS Sans Serif"/>
      <family val="2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8"/>
      <name val="Palatino"/>
      <family val="1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b/>
      <sz val="14"/>
      <name val="굴림"/>
      <family val="3"/>
      <charset val="129"/>
    </font>
    <font>
      <sz val="34"/>
      <name val="굴림"/>
      <family val="3"/>
      <charset val="129"/>
    </font>
    <font>
      <b/>
      <sz val="28"/>
      <name val="굴림"/>
      <family val="3"/>
      <charset val="129"/>
    </font>
    <font>
      <b/>
      <sz val="12"/>
      <name val="굴림체"/>
      <family val="3"/>
      <charset val="129"/>
    </font>
    <font>
      <sz val="12"/>
      <color indexed="13"/>
      <name val="굴림체"/>
      <family val="3"/>
      <charset val="129"/>
    </font>
    <font>
      <sz val="12"/>
      <color indexed="10"/>
      <name val="굴림체"/>
      <family val="3"/>
      <charset val="129"/>
    </font>
    <font>
      <b/>
      <sz val="10"/>
      <name val="새굴림"/>
      <family val="1"/>
      <charset val="129"/>
    </font>
    <font>
      <sz val="12"/>
      <color indexed="8"/>
      <name val="돋움"/>
      <family val="3"/>
      <charset val="129"/>
    </font>
    <font>
      <sz val="12"/>
      <color indexed="8"/>
      <name val="굴림"/>
      <family val="3"/>
      <charset val="129"/>
    </font>
    <font>
      <sz val="11"/>
      <name val="옛체"/>
      <family val="1"/>
      <charset val="129"/>
    </font>
    <font>
      <b/>
      <u/>
      <sz val="20"/>
      <name val="굴림체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30"/>
      <name val="굴림"/>
      <family val="3"/>
      <charset val="129"/>
    </font>
    <font>
      <sz val="9"/>
      <color indexed="81"/>
      <name val="Tahoma"/>
      <family val="2"/>
    </font>
    <font>
      <b/>
      <sz val="25"/>
      <name val="굴림"/>
      <family val="3"/>
      <charset val="129"/>
    </font>
    <font>
      <sz val="8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thin">
        <color indexed="10"/>
      </left>
      <right/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17"/>
      </left>
      <right style="hair">
        <color indexed="17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2"/>
      </left>
      <right/>
      <top/>
      <bottom/>
      <diagonal/>
    </border>
    <border>
      <left style="thin">
        <color indexed="62"/>
      </left>
      <right style="thin">
        <color indexed="62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 style="thin">
        <color indexed="62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</borders>
  <cellStyleXfs count="3528">
    <xf numFmtId="0" fontId="0" fillId="0" borderId="0">
      <alignment vertical="center"/>
    </xf>
    <xf numFmtId="0" fontId="39" fillId="0" borderId="0"/>
    <xf numFmtId="0" fontId="41" fillId="0" borderId="0"/>
    <xf numFmtId="0" fontId="43" fillId="0" borderId="1">
      <alignment horizontal="center"/>
    </xf>
    <xf numFmtId="0" fontId="43" fillId="0" borderId="1">
      <alignment horizontal="center"/>
    </xf>
    <xf numFmtId="0" fontId="43" fillId="0" borderId="1">
      <alignment horizontal="center"/>
    </xf>
    <xf numFmtId="0" fontId="43" fillId="0" borderId="1">
      <alignment horizontal="center"/>
    </xf>
    <xf numFmtId="0" fontId="44" fillId="0" borderId="0">
      <alignment vertical="center"/>
    </xf>
    <xf numFmtId="179" fontId="45" fillId="0" borderId="2">
      <alignment horizontal="centerContinuous" vertical="center"/>
    </xf>
    <xf numFmtId="3" fontId="46" fillId="0" borderId="3"/>
    <xf numFmtId="180" fontId="45" fillId="0" borderId="0">
      <alignment vertical="center"/>
    </xf>
    <xf numFmtId="4" fontId="45" fillId="0" borderId="0">
      <alignment vertical="center"/>
    </xf>
    <xf numFmtId="179" fontId="45" fillId="0" borderId="0">
      <alignment vertical="center"/>
    </xf>
    <xf numFmtId="3" fontId="45" fillId="0" borderId="0">
      <alignment vertical="center"/>
    </xf>
    <xf numFmtId="0" fontId="41" fillId="0" borderId="2">
      <alignment horizontal="centerContinuous" vertical="center"/>
    </xf>
    <xf numFmtId="179" fontId="45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179" fontId="45" fillId="0" borderId="2">
      <alignment horizontal="centerContinuous" vertical="center"/>
    </xf>
    <xf numFmtId="0" fontId="47" fillId="0" borderId="2">
      <alignment horizontal="centerContinuous" vertical="center"/>
    </xf>
    <xf numFmtId="0" fontId="47" fillId="0" borderId="2">
      <alignment horizontal="centerContinuous" vertical="center"/>
    </xf>
    <xf numFmtId="0" fontId="47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176" fontId="28" fillId="0" borderId="2">
      <alignment horizontal="centerContinuous" vertical="center"/>
    </xf>
    <xf numFmtId="0" fontId="41" fillId="0" borderId="2">
      <alignment horizontal="centerContinuous" vertical="center"/>
    </xf>
    <xf numFmtId="0" fontId="41" fillId="0" borderId="2">
      <alignment horizontal="centerContinuous" vertical="center"/>
    </xf>
    <xf numFmtId="0" fontId="41" fillId="0" borderId="2">
      <alignment horizontal="centerContinuous" vertical="center"/>
    </xf>
    <xf numFmtId="0" fontId="41" fillId="0" borderId="2">
      <alignment horizontal="centerContinuous" vertical="center"/>
    </xf>
    <xf numFmtId="0" fontId="41" fillId="0" borderId="2">
      <alignment horizontal="centerContinuous" vertical="center"/>
    </xf>
    <xf numFmtId="0" fontId="41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24" fontId="43" fillId="0" borderId="0" applyFont="0" applyFill="0" applyBorder="0" applyAlignment="0" applyProtection="0"/>
    <xf numFmtId="178" fontId="46" fillId="0" borderId="0" applyFont="0" applyFill="0" applyBorder="0" applyAlignment="0" applyProtection="0"/>
    <xf numFmtId="181" fontId="28" fillId="0" borderId="0" applyNumberFormat="0" applyFont="0" applyFill="0" applyBorder="0" applyAlignment="0" applyProtection="0"/>
    <xf numFmtId="182" fontId="28" fillId="0" borderId="0" applyNumberFormat="0" applyFont="0" applyFill="0" applyBorder="0" applyAlignment="0" applyProtection="0"/>
    <xf numFmtId="181" fontId="28" fillId="0" borderId="0" applyNumberFormat="0" applyFont="0" applyFill="0" applyBorder="0" applyAlignment="0" applyProtection="0"/>
    <xf numFmtId="182" fontId="28" fillId="0" borderId="0" applyNumberFormat="0" applyFont="0" applyFill="0" applyBorder="0" applyAlignment="0" applyProtection="0"/>
    <xf numFmtId="0" fontId="48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9" fillId="0" borderId="0">
      <alignment vertical="center"/>
    </xf>
    <xf numFmtId="183" fontId="51" fillId="0" borderId="0" applyNumberFormat="0">
      <alignment horizontal="center" vertical="center"/>
      <protection locked="0" hidden="1"/>
    </xf>
    <xf numFmtId="184" fontId="3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5" fillId="0" borderId="0"/>
    <xf numFmtId="0" fontId="28" fillId="0" borderId="0"/>
    <xf numFmtId="0" fontId="45" fillId="0" borderId="0"/>
    <xf numFmtId="0" fontId="3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0" borderId="0"/>
    <xf numFmtId="185" fontId="39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39" fillId="0" borderId="0"/>
    <xf numFmtId="0" fontId="39" fillId="0" borderId="0" applyNumberFormat="0" applyFill="0" applyBorder="0" applyAlignment="0" applyProtection="0"/>
    <xf numFmtId="0" fontId="39" fillId="0" borderId="0"/>
    <xf numFmtId="0" fontId="43" fillId="0" borderId="0"/>
    <xf numFmtId="0" fontId="4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78" fontId="45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6" fillId="0" borderId="0"/>
    <xf numFmtId="0" fontId="56" fillId="0" borderId="0"/>
    <xf numFmtId="0" fontId="57" fillId="0" borderId="0"/>
    <xf numFmtId="0" fontId="28" fillId="0" borderId="0"/>
    <xf numFmtId="0" fontId="56" fillId="0" borderId="0"/>
    <xf numFmtId="0" fontId="39" fillId="0" borderId="0"/>
    <xf numFmtId="0" fontId="57" fillId="0" borderId="0"/>
    <xf numFmtId="0" fontId="57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8" fillId="0" borderId="0"/>
    <xf numFmtId="0" fontId="56" fillId="0" borderId="0"/>
    <xf numFmtId="0" fontId="43" fillId="0" borderId="0"/>
    <xf numFmtId="0" fontId="56" fillId="0" borderId="0"/>
    <xf numFmtId="0" fontId="56" fillId="0" borderId="0" applyFont="0" applyFill="0" applyBorder="0" applyAlignment="0" applyProtection="0"/>
    <xf numFmtId="0" fontId="57" fillId="0" borderId="0"/>
    <xf numFmtId="0" fontId="43" fillId="0" borderId="0"/>
    <xf numFmtId="0" fontId="39" fillId="0" borderId="0"/>
    <xf numFmtId="0" fontId="39" fillId="0" borderId="0"/>
    <xf numFmtId="0" fontId="56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28" fillId="0" borderId="0"/>
    <xf numFmtId="0" fontId="39" fillId="0" borderId="0"/>
    <xf numFmtId="0" fontId="39" fillId="0" borderId="0"/>
    <xf numFmtId="0" fontId="56" fillId="0" borderId="0"/>
    <xf numFmtId="0" fontId="56" fillId="0" borderId="0"/>
    <xf numFmtId="0" fontId="28" fillId="0" borderId="0"/>
    <xf numFmtId="0" fontId="39" fillId="0" borderId="0"/>
    <xf numFmtId="0" fontId="28" fillId="0" borderId="0"/>
    <xf numFmtId="0" fontId="57" fillId="0" borderId="0"/>
    <xf numFmtId="0" fontId="43" fillId="0" borderId="0"/>
    <xf numFmtId="0" fontId="28" fillId="0" borderId="0"/>
    <xf numFmtId="0" fontId="28" fillId="0" borderId="0"/>
    <xf numFmtId="0" fontId="56" fillId="0" borderId="0"/>
    <xf numFmtId="0" fontId="56" fillId="0" borderId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/>
    <xf numFmtId="0" fontId="39" fillId="0" borderId="0"/>
    <xf numFmtId="0" fontId="39" fillId="0" borderId="0"/>
    <xf numFmtId="0" fontId="4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/>
    <xf numFmtId="0" fontId="39" fillId="0" borderId="0"/>
    <xf numFmtId="0" fontId="56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5" fillId="0" borderId="0"/>
    <xf numFmtId="0" fontId="39" fillId="0" borderId="0"/>
    <xf numFmtId="0" fontId="39" fillId="0" borderId="0"/>
    <xf numFmtId="0" fontId="56" fillId="0" borderId="0"/>
    <xf numFmtId="0" fontId="28" fillId="0" borderId="0"/>
    <xf numFmtId="0" fontId="57" fillId="0" borderId="0"/>
    <xf numFmtId="0" fontId="45" fillId="0" borderId="0"/>
    <xf numFmtId="0" fontId="45" fillId="0" borderId="0"/>
    <xf numFmtId="0" fontId="45" fillId="0" borderId="0"/>
    <xf numFmtId="0" fontId="56" fillId="0" borderId="0" applyFont="0" applyFill="0" applyBorder="0" applyAlignment="0" applyProtection="0"/>
    <xf numFmtId="0" fontId="57" fillId="0" borderId="0"/>
    <xf numFmtId="0" fontId="57" fillId="0" borderId="0"/>
    <xf numFmtId="0" fontId="56" fillId="0" borderId="0" applyFont="0" applyFill="0" applyBorder="0" applyAlignment="0" applyProtection="0"/>
    <xf numFmtId="0" fontId="58" fillId="0" borderId="0"/>
    <xf numFmtId="0" fontId="39" fillId="0" borderId="0"/>
    <xf numFmtId="0" fontId="39" fillId="0" borderId="0"/>
    <xf numFmtId="0" fontId="57" fillId="0" borderId="0"/>
    <xf numFmtId="0" fontId="43" fillId="0" borderId="0"/>
    <xf numFmtId="0" fontId="28" fillId="0" borderId="0"/>
    <xf numFmtId="0" fontId="28" fillId="0" borderId="0"/>
    <xf numFmtId="0" fontId="28" fillId="0" borderId="0"/>
    <xf numFmtId="178" fontId="45" fillId="0" borderId="0" applyFont="0" applyFill="0" applyBorder="0" applyAlignment="0" applyProtection="0"/>
    <xf numFmtId="0" fontId="56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6" fillId="0" borderId="0"/>
    <xf numFmtId="0" fontId="39" fillId="0" borderId="0"/>
    <xf numFmtId="0" fontId="39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39" fillId="0" borderId="0"/>
    <xf numFmtId="178" fontId="45" fillId="0" borderId="0" applyFont="0" applyFill="0" applyBorder="0" applyAlignment="0" applyProtection="0"/>
    <xf numFmtId="0" fontId="57" fillId="0" borderId="0"/>
    <xf numFmtId="0" fontId="57" fillId="0" borderId="0"/>
    <xf numFmtId="0" fontId="39" fillId="0" borderId="0"/>
    <xf numFmtId="0" fontId="39" fillId="0" borderId="0"/>
    <xf numFmtId="0" fontId="45" fillId="0" borderId="0"/>
    <xf numFmtId="0" fontId="56" fillId="0" borderId="0"/>
    <xf numFmtId="0" fontId="39" fillId="0" borderId="0"/>
    <xf numFmtId="0" fontId="56" fillId="0" borderId="0" applyFont="0" applyFill="0" applyBorder="0" applyAlignment="0" applyProtection="0"/>
    <xf numFmtId="0" fontId="57" fillId="0" borderId="0"/>
    <xf numFmtId="0" fontId="28" fillId="0" borderId="0"/>
    <xf numFmtId="0" fontId="39" fillId="0" borderId="0"/>
    <xf numFmtId="0" fontId="56" fillId="0" borderId="0"/>
    <xf numFmtId="0" fontId="56" fillId="0" borderId="0"/>
    <xf numFmtId="0" fontId="56" fillId="0" borderId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Font="0" applyFill="0" applyBorder="0" applyAlignment="0" applyProtection="0"/>
    <xf numFmtId="0" fontId="56" fillId="0" borderId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 applyFont="0" applyFill="0" applyBorder="0" applyAlignment="0" applyProtection="0"/>
    <xf numFmtId="0" fontId="56" fillId="0" borderId="0"/>
    <xf numFmtId="0" fontId="5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6" fillId="0" borderId="0"/>
    <xf numFmtId="0" fontId="28" fillId="0" borderId="0"/>
    <xf numFmtId="0" fontId="56" fillId="0" borderId="0" applyFont="0" applyFill="0" applyBorder="0" applyAlignment="0" applyProtection="0"/>
    <xf numFmtId="0" fontId="39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45" fillId="0" borderId="0"/>
    <xf numFmtId="0" fontId="56" fillId="0" borderId="0"/>
    <xf numFmtId="0" fontId="39" fillId="0" borderId="0"/>
    <xf numFmtId="0" fontId="39" fillId="0" borderId="0"/>
    <xf numFmtId="0" fontId="56" fillId="0" borderId="0"/>
    <xf numFmtId="0" fontId="56" fillId="0" borderId="0"/>
    <xf numFmtId="0" fontId="57" fillId="0" borderId="0"/>
    <xf numFmtId="0" fontId="43" fillId="0" borderId="0"/>
    <xf numFmtId="0" fontId="56" fillId="0" borderId="0"/>
    <xf numFmtId="0" fontId="56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/>
    <xf numFmtId="0" fontId="39" fillId="0" borderId="0"/>
    <xf numFmtId="0" fontId="56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/>
    <xf numFmtId="0" fontId="39" fillId="0" borderId="0"/>
    <xf numFmtId="0" fontId="39" fillId="0" borderId="0"/>
    <xf numFmtId="0" fontId="56" fillId="0" borderId="0"/>
    <xf numFmtId="0" fontId="39" fillId="0" borderId="0"/>
    <xf numFmtId="0" fontId="39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6" fillId="0" borderId="0" applyFont="0" applyFill="0" applyBorder="0" applyAlignment="0" applyProtection="0"/>
    <xf numFmtId="0" fontId="39" fillId="0" borderId="0"/>
    <xf numFmtId="0" fontId="39" fillId="0" borderId="0"/>
    <xf numFmtId="178" fontId="45" fillId="0" borderId="0" applyFont="0" applyFill="0" applyBorder="0" applyAlignment="0" applyProtection="0"/>
    <xf numFmtId="0" fontId="4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39" fillId="0" borderId="0"/>
    <xf numFmtId="0" fontId="56" fillId="0" borderId="0"/>
    <xf numFmtId="0" fontId="4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6" fillId="0" borderId="0"/>
    <xf numFmtId="0" fontId="43" fillId="0" borderId="0"/>
    <xf numFmtId="0" fontId="57" fillId="0" borderId="0"/>
    <xf numFmtId="0" fontId="56" fillId="0" borderId="0" applyFont="0" applyFill="0" applyBorder="0" applyAlignment="0" applyProtection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/>
    <xf numFmtId="0" fontId="49" fillId="0" borderId="0" applyFont="0" applyFill="0" applyBorder="0" applyAlignment="0" applyProtection="0"/>
    <xf numFmtId="0" fontId="39" fillId="0" borderId="0"/>
    <xf numFmtId="0" fontId="43" fillId="0" borderId="0"/>
    <xf numFmtId="0" fontId="56" fillId="0" borderId="0"/>
    <xf numFmtId="0" fontId="43" fillId="0" borderId="0"/>
    <xf numFmtId="0" fontId="56" fillId="0" borderId="0" applyFont="0" applyFill="0" applyBorder="0" applyAlignment="0" applyProtection="0"/>
    <xf numFmtId="0" fontId="5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3" fillId="0" borderId="0"/>
    <xf numFmtId="0" fontId="39" fillId="0" borderId="0"/>
    <xf numFmtId="0" fontId="57" fillId="0" borderId="0"/>
    <xf numFmtId="0" fontId="43" fillId="0" borderId="0"/>
    <xf numFmtId="0" fontId="45" fillId="0" borderId="0"/>
    <xf numFmtId="0" fontId="39" fillId="0" borderId="0"/>
    <xf numFmtId="0" fontId="39" fillId="0" borderId="0"/>
    <xf numFmtId="0" fontId="39" fillId="0" borderId="0"/>
    <xf numFmtId="0" fontId="56" fillId="0" borderId="0" applyFont="0" applyFill="0" applyBorder="0" applyAlignment="0" applyProtection="0"/>
    <xf numFmtId="0" fontId="57" fillId="0" borderId="0"/>
    <xf numFmtId="0" fontId="56" fillId="0" borderId="0"/>
    <xf numFmtId="0" fontId="5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3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39" fillId="0" borderId="0"/>
    <xf numFmtId="178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39" fillId="0" borderId="0"/>
    <xf numFmtId="0" fontId="4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/>
    <xf numFmtId="0" fontId="39" fillId="0" borderId="0"/>
    <xf numFmtId="0" fontId="57" fillId="0" borderId="0"/>
    <xf numFmtId="186" fontId="45" fillId="0" borderId="0" applyFont="0" applyFill="0" applyBorder="0" applyAlignment="0" applyProtection="0"/>
    <xf numFmtId="187" fontId="28" fillId="0" borderId="0" applyFont="0" applyFill="0" applyBorder="0" applyAlignment="0" applyProtection="0"/>
    <xf numFmtId="188" fontId="39" fillId="0" borderId="0" applyFont="0" applyFill="0" applyBorder="0" applyAlignment="0" applyProtection="0"/>
    <xf numFmtId="189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88" fontId="39" fillId="0" borderId="0" applyFont="0" applyFill="0" applyBorder="0" applyAlignment="0" applyProtection="0"/>
    <xf numFmtId="189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88" fontId="39" fillId="0" borderId="0" applyFont="0" applyFill="0" applyBorder="0" applyAlignment="0" applyProtection="0"/>
    <xf numFmtId="188" fontId="39" fillId="0" borderId="0" applyFont="0" applyFill="0" applyBorder="0" applyAlignment="0" applyProtection="0"/>
    <xf numFmtId="186" fontId="45" fillId="0" borderId="0" applyFont="0" applyFill="0" applyBorder="0" applyAlignment="0" applyProtection="0"/>
    <xf numFmtId="187" fontId="28" fillId="0" borderId="0" applyFont="0" applyFill="0" applyBorder="0" applyAlignment="0" applyProtection="0"/>
    <xf numFmtId="187" fontId="28" fillId="0" borderId="0" applyFont="0" applyFill="0" applyBorder="0" applyAlignment="0" applyProtection="0"/>
    <xf numFmtId="186" fontId="45" fillId="0" borderId="0" applyFont="0" applyFill="0" applyBorder="0" applyAlignment="0" applyProtection="0"/>
    <xf numFmtId="186" fontId="45" fillId="0" borderId="0" applyFont="0" applyFill="0" applyBorder="0" applyAlignment="0" applyProtection="0"/>
    <xf numFmtId="0" fontId="39" fillId="0" borderId="0"/>
    <xf numFmtId="0" fontId="28" fillId="0" borderId="0"/>
    <xf numFmtId="0" fontId="28" fillId="0" borderId="0"/>
    <xf numFmtId="0" fontId="28" fillId="0" borderId="0"/>
    <xf numFmtId="0" fontId="56" fillId="0" borderId="0"/>
    <xf numFmtId="0" fontId="39" fillId="0" borderId="0"/>
    <xf numFmtId="0" fontId="39" fillId="0" borderId="0"/>
    <xf numFmtId="0" fontId="39" fillId="0" borderId="0"/>
    <xf numFmtId="0" fontId="56" fillId="0" borderId="0" applyFont="0" applyFill="0" applyBorder="0" applyAlignment="0" applyProtection="0"/>
    <xf numFmtId="0" fontId="5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6" fillId="0" borderId="0"/>
    <xf numFmtId="0" fontId="39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6" fillId="0" borderId="0" applyFont="0" applyFill="0" applyBorder="0" applyAlignment="0" applyProtection="0"/>
    <xf numFmtId="0" fontId="56" fillId="0" borderId="0"/>
    <xf numFmtId="0" fontId="4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6" fillId="0" borderId="0"/>
    <xf numFmtId="0" fontId="56" fillId="0" borderId="0"/>
    <xf numFmtId="0" fontId="28" fillId="0" borderId="0" applyFont="0" applyFill="0" applyBorder="0" applyAlignment="0" applyProtection="0"/>
    <xf numFmtId="0" fontId="56" fillId="0" borderId="0"/>
    <xf numFmtId="178" fontId="45" fillId="0" borderId="0" applyFont="0" applyFill="0" applyBorder="0" applyAlignment="0" applyProtection="0"/>
    <xf numFmtId="0" fontId="56" fillId="0" borderId="0"/>
    <xf numFmtId="0" fontId="28" fillId="0" borderId="0"/>
    <xf numFmtId="0" fontId="28" fillId="0" borderId="0"/>
    <xf numFmtId="0" fontId="39" fillId="0" borderId="0"/>
    <xf numFmtId="0" fontId="43" fillId="0" borderId="0"/>
    <xf numFmtId="0" fontId="39" fillId="0" borderId="0"/>
    <xf numFmtId="0" fontId="57" fillId="0" borderId="0"/>
    <xf numFmtId="0" fontId="57" fillId="0" borderId="0"/>
    <xf numFmtId="0" fontId="57" fillId="0" borderId="0"/>
    <xf numFmtId="0" fontId="43" fillId="0" borderId="0"/>
    <xf numFmtId="0" fontId="39" fillId="0" borderId="0"/>
    <xf numFmtId="0" fontId="56" fillId="0" borderId="0"/>
    <xf numFmtId="0" fontId="43" fillId="0" borderId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/>
    <xf numFmtId="178" fontId="45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6" fillId="0" borderId="0" applyFont="0" applyFill="0" applyBorder="0" applyAlignment="0" applyProtection="0"/>
    <xf numFmtId="0" fontId="43" fillId="0" borderId="0"/>
    <xf numFmtId="0" fontId="39" fillId="0" borderId="0"/>
    <xf numFmtId="0" fontId="57" fillId="0" borderId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3" fillId="0" borderId="0"/>
    <xf numFmtId="0" fontId="49" fillId="0" borderId="0" applyFont="0" applyFill="0" applyBorder="0" applyAlignment="0" applyProtection="0"/>
    <xf numFmtId="190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39" fillId="0" borderId="0"/>
    <xf numFmtId="0" fontId="39" fillId="0" borderId="0"/>
    <xf numFmtId="0" fontId="56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39" fillId="0" borderId="0"/>
    <xf numFmtId="0" fontId="56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56" fillId="0" borderId="0"/>
    <xf numFmtId="0" fontId="56" fillId="0" borderId="0"/>
    <xf numFmtId="0" fontId="39" fillId="0" borderId="0"/>
    <xf numFmtId="0" fontId="43" fillId="0" borderId="0"/>
    <xf numFmtId="0" fontId="43" fillId="0" borderId="0"/>
    <xf numFmtId="0" fontId="43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/>
    <xf numFmtId="0" fontId="39" fillId="0" borderId="0"/>
    <xf numFmtId="0" fontId="45" fillId="0" borderId="0"/>
    <xf numFmtId="0" fontId="57" fillId="0" borderId="0"/>
    <xf numFmtId="0" fontId="43" fillId="0" borderId="0"/>
    <xf numFmtId="0" fontId="43" fillId="0" borderId="0"/>
    <xf numFmtId="0" fontId="39" fillId="0" borderId="0"/>
    <xf numFmtId="0" fontId="39" fillId="0" borderId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/>
    <xf numFmtId="0" fontId="39" fillId="0" borderId="0"/>
    <xf numFmtId="0" fontId="43" fillId="0" borderId="0"/>
    <xf numFmtId="0" fontId="5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/>
    <xf numFmtId="0" fontId="39" fillId="0" borderId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78" fontId="45" fillId="0" borderId="0" applyFont="0" applyFill="0" applyBorder="0" applyAlignment="0" applyProtection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/>
    <xf numFmtId="0" fontId="39" fillId="0" borderId="0"/>
    <xf numFmtId="0" fontId="39" fillId="0" borderId="0"/>
    <xf numFmtId="0" fontId="56" fillId="0" borderId="0"/>
    <xf numFmtId="0" fontId="43" fillId="0" borderId="0"/>
    <xf numFmtId="0" fontId="56" fillId="0" borderId="0"/>
    <xf numFmtId="0" fontId="39" fillId="0" borderId="0"/>
    <xf numFmtId="0" fontId="39" fillId="0" borderId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6" fillId="0" borderId="0"/>
    <xf numFmtId="0" fontId="43" fillId="0" borderId="0"/>
    <xf numFmtId="0" fontId="28" fillId="0" borderId="0"/>
    <xf numFmtId="0" fontId="39" fillId="0" borderId="0"/>
    <xf numFmtId="178" fontId="45" fillId="0" borderId="0" applyFont="0" applyFill="0" applyBorder="0" applyAlignment="0" applyProtection="0"/>
    <xf numFmtId="0" fontId="56" fillId="0" borderId="0"/>
    <xf numFmtId="0" fontId="28" fillId="0" borderId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78" fontId="4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/>
    <xf numFmtId="0" fontId="39" fillId="0" borderId="0"/>
    <xf numFmtId="178" fontId="45" fillId="0" borderId="0" applyFont="0" applyFill="0" applyBorder="0" applyAlignment="0" applyProtection="0"/>
    <xf numFmtId="0" fontId="39" fillId="0" borderId="0"/>
    <xf numFmtId="0" fontId="56" fillId="0" borderId="0"/>
    <xf numFmtId="0" fontId="28" fillId="0" borderId="0"/>
    <xf numFmtId="0" fontId="28" fillId="0" borderId="0"/>
    <xf numFmtId="0" fontId="57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28" fillId="0" borderId="0"/>
    <xf numFmtId="0" fontId="28" fillId="0" borderId="0"/>
    <xf numFmtId="0" fontId="39" fillId="0" borderId="0"/>
    <xf numFmtId="0" fontId="3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9" fillId="0" borderId="0"/>
    <xf numFmtId="0" fontId="57" fillId="0" borderId="0"/>
    <xf numFmtId="0" fontId="57" fillId="0" borderId="0"/>
    <xf numFmtId="0" fontId="39" fillId="0" borderId="0"/>
    <xf numFmtId="0" fontId="39" fillId="0" borderId="0"/>
    <xf numFmtId="0" fontId="28" fillId="0" borderId="0"/>
    <xf numFmtId="0" fontId="56" fillId="0" borderId="0"/>
    <xf numFmtId="0" fontId="39" fillId="0" borderId="0"/>
    <xf numFmtId="0" fontId="45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6" fillId="0" borderId="0"/>
    <xf numFmtId="0" fontId="43" fillId="0" borderId="0"/>
    <xf numFmtId="178" fontId="45" fillId="0" borderId="0" applyFont="0" applyFill="0" applyBorder="0" applyAlignment="0" applyProtection="0"/>
    <xf numFmtId="0" fontId="39" fillId="0" borderId="0"/>
    <xf numFmtId="178" fontId="45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28" fillId="0" borderId="0"/>
    <xf numFmtId="0" fontId="28" fillId="0" borderId="0"/>
    <xf numFmtId="0" fontId="57" fillId="0" borderId="0"/>
    <xf numFmtId="0" fontId="39" fillId="0" borderId="0"/>
    <xf numFmtId="0" fontId="39" fillId="0" borderId="0"/>
    <xf numFmtId="0" fontId="43" fillId="0" borderId="0"/>
    <xf numFmtId="0" fontId="39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39" fillId="0" borderId="0"/>
    <xf numFmtId="0" fontId="57" fillId="0" borderId="0"/>
    <xf numFmtId="0" fontId="28" fillId="0" borderId="0"/>
    <xf numFmtId="0" fontId="39" fillId="0" borderId="0"/>
    <xf numFmtId="0" fontId="59" fillId="0" borderId="0"/>
    <xf numFmtId="0" fontId="60" fillId="0" borderId="0"/>
    <xf numFmtId="0" fontId="40" fillId="0" borderId="0">
      <protection locked="0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0" fillId="0" borderId="0"/>
    <xf numFmtId="0" fontId="49" fillId="0" borderId="0">
      <alignment vertical="center"/>
    </xf>
    <xf numFmtId="0" fontId="49" fillId="0" borderId="0">
      <alignment vertical="center"/>
    </xf>
    <xf numFmtId="191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177" fontId="40" fillId="0" borderId="0">
      <protection locked="0"/>
    </xf>
    <xf numFmtId="178" fontId="42" fillId="0" borderId="0" applyFont="0" applyFill="0" applyBorder="0" applyAlignment="0" applyProtection="0"/>
    <xf numFmtId="178" fontId="42" fillId="0" borderId="0" applyFont="0" applyFill="0" applyBorder="0" applyAlignment="0" applyProtection="0"/>
    <xf numFmtId="178" fontId="61" fillId="0" borderId="3">
      <alignment vertical="center"/>
    </xf>
    <xf numFmtId="9" fontId="41" fillId="0" borderId="0">
      <alignment vertical="center"/>
    </xf>
    <xf numFmtId="3" fontId="46" fillId="0" borderId="3"/>
    <xf numFmtId="192" fontId="41" fillId="0" borderId="0">
      <alignment vertical="center"/>
    </xf>
    <xf numFmtId="38" fontId="62" fillId="0" borderId="0" applyFont="0" applyFill="0" applyBorder="0" applyAlignment="0" applyProtection="0"/>
    <xf numFmtId="10" fontId="41" fillId="0" borderId="0">
      <alignment vertical="center"/>
    </xf>
    <xf numFmtId="193" fontId="28" fillId="0" borderId="0">
      <alignment vertical="center"/>
    </xf>
    <xf numFmtId="194" fontId="45" fillId="0" borderId="0">
      <alignment vertical="center"/>
    </xf>
    <xf numFmtId="178" fontId="63" fillId="0" borderId="4" applyBorder="0">
      <alignment vertical="center"/>
    </xf>
    <xf numFmtId="0" fontId="49" fillId="0" borderId="0"/>
    <xf numFmtId="0" fontId="49" fillId="0" borderId="0"/>
    <xf numFmtId="195" fontId="45" fillId="0" borderId="0">
      <alignment horizontal="center" vertical="center"/>
    </xf>
    <xf numFmtId="0" fontId="49" fillId="0" borderId="0"/>
    <xf numFmtId="199" fontId="28" fillId="0" borderId="0">
      <alignment vertical="center"/>
    </xf>
    <xf numFmtId="0" fontId="49" fillId="0" borderId="0"/>
    <xf numFmtId="0" fontId="49" fillId="0" borderId="0"/>
    <xf numFmtId="0" fontId="49" fillId="0" borderId="0"/>
    <xf numFmtId="41" fontId="45" fillId="0" borderId="0">
      <alignment horizontal="center" vertical="center"/>
    </xf>
    <xf numFmtId="41" fontId="45" fillId="0" borderId="0">
      <alignment horizontal="center" vertical="center"/>
    </xf>
    <xf numFmtId="195" fontId="45" fillId="0" borderId="0">
      <alignment horizontal="center" vertical="center"/>
    </xf>
    <xf numFmtId="0" fontId="64" fillId="0" borderId="0">
      <alignment horizontal="center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3" fontId="65" fillId="0" borderId="5">
      <alignment horizontal="right"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41" fontId="45" fillId="0" borderId="0">
      <alignment horizontal="center" vertical="center"/>
    </xf>
    <xf numFmtId="196" fontId="45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41" fontId="45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6" fontId="45" fillId="0" borderId="0">
      <alignment horizontal="center" vertical="center"/>
    </xf>
    <xf numFmtId="196" fontId="45" fillId="0" borderId="0">
      <alignment horizontal="center" vertical="center"/>
    </xf>
    <xf numFmtId="41" fontId="45" fillId="0" borderId="0">
      <alignment horizontal="center" vertical="center"/>
    </xf>
    <xf numFmtId="41" fontId="45" fillId="0" borderId="0">
      <alignment horizontal="center" vertical="center"/>
    </xf>
    <xf numFmtId="41" fontId="45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41" fontId="45" fillId="0" borderId="0">
      <alignment horizontal="center" vertical="center"/>
    </xf>
    <xf numFmtId="41" fontId="45" fillId="0" borderId="0">
      <alignment horizontal="center" vertical="center"/>
    </xf>
    <xf numFmtId="41" fontId="45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41" fontId="45" fillId="0" borderId="0">
      <alignment horizontal="center" vertical="center"/>
    </xf>
    <xf numFmtId="198" fontId="66" fillId="0" borderId="0">
      <alignment horizontal="center" vertical="center"/>
    </xf>
    <xf numFmtId="0" fontId="66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197" fontId="28" fillId="0" borderId="0">
      <alignment horizontal="center" vertical="center"/>
    </xf>
    <xf numFmtId="0" fontId="45" fillId="0" borderId="0">
      <alignment horizontal="center" vertical="center"/>
    </xf>
    <xf numFmtId="0" fontId="49" fillId="0" borderId="0"/>
    <xf numFmtId="3" fontId="65" fillId="0" borderId="5">
      <alignment horizontal="right" vertical="center"/>
    </xf>
    <xf numFmtId="0" fontId="49" fillId="0" borderId="0"/>
    <xf numFmtId="0" fontId="64" fillId="0" borderId="0">
      <alignment horizontal="center" vertical="center"/>
    </xf>
    <xf numFmtId="0" fontId="49" fillId="0" borderId="0"/>
    <xf numFmtId="0" fontId="49" fillId="0" borderId="0"/>
    <xf numFmtId="0" fontId="64" fillId="0" borderId="0">
      <alignment horizontal="center" vertical="center"/>
    </xf>
    <xf numFmtId="0" fontId="64" fillId="0" borderId="0">
      <alignment horizontal="center" vertical="center"/>
    </xf>
    <xf numFmtId="0" fontId="49" fillId="0" borderId="0"/>
    <xf numFmtId="0" fontId="64" fillId="0" borderId="0">
      <alignment horizontal="center" vertical="center"/>
    </xf>
    <xf numFmtId="0" fontId="49" fillId="0" borderId="0"/>
    <xf numFmtId="0" fontId="49" fillId="0" borderId="0"/>
    <xf numFmtId="0" fontId="49" fillId="0" borderId="0"/>
    <xf numFmtId="0" fontId="64" fillId="0" borderId="0">
      <alignment horizontal="center" vertical="center"/>
    </xf>
    <xf numFmtId="0" fontId="67" fillId="0" borderId="0"/>
    <xf numFmtId="200" fontId="48" fillId="0" borderId="0">
      <alignment vertical="center"/>
    </xf>
    <xf numFmtId="0" fontId="28" fillId="0" borderId="0"/>
    <xf numFmtId="0" fontId="39" fillId="0" borderId="0" applyNumberFormat="0" applyFill="0" applyBorder="0" applyAlignment="0" applyProtection="0"/>
    <xf numFmtId="201" fontId="45" fillId="0" borderId="0">
      <protection locked="0"/>
    </xf>
    <xf numFmtId="9" fontId="68" fillId="0" borderId="0" applyFont="0" applyFill="0" applyBorder="0" applyAlignment="0" applyProtection="0"/>
    <xf numFmtId="2" fontId="65" fillId="0" borderId="5">
      <alignment horizontal="right" vertical="center"/>
    </xf>
    <xf numFmtId="0" fontId="45" fillId="0" borderId="0"/>
    <xf numFmtId="0" fontId="45" fillId="0" borderId="6">
      <alignment horizont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2" fontId="65" fillId="0" borderId="5">
      <alignment horizontal="right" vertical="center"/>
    </xf>
    <xf numFmtId="0" fontId="26" fillId="2" borderId="0" applyNumberFormat="0" applyBorder="0" applyAlignment="0" applyProtection="0">
      <alignment vertical="center"/>
    </xf>
    <xf numFmtId="200" fontId="48" fillId="0" borderId="0">
      <alignment vertical="center"/>
    </xf>
    <xf numFmtId="0" fontId="40" fillId="0" borderId="0">
      <protection locked="0"/>
    </xf>
    <xf numFmtId="9" fontId="45" fillId="0" borderId="0">
      <protection locked="0"/>
    </xf>
    <xf numFmtId="0" fontId="45" fillId="0" borderId="0"/>
    <xf numFmtId="0" fontId="45" fillId="0" borderId="0"/>
    <xf numFmtId="0" fontId="45" fillId="0" borderId="0"/>
    <xf numFmtId="0" fontId="69" fillId="0" borderId="0"/>
    <xf numFmtId="0" fontId="70" fillId="0" borderId="7">
      <alignment horizontal="center" vertical="center"/>
    </xf>
    <xf numFmtId="201" fontId="45" fillId="0" borderId="0">
      <protection locked="0"/>
    </xf>
    <xf numFmtId="0" fontId="69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19" fillId="0" borderId="0" applyFont="0" applyFill="0" applyBorder="0" applyAlignment="0" applyProtection="0"/>
    <xf numFmtId="41" fontId="120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19" fillId="0" borderId="0" applyFont="0" applyFill="0" applyBorder="0" applyAlignment="0" applyProtection="0"/>
    <xf numFmtId="43" fontId="1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178" fontId="64" fillId="0" borderId="8">
      <alignment horizontal="center" vertical="center"/>
    </xf>
    <xf numFmtId="0" fontId="64" fillId="0" borderId="9" applyProtection="0">
      <alignment horizontal="left" vertical="center" wrapText="1"/>
    </xf>
    <xf numFmtId="0" fontId="45" fillId="0" borderId="0" applyFont="0" applyFill="0" applyBorder="0" applyAlignment="0" applyProtection="0"/>
    <xf numFmtId="201" fontId="45" fillId="0" borderId="0">
      <protection locked="0"/>
    </xf>
    <xf numFmtId="222" fontId="49" fillId="3" borderId="10">
      <alignment horizontal="center" vertical="center"/>
    </xf>
    <xf numFmtId="201" fontId="45" fillId="0" borderId="0">
      <protection locked="0"/>
    </xf>
    <xf numFmtId="201" fontId="45" fillId="0" borderId="0">
      <protection locked="0"/>
    </xf>
    <xf numFmtId="0" fontId="123" fillId="0" borderId="0" applyFont="0" applyFill="0" applyBorder="0" applyAlignment="0" applyProtection="0"/>
    <xf numFmtId="244" fontId="124" fillId="0" borderId="0" applyFont="0" applyFill="0" applyBorder="0" applyAlignment="0" applyProtection="0"/>
    <xf numFmtId="42" fontId="123" fillId="0" borderId="0" applyFont="0" applyFill="0" applyBorder="0" applyAlignment="0" applyProtection="0"/>
    <xf numFmtId="0" fontId="124" fillId="0" borderId="0" applyFont="0" applyFill="0" applyBorder="0" applyAlignment="0" applyProtection="0"/>
    <xf numFmtId="198" fontId="68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42" fontId="126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244" fontId="124" fillId="0" borderId="0" applyFont="0" applyFill="0" applyBorder="0" applyAlignment="0" applyProtection="0"/>
    <xf numFmtId="245" fontId="127" fillId="0" borderId="0" applyFont="0" applyFill="0" applyBorder="0" applyAlignment="0" applyProtection="0"/>
    <xf numFmtId="245" fontId="127" fillId="0" borderId="0" applyFont="0" applyFill="0" applyBorder="0" applyAlignment="0" applyProtection="0"/>
    <xf numFmtId="246" fontId="127" fillId="0" borderId="0" applyFont="0" applyFill="0" applyBorder="0" applyAlignment="0" applyProtection="0"/>
    <xf numFmtId="246" fontId="127" fillId="0" borderId="0" applyFont="0" applyFill="0" applyBorder="0" applyAlignment="0" applyProtection="0"/>
    <xf numFmtId="37" fontId="68" fillId="0" borderId="0" applyFont="0" applyFill="0" applyBorder="0" applyAlignment="0" applyProtection="0"/>
    <xf numFmtId="0" fontId="128" fillId="0" borderId="0" applyFont="0" applyFill="0" applyBorder="0" applyAlignment="0" applyProtection="0"/>
    <xf numFmtId="247" fontId="43" fillId="0" borderId="0" applyFont="0" applyFill="0" applyBorder="0" applyAlignment="0" applyProtection="0"/>
    <xf numFmtId="0" fontId="28" fillId="0" borderId="0">
      <protection locked="0"/>
    </xf>
    <xf numFmtId="0" fontId="68" fillId="0" borderId="0" applyFont="0" applyFill="0" applyBorder="0" applyAlignment="0" applyProtection="0"/>
    <xf numFmtId="248" fontId="124" fillId="0" borderId="0" applyFont="0" applyFill="0" applyBorder="0" applyAlignment="0" applyProtection="0"/>
    <xf numFmtId="44" fontId="123" fillId="0" borderId="0" applyFont="0" applyFill="0" applyBorder="0" applyAlignment="0" applyProtection="0"/>
    <xf numFmtId="0" fontId="124" fillId="0" borderId="0" applyFont="0" applyFill="0" applyBorder="0" applyAlignment="0" applyProtection="0"/>
    <xf numFmtId="249" fontId="68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5" fillId="0" borderId="0" applyFont="0" applyFill="0" applyBorder="0" applyAlignment="0" applyProtection="0"/>
    <xf numFmtId="44" fontId="126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248" fontId="124" fillId="0" borderId="0" applyFont="0" applyFill="0" applyBorder="0" applyAlignment="0" applyProtection="0"/>
    <xf numFmtId="250" fontId="127" fillId="0" borderId="0" applyFont="0" applyFill="0" applyBorder="0" applyAlignment="0" applyProtection="0"/>
    <xf numFmtId="250" fontId="127" fillId="0" borderId="0" applyFont="0" applyFill="0" applyBorder="0" applyAlignment="0" applyProtection="0"/>
    <xf numFmtId="251" fontId="127" fillId="0" borderId="0" applyFont="0" applyFill="0" applyBorder="0" applyAlignment="0" applyProtection="0"/>
    <xf numFmtId="251" fontId="127" fillId="0" borderId="0" applyFont="0" applyFill="0" applyBorder="0" applyAlignment="0" applyProtection="0"/>
    <xf numFmtId="37" fontId="68" fillId="0" borderId="0" applyFont="0" applyFill="0" applyBorder="0" applyAlignment="0" applyProtection="0"/>
    <xf numFmtId="0" fontId="128" fillId="0" borderId="0" applyFont="0" applyFill="0" applyBorder="0" applyAlignment="0" applyProtection="0"/>
    <xf numFmtId="252" fontId="43" fillId="0" borderId="0" applyFont="0" applyFill="0" applyBorder="0" applyAlignment="0" applyProtection="0"/>
    <xf numFmtId="201" fontId="45" fillId="0" borderId="0">
      <protection locked="0"/>
    </xf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53" fontId="40" fillId="0" borderId="0">
      <protection locked="0"/>
    </xf>
    <xf numFmtId="0" fontId="43" fillId="0" borderId="0"/>
    <xf numFmtId="0" fontId="68" fillId="0" borderId="0"/>
    <xf numFmtId="0" fontId="68" fillId="0" borderId="0"/>
    <xf numFmtId="0" fontId="68" fillId="0" borderId="0"/>
    <xf numFmtId="0" fontId="130" fillId="0" borderId="0">
      <alignment horizontal="center" wrapText="1"/>
      <protection locked="0"/>
    </xf>
    <xf numFmtId="201" fontId="45" fillId="0" borderId="0">
      <protection locked="0"/>
    </xf>
    <xf numFmtId="0" fontId="123" fillId="0" borderId="0" applyFont="0" applyFill="0" applyBorder="0" applyAlignment="0" applyProtection="0"/>
    <xf numFmtId="178" fontId="124" fillId="0" borderId="0" applyFont="0" applyFill="0" applyBorder="0" applyAlignment="0" applyProtection="0"/>
    <xf numFmtId="41" fontId="123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41" fontId="126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28" fillId="0" borderId="0" applyFont="0" applyFill="0" applyBorder="0" applyAlignment="0" applyProtection="0"/>
    <xf numFmtId="178" fontId="124" fillId="0" borderId="0" applyFont="0" applyFill="0" applyBorder="0" applyAlignment="0" applyProtection="0"/>
    <xf numFmtId="178" fontId="127" fillId="0" borderId="0" applyFont="0" applyFill="0" applyBorder="0" applyAlignment="0" applyProtection="0"/>
    <xf numFmtId="17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25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55" fontId="49" fillId="0" borderId="0" applyFont="0" applyFill="0" applyBorder="0" applyAlignment="0" applyProtection="0"/>
    <xf numFmtId="0" fontId="129" fillId="0" borderId="0" applyFont="0" applyFill="0" applyBorder="0" applyAlignment="0" applyProtection="0"/>
    <xf numFmtId="25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37" fontId="6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68" fillId="0" borderId="0" applyFont="0" applyFill="0" applyBorder="0" applyAlignment="0" applyProtection="0"/>
    <xf numFmtId="237" fontId="124" fillId="0" borderId="0" applyFont="0" applyFill="0" applyBorder="0" applyAlignment="0" applyProtection="0"/>
    <xf numFmtId="43" fontId="123" fillId="0" borderId="0" applyFont="0" applyFill="0" applyBorder="0" applyAlignment="0" applyProtection="0"/>
    <xf numFmtId="0" fontId="124" fillId="0" borderId="0" applyFont="0" applyFill="0" applyBorder="0" applyAlignment="0" applyProtection="0"/>
    <xf numFmtId="256" fontId="28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43" fontId="126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56" fillId="0" borderId="0" applyFont="0" applyFill="0" applyBorder="0" applyAlignment="0" applyProtection="0"/>
    <xf numFmtId="237" fontId="124" fillId="0" borderId="0" applyFont="0" applyFill="0" applyBorder="0" applyAlignment="0" applyProtection="0"/>
    <xf numFmtId="237" fontId="127" fillId="0" borderId="0" applyFont="0" applyFill="0" applyBorder="0" applyAlignment="0" applyProtection="0"/>
    <xf numFmtId="237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40" fontId="127" fillId="0" borderId="0" applyFont="0" applyFill="0" applyBorder="0" applyAlignment="0" applyProtection="0"/>
    <xf numFmtId="37" fontId="68" fillId="0" borderId="0" applyFont="0" applyFill="0" applyBorder="0" applyAlignment="0" applyProtection="0"/>
    <xf numFmtId="0" fontId="128" fillId="0" borderId="0" applyFont="0" applyFill="0" applyBorder="0" applyAlignment="0" applyProtection="0"/>
    <xf numFmtId="4" fontId="40" fillId="0" borderId="0">
      <protection locked="0"/>
    </xf>
    <xf numFmtId="257" fontId="40" fillId="0" borderId="0">
      <protection locked="0"/>
    </xf>
    <xf numFmtId="0" fontId="28" fillId="0" borderId="0" applyFont="0" applyFill="0" applyBorder="0" applyAlignment="0" applyProtection="0"/>
    <xf numFmtId="0" fontId="108" fillId="0" borderId="0"/>
    <xf numFmtId="180" fontId="132" fillId="0" borderId="11" applyAlignment="0" applyProtection="0"/>
    <xf numFmtId="201" fontId="45" fillId="0" borderId="0">
      <protection locked="0"/>
    </xf>
    <xf numFmtId="0" fontId="54" fillId="0" borderId="0"/>
    <xf numFmtId="0" fontId="133" fillId="0" borderId="0"/>
    <xf numFmtId="0" fontId="101" fillId="0" borderId="0"/>
    <xf numFmtId="0" fontId="134" fillId="0" borderId="0"/>
    <xf numFmtId="0" fontId="101" fillId="0" borderId="0"/>
    <xf numFmtId="0" fontId="119" fillId="0" borderId="0"/>
    <xf numFmtId="0" fontId="101" fillId="0" borderId="0"/>
    <xf numFmtId="0" fontId="119" fillId="0" borderId="0"/>
    <xf numFmtId="0" fontId="28" fillId="0" borderId="0"/>
    <xf numFmtId="0" fontId="135" fillId="0" borderId="0"/>
    <xf numFmtId="0" fontId="59" fillId="0" borderId="0"/>
    <xf numFmtId="0" fontId="119" fillId="0" borderId="0"/>
    <xf numFmtId="0" fontId="101" fillId="0" borderId="0"/>
    <xf numFmtId="0" fontId="136" fillId="0" borderId="0"/>
    <xf numFmtId="0" fontId="28" fillId="0" borderId="0"/>
    <xf numFmtId="0" fontId="68" fillId="0" borderId="0"/>
    <xf numFmtId="0" fontId="137" fillId="0" borderId="0"/>
    <xf numFmtId="0" fontId="138" fillId="0" borderId="0" quotePrefix="1"/>
    <xf numFmtId="0" fontId="128" fillId="0" borderId="0"/>
    <xf numFmtId="0" fontId="123" fillId="0" borderId="0"/>
    <xf numFmtId="0" fontId="124" fillId="0" borderId="0"/>
    <xf numFmtId="0" fontId="125" fillId="0" borderId="0"/>
    <xf numFmtId="0" fontId="139" fillId="0" borderId="0"/>
    <xf numFmtId="0" fontId="54" fillId="0" borderId="0"/>
    <xf numFmtId="0" fontId="124" fillId="0" borderId="0"/>
    <xf numFmtId="0" fontId="68" fillId="0" borderId="0"/>
    <xf numFmtId="0" fontId="128" fillId="0" borderId="0"/>
    <xf numFmtId="0" fontId="68" fillId="0" borderId="0"/>
    <xf numFmtId="0" fontId="128" fillId="0" borderId="0"/>
    <xf numFmtId="0" fontId="68" fillId="0" borderId="0"/>
    <xf numFmtId="0" fontId="128" fillId="0" borderId="0"/>
    <xf numFmtId="0" fontId="68" fillId="0" borderId="0"/>
    <xf numFmtId="0" fontId="128" fillId="0" borderId="0"/>
    <xf numFmtId="0" fontId="68" fillId="0" borderId="0"/>
    <xf numFmtId="0" fontId="128" fillId="0" borderId="0"/>
    <xf numFmtId="0" fontId="68" fillId="0" borderId="0"/>
    <xf numFmtId="0" fontId="128" fillId="0" borderId="0"/>
    <xf numFmtId="0" fontId="68" fillId="0" borderId="0"/>
    <xf numFmtId="0" fontId="128" fillId="0" borderId="0"/>
    <xf numFmtId="0" fontId="68" fillId="0" borderId="0"/>
    <xf numFmtId="0" fontId="128" fillId="0" borderId="0"/>
    <xf numFmtId="0" fontId="68" fillId="0" borderId="0"/>
    <xf numFmtId="0" fontId="124" fillId="0" borderId="0"/>
    <xf numFmtId="0" fontId="125" fillId="0" borderId="0"/>
    <xf numFmtId="0" fontId="124" fillId="0" borderId="0"/>
    <xf numFmtId="49" fontId="68" fillId="0" borderId="0" applyBorder="0"/>
    <xf numFmtId="0" fontId="126" fillId="0" borderId="0"/>
    <xf numFmtId="0" fontId="125" fillId="0" borderId="0"/>
    <xf numFmtId="0" fontId="124" fillId="0" borderId="0"/>
    <xf numFmtId="37" fontId="125" fillId="0" borderId="0"/>
    <xf numFmtId="37" fontId="124" fillId="0" borderId="0"/>
    <xf numFmtId="37" fontId="125" fillId="0" borderId="0"/>
    <xf numFmtId="0" fontId="124" fillId="0" borderId="0"/>
    <xf numFmtId="0" fontId="68" fillId="0" borderId="0"/>
    <xf numFmtId="0" fontId="124" fillId="0" borderId="0"/>
    <xf numFmtId="0" fontId="125" fillId="0" borderId="0"/>
    <xf numFmtId="0" fontId="124" fillId="0" borderId="0"/>
    <xf numFmtId="0" fontId="125" fillId="0" borderId="0"/>
    <xf numFmtId="0" fontId="124" fillId="0" borderId="0"/>
    <xf numFmtId="0" fontId="68" fillId="0" borderId="0"/>
    <xf numFmtId="0" fontId="28" fillId="0" borderId="0" applyFill="0" applyBorder="0" applyAlignment="0"/>
    <xf numFmtId="258" fontId="28" fillId="0" borderId="0" applyFill="0" applyBorder="0" applyAlignment="0"/>
    <xf numFmtId="259" fontId="28" fillId="0" borderId="0" applyFill="0" applyBorder="0" applyAlignment="0"/>
    <xf numFmtId="260" fontId="28" fillId="0" borderId="0" applyFill="0" applyBorder="0" applyAlignment="0"/>
    <xf numFmtId="261" fontId="28" fillId="0" borderId="0" applyFill="0" applyBorder="0" applyAlignment="0"/>
    <xf numFmtId="262" fontId="28" fillId="0" borderId="0" applyFill="0" applyBorder="0" applyAlignment="0"/>
    <xf numFmtId="263" fontId="28" fillId="0" borderId="0" applyFill="0" applyBorder="0" applyAlignment="0"/>
    <xf numFmtId="258" fontId="28" fillId="0" borderId="0" applyFill="0" applyBorder="0" applyAlignment="0"/>
    <xf numFmtId="0" fontId="140" fillId="0" borderId="0"/>
    <xf numFmtId="0" fontId="141" fillId="0" borderId="0" applyNumberFormat="0" applyFill="0" applyBorder="0" applyAlignment="0" applyProtection="0">
      <alignment vertical="top"/>
      <protection locked="0"/>
    </xf>
    <xf numFmtId="264" fontId="45" fillId="0" borderId="0" applyFont="0" applyFill="0" applyBorder="0" applyAlignment="0" applyProtection="0"/>
    <xf numFmtId="201" fontId="45" fillId="0" borderId="0">
      <protection locked="0"/>
    </xf>
    <xf numFmtId="0" fontId="40" fillId="0" borderId="12">
      <protection locked="0"/>
    </xf>
    <xf numFmtId="0" fontId="142" fillId="4" borderId="1">
      <alignment horizontal="center" wrapText="1"/>
    </xf>
    <xf numFmtId="0" fontId="45" fillId="0" borderId="0">
      <protection locked="0"/>
    </xf>
    <xf numFmtId="38" fontId="39" fillId="0" borderId="0" applyFont="0" applyFill="0" applyBorder="0" applyAlignment="0" applyProtection="0"/>
    <xf numFmtId="262" fontId="28" fillId="0" borderId="0" applyFont="0" applyFill="0" applyBorder="0" applyAlignment="0" applyProtection="0"/>
    <xf numFmtId="265" fontId="28" fillId="0" borderId="0"/>
    <xf numFmtId="237" fontId="39" fillId="0" borderId="0" applyFont="0" applyFill="0" applyBorder="0" applyAlignment="0" applyProtection="0"/>
    <xf numFmtId="3" fontId="143" fillId="0" borderId="0" applyFont="0" applyFill="0" applyBorder="0" applyAlignment="0" applyProtection="0"/>
    <xf numFmtId="40" fontId="43" fillId="0" borderId="0" applyFont="0" applyFill="0" applyBorder="0" applyAlignment="0" applyProtection="0"/>
    <xf numFmtId="0" fontId="144" fillId="0" borderId="0" applyNumberFormat="0" applyAlignment="0">
      <alignment horizontal="left"/>
    </xf>
    <xf numFmtId="0" fontId="145" fillId="0" borderId="0" applyNumberFormat="0" applyAlignment="0"/>
    <xf numFmtId="266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45" fillId="0" borderId="0">
      <protection locked="0"/>
    </xf>
    <xf numFmtId="0" fontId="39" fillId="0" borderId="0" applyFont="0" applyFill="0" applyBorder="0" applyAlignment="0" applyProtection="0"/>
    <xf numFmtId="258" fontId="28" fillId="0" borderId="0" applyFont="0" applyFill="0" applyBorder="0" applyAlignment="0" applyProtection="0"/>
    <xf numFmtId="267" fontId="146" fillId="0" borderId="3" applyFill="0" applyBorder="0" applyAlignment="0"/>
    <xf numFmtId="250" fontId="39" fillId="0" borderId="0" applyFont="0" applyFill="0" applyBorder="0" applyAlignment="0" applyProtection="0"/>
    <xf numFmtId="268" fontId="143" fillId="0" borderId="0" applyFont="0" applyFill="0" applyBorder="0" applyAlignment="0" applyProtection="0"/>
    <xf numFmtId="269" fontId="28" fillId="0" borderId="0"/>
    <xf numFmtId="270" fontId="46" fillId="0" borderId="0"/>
    <xf numFmtId="270" fontId="46" fillId="0" borderId="0"/>
    <xf numFmtId="270" fontId="46" fillId="0" borderId="0"/>
    <xf numFmtId="271" fontId="45" fillId="0" borderId="0"/>
    <xf numFmtId="0" fontId="45" fillId="0" borderId="0">
      <protection locked="0"/>
    </xf>
    <xf numFmtId="14" fontId="147" fillId="0" borderId="0" applyFill="0" applyBorder="0" applyAlignment="0"/>
    <xf numFmtId="272" fontId="45" fillId="0" borderId="0">
      <protection locked="0"/>
    </xf>
    <xf numFmtId="37" fontId="41" fillId="0" borderId="3">
      <alignment horizontal="center" vertical="distributed"/>
    </xf>
    <xf numFmtId="0" fontId="148" fillId="0" borderId="0"/>
    <xf numFmtId="38" fontId="43" fillId="0" borderId="0" applyFont="0" applyFill="0" applyBorder="0" applyAlignment="0" applyProtection="0"/>
    <xf numFmtId="40" fontId="43" fillId="0" borderId="0" applyFont="0" applyFill="0" applyBorder="0" applyAlignment="0" applyProtection="0"/>
    <xf numFmtId="273" fontId="28" fillId="0" borderId="0"/>
    <xf numFmtId="274" fontId="108" fillId="0" borderId="0" applyFill="0" applyBorder="0">
      <alignment horizontal="centerContinuous"/>
    </xf>
    <xf numFmtId="275" fontId="40" fillId="0" borderId="0">
      <protection locked="0"/>
    </xf>
    <xf numFmtId="276" fontId="40" fillId="0" borderId="0">
      <protection locked="0"/>
    </xf>
    <xf numFmtId="262" fontId="28" fillId="0" borderId="0" applyFill="0" applyBorder="0" applyAlignment="0"/>
    <xf numFmtId="258" fontId="28" fillId="0" borderId="0" applyFill="0" applyBorder="0" applyAlignment="0"/>
    <xf numFmtId="262" fontId="28" fillId="0" borderId="0" applyFill="0" applyBorder="0" applyAlignment="0"/>
    <xf numFmtId="263" fontId="28" fillId="0" borderId="0" applyFill="0" applyBorder="0" applyAlignment="0"/>
    <xf numFmtId="258" fontId="28" fillId="0" borderId="0" applyFill="0" applyBorder="0" applyAlignment="0"/>
    <xf numFmtId="0" fontId="149" fillId="0" borderId="0" applyNumberFormat="0" applyAlignment="0">
      <alignment horizontal="left"/>
    </xf>
    <xf numFmtId="277" fontId="28" fillId="0" borderId="0" applyFont="0" applyFill="0" applyBorder="0" applyAlignment="0" applyProtection="0"/>
    <xf numFmtId="0" fontId="40" fillId="0" borderId="0">
      <protection locked="0"/>
    </xf>
    <xf numFmtId="0" fontId="40" fillId="0" borderId="0">
      <protection locked="0"/>
    </xf>
    <xf numFmtId="0" fontId="15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150" fillId="0" borderId="0">
      <protection locked="0"/>
    </xf>
    <xf numFmtId="0" fontId="45" fillId="0" borderId="0">
      <protection locked="0"/>
    </xf>
    <xf numFmtId="178" fontId="45" fillId="0" borderId="0" applyFont="0" applyFill="0" applyBorder="0" applyAlignment="0" applyProtection="0"/>
    <xf numFmtId="38" fontId="151" fillId="5" borderId="0" applyNumberFormat="0" applyBorder="0" applyAlignment="0" applyProtection="0"/>
    <xf numFmtId="38" fontId="151" fillId="6" borderId="0" applyNumberFormat="0" applyBorder="0" applyAlignment="0" applyProtection="0"/>
    <xf numFmtId="38" fontId="151" fillId="6" borderId="0" applyNumberFormat="0" applyBorder="0" applyAlignment="0" applyProtection="0"/>
    <xf numFmtId="38" fontId="151" fillId="6" borderId="0" applyNumberFormat="0" applyBorder="0" applyAlignment="0" applyProtection="0"/>
    <xf numFmtId="0" fontId="152" fillId="0" borderId="0">
      <alignment horizontal="left"/>
    </xf>
    <xf numFmtId="3" fontId="41" fillId="0" borderId="13">
      <alignment horizontal="right" vertical="center"/>
    </xf>
    <xf numFmtId="4" fontId="41" fillId="0" borderId="13">
      <alignment horizontal="right" vertical="center"/>
    </xf>
    <xf numFmtId="0" fontId="153" fillId="0" borderId="0">
      <alignment horizontal="left"/>
    </xf>
    <xf numFmtId="0" fontId="154" fillId="0" borderId="14" applyNumberFormat="0" applyAlignment="0" applyProtection="0">
      <alignment horizontal="left" vertical="center"/>
    </xf>
    <xf numFmtId="0" fontId="154" fillId="0" borderId="15">
      <alignment horizontal="left" vertical="center"/>
    </xf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45" fillId="0" borderId="0">
      <protection locked="0"/>
    </xf>
    <xf numFmtId="0" fontId="45" fillId="0" borderId="0">
      <protection locked="0"/>
    </xf>
    <xf numFmtId="0" fontId="157" fillId="0" borderId="0" applyNumberFormat="0" applyFill="0" applyBorder="0" applyAlignment="0" applyProtection="0"/>
    <xf numFmtId="0" fontId="158" fillId="0" borderId="16" applyNumberFormat="0" applyFill="0" applyAlignment="0" applyProtection="0"/>
    <xf numFmtId="0" fontId="141" fillId="0" borderId="0" applyNumberFormat="0" applyFill="0" applyBorder="0" applyAlignment="0" applyProtection="0">
      <alignment vertical="top"/>
      <protection locked="0"/>
    </xf>
    <xf numFmtId="0" fontId="159" fillId="0" borderId="0">
      <alignment horizontal="center" vertical="center"/>
    </xf>
    <xf numFmtId="10" fontId="151" fillId="5" borderId="3" applyNumberFormat="0" applyBorder="0" applyAlignment="0" applyProtection="0"/>
    <xf numFmtId="10" fontId="151" fillId="4" borderId="3" applyNumberFormat="0" applyBorder="0" applyAlignment="0" applyProtection="0"/>
    <xf numFmtId="10" fontId="151" fillId="4" borderId="3" applyNumberFormat="0" applyBorder="0" applyAlignment="0" applyProtection="0"/>
    <xf numFmtId="10" fontId="151" fillId="4" borderId="3" applyNumberFormat="0" applyBorder="0" applyAlignment="0" applyProtection="0"/>
    <xf numFmtId="278" fontId="160" fillId="7" borderId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279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0" fontId="28" fillId="0" borderId="17">
      <protection locked="0"/>
    </xf>
    <xf numFmtId="262" fontId="28" fillId="0" borderId="0" applyFill="0" applyBorder="0" applyAlignment="0"/>
    <xf numFmtId="258" fontId="28" fillId="0" borderId="0" applyFill="0" applyBorder="0" applyAlignment="0"/>
    <xf numFmtId="262" fontId="28" fillId="0" borderId="0" applyFill="0" applyBorder="0" applyAlignment="0"/>
    <xf numFmtId="263" fontId="28" fillId="0" borderId="0" applyFill="0" applyBorder="0" applyAlignment="0"/>
    <xf numFmtId="258" fontId="28" fillId="0" borderId="0" applyFill="0" applyBorder="0" applyAlignment="0"/>
    <xf numFmtId="278" fontId="161" fillId="8" borderId="0"/>
    <xf numFmtId="0" fontId="162" fillId="0" borderId="18">
      <alignment horizontal="left"/>
    </xf>
    <xf numFmtId="281" fontId="163" fillId="0" borderId="0">
      <alignment horizontal="left"/>
    </xf>
    <xf numFmtId="178" fontId="39" fillId="0" borderId="0" applyFont="0" applyFill="0" applyBorder="0" applyAlignment="0" applyProtection="0"/>
    <xf numFmtId="237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64" fillId="0" borderId="17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65" fillId="0" borderId="0" applyFont="0" applyFill="0" applyBorder="0" applyAlignment="0" applyProtection="0"/>
    <xf numFmtId="0" fontId="166" fillId="0" borderId="0">
      <alignment horizontal="left"/>
    </xf>
    <xf numFmtId="0" fontId="94" fillId="6" borderId="0" applyNumberFormat="0" applyFont="0" applyFill="0" applyBorder="0" applyAlignment="0">
      <alignment vertical="center"/>
    </xf>
    <xf numFmtId="37" fontId="167" fillId="0" borderId="0"/>
    <xf numFmtId="0" fontId="39" fillId="0" borderId="0" applyNumberFormat="0" applyFill="0" applyBorder="0" applyAlignment="0" applyProtection="0"/>
    <xf numFmtId="282" fontId="28" fillId="0" borderId="0"/>
    <xf numFmtId="0" fontId="45" fillId="0" borderId="0"/>
    <xf numFmtId="0" fontId="45" fillId="0" borderId="0"/>
    <xf numFmtId="0" fontId="45" fillId="0" borderId="0"/>
    <xf numFmtId="283" fontId="45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45" fillId="0" borderId="0"/>
    <xf numFmtId="0" fontId="39" fillId="0" borderId="0"/>
    <xf numFmtId="0" fontId="39" fillId="0" borderId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/>
    <xf numFmtId="14" fontId="130" fillId="0" borderId="0">
      <alignment horizontal="center" wrapText="1"/>
      <protection locked="0"/>
    </xf>
    <xf numFmtId="0" fontId="45" fillId="0" borderId="0">
      <protection locked="0"/>
    </xf>
    <xf numFmtId="261" fontId="28" fillId="0" borderId="0" applyFont="0" applyFill="0" applyBorder="0" applyAlignment="0" applyProtection="0"/>
    <xf numFmtId="284" fontId="28" fillId="0" borderId="0" applyFont="0" applyFill="0" applyBorder="0" applyAlignment="0" applyProtection="0"/>
    <xf numFmtId="10" fontId="39" fillId="0" borderId="0" applyFont="0" applyFill="0" applyBorder="0" applyAlignment="0" applyProtection="0"/>
    <xf numFmtId="285" fontId="28" fillId="0" borderId="0" applyFont="0" applyFill="0" applyBorder="0" applyAlignment="0" applyProtection="0"/>
    <xf numFmtId="10" fontId="39" fillId="0" borderId="0" applyFont="0" applyFill="0" applyBorder="0" applyAlignment="0" applyProtection="0"/>
    <xf numFmtId="262" fontId="28" fillId="0" borderId="0" applyFill="0" applyBorder="0" applyAlignment="0"/>
    <xf numFmtId="258" fontId="28" fillId="0" borderId="0" applyFill="0" applyBorder="0" applyAlignment="0"/>
    <xf numFmtId="262" fontId="28" fillId="0" borderId="0" applyFill="0" applyBorder="0" applyAlignment="0"/>
    <xf numFmtId="286" fontId="28" fillId="0" borderId="0" applyFill="0" applyBorder="0" applyAlignment="0"/>
    <xf numFmtId="258" fontId="28" fillId="0" borderId="0" applyFill="0" applyBorder="0" applyAlignment="0"/>
    <xf numFmtId="3" fontId="168" fillId="0" borderId="0" applyFill="0" applyBorder="0" applyProtection="0">
      <alignment horizontal="right"/>
    </xf>
    <xf numFmtId="0" fontId="169" fillId="6" borderId="0" applyNumberFormat="0">
      <alignment vertical="center"/>
    </xf>
    <xf numFmtId="287" fontId="170" fillId="0" borderId="0"/>
    <xf numFmtId="9" fontId="171" fillId="0" borderId="0" applyFont="0" applyFill="0" applyProtection="0"/>
    <xf numFmtId="0" fontId="43" fillId="0" borderId="0" applyNumberFormat="0" applyFont="0" applyFill="0" applyBorder="0" applyAlignment="0" applyProtection="0">
      <alignment horizontal="left"/>
    </xf>
    <xf numFmtId="0" fontId="39" fillId="0" borderId="0"/>
    <xf numFmtId="30" fontId="172" fillId="0" borderId="0" applyNumberFormat="0" applyFill="0" applyBorder="0" applyAlignment="0" applyProtection="0">
      <alignment horizontal="left"/>
    </xf>
    <xf numFmtId="288" fontId="173" fillId="0" borderId="19">
      <alignment vertical="center" wrapText="1"/>
    </xf>
    <xf numFmtId="0" fontId="174" fillId="0" borderId="0" applyAlignment="0">
      <alignment horizontal="left"/>
    </xf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0" fontId="171" fillId="0" borderId="0"/>
    <xf numFmtId="0" fontId="43" fillId="0" borderId="0"/>
    <xf numFmtId="0" fontId="175" fillId="0" borderId="0">
      <alignment horizontal="center" vertical="center"/>
    </xf>
    <xf numFmtId="0" fontId="176" fillId="0" borderId="0"/>
    <xf numFmtId="0" fontId="164" fillId="0" borderId="0"/>
    <xf numFmtId="40" fontId="177" fillId="0" borderId="0" applyBorder="0">
      <alignment horizontal="right"/>
    </xf>
    <xf numFmtId="289" fontId="178" fillId="0" borderId="0">
      <alignment horizontal="center"/>
    </xf>
    <xf numFmtId="0" fontId="168" fillId="0" borderId="0"/>
    <xf numFmtId="49" fontId="147" fillId="0" borderId="0" applyFill="0" applyBorder="0" applyAlignment="0"/>
    <xf numFmtId="285" fontId="28" fillId="0" borderId="0" applyFill="0" applyBorder="0" applyAlignment="0"/>
    <xf numFmtId="290" fontId="28" fillId="0" borderId="0" applyFill="0" applyBorder="0" applyAlignment="0"/>
    <xf numFmtId="0" fontId="179" fillId="6" borderId="0">
      <alignment horizontal="centerContinuous"/>
    </xf>
    <xf numFmtId="0" fontId="180" fillId="0" borderId="0" applyFill="0" applyBorder="0" applyProtection="0">
      <alignment horizontal="centerContinuous" vertical="center"/>
    </xf>
    <xf numFmtId="0" fontId="49" fillId="5" borderId="0" applyFill="0" applyBorder="0" applyProtection="0">
      <alignment horizontal="center" vertical="center"/>
    </xf>
    <xf numFmtId="0" fontId="179" fillId="6" borderId="0">
      <alignment horizontal="centerContinuous"/>
    </xf>
    <xf numFmtId="0" fontId="181" fillId="0" borderId="0"/>
    <xf numFmtId="291" fontId="108" fillId="0" borderId="0" applyFill="0" applyBorder="0">
      <alignment horizontal="centerContinuous"/>
    </xf>
    <xf numFmtId="0" fontId="79" fillId="0" borderId="0" applyFont="0" applyFill="0" applyBorder="0" applyAlignment="0" applyProtection="0">
      <alignment horizontal="left"/>
    </xf>
    <xf numFmtId="0" fontId="45" fillId="0" borderId="20">
      <protection locked="0"/>
    </xf>
    <xf numFmtId="0" fontId="182" fillId="0" borderId="6">
      <alignment horizontal="left"/>
    </xf>
    <xf numFmtId="37" fontId="151" fillId="9" borderId="0" applyNumberFormat="0" applyBorder="0" applyAlignment="0" applyProtection="0"/>
    <xf numFmtId="37" fontId="151" fillId="0" borderId="0"/>
    <xf numFmtId="3" fontId="183" fillId="0" borderId="16" applyProtection="0"/>
    <xf numFmtId="292" fontId="28" fillId="0" borderId="0" applyFont="0" applyFill="0" applyBorder="0" applyAlignment="0" applyProtection="0"/>
    <xf numFmtId="293" fontId="28" fillId="0" borderId="0" applyFont="0" applyFill="0" applyBorder="0" applyAlignment="0" applyProtection="0"/>
    <xf numFmtId="294" fontId="43" fillId="0" borderId="0" applyFont="0" applyFill="0" applyBorder="0" applyAlignment="0" applyProtection="0"/>
    <xf numFmtId="295" fontId="43" fillId="0" borderId="0" applyFont="0" applyFill="0" applyBorder="0" applyAlignment="0" applyProtection="0"/>
    <xf numFmtId="0" fontId="184" fillId="0" borderId="0" applyNumberFormat="0" applyFill="0" applyBorder="0" applyAlignment="0" applyProtection="0">
      <alignment vertical="top"/>
      <protection locked="0"/>
    </xf>
    <xf numFmtId="0" fontId="185" fillId="0" borderId="0" applyNumberFormat="0" applyFill="0" applyBorder="0" applyAlignment="0" applyProtection="0">
      <alignment vertical="top"/>
      <protection locked="0"/>
    </xf>
    <xf numFmtId="190" fontId="28" fillId="0" borderId="0" applyFont="0" applyFill="0" applyBorder="0" applyAlignment="0" applyProtection="0"/>
    <xf numFmtId="188" fontId="39" fillId="0" borderId="0" applyFont="0" applyFill="0" applyBorder="0" applyAlignment="0" applyProtection="0"/>
    <xf numFmtId="0" fontId="118" fillId="0" borderId="0">
      <protection locked="0"/>
    </xf>
    <xf numFmtId="0" fontId="71" fillId="0" borderId="0">
      <alignment horizontal="right"/>
    </xf>
    <xf numFmtId="202" fontId="49" fillId="0" borderId="0"/>
    <xf numFmtId="0" fontId="48" fillId="0" borderId="21">
      <alignment horizontal="center"/>
    </xf>
    <xf numFmtId="203" fontId="28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2" fontId="72" fillId="0" borderId="0" applyFont="0" applyFill="0" applyBorder="0" applyAlignment="0" applyProtection="0"/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4" fillId="0" borderId="0" applyNumberFormat="0" applyFill="0" applyBorder="0" applyAlignment="0" applyProtection="0"/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5" fillId="0" borderId="0" applyNumberFormat="0" applyFill="0" applyBorder="0" applyAlignment="0" applyProtection="0"/>
    <xf numFmtId="0" fontId="71" fillId="0" borderId="0"/>
    <xf numFmtId="49" fontId="76" fillId="0" borderId="19">
      <alignment horizontal="center" vertical="center" wrapText="1"/>
    </xf>
    <xf numFmtId="0" fontId="48" fillId="0" borderId="0">
      <alignment vertical="center"/>
    </xf>
    <xf numFmtId="0" fontId="77" fillId="0" borderId="22" applyBorder="0">
      <alignment horizontal="distributed"/>
      <protection locked="0"/>
    </xf>
    <xf numFmtId="204" fontId="45" fillId="0" borderId="0"/>
    <xf numFmtId="204" fontId="45" fillId="0" borderId="0"/>
    <xf numFmtId="204" fontId="45" fillId="0" borderId="0"/>
    <xf numFmtId="204" fontId="45" fillId="0" borderId="0"/>
    <xf numFmtId="204" fontId="45" fillId="0" borderId="0"/>
    <xf numFmtId="204" fontId="45" fillId="0" borderId="0"/>
    <xf numFmtId="204" fontId="45" fillId="0" borderId="0"/>
    <xf numFmtId="204" fontId="45" fillId="0" borderId="0"/>
    <xf numFmtId="204" fontId="45" fillId="0" borderId="0"/>
    <xf numFmtId="204" fontId="45" fillId="0" borderId="0"/>
    <xf numFmtId="204" fontId="45" fillId="0" borderId="0"/>
    <xf numFmtId="0" fontId="78" fillId="0" borderId="9">
      <alignment horizontal="center" vertical="center"/>
    </xf>
    <xf numFmtId="205" fontId="45" fillId="0" borderId="9">
      <alignment horizontal="right" vertical="center"/>
    </xf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52" fillId="0" borderId="0" applyFont="0" applyFill="0" applyBorder="0" applyAlignment="0" applyProtection="0">
      <alignment horizontal="left"/>
    </xf>
    <xf numFmtId="0" fontId="45" fillId="0" borderId="23" applyFont="0" applyFill="0" applyBorder="0" applyAlignment="0" applyProtection="0">
      <protection locked="0"/>
    </xf>
    <xf numFmtId="202" fontId="64" fillId="0" borderId="0"/>
    <xf numFmtId="41" fontId="80" fillId="0" borderId="9">
      <alignment horizontal="center" vertical="center"/>
    </xf>
    <xf numFmtId="206" fontId="56" fillId="0" borderId="24" applyFont="0" applyFill="0" applyBorder="0" applyAlignment="0">
      <alignment horizontal="left" vertical="center"/>
    </xf>
    <xf numFmtId="0" fontId="81" fillId="0" borderId="0" applyFont="0" applyBorder="0" applyAlignment="0">
      <alignment horizontal="left" vertical="center"/>
    </xf>
    <xf numFmtId="0" fontId="28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72" fillId="0" borderId="0" applyFont="0" applyFill="0" applyBorder="0" applyAlignment="0" applyProtection="0"/>
    <xf numFmtId="0" fontId="82" fillId="0" borderId="0">
      <alignment vertical="center"/>
    </xf>
    <xf numFmtId="3" fontId="43" fillId="0" borderId="25">
      <alignment horizontal="center"/>
    </xf>
    <xf numFmtId="0" fontId="45" fillId="0" borderId="23" applyFont="0" applyFill="0" applyBorder="0" applyAlignment="0" applyProtection="0">
      <alignment horizontal="right"/>
      <protection locked="0"/>
    </xf>
    <xf numFmtId="0" fontId="45" fillId="0" borderId="23" applyFont="0" applyFill="0" applyBorder="0" applyAlignment="0" applyProtection="0">
      <alignment horizontal="center"/>
    </xf>
    <xf numFmtId="0" fontId="45" fillId="0" borderId="23" applyFont="0" applyFill="0" applyBorder="0" applyAlignment="0" applyProtection="0">
      <alignment horizontal="right"/>
    </xf>
    <xf numFmtId="0" fontId="45" fillId="0" borderId="23" applyFont="0" applyFill="0" applyBorder="0" applyAlignment="0" applyProtection="0">
      <alignment horizontal="center"/>
      <protection locked="0"/>
    </xf>
    <xf numFmtId="0" fontId="29" fillId="0" borderId="9">
      <alignment horizontal="center" vertical="center"/>
    </xf>
    <xf numFmtId="207" fontId="28" fillId="0" borderId="0" applyFill="0" applyBorder="0">
      <alignment horizontal="center" vertical="center"/>
    </xf>
    <xf numFmtId="208" fontId="28" fillId="0" borderId="26" applyFill="0" applyBorder="0">
      <alignment horizontal="center" vertical="center"/>
      <protection locked="0"/>
    </xf>
    <xf numFmtId="0" fontId="83" fillId="10" borderId="0">
      <alignment horizontal="left"/>
    </xf>
    <xf numFmtId="198" fontId="28" fillId="0" borderId="27" applyFill="0" applyBorder="0">
      <alignment horizontal="center"/>
      <protection locked="0"/>
    </xf>
    <xf numFmtId="187" fontId="28" fillId="0" borderId="27" applyFill="0" applyBorder="0">
      <alignment horizontal="center"/>
      <protection locked="0"/>
    </xf>
    <xf numFmtId="189" fontId="28" fillId="0" borderId="28">
      <alignment horizontal="center"/>
      <protection locked="0"/>
    </xf>
    <xf numFmtId="210" fontId="28" fillId="0" borderId="28">
      <alignment horizontal="center"/>
      <protection locked="0"/>
    </xf>
    <xf numFmtId="189" fontId="28" fillId="0" borderId="28">
      <alignment horizontal="center"/>
      <protection locked="0"/>
    </xf>
    <xf numFmtId="209" fontId="28" fillId="0" borderId="28">
      <alignment horizontal="center"/>
      <protection locked="0"/>
    </xf>
    <xf numFmtId="211" fontId="28" fillId="0" borderId="29" applyFill="0" applyBorder="0">
      <alignment horizontal="center" vertical="center"/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72" fillId="0" borderId="0" applyFont="0" applyFill="0" applyBorder="0" applyAlignment="0" applyProtection="0"/>
    <xf numFmtId="0" fontId="84" fillId="0" borderId="0" applyProtection="0"/>
    <xf numFmtId="49" fontId="85" fillId="0" borderId="19">
      <alignment horizontal="center" vertical="center" wrapText="1"/>
    </xf>
    <xf numFmtId="0" fontId="86" fillId="0" borderId="0" applyNumberFormat="0" applyFill="0" applyBorder="0" applyAlignment="0" applyProtection="0">
      <alignment vertical="top"/>
      <protection locked="0"/>
    </xf>
    <xf numFmtId="43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212" fontId="52" fillId="0" borderId="0" applyFont="0" applyFill="0" applyBorder="0" applyAlignment="0" applyProtection="0">
      <alignment horizontal="left"/>
      <protection locked="0"/>
    </xf>
    <xf numFmtId="0" fontId="52" fillId="0" borderId="0" applyFont="0" applyFill="0" applyBorder="0" applyAlignment="0" applyProtection="0">
      <alignment horizontal="left"/>
    </xf>
    <xf numFmtId="0" fontId="41" fillId="0" borderId="0" applyFont="0" applyFill="0" applyBorder="0" applyAlignment="0" applyProtection="0">
      <alignment horizontal="left"/>
      <protection locked="0"/>
    </xf>
    <xf numFmtId="0" fontId="52" fillId="0" borderId="0" applyFont="0" applyFill="0" applyBorder="0" applyAlignment="0" applyProtection="0">
      <alignment horizontal="left"/>
    </xf>
    <xf numFmtId="0" fontId="52" fillId="0" borderId="0" applyFont="0" applyBorder="0" applyAlignment="0">
      <alignment horizontal="left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>
      <alignment horizontal="left"/>
    </xf>
    <xf numFmtId="0" fontId="52" fillId="0" borderId="0" applyFont="0" applyFill="0" applyBorder="0" applyAlignment="0" applyProtection="0">
      <alignment horizontal="left"/>
    </xf>
    <xf numFmtId="0" fontId="52" fillId="0" borderId="0" applyFont="0" applyFill="0" applyBorder="0" applyAlignment="0" applyProtection="0">
      <alignment horizontal="left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52" fillId="0" borderId="0" applyFont="0" applyFill="0" applyBorder="0" applyAlignment="0" applyProtection="0">
      <alignment horizontal="right"/>
    </xf>
    <xf numFmtId="41" fontId="48" fillId="0" borderId="3" applyNumberFormat="0" applyFont="0" applyFill="0" applyBorder="0" applyProtection="0">
      <alignment horizontal="distributed"/>
    </xf>
    <xf numFmtId="10" fontId="63" fillId="0" borderId="0">
      <alignment vertical="center"/>
    </xf>
    <xf numFmtId="9" fontId="64" fillId="5" borderId="0" applyFill="0" applyBorder="0" applyProtection="0">
      <alignment horizontal="right"/>
    </xf>
    <xf numFmtId="10" fontId="64" fillId="0" borderId="0" applyFill="0" applyBorder="0" applyProtection="0">
      <alignment horizontal="right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198" fontId="45" fillId="0" borderId="0" applyFont="0" applyFill="0" applyBorder="0" applyAlignment="0" applyProtection="0"/>
    <xf numFmtId="211" fontId="45" fillId="0" borderId="0" applyFont="0" applyFill="0" applyBorder="0" applyAlignment="0" applyProtection="0"/>
    <xf numFmtId="0" fontId="87" fillId="0" borderId="0"/>
    <xf numFmtId="0" fontId="77" fillId="0" borderId="0" applyFont="0" applyFill="0" applyBorder="0" applyProtection="0">
      <alignment horizontal="center" vertical="center"/>
    </xf>
    <xf numFmtId="0" fontId="77" fillId="0" borderId="0" applyFont="0" applyFill="0" applyBorder="0" applyProtection="0">
      <alignment horizontal="center" vertical="center"/>
    </xf>
    <xf numFmtId="0" fontId="88" fillId="0" borderId="30" applyFont="0" applyFill="0" applyAlignment="0" applyProtection="0">
      <alignment horizontal="center" vertical="center"/>
    </xf>
    <xf numFmtId="0" fontId="45" fillId="0" borderId="0"/>
    <xf numFmtId="213" fontId="71" fillId="0" borderId="31" applyBorder="0"/>
    <xf numFmtId="214" fontId="28" fillId="0" borderId="18">
      <alignment horizontal="right" vertical="center"/>
    </xf>
    <xf numFmtId="49" fontId="77" fillId="0" borderId="11" applyFill="0" applyBorder="0">
      <alignment horizontal="center" vertical="center"/>
      <protection locked="0"/>
    </xf>
    <xf numFmtId="0" fontId="28" fillId="0" borderId="0"/>
    <xf numFmtId="0" fontId="89" fillId="0" borderId="0" applyNumberFormat="0" applyFont="0" applyFill="0" applyBorder="0" applyProtection="0">
      <alignment horizontal="centerContinuous" vertical="center"/>
    </xf>
    <xf numFmtId="198" fontId="45" fillId="0" borderId="0" applyNumberFormat="0" applyFont="0" applyFill="0" applyBorder="0" applyProtection="0">
      <alignment horizontal="centerContinuous"/>
    </xf>
    <xf numFmtId="208" fontId="90" fillId="0" borderId="9">
      <alignment vertical="center"/>
    </xf>
    <xf numFmtId="3" fontId="48" fillId="0" borderId="3"/>
    <xf numFmtId="0" fontId="48" fillId="0" borderId="3"/>
    <xf numFmtId="3" fontId="48" fillId="0" borderId="32"/>
    <xf numFmtId="3" fontId="48" fillId="0" borderId="33"/>
    <xf numFmtId="0" fontId="91" fillId="0" borderId="3"/>
    <xf numFmtId="0" fontId="92" fillId="0" borderId="0">
      <alignment horizontal="center"/>
    </xf>
    <xf numFmtId="0" fontId="93" fillId="0" borderId="34">
      <alignment horizontal="center"/>
    </xf>
    <xf numFmtId="0" fontId="41" fillId="0" borderId="35"/>
    <xf numFmtId="0" fontId="94" fillId="0" borderId="0" applyProtection="0">
      <alignment vertical="center"/>
      <protection locked="0"/>
    </xf>
    <xf numFmtId="0" fontId="71" fillId="0" borderId="36"/>
    <xf numFmtId="4" fontId="71" fillId="0" borderId="31"/>
    <xf numFmtId="215" fontId="28" fillId="0" borderId="31"/>
    <xf numFmtId="0" fontId="28" fillId="0" borderId="31"/>
    <xf numFmtId="3" fontId="78" fillId="0" borderId="0">
      <alignment vertical="center" wrapText="1"/>
    </xf>
    <xf numFmtId="3" fontId="95" fillId="0" borderId="0">
      <alignment vertical="center" wrapText="1"/>
    </xf>
    <xf numFmtId="1" fontId="45" fillId="0" borderId="0"/>
    <xf numFmtId="0" fontId="52" fillId="0" borderId="0" applyFont="0" applyFill="0" applyBorder="0" applyAlignment="0" applyProtection="0"/>
    <xf numFmtId="216" fontId="63" fillId="0" borderId="0">
      <alignment vertical="center"/>
    </xf>
    <xf numFmtId="0" fontId="89" fillId="0" borderId="0"/>
    <xf numFmtId="0" fontId="41" fillId="0" borderId="0" applyFont="0" applyFill="0" applyBorder="0" applyAlignment="0" applyProtection="0"/>
    <xf numFmtId="0" fontId="96" fillId="0" borderId="3" applyFont="0" applyFill="0" applyBorder="0" applyAlignment="0" applyProtection="0">
      <alignment horizontal="centerContinuous" vertical="center"/>
    </xf>
    <xf numFmtId="217" fontId="28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218" fontId="28" fillId="0" borderId="0">
      <alignment vertical="center"/>
    </xf>
    <xf numFmtId="211" fontId="70" fillId="0" borderId="0" applyFont="0" applyFill="0" applyBorder="0" applyAlignment="0" applyProtection="0">
      <alignment horizontal="centerContinuous" vertical="center"/>
    </xf>
    <xf numFmtId="198" fontId="7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9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219" fontId="99" fillId="0" borderId="0"/>
    <xf numFmtId="41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95" fontId="27" fillId="0" borderId="0" applyFont="0" applyFill="0" applyBorder="0" applyAlignment="0" applyProtection="0">
      <alignment vertical="center"/>
    </xf>
    <xf numFmtId="195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8" fontId="56" fillId="0" borderId="0" applyFont="0" applyFill="0" applyBorder="0" applyAlignment="0" applyProtection="0"/>
    <xf numFmtId="0" fontId="39" fillId="0" borderId="0"/>
    <xf numFmtId="178" fontId="45" fillId="0" borderId="0" applyFont="0" applyFill="0" applyBorder="0" applyAlignment="0" applyProtection="0"/>
    <xf numFmtId="186" fontId="45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187" fontId="28" fillId="0" borderId="0" applyFont="0" applyFill="0" applyBorder="0" applyAlignment="0" applyProtection="0"/>
    <xf numFmtId="186" fontId="45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28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100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45" fillId="0" borderId="0"/>
    <xf numFmtId="178" fontId="45" fillId="0" borderId="0" applyFont="0" applyFill="0" applyBorder="0" applyAlignment="0" applyProtection="0"/>
    <xf numFmtId="0" fontId="101" fillId="0" borderId="0"/>
    <xf numFmtId="178" fontId="45" fillId="0" borderId="0" applyFont="0" applyFill="0" applyBorder="0" applyAlignment="0" applyProtection="0"/>
    <xf numFmtId="0" fontId="101" fillId="0" borderId="0"/>
    <xf numFmtId="186" fontId="45" fillId="0" borderId="0" applyFont="0" applyFill="0" applyBorder="0" applyAlignment="0" applyProtection="0"/>
    <xf numFmtId="0" fontId="101" fillId="0" borderId="0"/>
    <xf numFmtId="178" fontId="28" fillId="0" borderId="0" applyFont="0" applyFill="0" applyBorder="0" applyAlignment="0" applyProtection="0"/>
    <xf numFmtId="0" fontId="101" fillId="0" borderId="0"/>
    <xf numFmtId="178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52" fillId="0" borderId="37"/>
    <xf numFmtId="0" fontId="102" fillId="0" borderId="11" applyBorder="0">
      <alignment horizontal="distributed" vertical="center"/>
      <protection locked="0"/>
    </xf>
    <xf numFmtId="0" fontId="52" fillId="0" borderId="0" applyFont="0" applyFill="0" applyBorder="0" applyAlignment="0" applyProtection="0">
      <alignment horizontal="left"/>
      <protection locked="0"/>
    </xf>
    <xf numFmtId="0" fontId="52" fillId="0" borderId="0" applyFont="0" applyFill="0" applyBorder="0" applyAlignment="0" applyProtection="0">
      <alignment horizontal="left"/>
    </xf>
    <xf numFmtId="0" fontId="45" fillId="0" borderId="0" applyFont="0" applyFill="0" applyBorder="0" applyAlignment="0" applyProtection="0"/>
    <xf numFmtId="0" fontId="52" fillId="0" borderId="0" applyFont="0" applyFill="0" applyBorder="0" applyAlignment="0" applyProtection="0">
      <alignment horizontal="center"/>
    </xf>
    <xf numFmtId="0" fontId="103" fillId="0" borderId="3">
      <alignment vertical="center"/>
    </xf>
    <xf numFmtId="0" fontId="41" fillId="0" borderId="0"/>
    <xf numFmtId="220" fontId="104" fillId="0" borderId="0" applyFill="0" applyBorder="0">
      <alignment horizontal="centerContinuous"/>
    </xf>
    <xf numFmtId="221" fontId="104" fillId="0" borderId="0" applyFill="0" applyBorder="0">
      <alignment horizontal="centerContinuous"/>
    </xf>
    <xf numFmtId="222" fontId="28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223" fontId="28" fillId="0" borderId="0" applyFont="0" applyFill="0" applyBorder="0" applyAlignment="0" applyProtection="0"/>
    <xf numFmtId="222" fontId="28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222" fontId="28" fillId="0" borderId="0" applyFont="0" applyFill="0" applyBorder="0" applyAlignment="0" applyProtection="0"/>
    <xf numFmtId="0" fontId="105" fillId="0" borderId="0" applyFont="0" applyFill="0" applyBorder="0" applyAlignment="0" applyProtection="0"/>
    <xf numFmtId="222" fontId="28" fillId="0" borderId="0" applyFont="0" applyFill="0" applyBorder="0" applyAlignment="0" applyProtection="0"/>
    <xf numFmtId="222" fontId="28" fillId="0" borderId="0" applyFont="0" applyFill="0" applyBorder="0" applyAlignment="0" applyProtection="0"/>
    <xf numFmtId="222" fontId="28" fillId="0" borderId="0" applyFont="0" applyFill="0" applyBorder="0" applyAlignment="0" applyProtection="0"/>
    <xf numFmtId="0" fontId="106" fillId="0" borderId="0">
      <alignment vertical="center"/>
    </xf>
    <xf numFmtId="0" fontId="107" fillId="0" borderId="0">
      <alignment horizontal="center" vertical="center"/>
    </xf>
    <xf numFmtId="0" fontId="79" fillId="0" borderId="38" applyFont="0" applyFill="0" applyBorder="0" applyAlignment="0" applyProtection="0">
      <alignment horizontal="left" vertical="center"/>
    </xf>
    <xf numFmtId="0" fontId="79" fillId="0" borderId="39" applyFont="0" applyFill="0" applyBorder="0" applyAlignment="0" applyProtection="0"/>
    <xf numFmtId="0" fontId="89" fillId="0" borderId="0" applyNumberFormat="0" applyFont="0" applyFill="0" applyBorder="0" applyProtection="0">
      <alignment vertical="center"/>
    </xf>
    <xf numFmtId="0" fontId="61" fillId="0" borderId="0" applyNumberFormat="0" applyBorder="0" applyAlignment="0">
      <alignment horizontal="centerContinuous" vertical="center"/>
    </xf>
    <xf numFmtId="4" fontId="40" fillId="0" borderId="0">
      <protection locked="0"/>
    </xf>
    <xf numFmtId="4" fontId="40" fillId="0" borderId="0">
      <protection locked="0"/>
    </xf>
    <xf numFmtId="4" fontId="40" fillId="0" borderId="0">
      <protection locked="0"/>
    </xf>
    <xf numFmtId="4" fontId="40" fillId="0" borderId="0">
      <protection locked="0"/>
    </xf>
    <xf numFmtId="4" fontId="72" fillId="0" borderId="0" applyFont="0" applyFill="0" applyBorder="0" applyAlignment="0" applyProtection="0"/>
    <xf numFmtId="224" fontId="28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3" fontId="72" fillId="0" borderId="0" applyFont="0" applyFill="0" applyBorder="0" applyAlignment="0" applyProtection="0"/>
    <xf numFmtId="296" fontId="28" fillId="0" borderId="0" applyFont="0" applyFill="0" applyBorder="0" applyAlignment="0" applyProtection="0"/>
    <xf numFmtId="0" fontId="71" fillId="0" borderId="0" applyFont="0" applyFill="0" applyBorder="0" applyAlignment="0" applyProtection="0">
      <alignment horizontal="right"/>
    </xf>
    <xf numFmtId="1" fontId="46" fillId="5" borderId="0" applyNumberFormat="0" applyFont="0" applyFill="0" applyBorder="0" applyAlignment="0">
      <alignment vertical="center"/>
    </xf>
    <xf numFmtId="0" fontId="94" fillId="6" borderId="0" applyNumberFormat="0" applyFont="0" applyFill="0" applyBorder="0" applyAlignment="0">
      <alignment vertical="center"/>
    </xf>
    <xf numFmtId="225" fontId="108" fillId="0" borderId="0" applyFill="0" applyBorder="0">
      <alignment horizontal="centerContinuous"/>
    </xf>
    <xf numFmtId="0" fontId="109" fillId="0" borderId="0"/>
    <xf numFmtId="0" fontId="109" fillId="0" borderId="0"/>
    <xf numFmtId="0" fontId="109" fillId="0" borderId="0"/>
    <xf numFmtId="0" fontId="45" fillId="0" borderId="3">
      <alignment horizontal="distributed" vertical="center"/>
    </xf>
    <xf numFmtId="0" fontId="45" fillId="0" borderId="31">
      <alignment horizontal="distributed" vertical="top"/>
    </xf>
    <xf numFmtId="0" fontId="45" fillId="0" borderId="40">
      <alignment horizontal="distributed"/>
    </xf>
    <xf numFmtId="0" fontId="110" fillId="0" borderId="0"/>
    <xf numFmtId="0" fontId="111" fillId="0" borderId="0"/>
    <xf numFmtId="0" fontId="48" fillId="0" borderId="0"/>
    <xf numFmtId="226" fontId="104" fillId="0" borderId="0" applyFill="0" applyBorder="0">
      <alignment horizontal="centerContinuous"/>
    </xf>
    <xf numFmtId="227" fontId="104" fillId="0" borderId="0" applyFill="0" applyBorder="0">
      <alignment horizontal="centerContinuous"/>
    </xf>
    <xf numFmtId="0" fontId="112" fillId="0" borderId="0"/>
    <xf numFmtId="0" fontId="45" fillId="0" borderId="0"/>
    <xf numFmtId="1" fontId="113" fillId="5" borderId="0" applyNumberFormat="0" applyFont="0" applyFill="0" applyBorder="0" applyAlignment="0">
      <alignment vertical="center"/>
    </xf>
    <xf numFmtId="0" fontId="52" fillId="0" borderId="24" applyFont="0" applyFill="0" applyBorder="0" applyAlignment="0" applyProtection="0">
      <alignment horizontal="center"/>
    </xf>
    <xf numFmtId="0" fontId="41" fillId="0" borderId="0" applyFont="0" applyFill="0" applyBorder="0" applyAlignment="0" applyProtection="0">
      <alignment horizontal="left"/>
    </xf>
    <xf numFmtId="228" fontId="79" fillId="0" borderId="0" applyFont="0" applyFill="0" applyBorder="0" applyAlignment="0" applyProtection="0">
      <alignment horizontal="center"/>
      <protection locked="0"/>
    </xf>
    <xf numFmtId="0" fontId="52" fillId="0" borderId="0" applyFont="0" applyFill="0" applyBorder="0" applyAlignment="0" applyProtection="0">
      <protection locked="0"/>
    </xf>
    <xf numFmtId="0" fontId="71" fillId="0" borderId="0" applyFont="0" applyFill="0" applyBorder="0" applyAlignment="0" applyProtection="0"/>
    <xf numFmtId="0" fontId="29" fillId="0" borderId="9" applyFill="0" applyProtection="0">
      <alignment horizontal="center" vertical="center"/>
    </xf>
    <xf numFmtId="201" fontId="45" fillId="0" borderId="0">
      <protection locked="0"/>
    </xf>
    <xf numFmtId="0" fontId="45" fillId="0" borderId="0" applyFont="0" applyFill="0" applyBorder="0" applyAlignment="0" applyProtection="0"/>
    <xf numFmtId="229" fontId="114" fillId="0" borderId="0" applyFont="0" applyFill="0" applyBorder="0" applyAlignment="0" applyProtection="0">
      <alignment vertical="center"/>
    </xf>
    <xf numFmtId="201" fontId="45" fillId="0" borderId="0">
      <protection locked="0"/>
    </xf>
    <xf numFmtId="230" fontId="28" fillId="0" borderId="0" applyFont="0" applyFill="0" applyBorder="0" applyProtection="0">
      <alignment vertical="center"/>
    </xf>
    <xf numFmtId="178" fontId="45" fillId="0" borderId="3">
      <alignment horizontal="center" vertical="center"/>
    </xf>
    <xf numFmtId="41" fontId="28" fillId="0" borderId="0" applyFont="0" applyFill="0" applyBorder="0" applyAlignment="0" applyProtection="0"/>
    <xf numFmtId="231" fontId="39" fillId="0" borderId="3"/>
    <xf numFmtId="232" fontId="45" fillId="5" borderId="0" applyFill="0" applyBorder="0" applyProtection="0">
      <alignment horizontal="right"/>
    </xf>
    <xf numFmtId="0" fontId="79" fillId="0" borderId="0" applyFont="0" applyFill="0" applyBorder="0" applyAlignment="0" applyProtection="0"/>
    <xf numFmtId="38" fontId="48" fillId="0" borderId="0" applyFont="0" applyFill="0" applyBorder="0" applyAlignment="0" applyProtection="0">
      <alignment vertical="center"/>
    </xf>
    <xf numFmtId="196" fontId="45" fillId="0" borderId="0" applyFont="0" applyFill="0" applyBorder="0" applyAlignment="0" applyProtection="0">
      <alignment vertical="center"/>
    </xf>
    <xf numFmtId="233" fontId="45" fillId="0" borderId="0" applyFont="0" applyFill="0" applyBorder="0" applyAlignment="0" applyProtection="0">
      <alignment vertical="center"/>
    </xf>
    <xf numFmtId="216" fontId="77" fillId="0" borderId="0" applyFont="0" applyFill="0" applyBorder="0" applyAlignment="0" applyProtection="0"/>
    <xf numFmtId="3" fontId="71" fillId="0" borderId="0" applyFont="0" applyFill="0" applyBorder="0" applyAlignment="0" applyProtection="0"/>
    <xf numFmtId="0" fontId="71" fillId="0" borderId="0" applyFont="0" applyFill="0" applyBorder="0" applyAlignment="0" applyProtection="0">
      <alignment horizontal="right"/>
    </xf>
    <xf numFmtId="0" fontId="115" fillId="0" borderId="24" applyFont="0" applyFill="0" applyBorder="0" applyAlignment="0" applyProtection="0">
      <alignment horizontal="right"/>
    </xf>
    <xf numFmtId="0" fontId="41" fillId="0" borderId="31" applyFont="0" applyFill="0" applyBorder="0" applyAlignment="0" applyProtection="0">
      <alignment horizontal="right"/>
    </xf>
    <xf numFmtId="0" fontId="45" fillId="0" borderId="23" applyFont="0" applyFill="0" applyBorder="0" applyAlignment="0" applyProtection="0">
      <alignment horizontal="center"/>
    </xf>
    <xf numFmtId="234" fontId="28" fillId="0" borderId="0" applyFont="0" applyFill="0" applyBorder="0" applyAlignment="0" applyProtection="0"/>
    <xf numFmtId="235" fontId="56" fillId="0" borderId="0" applyFont="0" applyFill="0" applyBorder="0" applyAlignment="0" applyProtection="0">
      <alignment textRotation="255"/>
    </xf>
    <xf numFmtId="187" fontId="77" fillId="0" borderId="3">
      <alignment vertical="center"/>
    </xf>
    <xf numFmtId="236" fontId="28" fillId="0" borderId="0" applyFont="0" applyFill="0" applyBorder="0" applyAlignment="0" applyProtection="0"/>
    <xf numFmtId="0" fontId="49" fillId="0" borderId="0"/>
    <xf numFmtId="0" fontId="49" fillId="0" borderId="0"/>
    <xf numFmtId="0" fontId="49" fillId="0" borderId="0"/>
    <xf numFmtId="0" fontId="49" fillId="0" borderId="0"/>
    <xf numFmtId="0" fontId="45" fillId="0" borderId="0" applyFont="0" applyFill="0" applyBorder="0" applyAlignment="0" applyProtection="0"/>
    <xf numFmtId="237" fontId="28" fillId="0" borderId="0" applyFont="0" applyFill="0" applyBorder="0" applyAlignment="0" applyProtection="0"/>
    <xf numFmtId="237" fontId="28" fillId="0" borderId="0" applyFont="0" applyFill="0" applyBorder="0" applyAlignment="0" applyProtection="0"/>
    <xf numFmtId="0" fontId="56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52" fillId="0" borderId="0" applyFont="0" applyFill="0" applyBorder="0" applyAlignment="0" applyProtection="0"/>
    <xf numFmtId="201" fontId="45" fillId="0" borderId="0">
      <protection locked="0"/>
    </xf>
    <xf numFmtId="201" fontId="45" fillId="0" borderId="0">
      <protection locked="0"/>
    </xf>
    <xf numFmtId="42" fontId="28" fillId="0" borderId="0" applyFont="0" applyFill="0" applyBorder="0" applyAlignment="0" applyProtection="0"/>
    <xf numFmtId="0" fontId="45" fillId="0" borderId="0" applyFont="0" applyFill="0" applyBorder="0" applyAlignment="0" applyProtection="0"/>
    <xf numFmtId="238" fontId="28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10" fontId="72" fillId="0" borderId="0" applyFont="0" applyFill="0" applyBorder="0" applyAlignment="0" applyProtection="0"/>
    <xf numFmtId="0" fontId="28" fillId="0" borderId="0"/>
    <xf numFmtId="0" fontId="116" fillId="0" borderId="0" applyNumberFormat="0" applyFill="0" applyBorder="0" applyAlignment="0" applyProtection="0">
      <alignment vertical="top"/>
      <protection locked="0"/>
    </xf>
    <xf numFmtId="0" fontId="28" fillId="0" borderId="0" applyBorder="0"/>
    <xf numFmtId="0" fontId="28" fillId="0" borderId="0" applyBorder="0"/>
    <xf numFmtId="0" fontId="202" fillId="0" borderId="0">
      <alignment vertical="center"/>
    </xf>
    <xf numFmtId="0" fontId="28" fillId="0" borderId="0"/>
    <xf numFmtId="0" fontId="28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8" fillId="0" borderId="0"/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3" fillId="0" borderId="0">
      <alignment vertical="center"/>
    </xf>
    <xf numFmtId="0" fontId="114" fillId="0" borderId="0">
      <alignment vertical="center"/>
    </xf>
    <xf numFmtId="0" fontId="28" fillId="0" borderId="0" applyBorder="0"/>
    <xf numFmtId="0" fontId="27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202" fillId="0" borderId="0">
      <alignment vertical="center"/>
    </xf>
    <xf numFmtId="0" fontId="117" fillId="0" borderId="0">
      <alignment vertical="center"/>
    </xf>
    <xf numFmtId="0" fontId="99" fillId="0" borderId="0"/>
    <xf numFmtId="0" fontId="202" fillId="0" borderId="0">
      <alignment vertical="center"/>
    </xf>
    <xf numFmtId="0" fontId="202" fillId="0" borderId="0">
      <alignment vertical="center"/>
    </xf>
    <xf numFmtId="0" fontId="28" fillId="0" borderId="0" applyBorder="0"/>
    <xf numFmtId="0" fontId="28" fillId="0" borderId="0" applyBorder="0"/>
    <xf numFmtId="0" fontId="28" fillId="0" borderId="0"/>
    <xf numFmtId="0" fontId="49" fillId="0" borderId="0"/>
    <xf numFmtId="0" fontId="28" fillId="0" borderId="0"/>
    <xf numFmtId="0" fontId="56" fillId="0" borderId="0"/>
    <xf numFmtId="0" fontId="28" fillId="0" borderId="0"/>
    <xf numFmtId="0" fontId="28" fillId="0" borderId="0"/>
    <xf numFmtId="0" fontId="28" fillId="0" borderId="0"/>
    <xf numFmtId="0" fontId="45" fillId="0" borderId="9">
      <alignment vertical="center" wrapText="1"/>
    </xf>
    <xf numFmtId="0" fontId="28" fillId="0" borderId="3" applyNumberFormat="0" applyFill="0" applyProtection="0">
      <alignment vertical="center"/>
    </xf>
    <xf numFmtId="0" fontId="70" fillId="0" borderId="7">
      <alignment horizontal="center" vertical="center"/>
    </xf>
    <xf numFmtId="0" fontId="56" fillId="0" borderId="9">
      <alignment horizontal="center" vertical="center" wrapText="1"/>
    </xf>
    <xf numFmtId="0" fontId="40" fillId="0" borderId="12">
      <protection locked="0"/>
    </xf>
    <xf numFmtId="0" fontId="40" fillId="0" borderId="12">
      <protection locked="0"/>
    </xf>
    <xf numFmtId="0" fontId="40" fillId="0" borderId="12">
      <protection locked="0"/>
    </xf>
    <xf numFmtId="0" fontId="40" fillId="0" borderId="12">
      <protection locked="0"/>
    </xf>
    <xf numFmtId="0" fontId="72" fillId="0" borderId="12" applyNumberFormat="0" applyFont="0" applyFill="0" applyAlignment="0" applyProtection="0"/>
    <xf numFmtId="0" fontId="48" fillId="0" borderId="21">
      <alignment horizontal="center"/>
    </xf>
    <xf numFmtId="0" fontId="28" fillId="0" borderId="0" applyFont="0" applyFill="0" applyBorder="0" applyAlignment="0" applyProtection="0"/>
    <xf numFmtId="239" fontId="45" fillId="0" borderId="0">
      <protection locked="0"/>
    </xf>
    <xf numFmtId="240" fontId="28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241" fontId="72" fillId="0" borderId="0" applyFont="0" applyFill="0" applyBorder="0" applyAlignment="0" applyProtection="0"/>
    <xf numFmtId="242" fontId="28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243" fontId="72" fillId="0" borderId="0" applyFont="0" applyFill="0" applyBorder="0" applyAlignment="0" applyProtection="0"/>
    <xf numFmtId="178" fontId="45" fillId="0" borderId="41"/>
    <xf numFmtId="0" fontId="25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22">
    <xf numFmtId="0" fontId="0" fillId="0" borderId="0" xfId="0">
      <alignment vertical="center"/>
    </xf>
    <xf numFmtId="0" fontId="29" fillId="0" borderId="0" xfId="3476" applyFont="1"/>
    <xf numFmtId="0" fontId="31" fillId="0" borderId="0" xfId="3476" applyFont="1" applyAlignment="1">
      <alignment vertical="center"/>
    </xf>
    <xf numFmtId="0" fontId="29" fillId="0" borderId="0" xfId="3476" applyFont="1" applyAlignment="1">
      <alignment vertical="center"/>
    </xf>
    <xf numFmtId="0" fontId="31" fillId="0" borderId="0" xfId="3476" applyFont="1" applyAlignment="1">
      <alignment horizontal="centerContinuous" vertical="center"/>
    </xf>
    <xf numFmtId="0" fontId="34" fillId="0" borderId="0" xfId="3476" applyFont="1" applyAlignment="1">
      <alignment horizontal="centerContinuous" vertical="center"/>
    </xf>
    <xf numFmtId="0" fontId="35" fillId="0" borderId="0" xfId="3476" applyFont="1" applyAlignment="1">
      <alignment horizontal="centerContinuous" vertical="center"/>
    </xf>
    <xf numFmtId="0" fontId="31" fillId="0" borderId="0" xfId="3476" applyFont="1" applyAlignment="1">
      <alignment vertical="center" wrapText="1" shrinkToFit="1"/>
    </xf>
    <xf numFmtId="0" fontId="32" fillId="0" borderId="0" xfId="3476" applyFont="1" applyAlignment="1">
      <alignment horizontal="centerContinuous" vertical="center"/>
    </xf>
    <xf numFmtId="0" fontId="36" fillId="0" borderId="0" xfId="3476" applyFont="1" applyAlignment="1">
      <alignment vertical="center"/>
    </xf>
    <xf numFmtId="0" fontId="36" fillId="0" borderId="0" xfId="3476" applyFont="1" applyAlignment="1">
      <alignment horizontal="centerContinuous" vertical="center"/>
    </xf>
    <xf numFmtId="0" fontId="29" fillId="0" borderId="0" xfId="3474" applyFont="1"/>
    <xf numFmtId="0" fontId="29" fillId="0" borderId="30" xfId="3474" applyFont="1" applyBorder="1"/>
    <xf numFmtId="0" fontId="32" fillId="0" borderId="42" xfId="3474" applyFont="1" applyBorder="1" applyAlignment="1">
      <alignment horizontal="center"/>
    </xf>
    <xf numFmtId="208" fontId="82" fillId="0" borderId="42" xfId="3474" applyNumberFormat="1" applyFont="1" applyBorder="1" applyAlignment="1">
      <alignment horizontal="left"/>
    </xf>
    <xf numFmtId="297" fontId="29" fillId="0" borderId="42" xfId="3474" applyNumberFormat="1" applyFont="1" applyBorder="1" applyAlignment="1">
      <alignment horizontal="left" vertical="center"/>
    </xf>
    <xf numFmtId="208" fontId="82" fillId="0" borderId="42" xfId="3474" applyNumberFormat="1" applyFont="1" applyBorder="1" applyAlignment="1">
      <alignment horizontal="centerContinuous"/>
    </xf>
    <xf numFmtId="208" fontId="82" fillId="0" borderId="39" xfId="3474" applyNumberFormat="1" applyFont="1" applyBorder="1" applyAlignment="1">
      <alignment horizontal="left"/>
    </xf>
    <xf numFmtId="0" fontId="29" fillId="0" borderId="36" xfId="3474" applyFont="1" applyBorder="1"/>
    <xf numFmtId="0" fontId="32" fillId="0" borderId="0" xfId="3474" applyFont="1" applyAlignment="1">
      <alignment horizontal="center"/>
    </xf>
    <xf numFmtId="208" fontId="82" fillId="0" borderId="0" xfId="3474" applyNumberFormat="1" applyFont="1" applyAlignment="1">
      <alignment horizontal="left"/>
    </xf>
    <xf numFmtId="208" fontId="82" fillId="0" borderId="27" xfId="3474" applyNumberFormat="1" applyFont="1" applyBorder="1" applyAlignment="1">
      <alignment horizontal="left"/>
    </xf>
    <xf numFmtId="0" fontId="29" fillId="0" borderId="0" xfId="3474" applyFont="1" applyAlignment="1">
      <alignment horizontal="right" vertical="center"/>
    </xf>
    <xf numFmtId="0" fontId="29" fillId="0" borderId="27" xfId="3474" applyFont="1" applyBorder="1"/>
    <xf numFmtId="0" fontId="80" fillId="0" borderId="0" xfId="3474" applyFont="1" applyAlignment="1">
      <alignment horizontal="left"/>
    </xf>
    <xf numFmtId="0" fontId="80" fillId="0" borderId="0" xfId="3474" applyFont="1" applyAlignment="1">
      <alignment horizontal="right"/>
    </xf>
    <xf numFmtId="0" fontId="32" fillId="0" borderId="27" xfId="3474" applyFont="1" applyBorder="1" applyAlignment="1">
      <alignment horizontal="center"/>
    </xf>
    <xf numFmtId="0" fontId="29" fillId="0" borderId="0" xfId="3474" applyFont="1" applyAlignment="1">
      <alignment horizontal="left"/>
    </xf>
    <xf numFmtId="0" fontId="186" fillId="0" borderId="0" xfId="3474" applyFont="1" applyAlignment="1">
      <alignment horizontal="left"/>
    </xf>
    <xf numFmtId="0" fontId="29" fillId="0" borderId="0" xfId="3474" applyFont="1" applyAlignment="1">
      <alignment horizontal="right"/>
    </xf>
    <xf numFmtId="0" fontId="82" fillId="0" borderId="0" xfId="3474" applyFont="1" applyAlignment="1">
      <alignment horizontal="right"/>
    </xf>
    <xf numFmtId="0" fontId="187" fillId="0" borderId="36" xfId="3474" applyFont="1" applyBorder="1" applyAlignment="1">
      <alignment horizontal="center" vertical="center"/>
    </xf>
    <xf numFmtId="0" fontId="187" fillId="0" borderId="0" xfId="3474" applyFont="1" applyAlignment="1">
      <alignment horizontal="center" vertical="center"/>
    </xf>
    <xf numFmtId="0" fontId="187" fillId="0" borderId="27" xfId="3474" applyFont="1" applyBorder="1" applyAlignment="1">
      <alignment horizontal="center" vertical="center"/>
    </xf>
    <xf numFmtId="0" fontId="186" fillId="0" borderId="0" xfId="3474" applyFont="1" applyAlignment="1">
      <alignment horizontal="left" vertical="center"/>
    </xf>
    <xf numFmtId="0" fontId="29" fillId="0" borderId="43" xfId="3474" applyFont="1" applyBorder="1"/>
    <xf numFmtId="0" fontId="29" fillId="0" borderId="11" xfId="3474" applyFont="1" applyBorder="1"/>
    <xf numFmtId="0" fontId="38" fillId="0" borderId="0" xfId="3474" applyFont="1"/>
    <xf numFmtId="0" fontId="56" fillId="0" borderId="0" xfId="3475" applyAlignment="1">
      <alignment horizontal="center" vertical="center"/>
    </xf>
    <xf numFmtId="0" fontId="49" fillId="0" borderId="0" xfId="3473" applyAlignment="1">
      <alignment horizontal="center" vertical="center"/>
    </xf>
    <xf numFmtId="0" fontId="49" fillId="0" borderId="0" xfId="3475" applyFont="1" applyAlignment="1">
      <alignment horizontal="center" vertical="center"/>
    </xf>
    <xf numFmtId="178" fontId="56" fillId="0" borderId="0" xfId="3475" applyNumberFormat="1" applyAlignment="1">
      <alignment horizontal="center" vertical="center"/>
    </xf>
    <xf numFmtId="10" fontId="49" fillId="0" borderId="44" xfId="3475" applyNumberFormat="1" applyFont="1" applyBorder="1" applyAlignment="1">
      <alignment horizontal="center" vertical="center"/>
    </xf>
    <xf numFmtId="178" fontId="49" fillId="0" borderId="9" xfId="3286" applyFont="1" applyBorder="1" applyAlignment="1">
      <alignment horizontal="center" vertical="center"/>
    </xf>
    <xf numFmtId="0" fontId="189" fillId="0" borderId="0" xfId="3473" applyFont="1" applyAlignment="1">
      <alignment horizontal="left" vertical="center"/>
    </xf>
    <xf numFmtId="0" fontId="189" fillId="0" borderId="0" xfId="3473" applyFont="1" applyAlignment="1">
      <alignment horizontal="center" vertical="center"/>
    </xf>
    <xf numFmtId="178" fontId="49" fillId="0" borderId="0" xfId="3475" applyNumberFormat="1" applyFont="1" applyAlignment="1">
      <alignment horizontal="center" vertical="center"/>
    </xf>
    <xf numFmtId="0" fontId="49" fillId="0" borderId="0" xfId="3473" applyAlignment="1">
      <alignment horizontal="left" vertical="center"/>
    </xf>
    <xf numFmtId="0" fontId="56" fillId="0" borderId="45" xfId="3475" applyBorder="1" applyAlignment="1">
      <alignment horizontal="left" vertical="center"/>
    </xf>
    <xf numFmtId="0" fontId="56" fillId="0" borderId="25" xfId="3475" applyBorder="1" applyAlignment="1">
      <alignment horizontal="center" vertical="center"/>
    </xf>
    <xf numFmtId="178" fontId="49" fillId="0" borderId="46" xfId="3286" applyFont="1" applyBorder="1" applyAlignment="1">
      <alignment horizontal="center" vertical="center"/>
    </xf>
    <xf numFmtId="249" fontId="45" fillId="0" borderId="47" xfId="3230" applyNumberFormat="1" applyFont="1" applyFill="1" applyBorder="1" applyAlignment="1" applyProtection="1">
      <alignment vertical="center"/>
      <protection locked="0"/>
    </xf>
    <xf numFmtId="42" fontId="190" fillId="0" borderId="0" xfId="3411" applyFont="1" applyAlignment="1">
      <alignment horizontal="left" vertical="center"/>
    </xf>
    <xf numFmtId="0" fontId="190" fillId="0" borderId="0" xfId="3473" applyFont="1" applyAlignment="1">
      <alignment horizontal="center" vertical="center"/>
    </xf>
    <xf numFmtId="0" fontId="190" fillId="0" borderId="0" xfId="3473" applyFont="1" applyAlignment="1">
      <alignment horizontal="left" vertical="center"/>
    </xf>
    <xf numFmtId="0" fontId="49" fillId="0" borderId="48" xfId="3475" applyFont="1" applyBorder="1" applyAlignment="1">
      <alignment horizontal="center" vertical="center"/>
    </xf>
    <xf numFmtId="10" fontId="49" fillId="0" borderId="9" xfId="3475" applyNumberFormat="1" applyFont="1" applyBorder="1" applyAlignment="1">
      <alignment horizontal="center" vertical="center"/>
    </xf>
    <xf numFmtId="0" fontId="49" fillId="0" borderId="9" xfId="3475" applyFont="1" applyBorder="1" applyAlignment="1">
      <alignment horizontal="right" vertical="center"/>
    </xf>
    <xf numFmtId="178" fontId="49" fillId="0" borderId="6" xfId="3286" applyFont="1" applyBorder="1" applyAlignment="1">
      <alignment horizontal="center" vertical="center"/>
    </xf>
    <xf numFmtId="0" fontId="190" fillId="0" borderId="0" xfId="3473" quotePrefix="1" applyFont="1" applyAlignment="1">
      <alignment horizontal="left" vertical="center"/>
    </xf>
    <xf numFmtId="0" fontId="190" fillId="0" borderId="0" xfId="3473" quotePrefix="1" applyFont="1" applyAlignment="1">
      <alignment horizontal="center" vertical="center"/>
    </xf>
    <xf numFmtId="299" fontId="49" fillId="0" borderId="48" xfId="3475" applyNumberFormat="1" applyFont="1" applyBorder="1" applyAlignment="1">
      <alignment horizontal="center" vertical="center"/>
    </xf>
    <xf numFmtId="0" fontId="49" fillId="0" borderId="49" xfId="3475" applyFont="1" applyBorder="1" applyAlignment="1">
      <alignment horizontal="center" vertical="center"/>
    </xf>
    <xf numFmtId="0" fontId="49" fillId="0" borderId="50" xfId="3475" applyFont="1" applyBorder="1" applyAlignment="1">
      <alignment horizontal="center" vertical="center"/>
    </xf>
    <xf numFmtId="0" fontId="49" fillId="0" borderId="50" xfId="3475" applyFont="1" applyBorder="1" applyAlignment="1">
      <alignment horizontal="right" vertical="center"/>
    </xf>
    <xf numFmtId="178" fontId="49" fillId="0" borderId="51" xfId="3286" applyFont="1" applyBorder="1" applyAlignment="1">
      <alignment horizontal="center" vertical="center"/>
    </xf>
    <xf numFmtId="0" fontId="49" fillId="0" borderId="45" xfId="3475" applyFont="1" applyBorder="1" applyAlignment="1">
      <alignment horizontal="center" vertical="center"/>
    </xf>
    <xf numFmtId="0" fontId="49" fillId="0" borderId="25" xfId="3475" applyFont="1" applyBorder="1" applyAlignment="1">
      <alignment horizontal="center" vertical="center"/>
    </xf>
    <xf numFmtId="0" fontId="49" fillId="0" borderId="25" xfId="3475" applyFont="1" applyBorder="1" applyAlignment="1">
      <alignment horizontal="right" vertical="center"/>
    </xf>
    <xf numFmtId="0" fontId="49" fillId="0" borderId="0" xfId="3473" quotePrefix="1" applyAlignment="1">
      <alignment horizontal="left" vertical="center"/>
    </xf>
    <xf numFmtId="42" fontId="191" fillId="0" borderId="0" xfId="3411" applyFont="1" applyAlignment="1">
      <alignment horizontal="center" vertical="center"/>
    </xf>
    <xf numFmtId="42" fontId="49" fillId="0" borderId="0" xfId="3411" applyFont="1" applyAlignment="1">
      <alignment horizontal="left" vertical="center"/>
    </xf>
    <xf numFmtId="208" fontId="190" fillId="0" borderId="0" xfId="3473" applyNumberFormat="1" applyFont="1" applyAlignment="1">
      <alignment horizontal="center" vertical="center"/>
    </xf>
    <xf numFmtId="41" fontId="49" fillId="0" borderId="52" xfId="3275" applyFont="1" applyBorder="1" applyAlignment="1">
      <alignment horizontal="right" vertical="center"/>
    </xf>
    <xf numFmtId="0" fontId="49" fillId="0" borderId="52" xfId="3473" applyBorder="1" applyAlignment="1">
      <alignment horizontal="center" vertical="center"/>
    </xf>
    <xf numFmtId="0" fontId="49" fillId="0" borderId="53" xfId="3475" applyFont="1" applyBorder="1" applyAlignment="1">
      <alignment horizontal="center" vertical="center"/>
    </xf>
    <xf numFmtId="0" fontId="49" fillId="0" borderId="54" xfId="3475" applyFont="1" applyBorder="1" applyAlignment="1">
      <alignment horizontal="center" vertical="center"/>
    </xf>
    <xf numFmtId="0" fontId="49" fillId="0" borderId="55" xfId="3475" applyFont="1" applyBorder="1" applyAlignment="1">
      <alignment horizontal="right" vertical="center"/>
    </xf>
    <xf numFmtId="178" fontId="49" fillId="0" borderId="56" xfId="3286" applyFont="1" applyBorder="1" applyAlignment="1">
      <alignment horizontal="center" vertical="center"/>
    </xf>
    <xf numFmtId="41" fontId="190" fillId="0" borderId="0" xfId="3275" applyFont="1" applyAlignment="1">
      <alignment horizontal="center" vertical="center"/>
    </xf>
    <xf numFmtId="208" fontId="49" fillId="0" borderId="0" xfId="3473" applyNumberFormat="1" applyAlignment="1">
      <alignment horizontal="center" vertical="center"/>
    </xf>
    <xf numFmtId="41" fontId="49" fillId="0" borderId="0" xfId="3275" applyFont="1" applyAlignment="1">
      <alignment horizontal="center" vertical="center"/>
    </xf>
    <xf numFmtId="41" fontId="49" fillId="0" borderId="0" xfId="3275" applyFont="1" applyBorder="1" applyAlignment="1">
      <alignment horizontal="right" vertical="center"/>
    </xf>
    <xf numFmtId="208" fontId="49" fillId="0" borderId="52" xfId="3473" applyNumberFormat="1" applyBorder="1" applyAlignment="1">
      <alignment horizontal="right" vertical="center"/>
    </xf>
    <xf numFmtId="0" fontId="49" fillId="0" borderId="57" xfId="3475" applyFont="1" applyBorder="1" applyAlignment="1">
      <alignment horizontal="right" vertical="center"/>
    </xf>
    <xf numFmtId="178" fontId="49" fillId="0" borderId="58" xfId="3286" applyFont="1" applyBorder="1" applyAlignment="1">
      <alignment horizontal="center" vertical="center"/>
    </xf>
    <xf numFmtId="208" fontId="49" fillId="0" borderId="0" xfId="3473" applyNumberFormat="1" applyAlignment="1">
      <alignment horizontal="right" vertical="center"/>
    </xf>
    <xf numFmtId="0" fontId="49" fillId="0" borderId="59" xfId="3475" applyFont="1" applyBorder="1" applyAlignment="1">
      <alignment horizontal="right" vertical="center"/>
    </xf>
    <xf numFmtId="208" fontId="49" fillId="0" borderId="60" xfId="3473" applyNumberFormat="1" applyBorder="1" applyAlignment="1">
      <alignment horizontal="right" vertical="center"/>
    </xf>
    <xf numFmtId="41" fontId="49" fillId="0" borderId="60" xfId="3275" applyFont="1" applyBorder="1" applyAlignment="1">
      <alignment horizontal="right" vertical="center"/>
    </xf>
    <xf numFmtId="0" fontId="49" fillId="0" borderId="9" xfId="3475" applyFont="1" applyBorder="1" applyAlignment="1">
      <alignment horizontal="center" vertical="center"/>
    </xf>
    <xf numFmtId="0" fontId="194" fillId="0" borderId="0" xfId="3437" applyFont="1" applyAlignment="1">
      <alignment vertical="center"/>
    </xf>
    <xf numFmtId="202" fontId="194" fillId="0" borderId="52" xfId="3438" applyNumberFormat="1" applyFont="1" applyBorder="1">
      <alignment vertical="center"/>
    </xf>
    <xf numFmtId="41" fontId="49" fillId="0" borderId="61" xfId="3275" applyFont="1" applyBorder="1" applyAlignment="1">
      <alignment horizontal="right" vertical="center"/>
    </xf>
    <xf numFmtId="0" fontId="194" fillId="0" borderId="52" xfId="3437" applyFont="1" applyBorder="1" applyAlignment="1">
      <alignment vertical="center"/>
    </xf>
    <xf numFmtId="0" fontId="82" fillId="0" borderId="52" xfId="3478" applyFont="1" applyBorder="1" applyAlignment="1">
      <alignment vertical="center"/>
    </xf>
    <xf numFmtId="202" fontId="194" fillId="0" borderId="52" xfId="3437" applyNumberFormat="1" applyFont="1" applyBorder="1" applyAlignment="1">
      <alignment vertical="center"/>
    </xf>
    <xf numFmtId="0" fontId="49" fillId="0" borderId="62" xfId="3475" applyFont="1" applyBorder="1" applyAlignment="1">
      <alignment horizontal="center" vertical="center"/>
    </xf>
    <xf numFmtId="0" fontId="49" fillId="0" borderId="63" xfId="3475" applyFont="1" applyBorder="1" applyAlignment="1">
      <alignment horizontal="center" vertical="center"/>
    </xf>
    <xf numFmtId="0" fontId="49" fillId="0" borderId="64" xfId="3475" applyFont="1" applyBorder="1" applyAlignment="1">
      <alignment horizontal="right" vertical="center"/>
    </xf>
    <xf numFmtId="178" fontId="49" fillId="0" borderId="65" xfId="3286" applyFont="1" applyBorder="1" applyAlignment="1">
      <alignment horizontal="center" vertical="center"/>
    </xf>
    <xf numFmtId="0" fontId="49" fillId="0" borderId="0" xfId="3475" quotePrefix="1" applyFont="1" applyAlignment="1">
      <alignment horizontal="center" vertical="center"/>
    </xf>
    <xf numFmtId="0" fontId="49" fillId="0" borderId="66" xfId="3475" applyFont="1" applyBorder="1" applyAlignment="1">
      <alignment horizontal="center" vertical="center"/>
    </xf>
    <xf numFmtId="0" fontId="49" fillId="0" borderId="67" xfId="3475" applyFont="1" applyBorder="1" applyAlignment="1">
      <alignment horizontal="center" vertical="center"/>
    </xf>
    <xf numFmtId="0" fontId="49" fillId="6" borderId="61" xfId="3473" applyFill="1" applyBorder="1" applyAlignment="1">
      <alignment horizontal="center" vertical="center"/>
    </xf>
    <xf numFmtId="0" fontId="49" fillId="6" borderId="52" xfId="3473" applyFill="1" applyBorder="1" applyAlignment="1">
      <alignment horizontal="center" vertical="center"/>
    </xf>
    <xf numFmtId="0" fontId="49" fillId="0" borderId="42" xfId="3475" applyFont="1" applyBorder="1" applyAlignment="1">
      <alignment vertical="center"/>
    </xf>
    <xf numFmtId="0" fontId="36" fillId="0" borderId="0" xfId="3476" applyFont="1" applyAlignment="1">
      <alignment horizontal="center" vertical="center" wrapText="1" shrinkToFit="1"/>
    </xf>
    <xf numFmtId="0" fontId="38" fillId="0" borderId="0" xfId="3476" applyFont="1" applyAlignment="1">
      <alignment vertical="center"/>
    </xf>
    <xf numFmtId="0" fontId="38" fillId="0" borderId="0" xfId="3476" applyFont="1" applyAlignment="1">
      <alignment horizontal="center" vertical="center"/>
    </xf>
    <xf numFmtId="0" fontId="49" fillId="0" borderId="68" xfId="3475" applyFont="1" applyBorder="1" applyAlignment="1">
      <alignment horizontal="center" vertical="center"/>
    </xf>
    <xf numFmtId="0" fontId="49" fillId="0" borderId="69" xfId="3475" applyFont="1" applyBorder="1" applyAlignment="1">
      <alignment horizontal="distributed" vertical="center"/>
    </xf>
    <xf numFmtId="0" fontId="49" fillId="0" borderId="70" xfId="3475" applyFont="1" applyBorder="1" applyAlignment="1">
      <alignment horizontal="distributed" vertical="center"/>
    </xf>
    <xf numFmtId="0" fontId="49" fillId="0" borderId="39" xfId="3475" applyFont="1" applyBorder="1" applyAlignment="1">
      <alignment horizontal="distributed" vertical="center"/>
    </xf>
    <xf numFmtId="0" fontId="49" fillId="0" borderId="71" xfId="3475" applyFont="1" applyBorder="1" applyAlignment="1">
      <alignment horizontal="distributed" vertical="center"/>
    </xf>
    <xf numFmtId="0" fontId="49" fillId="0" borderId="72" xfId="3475" applyFont="1" applyBorder="1" applyAlignment="1">
      <alignment horizontal="distributed" vertical="center"/>
    </xf>
    <xf numFmtId="0" fontId="196" fillId="0" borderId="0" xfId="3475" applyFont="1" applyAlignment="1">
      <alignment horizontal="center" vertical="center"/>
    </xf>
    <xf numFmtId="0" fontId="49" fillId="0" borderId="0" xfId="3475" applyFont="1" applyAlignment="1">
      <alignment horizontal="left" vertical="center" shrinkToFit="1"/>
    </xf>
    <xf numFmtId="299" fontId="49" fillId="0" borderId="0" xfId="3475" applyNumberFormat="1" applyFont="1" applyAlignment="1">
      <alignment horizontal="center" vertical="center"/>
    </xf>
    <xf numFmtId="0" fontId="56" fillId="0" borderId="0" xfId="3475" applyAlignment="1">
      <alignment horizontal="left" vertical="center"/>
    </xf>
    <xf numFmtId="178" fontId="189" fillId="0" borderId="6" xfId="3286" applyFont="1" applyBorder="1" applyAlignment="1">
      <alignment horizontal="center" vertical="center"/>
    </xf>
    <xf numFmtId="178" fontId="189" fillId="0" borderId="46" xfId="3286" applyFont="1" applyBorder="1" applyAlignment="1">
      <alignment horizontal="center" vertical="center"/>
    </xf>
    <xf numFmtId="300" fontId="29" fillId="0" borderId="0" xfId="3474" quotePrefix="1" applyNumberFormat="1" applyFont="1" applyAlignment="1">
      <alignment horizontal="left"/>
    </xf>
    <xf numFmtId="0" fontId="29" fillId="0" borderId="0" xfId="3474" quotePrefix="1" applyFont="1" applyAlignment="1">
      <alignment horizontal="right"/>
    </xf>
    <xf numFmtId="249" fontId="49" fillId="0" borderId="9" xfId="3475" applyNumberFormat="1" applyFont="1" applyBorder="1" applyAlignment="1">
      <alignment horizontal="center" vertical="center"/>
    </xf>
    <xf numFmtId="284" fontId="45" fillId="0" borderId="47" xfId="3522" applyNumberFormat="1" applyFont="1" applyFill="1" applyBorder="1" applyAlignment="1" applyProtection="1">
      <alignment vertical="center"/>
      <protection locked="0"/>
    </xf>
    <xf numFmtId="284" fontId="49" fillId="0" borderId="9" xfId="3475" applyNumberFormat="1" applyFont="1" applyBorder="1" applyAlignment="1">
      <alignment horizontal="center" vertical="center"/>
    </xf>
    <xf numFmtId="0" fontId="49" fillId="0" borderId="48" xfId="3475" quotePrefix="1" applyFont="1" applyBorder="1" applyAlignment="1">
      <alignment horizontal="left" vertical="center" shrinkToFit="1"/>
    </xf>
    <xf numFmtId="0" fontId="1" fillId="0" borderId="0" xfId="3527">
      <alignment vertical="center"/>
    </xf>
    <xf numFmtId="0" fontId="202" fillId="0" borderId="3" xfId="3527" quotePrefix="1" applyFont="1" applyBorder="1" applyAlignment="1">
      <alignment vertical="center" wrapText="1"/>
    </xf>
    <xf numFmtId="301" fontId="202" fillId="0" borderId="3" xfId="3527" applyNumberFormat="1" applyFont="1" applyBorder="1" applyAlignment="1">
      <alignment vertical="center" wrapText="1"/>
    </xf>
    <xf numFmtId="0" fontId="1" fillId="0" borderId="0" xfId="3527" quotePrefix="1">
      <alignment vertical="center"/>
    </xf>
    <xf numFmtId="301" fontId="1" fillId="0" borderId="0" xfId="3527" applyNumberFormat="1">
      <alignment vertical="center"/>
    </xf>
    <xf numFmtId="0" fontId="202" fillId="0" borderId="3" xfId="3527" applyFont="1" applyBorder="1" applyAlignment="1">
      <alignment vertical="center" wrapText="1"/>
    </xf>
    <xf numFmtId="0" fontId="209" fillId="0" borderId="3" xfId="3527" quotePrefix="1" applyFont="1" applyBorder="1" applyAlignment="1">
      <alignment horizontal="center" vertical="center" wrapText="1"/>
    </xf>
    <xf numFmtId="0" fontId="209" fillId="0" borderId="3" xfId="3527" quotePrefix="1" applyFont="1" applyBorder="1" applyAlignment="1">
      <alignment horizontal="center" vertical="center"/>
    </xf>
    <xf numFmtId="0" fontId="202" fillId="0" borderId="81" xfId="3527" applyFont="1" applyBorder="1">
      <alignment vertical="center"/>
    </xf>
    <xf numFmtId="0" fontId="202" fillId="0" borderId="82" xfId="3527" applyFont="1" applyBorder="1">
      <alignment vertical="center"/>
    </xf>
    <xf numFmtId="0" fontId="1" fillId="0" borderId="83" xfId="3527" quotePrefix="1" applyBorder="1">
      <alignment vertical="center"/>
    </xf>
    <xf numFmtId="0" fontId="208" fillId="0" borderId="0" xfId="3527" applyFont="1" applyAlignment="1">
      <alignment horizontal="centerContinuous" vertical="center"/>
    </xf>
    <xf numFmtId="0" fontId="208" fillId="0" borderId="0" xfId="3527" quotePrefix="1" applyFont="1" applyAlignment="1">
      <alignment horizontal="centerContinuous" vertical="center"/>
    </xf>
    <xf numFmtId="301" fontId="209" fillId="0" borderId="3" xfId="3527" quotePrefix="1" applyNumberFormat="1" applyFont="1" applyBorder="1" applyAlignment="1">
      <alignment horizontal="center" vertical="center" wrapText="1"/>
    </xf>
    <xf numFmtId="0" fontId="1" fillId="0" borderId="3" xfId="3527" quotePrefix="1" applyBorder="1" applyAlignment="1">
      <alignment vertical="center" wrapText="1"/>
    </xf>
    <xf numFmtId="176" fontId="202" fillId="0" borderId="3" xfId="3527" applyNumberFormat="1" applyFont="1" applyBorder="1" applyAlignment="1">
      <alignment vertical="center" wrapText="1"/>
    </xf>
    <xf numFmtId="0" fontId="1" fillId="0" borderId="82" xfId="3527" quotePrefix="1" applyBorder="1">
      <alignment vertical="center"/>
    </xf>
    <xf numFmtId="0" fontId="1" fillId="0" borderId="83" xfId="3527" applyBorder="1">
      <alignment vertical="center"/>
    </xf>
    <xf numFmtId="302" fontId="202" fillId="0" borderId="3" xfId="3527" applyNumberFormat="1" applyFont="1" applyBorder="1" applyAlignment="1">
      <alignment vertical="center" wrapText="1"/>
    </xf>
    <xf numFmtId="0" fontId="202" fillId="0" borderId="84" xfId="3527" applyFont="1" applyBorder="1">
      <alignment vertical="center"/>
    </xf>
    <xf numFmtId="176" fontId="202" fillId="0" borderId="85" xfId="3527" applyNumberFormat="1" applyFont="1" applyBorder="1">
      <alignment vertical="center"/>
    </xf>
    <xf numFmtId="302" fontId="202" fillId="0" borderId="85" xfId="3527" applyNumberFormat="1" applyFont="1" applyBorder="1">
      <alignment vertical="center"/>
    </xf>
    <xf numFmtId="0" fontId="202" fillId="0" borderId="85" xfId="3527" applyFont="1" applyBorder="1">
      <alignment vertical="center"/>
    </xf>
    <xf numFmtId="0" fontId="202" fillId="0" borderId="86" xfId="3527" applyFont="1" applyBorder="1">
      <alignment vertical="center"/>
    </xf>
    <xf numFmtId="303" fontId="1" fillId="0" borderId="0" xfId="3527" applyNumberFormat="1">
      <alignment vertical="center"/>
    </xf>
    <xf numFmtId="303" fontId="202" fillId="0" borderId="3" xfId="3527" applyNumberFormat="1" applyFont="1" applyBorder="1" applyAlignment="1">
      <alignment vertical="center" wrapText="1"/>
    </xf>
    <xf numFmtId="303" fontId="1" fillId="0" borderId="3" xfId="3527" quotePrefix="1" applyNumberFormat="1" applyBorder="1" applyAlignment="1">
      <alignment vertical="center" wrapText="1"/>
    </xf>
    <xf numFmtId="0" fontId="1" fillId="0" borderId="3" xfId="3527" applyBorder="1" applyAlignment="1">
      <alignment vertical="center" wrapText="1"/>
    </xf>
    <xf numFmtId="0" fontId="37" fillId="0" borderId="0" xfId="3476" applyFont="1" applyAlignment="1">
      <alignment horizontal="center" vertical="center"/>
    </xf>
    <xf numFmtId="0" fontId="36" fillId="0" borderId="0" xfId="3476" applyFont="1" applyAlignment="1">
      <alignment horizontal="center" vertical="center" wrapText="1" shrinkToFit="1"/>
    </xf>
    <xf numFmtId="0" fontId="206" fillId="0" borderId="0" xfId="3476" applyFont="1" applyAlignment="1">
      <alignment horizontal="center" vertical="center" wrapText="1" shrinkToFit="1"/>
    </xf>
    <xf numFmtId="0" fontId="32" fillId="0" borderId="0" xfId="3476" applyFont="1" applyAlignment="1">
      <alignment horizontal="center" vertical="center"/>
    </xf>
    <xf numFmtId="0" fontId="36" fillId="0" borderId="0" xfId="3476" applyFont="1" applyAlignment="1">
      <alignment horizontal="distributed" vertical="center"/>
    </xf>
    <xf numFmtId="0" fontId="38" fillId="0" borderId="0" xfId="3476" applyFont="1" applyAlignment="1">
      <alignment horizontal="center" vertical="center"/>
    </xf>
    <xf numFmtId="297" fontId="29" fillId="0" borderId="0" xfId="3474" applyNumberFormat="1" applyFont="1" applyAlignment="1">
      <alignment horizontal="center" vertical="center"/>
    </xf>
    <xf numFmtId="0" fontId="188" fillId="0" borderId="0" xfId="3474" applyFont="1" applyAlignment="1">
      <alignment horizontal="center" vertical="center"/>
    </xf>
    <xf numFmtId="0" fontId="29" fillId="0" borderId="3" xfId="3477" applyFont="1" applyBorder="1" applyAlignment="1">
      <alignment horizontal="center"/>
    </xf>
    <xf numFmtId="0" fontId="29" fillId="0" borderId="3" xfId="3477" applyFont="1" applyBorder="1" applyAlignment="1">
      <alignment horizontal="center" vertical="center" textRotation="255"/>
    </xf>
    <xf numFmtId="0" fontId="82" fillId="0" borderId="38" xfId="3474" applyFont="1" applyBorder="1" applyAlignment="1">
      <alignment horizontal="center" vertical="center" shrinkToFit="1"/>
    </xf>
    <xf numFmtId="0" fontId="82" fillId="0" borderId="11" xfId="3474" applyFont="1" applyBorder="1" applyAlignment="1">
      <alignment horizontal="center" vertical="center" shrinkToFit="1"/>
    </xf>
    <xf numFmtId="0" fontId="82" fillId="0" borderId="43" xfId="3474" applyFont="1" applyBorder="1" applyAlignment="1">
      <alignment horizontal="center" vertical="center" shrinkToFit="1"/>
    </xf>
    <xf numFmtId="0" fontId="82" fillId="0" borderId="27" xfId="3474" applyFont="1" applyBorder="1" applyAlignment="1">
      <alignment horizontal="center" vertical="center" shrinkToFit="1"/>
    </xf>
    <xf numFmtId="0" fontId="82" fillId="0" borderId="0" xfId="3474" applyFont="1" applyAlignment="1">
      <alignment horizontal="center" vertical="center" shrinkToFit="1"/>
    </xf>
    <xf numFmtId="0" fontId="82" fillId="0" borderId="36" xfId="3474" applyFont="1" applyBorder="1" applyAlignment="1">
      <alignment horizontal="center" vertical="center" shrinkToFit="1"/>
    </xf>
    <xf numFmtId="0" fontId="82" fillId="0" borderId="39" xfId="3474" applyFont="1" applyBorder="1" applyAlignment="1">
      <alignment horizontal="center" vertical="center" shrinkToFit="1"/>
    </xf>
    <xf numFmtId="0" fontId="82" fillId="0" borderId="42" xfId="3474" applyFont="1" applyBorder="1" applyAlignment="1">
      <alignment horizontal="center" vertical="center" shrinkToFit="1"/>
    </xf>
    <xf numFmtId="0" fontId="82" fillId="0" borderId="30" xfId="3474" applyFont="1" applyBorder="1" applyAlignment="1">
      <alignment horizontal="center" vertical="center" shrinkToFit="1"/>
    </xf>
    <xf numFmtId="0" fontId="186" fillId="0" borderId="0" xfId="3474" applyFont="1" applyAlignment="1">
      <alignment horizontal="left" vertical="center"/>
    </xf>
    <xf numFmtId="0" fontId="204" fillId="0" borderId="27" xfId="3474" applyFont="1" applyBorder="1" applyAlignment="1">
      <alignment horizontal="center" vertical="center"/>
    </xf>
    <xf numFmtId="0" fontId="204" fillId="0" borderId="0" xfId="3474" applyFont="1" applyAlignment="1">
      <alignment horizontal="center" vertical="center"/>
    </xf>
    <xf numFmtId="0" fontId="204" fillId="0" borderId="36" xfId="3474" applyFont="1" applyBorder="1" applyAlignment="1">
      <alignment horizontal="center" vertical="center"/>
    </xf>
    <xf numFmtId="298" fontId="80" fillId="0" borderId="0" xfId="3474" applyNumberFormat="1" applyFont="1" applyAlignment="1">
      <alignment horizontal="center"/>
    </xf>
    <xf numFmtId="0" fontId="31" fillId="0" borderId="0" xfId="3474" applyFont="1" applyAlignment="1">
      <alignment horizontal="distributed" vertical="center" indent="1"/>
    </xf>
    <xf numFmtId="297" fontId="31" fillId="0" borderId="0" xfId="3285" applyNumberFormat="1" applyFont="1" applyBorder="1" applyAlignment="1">
      <alignment horizontal="left" vertical="center" indent="1"/>
    </xf>
    <xf numFmtId="0" fontId="29" fillId="0" borderId="0" xfId="3474" applyFont="1" applyAlignment="1">
      <alignment horizontal="distributed" vertical="center" indent="1"/>
    </xf>
    <xf numFmtId="0" fontId="29" fillId="0" borderId="0" xfId="3474" applyFont="1" applyAlignment="1">
      <alignment horizontal="center" vertical="center"/>
    </xf>
    <xf numFmtId="208" fontId="80" fillId="0" borderId="0" xfId="3474" applyNumberFormat="1" applyFont="1" applyAlignment="1">
      <alignment horizontal="center"/>
    </xf>
    <xf numFmtId="297" fontId="31" fillId="0" borderId="0" xfId="3474" applyNumberFormat="1" applyFont="1" applyAlignment="1">
      <alignment horizontal="left" vertical="center" indent="1"/>
    </xf>
    <xf numFmtId="0" fontId="189" fillId="0" borderId="46" xfId="3475" applyFont="1" applyBorder="1" applyAlignment="1">
      <alignment horizontal="distributed" vertical="center"/>
    </xf>
    <xf numFmtId="0" fontId="189" fillId="0" borderId="25" xfId="3475" applyFont="1" applyBorder="1" applyAlignment="1">
      <alignment horizontal="distributed" vertical="center"/>
    </xf>
    <xf numFmtId="0" fontId="189" fillId="0" borderId="73" xfId="3475" applyFont="1" applyBorder="1" applyAlignment="1">
      <alignment horizontal="distributed" vertical="center"/>
    </xf>
    <xf numFmtId="0" fontId="49" fillId="0" borderId="27" xfId="3475" applyFont="1" applyBorder="1" applyAlignment="1">
      <alignment horizontal="center" vertical="center" textRotation="255"/>
    </xf>
    <xf numFmtId="0" fontId="49" fillId="0" borderId="39" xfId="3475" applyFont="1" applyBorder="1" applyAlignment="1">
      <alignment horizontal="center" vertical="center" textRotation="255"/>
    </xf>
    <xf numFmtId="0" fontId="49" fillId="0" borderId="51" xfId="3475" applyFont="1" applyBorder="1" applyAlignment="1">
      <alignment horizontal="distributed" vertical="center"/>
    </xf>
    <xf numFmtId="0" fontId="49" fillId="0" borderId="50" xfId="3475" applyFont="1" applyBorder="1" applyAlignment="1">
      <alignment horizontal="distributed" vertical="center"/>
    </xf>
    <xf numFmtId="0" fontId="49" fillId="0" borderId="59" xfId="3475" applyFont="1" applyBorder="1" applyAlignment="1">
      <alignment horizontal="distributed" vertical="center"/>
    </xf>
    <xf numFmtId="0" fontId="49" fillId="0" borderId="6" xfId="3475" applyFont="1" applyBorder="1" applyAlignment="1">
      <alignment horizontal="distributed" vertical="center"/>
    </xf>
    <xf numFmtId="0" fontId="49" fillId="0" borderId="9" xfId="3475" applyFont="1" applyBorder="1" applyAlignment="1">
      <alignment horizontal="distributed" vertical="center"/>
    </xf>
    <xf numFmtId="0" fontId="49" fillId="0" borderId="57" xfId="3475" applyFont="1" applyBorder="1" applyAlignment="1">
      <alignment horizontal="distributed" vertical="center"/>
    </xf>
    <xf numFmtId="0" fontId="189" fillId="0" borderId="6" xfId="3475" applyFont="1" applyBorder="1" applyAlignment="1">
      <alignment horizontal="distributed" vertical="center"/>
    </xf>
    <xf numFmtId="0" fontId="189" fillId="0" borderId="9" xfId="3475" applyFont="1" applyBorder="1" applyAlignment="1">
      <alignment horizontal="distributed" vertical="center"/>
    </xf>
    <xf numFmtId="0" fontId="189" fillId="0" borderId="57" xfId="3475" applyFont="1" applyBorder="1" applyAlignment="1">
      <alignment horizontal="distributed" vertical="center"/>
    </xf>
    <xf numFmtId="0" fontId="196" fillId="0" borderId="0" xfId="3475" applyFont="1" applyAlignment="1">
      <alignment horizontal="center" vertical="center"/>
    </xf>
    <xf numFmtId="0" fontId="49" fillId="0" borderId="74" xfId="3475" applyFont="1" applyBorder="1" applyAlignment="1">
      <alignment horizontal="center" vertical="center"/>
    </xf>
    <xf numFmtId="0" fontId="49" fillId="0" borderId="20" xfId="3475" applyFont="1" applyBorder="1" applyAlignment="1">
      <alignment horizontal="center" vertical="center"/>
    </xf>
    <xf numFmtId="0" fontId="49" fillId="0" borderId="75" xfId="3475" applyFont="1" applyBorder="1" applyAlignment="1">
      <alignment horizontal="center" vertical="center"/>
    </xf>
    <xf numFmtId="0" fontId="49" fillId="0" borderId="76" xfId="3475" applyFont="1" applyBorder="1" applyAlignment="1">
      <alignment horizontal="center" vertical="center" textRotation="255"/>
    </xf>
    <xf numFmtId="0" fontId="49" fillId="0" borderId="24" xfId="3475" applyFont="1" applyBorder="1" applyAlignment="1">
      <alignment horizontal="center" vertical="center" textRotation="255"/>
    </xf>
    <xf numFmtId="0" fontId="49" fillId="0" borderId="31" xfId="3475" applyFont="1" applyBorder="1" applyAlignment="1">
      <alignment horizontal="center" vertical="center" textRotation="255"/>
    </xf>
    <xf numFmtId="0" fontId="49" fillId="0" borderId="77" xfId="3475" applyFont="1" applyBorder="1" applyAlignment="1">
      <alignment horizontal="center" vertical="center" textRotation="255"/>
    </xf>
    <xf numFmtId="0" fontId="82" fillId="0" borderId="78" xfId="3478" applyFont="1" applyBorder="1" applyAlignment="1">
      <alignment vertical="center"/>
    </xf>
    <xf numFmtId="0" fontId="82" fillId="0" borderId="79" xfId="3478" applyFont="1" applyBorder="1" applyAlignment="1">
      <alignment vertical="center"/>
    </xf>
    <xf numFmtId="208" fontId="49" fillId="0" borderId="80" xfId="3473" applyNumberFormat="1" applyBorder="1" applyAlignment="1">
      <alignment vertical="center"/>
    </xf>
    <xf numFmtId="0" fontId="193" fillId="0" borderId="80" xfId="3437" applyFont="1" applyBorder="1" applyAlignment="1">
      <alignment vertical="center"/>
    </xf>
    <xf numFmtId="208" fontId="49" fillId="0" borderId="0" xfId="3473" applyNumberFormat="1" applyAlignment="1">
      <alignment vertical="center"/>
    </xf>
    <xf numFmtId="0" fontId="193" fillId="0" borderId="0" xfId="3437" applyFont="1" applyAlignment="1">
      <alignment vertical="center"/>
    </xf>
    <xf numFmtId="0" fontId="49" fillId="0" borderId="38" xfId="3475" applyFont="1" applyBorder="1" applyAlignment="1">
      <alignment horizontal="center" vertical="center" textRotation="255"/>
    </xf>
    <xf numFmtId="0" fontId="1" fillId="0" borderId="0" xfId="3527" quotePrefix="1">
      <alignment vertical="center"/>
    </xf>
    <xf numFmtId="0" fontId="209" fillId="0" borderId="3" xfId="3527" quotePrefix="1" applyFont="1" applyBorder="1" applyAlignment="1">
      <alignment horizontal="center" vertical="center"/>
    </xf>
    <xf numFmtId="0" fontId="209" fillId="0" borderId="3" xfId="3527" quotePrefix="1" applyFont="1" applyBorder="1" applyAlignment="1">
      <alignment horizontal="center" vertical="center" wrapText="1"/>
    </xf>
    <xf numFmtId="0" fontId="1" fillId="0" borderId="3" xfId="3527" quotePrefix="1" applyBorder="1" applyAlignment="1">
      <alignment vertical="center" wrapText="1"/>
    </xf>
    <xf numFmtId="0" fontId="208" fillId="0" borderId="0" xfId="3527" applyFont="1" applyAlignment="1">
      <alignment horizontal="center" vertical="center"/>
    </xf>
    <xf numFmtId="0" fontId="208" fillId="0" borderId="0" xfId="3527" quotePrefix="1" applyFont="1" applyAlignment="1">
      <alignment horizontal="center" vertical="center"/>
    </xf>
    <xf numFmtId="0" fontId="188" fillId="0" borderId="0" xfId="3476" applyFont="1" applyAlignment="1">
      <alignment horizontal="center" vertical="center" wrapText="1" shrinkToFit="1"/>
    </xf>
  </cellXfs>
  <cellStyles count="3528">
    <cellStyle name="_x0014_" xfId="1" xr:uid="{00000000-0005-0000-0000-000000000000}"/>
    <cellStyle name="          _x000d__x000a_386grabber=vga.3gr_x000d__x000a_" xfId="2" xr:uid="{00000000-0005-0000-0000-000001000000}"/>
    <cellStyle name="&quot;" xfId="3" xr:uid="{00000000-0005-0000-0000-000002000000}"/>
    <cellStyle name="&quot;_(주)설텍-보고서" xfId="4" xr:uid="{00000000-0005-0000-0000-000003000000}"/>
    <cellStyle name="&quot;_2009년경남배전센타인테리어내역서(090119" xfId="5" xr:uid="{00000000-0005-0000-0000-000004000000}"/>
    <cellStyle name="&quot;_고양배전센터_세부설계서_최최_0912" xfId="6" xr:uid="{00000000-0005-0000-0000-000005000000}"/>
    <cellStyle name="&quot;큰제목&quot;" xfId="7" xr:uid="{00000000-0005-0000-0000-000006000000}"/>
    <cellStyle name="#" xfId="8" xr:uid="{00000000-0005-0000-0000-000007000000}"/>
    <cellStyle name="#,##0" xfId="9" xr:uid="{00000000-0005-0000-0000-000008000000}"/>
    <cellStyle name="#,##0.0" xfId="10" xr:uid="{00000000-0005-0000-0000-000009000000}"/>
    <cellStyle name="#,##0.00" xfId="11" xr:uid="{00000000-0005-0000-0000-00000A000000}"/>
    <cellStyle name="#,##0.000" xfId="12" xr:uid="{00000000-0005-0000-0000-00000B000000}"/>
    <cellStyle name="#,##0_한국메탈-풋살구장조성-보고서" xfId="13" xr:uid="{00000000-0005-0000-0000-00000C000000}"/>
    <cellStyle name="#_(주)설텍-보고서" xfId="14" xr:uid="{00000000-0005-0000-0000-00000D000000}"/>
    <cellStyle name="#_2009년경남배전센타인테리어내역서(090119" xfId="15" xr:uid="{00000000-0005-0000-0000-00000E000000}"/>
    <cellStyle name="#_cost9702 (2)_계통도 (2)_계통도 " xfId="16" xr:uid="{00000000-0005-0000-0000-00000F000000}"/>
    <cellStyle name="#_cost9702 (2)_계통도 (2)_계통도 _2009년경남배전센타인테리어내역서(090119" xfId="17" xr:uid="{00000000-0005-0000-0000-000010000000}"/>
    <cellStyle name="#_cost9702 (2)_계통도 (2)_계통도 _고양배전센터_세부설계서_최최_0912" xfId="18" xr:uid="{00000000-0005-0000-0000-000011000000}"/>
    <cellStyle name="#_cost9702 (2)_공사비예산서 (2)_계통도 " xfId="19" xr:uid="{00000000-0005-0000-0000-000012000000}"/>
    <cellStyle name="#_cost9702 (2)_공사비예산서 (2)_계통도 _2009년경남배전센타인테리어내역서(090119" xfId="20" xr:uid="{00000000-0005-0000-0000-000013000000}"/>
    <cellStyle name="#_cost9702 (2)_공사비예산서 (2)_계통도 _고양배전센터_세부설계서_최최_0912" xfId="21" xr:uid="{00000000-0005-0000-0000-000014000000}"/>
    <cellStyle name="#_cost9702 (2)_공사비예산서_계통도 " xfId="22" xr:uid="{00000000-0005-0000-0000-000015000000}"/>
    <cellStyle name="#_cost9702 (2)_공사비예산서_계통도 _2009년경남배전센타인테리어내역서(090119" xfId="23" xr:uid="{00000000-0005-0000-0000-000016000000}"/>
    <cellStyle name="#_cost9702 (2)_공사비예산서_계통도 _고양배전센터_세부설계서_최최_0912" xfId="24" xr:uid="{00000000-0005-0000-0000-000017000000}"/>
    <cellStyle name="#_cost9702 (2)_예정공정표 (2)_계통도 " xfId="25" xr:uid="{00000000-0005-0000-0000-000018000000}"/>
    <cellStyle name="#_cost9702 (2)_예정공정표 (2)_계통도 _2009년경남배전센타인테리어내역서(090119" xfId="26" xr:uid="{00000000-0005-0000-0000-000019000000}"/>
    <cellStyle name="#_cost9702 (2)_예정공정표 (2)_계통도 _고양배전센터_세부설계서_최최_0912" xfId="27" xr:uid="{00000000-0005-0000-0000-00001A000000}"/>
    <cellStyle name="#_cost9702 (2)_주요자재_계통도 " xfId="28" xr:uid="{00000000-0005-0000-0000-00001B000000}"/>
    <cellStyle name="#_cost9702 (2)_주요자재_계통도 _2009년경남배전센타인테리어내역서(090119" xfId="29" xr:uid="{00000000-0005-0000-0000-00001C000000}"/>
    <cellStyle name="#_cost9702 (2)_주요자재_계통도 _고양배전센터_세부설계서_최최_0912" xfId="30" xr:uid="{00000000-0005-0000-0000-00001D000000}"/>
    <cellStyle name="#_고양배전센터_세부설계서_최최_0912" xfId="31" xr:uid="{00000000-0005-0000-0000-00001E000000}"/>
    <cellStyle name="#_목차 " xfId="32" xr:uid="{00000000-0005-0000-0000-00001F000000}"/>
    <cellStyle name="#_목차 _2009년경남배전센타인테리어내역서(090119" xfId="33" xr:uid="{00000000-0005-0000-0000-000020000000}"/>
    <cellStyle name="#_목차 _고양배전센터_세부설계서_최최_0912" xfId="34" xr:uid="{00000000-0005-0000-0000-000021000000}"/>
    <cellStyle name="#_본사내역서 송부" xfId="35" xr:uid="{00000000-0005-0000-0000-000022000000}"/>
    <cellStyle name="#_본사내역서 송부_2009년경남배전센타인테리어내역서(090119" xfId="36" xr:uid="{00000000-0005-0000-0000-000023000000}"/>
    <cellStyle name="#_본사내역서 송부_고양배전센터_세부설계서_최최_0912" xfId="37" xr:uid="{00000000-0005-0000-0000-000024000000}"/>
    <cellStyle name="#_본사내역서 송부_한전제출자료" xfId="38" xr:uid="{00000000-0005-0000-0000-000025000000}"/>
    <cellStyle name="#_본사내역서 송부_한전제출자료_20070508 - 원가조사(2007년 종합 미들웨어 시뮬레이터 포함)" xfId="39" xr:uid="{00000000-0005-0000-0000-000026000000}"/>
    <cellStyle name="#_본사내역서 송부_한전제출자료_20070508 - 원가조사(2007년 종합 미들웨어 시뮬레이터 포함)_2009년경남배전센타인테리어내역서(090119" xfId="40" xr:uid="{00000000-0005-0000-0000-000027000000}"/>
    <cellStyle name="#_본사내역서 송부_한전제출자료_20070508 - 원가조사(2007년 종합 미들웨어 시뮬레이터 포함)_고양배전센터_세부설계서_최최_0912" xfId="41" xr:uid="{00000000-0005-0000-0000-000028000000}"/>
    <cellStyle name="#_본사내역서 송부_한전제출자료_20070523 - 원가(재조사)" xfId="42" xr:uid="{00000000-0005-0000-0000-000029000000}"/>
    <cellStyle name="#_본사내역서 송부_한전제출자료_20070523 - 원가(재조사)_2009년경남배전센타인테리어내역서(090119" xfId="43" xr:uid="{00000000-0005-0000-0000-00002A000000}"/>
    <cellStyle name="#_본사내역서 송부_한전제출자료_20070523 - 원가(재조사)_고양배전센터_세부설계서_최최_0912" xfId="44" xr:uid="{00000000-0005-0000-0000-00002B000000}"/>
    <cellStyle name="#_본사내역서 송부_한전제출자료_20070605 - 원가조사 최종" xfId="45" xr:uid="{00000000-0005-0000-0000-00002C000000}"/>
    <cellStyle name="#_본사내역서 송부_한전제출자료_20070605 - 원가조사 최종_2009년경남배전센타인테리어내역서(090119" xfId="46" xr:uid="{00000000-0005-0000-0000-00002D000000}"/>
    <cellStyle name="#_본사내역서 송부_한전제출자료_20070605 - 원가조사 최종_고양배전센터_세부설계서_최최_0912" xfId="47" xr:uid="{00000000-0005-0000-0000-00002E000000}"/>
    <cellStyle name="#_본사내역서 송부_한전제출자료_2009년경남배전센타인테리어내역서(090119" xfId="48" xr:uid="{00000000-0005-0000-0000-00002F000000}"/>
    <cellStyle name="#_본사내역서 송부_한전제출자료_고양배전센터_세부설계서_최최_0912" xfId="49" xr:uid="{00000000-0005-0000-0000-000030000000}"/>
    <cellStyle name="#_본사내역서 송부_한전제출자료_원가조사 - 최종(2006상반기) - 20060515(2005년하반기와 비교) - 인터넷가격(106프로로 최종수정) " xfId="50" xr:uid="{00000000-0005-0000-0000-000031000000}"/>
    <cellStyle name="#_본사내역서 송부_한전제출자료_원가조사 - 최종(2006상반기) - 20060515(2005년하반기와 비교) - 인터넷가격(106프로로 최종수정) _2009년경남배전센타인테리어내역서(090119" xfId="51" xr:uid="{00000000-0005-0000-0000-000032000000}"/>
    <cellStyle name="#_본사내역서 송부_한전제출자료_원가조사 - 최종(2006상반기) - 20060515(2005년하반기와 비교) - 인터넷가격(106프로로 최종수정) _고양배전센터_세부설계서_최최_0912" xfId="52" xr:uid="{00000000-0005-0000-0000-000033000000}"/>
    <cellStyle name="#_본사내역서 송부_한전제출자료_원가조사 - 최종(2006상반기) - 20060522 - 2006년 상반기 최종 단가" xfId="53" xr:uid="{00000000-0005-0000-0000-000034000000}"/>
    <cellStyle name="#_본사내역서 송부_한전제출자료_원가조사 - 최종(2006상반기) - 20060522 - 2006년 상반기 최종 단가_2009년경남배전센타인테리어내역서(090119" xfId="54" xr:uid="{00000000-0005-0000-0000-000035000000}"/>
    <cellStyle name="#_본사내역서 송부_한전제출자료_원가조사 - 최종(2006상반기) - 20060522 - 2006년 상반기 최종 단가_고양배전센터_세부설계서_최최_0912" xfId="55" xr:uid="{00000000-0005-0000-0000-000036000000}"/>
    <cellStyle name="#_본사내역서 송부_한전제출자료_원가조사(2007년 종합) - 20070119" xfId="56" xr:uid="{00000000-0005-0000-0000-000037000000}"/>
    <cellStyle name="#_본사내역서 송부_한전제출자료_원가조사(2007년 종합) - 20070119_2009년경남배전센타인테리어내역서(090119" xfId="57" xr:uid="{00000000-0005-0000-0000-000038000000}"/>
    <cellStyle name="#_본사내역서 송부_한전제출자료_원가조사(2007년 종합) - 20070119_고양배전센터_세부설계서_최최_0912" xfId="58" xr:uid="{00000000-0005-0000-0000-000039000000}"/>
    <cellStyle name="#_본사내역서 송부_한전제출자료_원가조사(2007년 종합) - 20070326" xfId="59" xr:uid="{00000000-0005-0000-0000-00003A000000}"/>
    <cellStyle name="#_본사내역서 송부_한전제출자료_원가조사(2007년 종합) - 20070326_2009년경남배전센타인테리어내역서(090119" xfId="60" xr:uid="{00000000-0005-0000-0000-00003B000000}"/>
    <cellStyle name="#_본사내역서 송부_한전제출자료_원가조사(2007년 종합) - 20070326_고양배전센터_세부설계서_최최_0912" xfId="61" xr:uid="{00000000-0005-0000-0000-00003C000000}"/>
    <cellStyle name="#_본사내역서 송부_한전제출자료_원가조사(2007년 종합) - 20070327" xfId="62" xr:uid="{00000000-0005-0000-0000-00003D000000}"/>
    <cellStyle name="#_본사내역서 송부_한전제출자료_원가조사(2007년 종합) - 20070327_2009년경남배전센타인테리어내역서(090119" xfId="63" xr:uid="{00000000-0005-0000-0000-00003E000000}"/>
    <cellStyle name="#_본사내역서 송부_한전제출자료_원가조사(2007년 종합) - 20070327_고양배전센터_세부설계서_최최_0912" xfId="64" xr:uid="{00000000-0005-0000-0000-00003F000000}"/>
    <cellStyle name="#_예정공정표_계통도 " xfId="65" xr:uid="{00000000-0005-0000-0000-000040000000}"/>
    <cellStyle name="#_예정공정표_계통도 _2009년경남배전센타인테리어내역서(090119" xfId="66" xr:uid="{00000000-0005-0000-0000-000041000000}"/>
    <cellStyle name="#_예정공정표_계통도 _고양배전센터_세부설계서_최최_0912" xfId="67" xr:uid="{00000000-0005-0000-0000-000042000000}"/>
    <cellStyle name="#_인터넷가와 비교자료(한전) - 인터넷가적용(견적-발주-인터넷) - 낙찰율 적용" xfId="68" xr:uid="{00000000-0005-0000-0000-000043000000}"/>
    <cellStyle name="#_인터넷가와 비교자료(한전) - 인터넷가적용(견적-발주-인터넷) - 낙찰율 적용_2009년경남배전센타인테리어내역서(090119" xfId="69" xr:uid="{00000000-0005-0000-0000-000044000000}"/>
    <cellStyle name="#_인터넷가와 비교자료(한전) - 인터넷가적용(견적-발주-인터넷) - 낙찰율 적용_고양배전센터_세부설계서_최최_0912" xfId="70" xr:uid="{00000000-0005-0000-0000-000045000000}"/>
    <cellStyle name="#_인터넷가와 비교자료(한전) - 인터넷가적용(견적-발주-인터넷) - 낙찰율 적용_한전제출자료" xfId="71" xr:uid="{00000000-0005-0000-0000-000046000000}"/>
    <cellStyle name="#_인터넷가와 비교자료(한전) - 인터넷가적용(견적-발주-인터넷) - 낙찰율 적용_한전제출자료_20070508 - 원가조사(2007년 종합 미들웨어 시뮬레이터 포함)" xfId="72" xr:uid="{00000000-0005-0000-0000-000047000000}"/>
    <cellStyle name="#_인터넷가와 비교자료(한전) - 인터넷가적용(견적-발주-인터넷) - 낙찰율 적용_한전제출자료_20070508 - 원가조사(2007년 종합 미들웨어 시뮬레이터 포함)_2009년경남배전센타인테리어내역서(090119" xfId="73" xr:uid="{00000000-0005-0000-0000-000048000000}"/>
    <cellStyle name="#_인터넷가와 비교자료(한전) - 인터넷가적용(견적-발주-인터넷) - 낙찰율 적용_한전제출자료_20070508 - 원가조사(2007년 종합 미들웨어 시뮬레이터 포함)_고양배전센터_세부설계서_최최_0912" xfId="74" xr:uid="{00000000-0005-0000-0000-000049000000}"/>
    <cellStyle name="#_인터넷가와 비교자료(한전) - 인터넷가적용(견적-발주-인터넷) - 낙찰율 적용_한전제출자료_20070523 - 원가(재조사)" xfId="75" xr:uid="{00000000-0005-0000-0000-00004A000000}"/>
    <cellStyle name="#_인터넷가와 비교자료(한전) - 인터넷가적용(견적-발주-인터넷) - 낙찰율 적용_한전제출자료_20070523 - 원가(재조사)_2009년경남배전센타인테리어내역서(090119" xfId="76" xr:uid="{00000000-0005-0000-0000-00004B000000}"/>
    <cellStyle name="#_인터넷가와 비교자료(한전) - 인터넷가적용(견적-발주-인터넷) - 낙찰율 적용_한전제출자료_20070523 - 원가(재조사)_고양배전센터_세부설계서_최최_0912" xfId="77" xr:uid="{00000000-0005-0000-0000-00004C000000}"/>
    <cellStyle name="#_인터넷가와 비교자료(한전) - 인터넷가적용(견적-발주-인터넷) - 낙찰율 적용_한전제출자료_20070605 - 원가조사 최종" xfId="78" xr:uid="{00000000-0005-0000-0000-00004D000000}"/>
    <cellStyle name="#_인터넷가와 비교자료(한전) - 인터넷가적용(견적-발주-인터넷) - 낙찰율 적용_한전제출자료_20070605 - 원가조사 최종_2009년경남배전센타인테리어내역서(090119" xfId="79" xr:uid="{00000000-0005-0000-0000-00004E000000}"/>
    <cellStyle name="#_인터넷가와 비교자료(한전) - 인터넷가적용(견적-발주-인터넷) - 낙찰율 적용_한전제출자료_20070605 - 원가조사 최종_고양배전센터_세부설계서_최최_0912" xfId="80" xr:uid="{00000000-0005-0000-0000-00004F000000}"/>
    <cellStyle name="#_인터넷가와 비교자료(한전) - 인터넷가적용(견적-발주-인터넷) - 낙찰율 적용_한전제출자료_2009년경남배전센타인테리어내역서(090119" xfId="81" xr:uid="{00000000-0005-0000-0000-000050000000}"/>
    <cellStyle name="#_인터넷가와 비교자료(한전) - 인터넷가적용(견적-발주-인터넷) - 낙찰율 적용_한전제출자료_고양배전센터_세부설계서_최최_0912" xfId="82" xr:uid="{00000000-0005-0000-0000-000051000000}"/>
    <cellStyle name="#_인터넷가와 비교자료(한전) - 인터넷가적용(견적-발주-인터넷) - 낙찰율 적용_한전제출자료_원가조사 - 최종(2006상반기) - 20060515(2005년하반기와 비교) - 인터넷가격(106프로로 최종수정) " xfId="83" xr:uid="{00000000-0005-0000-0000-000052000000}"/>
    <cellStyle name="#_인터넷가와 비교자료(한전) - 인터넷가적용(견적-발주-인터넷) - 낙찰율 적용_한전제출자료_원가조사 - 최종(2006상반기) - 20060515(2005년하반기와 비교) - 인터넷가격(106프로로 최종수정) _2009년경남배전센타인테리어내역서(090119" xfId="84" xr:uid="{00000000-0005-0000-0000-000053000000}"/>
    <cellStyle name="#_인터넷가와 비교자료(한전) - 인터넷가적용(견적-발주-인터넷) - 낙찰율 적용_한전제출자료_원가조사 - 최종(2006상반기) - 20060515(2005년하반기와 비교) - 인터넷가격(106프로로 최종수정) _고양배전센터_세부설계서_최최_0912" xfId="85" xr:uid="{00000000-0005-0000-0000-000054000000}"/>
    <cellStyle name="#_인터넷가와 비교자료(한전) - 인터넷가적용(견적-발주-인터넷) - 낙찰율 적용_한전제출자료_원가조사 - 최종(2006상반기) - 20060522 - 2006년 상반기 최종 단가" xfId="86" xr:uid="{00000000-0005-0000-0000-000055000000}"/>
    <cellStyle name="#_인터넷가와 비교자료(한전) - 인터넷가적용(견적-발주-인터넷) - 낙찰율 적용_한전제출자료_원가조사 - 최종(2006상반기) - 20060522 - 2006년 상반기 최종 단가_2009년경남배전센타인테리어내역서(090119" xfId="87" xr:uid="{00000000-0005-0000-0000-000056000000}"/>
    <cellStyle name="#_인터넷가와 비교자료(한전) - 인터넷가적용(견적-발주-인터넷) - 낙찰율 적용_한전제출자료_원가조사 - 최종(2006상반기) - 20060522 - 2006년 상반기 최종 단가_고양배전센터_세부설계서_최최_0912" xfId="88" xr:uid="{00000000-0005-0000-0000-000057000000}"/>
    <cellStyle name="#_인터넷가와 비교자료(한전) - 인터넷가적용(견적-발주-인터넷) - 낙찰율 적용_한전제출자료_원가조사(2007년 종합) - 20070119" xfId="89" xr:uid="{00000000-0005-0000-0000-000058000000}"/>
    <cellStyle name="#_인터넷가와 비교자료(한전) - 인터넷가적용(견적-발주-인터넷) - 낙찰율 적용_한전제출자료_원가조사(2007년 종합) - 20070119_2009년경남배전센타인테리어내역서(090119" xfId="90" xr:uid="{00000000-0005-0000-0000-000059000000}"/>
    <cellStyle name="#_인터넷가와 비교자료(한전) - 인터넷가적용(견적-발주-인터넷) - 낙찰율 적용_한전제출자료_원가조사(2007년 종합) - 20070119_고양배전센터_세부설계서_최최_0912" xfId="91" xr:uid="{00000000-0005-0000-0000-00005A000000}"/>
    <cellStyle name="#_인터넷가와 비교자료(한전) - 인터넷가적용(견적-발주-인터넷) - 낙찰율 적용_한전제출자료_원가조사(2007년 종합) - 20070326" xfId="92" xr:uid="{00000000-0005-0000-0000-00005B000000}"/>
    <cellStyle name="#_인터넷가와 비교자료(한전) - 인터넷가적용(견적-발주-인터넷) - 낙찰율 적용_한전제출자료_원가조사(2007년 종합) - 20070326_2009년경남배전센타인테리어내역서(090119" xfId="93" xr:uid="{00000000-0005-0000-0000-00005C000000}"/>
    <cellStyle name="#_인터넷가와 비교자료(한전) - 인터넷가적용(견적-발주-인터넷) - 낙찰율 적용_한전제출자료_원가조사(2007년 종합) - 20070326_고양배전센터_세부설계서_최최_0912" xfId="94" xr:uid="{00000000-0005-0000-0000-00005D000000}"/>
    <cellStyle name="#_인터넷가와 비교자료(한전) - 인터넷가적용(견적-발주-인터넷) - 낙찰율 적용_한전제출자료_원가조사(2007년 종합) - 20070327" xfId="95" xr:uid="{00000000-0005-0000-0000-00005E000000}"/>
    <cellStyle name="#_인터넷가와 비교자료(한전) - 인터넷가적용(견적-발주-인터넷) - 낙찰율 적용_한전제출자료_원가조사(2007년 종합) - 20070327_2009년경남배전센타인테리어내역서(090119" xfId="96" xr:uid="{00000000-0005-0000-0000-00005F000000}"/>
    <cellStyle name="#_인터넷가와 비교자료(한전) - 인터넷가적용(견적-발주-인터넷) - 낙찰율 적용_한전제출자료_원가조사(2007년 종합) - 20070327_고양배전센터_세부설계서_최최_0912" xfId="97" xr:uid="{00000000-0005-0000-0000-000060000000}"/>
    <cellStyle name="#_정밀보수지급(2004종합)_후" xfId="98" xr:uid="{00000000-0005-0000-0000-000061000000}"/>
    <cellStyle name="#_정밀보수지급(2004종합)_후_2009년경남배전센타인테리어내역서(090119" xfId="99" xr:uid="{00000000-0005-0000-0000-000062000000}"/>
    <cellStyle name="#_정밀보수지급(2004종합)_후_고양배전센터_세부설계서_최최_0912" xfId="100" xr:uid="{00000000-0005-0000-0000-000063000000}"/>
    <cellStyle name="#_품셈 " xfId="101" xr:uid="{00000000-0005-0000-0000-000064000000}"/>
    <cellStyle name="#_품셈 _2009년경남배전센타인테리어내역서(090119" xfId="102" xr:uid="{00000000-0005-0000-0000-000065000000}"/>
    <cellStyle name="#_품셈 _고양배전센터_세부설계서_최최_0912" xfId="103" xr:uid="{00000000-0005-0000-0000-000066000000}"/>
    <cellStyle name="#_품셈_계통도 " xfId="104" xr:uid="{00000000-0005-0000-0000-000067000000}"/>
    <cellStyle name="#_품셈_계통도 _2009년경남배전센타인테리어내역서(090119" xfId="105" xr:uid="{00000000-0005-0000-0000-000068000000}"/>
    <cellStyle name="#_품셈_계통도 _고양배전센터_세부설계서_최최_0912" xfId="106" xr:uid="{00000000-0005-0000-0000-000069000000}"/>
    <cellStyle name="$" xfId="107" xr:uid="{00000000-0005-0000-0000-00006A000000}"/>
    <cellStyle name="_x0004__x0004__x0019__x001b__x0004_$_x0010__x0010__x0008__x0001_" xfId="108" xr:uid="{00000000-0005-0000-0000-00006B000000}"/>
    <cellStyle name="$_db진흥" xfId="109" xr:uid="{00000000-0005-0000-0000-00006C000000}"/>
    <cellStyle name="$_SE40" xfId="110" xr:uid="{00000000-0005-0000-0000-00006D000000}"/>
    <cellStyle name="$_견적2" xfId="111" xr:uid="{00000000-0005-0000-0000-00006E000000}"/>
    <cellStyle name="$_기아" xfId="112" xr:uid="{00000000-0005-0000-0000-00006F000000}"/>
    <cellStyle name="%(+,-,0)" xfId="113" xr:uid="{00000000-0005-0000-0000-000070000000}"/>
    <cellStyle name="(##.00)" xfId="114" xr:uid="{00000000-0005-0000-0000-000071000000}"/>
    <cellStyle name="(△콤마)" xfId="115" xr:uid="{00000000-0005-0000-0000-000072000000}"/>
    <cellStyle name="(백분율)" xfId="116" xr:uid="{00000000-0005-0000-0000-000073000000}"/>
    <cellStyle name="(콤마)" xfId="117" xr:uid="{00000000-0005-0000-0000-000074000000}"/>
    <cellStyle name=";;;" xfId="118" xr:uid="{00000000-0005-0000-0000-000075000000}"/>
    <cellStyle name="?? [0.00]_Region Orders (2)" xfId="119" xr:uid="{00000000-0005-0000-0000-000076000000}"/>
    <cellStyle name="??_x000c_둄_x001b__x000d_|?_x0001_?_x0003__x0014__x0007__x0001__x0001_" xfId="120" xr:uid="{00000000-0005-0000-0000-000077000000}"/>
    <cellStyle name="??&amp;O?&amp;H?_x0008__x000f__x0007_?_x0007__x0001__x0001_" xfId="121" xr:uid="{00000000-0005-0000-0000-000078000000}"/>
    <cellStyle name="??&amp;O?&amp;H?_x0008_??_x0007__x0001__x0001_" xfId="122" xr:uid="{00000000-0005-0000-0000-000079000000}"/>
    <cellStyle name="??&amp;O?&amp;H?_x0008__x000f__x0007_?_x0007__x0001__x0001__녹지타절정산내역" xfId="123" xr:uid="{00000000-0005-0000-0000-00007A000000}"/>
    <cellStyle name="??&amp;쏗?뷐9_x0008__x0011__x0007_?_x0007__x0001__x0001_" xfId="124" xr:uid="{00000000-0005-0000-0000-00007B000000}"/>
    <cellStyle name="??&amp;蟻?縊9_x0008_f_x000a_:_x000b__x0007__x0001__x0001_" xfId="125" xr:uid="{00000000-0005-0000-0000-00007C000000}"/>
    <cellStyle name="???­ [0]_INQUIRY ¿?¾÷?ß?ø " xfId="126" xr:uid="{00000000-0005-0000-0000-00007D000000}"/>
    <cellStyle name="???­_INQUIRY ¿?¾÷?ß?ø " xfId="127" xr:uid="{00000000-0005-0000-0000-00007E000000}"/>
    <cellStyle name="???Ø_??¾÷º?º° ??°? " xfId="128" xr:uid="{00000000-0005-0000-0000-00007F000000}"/>
    <cellStyle name="??_Region Orders (2)" xfId="129" xr:uid="{00000000-0005-0000-0000-000080000000}"/>
    <cellStyle name="?Þ¸¶ [0]_INQUIRY ¿?¾÷?ß?ø " xfId="130" xr:uid="{00000000-0005-0000-0000-000081000000}"/>
    <cellStyle name="?Þ¸¶_INQUIRY ¿?¾÷?ß?ø " xfId="131" xr:uid="{00000000-0005-0000-0000-000082000000}"/>
    <cellStyle name="?W?_laroux" xfId="132" xr:uid="{00000000-0005-0000-0000-000083000000}"/>
    <cellStyle name="?曹%U?&amp;H?_x0008_?s_x000a__x0007__x0001__x0001_" xfId="133" xr:uid="{00000000-0005-0000-0000-000084000000}"/>
    <cellStyle name="_(01-14)광양항인건비" xfId="134" xr:uid="{00000000-0005-0000-0000-000085000000}"/>
    <cellStyle name="_(02.03.05) 묵동 현장관리비 실행" xfId="135" xr:uid="{00000000-0005-0000-0000-000086000000}"/>
    <cellStyle name="_(02.03.08) 묵동 현장관리비 실행" xfId="136" xr:uid="{00000000-0005-0000-0000-000087000000}"/>
    <cellStyle name="_(11-6)2001중장기계획(총괄)1" xfId="137" xr:uid="{00000000-0005-0000-0000-000088000000}"/>
    <cellStyle name="_(11-6)2001중장기계획(총괄)1_전기방식" xfId="138" xr:uid="{00000000-0005-0000-0000-000089000000}"/>
    <cellStyle name="_(11-6)2001중장기계획(총괄)1_전기방식_28개소" xfId="139" xr:uid="{00000000-0005-0000-0000-00008A000000}"/>
    <cellStyle name="_(11-6)2001중장기계획(총괄)1_전기방식_내역" xfId="140" xr:uid="{00000000-0005-0000-0000-00008B000000}"/>
    <cellStyle name="_(11-6)2001중장기계획(총괄)1_전기방식_내역1" xfId="141" xr:uid="{00000000-0005-0000-0000-00008C000000}"/>
    <cellStyle name="_(11-6)2001중장기계획(총괄)1_전기방식_담암제1배수문외1개소" xfId="142" xr:uid="{00000000-0005-0000-0000-00008D000000}"/>
    <cellStyle name="_(11-6)2001중장기계획(총괄)1_전기방식_담암제1수문외1개소자동화전기공사내역서" xfId="143" xr:uid="{00000000-0005-0000-0000-00008E000000}"/>
    <cellStyle name="_(11-6)2001중장기계획(총괄)1_전기방식_담암제2수문외1개소자동화전기공사내역서" xfId="144" xr:uid="{00000000-0005-0000-0000-00008F000000}"/>
    <cellStyle name="_(11-6)2001중장기계획(총괄)1_전기방식_비교내역서" xfId="145" xr:uid="{00000000-0005-0000-0000-000090000000}"/>
    <cellStyle name="_(11-6)2001중장기계획(총괄)1_전기방식_장산제1배수문외19개소1" xfId="146" xr:uid="{00000000-0005-0000-0000-000091000000}"/>
    <cellStyle name="_(최종본10.18)(가칭)형곡고등학교 교사신축 BTL사업 기본설계용역" xfId="147" xr:uid="{00000000-0005-0000-0000-000092000000}"/>
    <cellStyle name="_~MF2110" xfId="148" xr:uid="{00000000-0005-0000-0000-000093000000}"/>
    <cellStyle name="_~MF2110_전기방식" xfId="149" xr:uid="{00000000-0005-0000-0000-000094000000}"/>
    <cellStyle name="_~MF2110_전기방식_28개소" xfId="150" xr:uid="{00000000-0005-0000-0000-000095000000}"/>
    <cellStyle name="_~MF2110_전기방식_내역" xfId="151" xr:uid="{00000000-0005-0000-0000-000096000000}"/>
    <cellStyle name="_~MF2110_전기방식_내역1" xfId="152" xr:uid="{00000000-0005-0000-0000-000097000000}"/>
    <cellStyle name="_~MF2110_전기방식_담암제1배수문외1개소" xfId="153" xr:uid="{00000000-0005-0000-0000-000098000000}"/>
    <cellStyle name="_~MF2110_전기방식_담암제1수문외1개소자동화전기공사내역서" xfId="154" xr:uid="{00000000-0005-0000-0000-000099000000}"/>
    <cellStyle name="_~MF2110_전기방식_담암제2수문외1개소자동화전기공사내역서" xfId="155" xr:uid="{00000000-0005-0000-0000-00009A000000}"/>
    <cellStyle name="_~MF2110_전기방식_비교내역서" xfId="156" xr:uid="{00000000-0005-0000-0000-00009B000000}"/>
    <cellStyle name="_~MF2110_전기방식_장산제1배수문외19개소1" xfId="157" xr:uid="{00000000-0005-0000-0000-00009C000000}"/>
    <cellStyle name="_~MF373C" xfId="158" xr:uid="{00000000-0005-0000-0000-00009D000000}"/>
    <cellStyle name="_~MF373C_전기방식" xfId="159" xr:uid="{00000000-0005-0000-0000-00009E000000}"/>
    <cellStyle name="_~MF373C_전기방식_28개소" xfId="160" xr:uid="{00000000-0005-0000-0000-00009F000000}"/>
    <cellStyle name="_~MF373C_전기방식_내역" xfId="161" xr:uid="{00000000-0005-0000-0000-0000A0000000}"/>
    <cellStyle name="_~MF373C_전기방식_내역1" xfId="162" xr:uid="{00000000-0005-0000-0000-0000A1000000}"/>
    <cellStyle name="_~MF373C_전기방식_담암제1배수문외1개소" xfId="163" xr:uid="{00000000-0005-0000-0000-0000A2000000}"/>
    <cellStyle name="_~MF373C_전기방식_담암제1수문외1개소자동화전기공사내역서" xfId="164" xr:uid="{00000000-0005-0000-0000-0000A3000000}"/>
    <cellStyle name="_~MF373C_전기방식_담암제2수문외1개소자동화전기공사내역서" xfId="165" xr:uid="{00000000-0005-0000-0000-0000A4000000}"/>
    <cellStyle name="_~MF373C_전기방식_비교내역서" xfId="166" xr:uid="{00000000-0005-0000-0000-0000A5000000}"/>
    <cellStyle name="_~MF373C_전기방식_장산제1배수문외19개소1" xfId="167" xr:uid="{00000000-0005-0000-0000-0000A6000000}"/>
    <cellStyle name="_▷기본자료기록" xfId="168" xr:uid="{00000000-0005-0000-0000-0000A7000000}"/>
    <cellStyle name="_▷기본자료들" xfId="169" xr:uid="{00000000-0005-0000-0000-0000A8000000}"/>
    <cellStyle name="_00 단가산출서 9호선,공항,공용" xfId="170" xr:uid="{00000000-0005-0000-0000-0000A9000000}"/>
    <cellStyle name="_01" xfId="171" xr:uid="{00000000-0005-0000-0000-0000AA000000}"/>
    <cellStyle name="_01. 김천 양천초등학교 전기-2차" xfId="172" xr:uid="{00000000-0005-0000-0000-0000AB000000}"/>
    <cellStyle name="_01. 전기내역서2" xfId="173" xr:uid="{00000000-0005-0000-0000-0000AC000000}"/>
    <cellStyle name="_01~02 1-1A,1B 구간 공사용 임시전력공사 내역서" xfId="174" xr:uid="{00000000-0005-0000-0000-0000AD000000}"/>
    <cellStyle name="_010227 DL360 CJ드림 이영진" xfId="175" xr:uid="{00000000-0005-0000-0000-0000AE000000}"/>
    <cellStyle name="_01-가로등(삼성상용차)" xfId="176" xr:uid="{00000000-0005-0000-0000-0000AF000000}"/>
    <cellStyle name="_01-가로등(수성못오거리)" xfId="177" xr:uid="{00000000-0005-0000-0000-0000B0000000}"/>
    <cellStyle name="_01-가로등(신암로)" xfId="178" xr:uid="{00000000-0005-0000-0000-0000B1000000}"/>
    <cellStyle name="_01-공원등" xfId="179" xr:uid="{00000000-0005-0000-0000-0000B2000000}"/>
    <cellStyle name="_01년하반기계획" xfId="180" xr:uid="{00000000-0005-0000-0000-0000B3000000}"/>
    <cellStyle name="_01-도급성서이곡운동장0316" xfId="181" xr:uid="{00000000-0005-0000-0000-0000B4000000}"/>
    <cellStyle name="_01-신호기(도촌삼거리)" xfId="182" xr:uid="{00000000-0005-0000-0000-0000B5000000}"/>
    <cellStyle name="_02. 통신내역서2" xfId="183" xr:uid="{00000000-0005-0000-0000-0000B6000000}"/>
    <cellStyle name="_03 전기(광탄농협-확정)" xfId="184" xr:uid="{00000000-0005-0000-0000-0000B7000000}"/>
    <cellStyle name="_0309-0594(KDN모니터)" xfId="185" xr:uid="{00000000-0005-0000-0000-0000B8000000}"/>
    <cellStyle name="_03-신호등(삼성상용차)" xfId="186" xr:uid="{00000000-0005-0000-0000-0000B9000000}"/>
    <cellStyle name="_04. 총괄집계갑지-1" xfId="187" xr:uid="{00000000-0005-0000-0000-0000BA000000}"/>
    <cellStyle name="_0510-03풍산주민자치센타(전기)" xfId="188" xr:uid="{00000000-0005-0000-0000-0000BB000000}"/>
    <cellStyle name="_051018(2)_CJ_한양증권견적서(삼성)" xfId="189" xr:uid="{00000000-0005-0000-0000-0000BC000000}"/>
    <cellStyle name="_051018_EPA_한양증권견적서(LG)" xfId="190" xr:uid="{00000000-0005-0000-0000-0000BD000000}"/>
    <cellStyle name="_06.내역서(경관설비공사)-설계비 변경(9월14일)" xfId="191" xr:uid="{00000000-0005-0000-0000-0000BE000000}"/>
    <cellStyle name="_06월소장단회의" xfId="192" xr:uid="{00000000-0005-0000-0000-0000BF000000}"/>
    <cellStyle name="_070122마산창원하수처리장_(전기)" xfId="193" xr:uid="{00000000-0005-0000-0000-0000C0000000}"/>
    <cellStyle name="_08년광역화구축예산080122_최종본" xfId="194" xr:uid="{00000000-0005-0000-0000-0000C1000000}"/>
    <cellStyle name="_08년광역화세부내역_충북지사" xfId="195" xr:uid="{00000000-0005-0000-0000-0000C2000000}"/>
    <cellStyle name="_1-(1).사격장신축전기" xfId="196" xr:uid="{00000000-0005-0000-0000-0000C3000000}"/>
    <cellStyle name="_1. 전기" xfId="197" xr:uid="{00000000-0005-0000-0000-0000C4000000}"/>
    <cellStyle name="_1.관부설공" xfId="198" xr:uid="{00000000-0005-0000-0000-0000C5000000}"/>
    <cellStyle name="_1.전기내역서(0928)(1차분)" xfId="199" xr:uid="{00000000-0005-0000-0000-0000C6000000}"/>
    <cellStyle name="_1.총괄부대공(파동)" xfId="200" xr:uid="{00000000-0005-0000-0000-0000C7000000}"/>
    <cellStyle name="_1103한양증권_HP내역서" xfId="201" xr:uid="{00000000-0005-0000-0000-0000C8000000}"/>
    <cellStyle name="_11-방송내역서" xfId="202" xr:uid="{00000000-0005-0000-0000-0000C9000000}"/>
    <cellStyle name="_1차1회변경" xfId="203" xr:uid="{00000000-0005-0000-0000-0000CA000000}"/>
    <cellStyle name="_1차1회변경_예정공정표" xfId="204" xr:uid="{00000000-0005-0000-0000-0000CB000000}"/>
    <cellStyle name="_2.통신내역서" xfId="205" xr:uid="{00000000-0005-0000-0000-0000CC000000}"/>
    <cellStyle name="_2.통신내역서(0928)(1차분)" xfId="206" xr:uid="{00000000-0005-0000-0000-0000CD000000}"/>
    <cellStyle name="_2000-10회의" xfId="207" xr:uid="{00000000-0005-0000-0000-0000CE000000}"/>
    <cellStyle name="_2001년만" xfId="208" xr:uid="{00000000-0005-0000-0000-0000CF000000}"/>
    <cellStyle name="_2001년만_(11-6)2001중장기계획(총괄)1" xfId="209" xr:uid="{00000000-0005-0000-0000-0000D0000000}"/>
    <cellStyle name="_2001년만_(11-6)2001중장기계획(총괄)1_전기방식" xfId="210" xr:uid="{00000000-0005-0000-0000-0000D1000000}"/>
    <cellStyle name="_2001년만_(11-6)2001중장기계획(총괄)1_전기방식_28개소" xfId="211" xr:uid="{00000000-0005-0000-0000-0000D2000000}"/>
    <cellStyle name="_2001년만_(11-6)2001중장기계획(총괄)1_전기방식_내역" xfId="212" xr:uid="{00000000-0005-0000-0000-0000D3000000}"/>
    <cellStyle name="_2001년만_(11-6)2001중장기계획(총괄)1_전기방식_내역1" xfId="213" xr:uid="{00000000-0005-0000-0000-0000D4000000}"/>
    <cellStyle name="_2001년만_(11-6)2001중장기계획(총괄)1_전기방식_담암제1배수문외1개소" xfId="214" xr:uid="{00000000-0005-0000-0000-0000D5000000}"/>
    <cellStyle name="_2001년만_(11-6)2001중장기계획(총괄)1_전기방식_담암제1수문외1개소자동화전기공사내역서" xfId="215" xr:uid="{00000000-0005-0000-0000-0000D6000000}"/>
    <cellStyle name="_2001년만_(11-6)2001중장기계획(총괄)1_전기방식_담암제2수문외1개소자동화전기공사내역서" xfId="216" xr:uid="{00000000-0005-0000-0000-0000D7000000}"/>
    <cellStyle name="_2001년만_(11-6)2001중장기계획(총괄)1_전기방식_비교내역서" xfId="217" xr:uid="{00000000-0005-0000-0000-0000D8000000}"/>
    <cellStyle name="_2001년만_(11-6)2001중장기계획(총괄)1_전기방식_장산제1배수문외19개소1" xfId="218" xr:uid="{00000000-0005-0000-0000-0000D9000000}"/>
    <cellStyle name="_2001년만_~MF1128" xfId="219" xr:uid="{00000000-0005-0000-0000-0000DA000000}"/>
    <cellStyle name="_2001년만_~MF1128_(11-6)2001중장기계획(총괄)1" xfId="220" xr:uid="{00000000-0005-0000-0000-0000DB000000}"/>
    <cellStyle name="_2001년만_~MF1128_(11-6)2001중장기계획(총괄)1_전기방식" xfId="221" xr:uid="{00000000-0005-0000-0000-0000DC000000}"/>
    <cellStyle name="_2001년만_~MF1128_(11-6)2001중장기계획(총괄)1_전기방식_28개소" xfId="222" xr:uid="{00000000-0005-0000-0000-0000DD000000}"/>
    <cellStyle name="_2001년만_~MF1128_(11-6)2001중장기계획(총괄)1_전기방식_내역" xfId="223" xr:uid="{00000000-0005-0000-0000-0000DE000000}"/>
    <cellStyle name="_2001년만_~MF1128_(11-6)2001중장기계획(총괄)1_전기방식_내역1" xfId="224" xr:uid="{00000000-0005-0000-0000-0000DF000000}"/>
    <cellStyle name="_2001년만_~MF1128_(11-6)2001중장기계획(총괄)1_전기방식_담암제1배수문외1개소" xfId="225" xr:uid="{00000000-0005-0000-0000-0000E0000000}"/>
    <cellStyle name="_2001년만_~MF1128_(11-6)2001중장기계획(총괄)1_전기방식_담암제1수문외1개소자동화전기공사내역서" xfId="226" xr:uid="{00000000-0005-0000-0000-0000E1000000}"/>
    <cellStyle name="_2001년만_~MF1128_(11-6)2001중장기계획(총괄)1_전기방식_담암제2수문외1개소자동화전기공사내역서" xfId="227" xr:uid="{00000000-0005-0000-0000-0000E2000000}"/>
    <cellStyle name="_2001년만_~MF1128_(11-6)2001중장기계획(총괄)1_전기방식_비교내역서" xfId="228" xr:uid="{00000000-0005-0000-0000-0000E3000000}"/>
    <cellStyle name="_2001년만_~MF1128_(11-6)2001중장기계획(총괄)1_전기방식_장산제1배수문외19개소1" xfId="229" xr:uid="{00000000-0005-0000-0000-0000E4000000}"/>
    <cellStyle name="_2001년만_~MF1128_~MF2110" xfId="230" xr:uid="{00000000-0005-0000-0000-0000E5000000}"/>
    <cellStyle name="_2001년만_~MF1128_~MF2110_전기방식" xfId="231" xr:uid="{00000000-0005-0000-0000-0000E6000000}"/>
    <cellStyle name="_2001년만_~MF1128_~MF2110_전기방식_28개소" xfId="232" xr:uid="{00000000-0005-0000-0000-0000E7000000}"/>
    <cellStyle name="_2001년만_~MF1128_~MF2110_전기방식_내역" xfId="233" xr:uid="{00000000-0005-0000-0000-0000E8000000}"/>
    <cellStyle name="_2001년만_~MF1128_~MF2110_전기방식_내역1" xfId="234" xr:uid="{00000000-0005-0000-0000-0000E9000000}"/>
    <cellStyle name="_2001년만_~MF1128_~MF2110_전기방식_담암제1배수문외1개소" xfId="235" xr:uid="{00000000-0005-0000-0000-0000EA000000}"/>
    <cellStyle name="_2001년만_~MF1128_~MF2110_전기방식_담암제1수문외1개소자동화전기공사내역서" xfId="236" xr:uid="{00000000-0005-0000-0000-0000EB000000}"/>
    <cellStyle name="_2001년만_~MF1128_~MF2110_전기방식_담암제2수문외1개소자동화전기공사내역서" xfId="237" xr:uid="{00000000-0005-0000-0000-0000EC000000}"/>
    <cellStyle name="_2001년만_~MF1128_~MF2110_전기방식_비교내역서" xfId="238" xr:uid="{00000000-0005-0000-0000-0000ED000000}"/>
    <cellStyle name="_2001년만_~MF1128_~MF2110_전기방식_장산제1배수문외19개소1" xfId="239" xr:uid="{00000000-0005-0000-0000-0000EE000000}"/>
    <cellStyle name="_2001년만_~MF1128_~MF373C" xfId="240" xr:uid="{00000000-0005-0000-0000-0000EF000000}"/>
    <cellStyle name="_2001년만_~MF1128_~MF373C_전기방식" xfId="241" xr:uid="{00000000-0005-0000-0000-0000F0000000}"/>
    <cellStyle name="_2001년만_~MF1128_~MF373C_전기방식_28개소" xfId="242" xr:uid="{00000000-0005-0000-0000-0000F1000000}"/>
    <cellStyle name="_2001년만_~MF1128_~MF373C_전기방식_내역" xfId="243" xr:uid="{00000000-0005-0000-0000-0000F2000000}"/>
    <cellStyle name="_2001년만_~MF1128_~MF373C_전기방식_내역1" xfId="244" xr:uid="{00000000-0005-0000-0000-0000F3000000}"/>
    <cellStyle name="_2001년만_~MF1128_~MF373C_전기방식_담암제1배수문외1개소" xfId="245" xr:uid="{00000000-0005-0000-0000-0000F4000000}"/>
    <cellStyle name="_2001년만_~MF1128_~MF373C_전기방식_담암제1수문외1개소자동화전기공사내역서" xfId="246" xr:uid="{00000000-0005-0000-0000-0000F5000000}"/>
    <cellStyle name="_2001년만_~MF1128_~MF373C_전기방식_담암제2수문외1개소자동화전기공사내역서" xfId="247" xr:uid="{00000000-0005-0000-0000-0000F6000000}"/>
    <cellStyle name="_2001년만_~MF1128_~MF373C_전기방식_비교내역서" xfId="248" xr:uid="{00000000-0005-0000-0000-0000F7000000}"/>
    <cellStyle name="_2001년만_~MF1128_~MF373C_전기방식_장산제1배수문외19개소1" xfId="249" xr:uid="{00000000-0005-0000-0000-0000F8000000}"/>
    <cellStyle name="_2001년만_~MF1128_2001예산배정액 및 내역2" xfId="250" xr:uid="{00000000-0005-0000-0000-0000F9000000}"/>
    <cellStyle name="_2001년만_~MF1128_2001예산배정액 및 내역2_전기방식" xfId="251" xr:uid="{00000000-0005-0000-0000-0000FA000000}"/>
    <cellStyle name="_2001년만_~MF1128_2001예산배정액 및 내역2_전기방식_28개소" xfId="252" xr:uid="{00000000-0005-0000-0000-0000FB000000}"/>
    <cellStyle name="_2001년만_~MF1128_2001예산배정액 및 내역2_전기방식_내역" xfId="253" xr:uid="{00000000-0005-0000-0000-0000FC000000}"/>
    <cellStyle name="_2001년만_~MF1128_2001예산배정액 및 내역2_전기방식_내역1" xfId="254" xr:uid="{00000000-0005-0000-0000-0000FD000000}"/>
    <cellStyle name="_2001년만_~MF1128_2001예산배정액 및 내역2_전기방식_담암제1배수문외1개소" xfId="255" xr:uid="{00000000-0005-0000-0000-0000FE000000}"/>
    <cellStyle name="_2001년만_~MF1128_2001예산배정액 및 내역2_전기방식_담암제1수문외1개소자동화전기공사내역서" xfId="256" xr:uid="{00000000-0005-0000-0000-0000FF000000}"/>
    <cellStyle name="_2001년만_~MF1128_2001예산배정액 및 내역2_전기방식_담암제2수문외1개소자동화전기공사내역서" xfId="257" xr:uid="{00000000-0005-0000-0000-000000010000}"/>
    <cellStyle name="_2001년만_~MF1128_2001예산배정액 및 내역2_전기방식_비교내역서" xfId="258" xr:uid="{00000000-0005-0000-0000-000001010000}"/>
    <cellStyle name="_2001년만_~MF1128_2001예산배정액 및 내역2_전기방식_장산제1배수문외19개소1" xfId="259" xr:uid="{00000000-0005-0000-0000-000002010000}"/>
    <cellStyle name="_2001년만_~MF1128_전기방식" xfId="260" xr:uid="{00000000-0005-0000-0000-000003010000}"/>
    <cellStyle name="_2001년만_~MF1128_전기방식_28개소" xfId="261" xr:uid="{00000000-0005-0000-0000-000004010000}"/>
    <cellStyle name="_2001년만_~MF1128_전기방식_내역" xfId="262" xr:uid="{00000000-0005-0000-0000-000005010000}"/>
    <cellStyle name="_2001년만_~MF1128_전기방식_내역1" xfId="263" xr:uid="{00000000-0005-0000-0000-000006010000}"/>
    <cellStyle name="_2001년만_~MF1128_전기방식_담암제1배수문외1개소" xfId="264" xr:uid="{00000000-0005-0000-0000-000007010000}"/>
    <cellStyle name="_2001년만_~MF1128_전기방식_담암제1수문외1개소자동화전기공사내역서" xfId="265" xr:uid="{00000000-0005-0000-0000-000008010000}"/>
    <cellStyle name="_2001년만_~MF1128_전기방식_담암제2수문외1개소자동화전기공사내역서" xfId="266" xr:uid="{00000000-0005-0000-0000-000009010000}"/>
    <cellStyle name="_2001년만_~MF1128_전기방식_비교내역서" xfId="267" xr:uid="{00000000-0005-0000-0000-00000A010000}"/>
    <cellStyle name="_2001년만_~MF1128_전기방식_장산제1배수문외19개소1" xfId="268" xr:uid="{00000000-0005-0000-0000-00000B010000}"/>
    <cellStyle name="_2001년만_~MF2110" xfId="269" xr:uid="{00000000-0005-0000-0000-00000C010000}"/>
    <cellStyle name="_2001년만_~MF2110_전기방식" xfId="270" xr:uid="{00000000-0005-0000-0000-00000D010000}"/>
    <cellStyle name="_2001년만_~MF2110_전기방식_28개소" xfId="271" xr:uid="{00000000-0005-0000-0000-00000E010000}"/>
    <cellStyle name="_2001년만_~MF2110_전기방식_내역" xfId="272" xr:uid="{00000000-0005-0000-0000-00000F010000}"/>
    <cellStyle name="_2001년만_~MF2110_전기방식_내역1" xfId="273" xr:uid="{00000000-0005-0000-0000-000010010000}"/>
    <cellStyle name="_2001년만_~MF2110_전기방식_담암제1배수문외1개소" xfId="274" xr:uid="{00000000-0005-0000-0000-000011010000}"/>
    <cellStyle name="_2001년만_~MF2110_전기방식_담암제1수문외1개소자동화전기공사내역서" xfId="275" xr:uid="{00000000-0005-0000-0000-000012010000}"/>
    <cellStyle name="_2001년만_~MF2110_전기방식_담암제2수문외1개소자동화전기공사내역서" xfId="276" xr:uid="{00000000-0005-0000-0000-000013010000}"/>
    <cellStyle name="_2001년만_~MF2110_전기방식_비교내역서" xfId="277" xr:uid="{00000000-0005-0000-0000-000014010000}"/>
    <cellStyle name="_2001년만_~MF2110_전기방식_장산제1배수문외19개소1" xfId="278" xr:uid="{00000000-0005-0000-0000-000015010000}"/>
    <cellStyle name="_2001년만_~MF373C" xfId="279" xr:uid="{00000000-0005-0000-0000-000016010000}"/>
    <cellStyle name="_2001년만_~MF373C_전기방식" xfId="280" xr:uid="{00000000-0005-0000-0000-000017010000}"/>
    <cellStyle name="_2001년만_~MF373C_전기방식_28개소" xfId="281" xr:uid="{00000000-0005-0000-0000-000018010000}"/>
    <cellStyle name="_2001년만_~MF373C_전기방식_내역" xfId="282" xr:uid="{00000000-0005-0000-0000-000019010000}"/>
    <cellStyle name="_2001년만_~MF373C_전기방식_내역1" xfId="283" xr:uid="{00000000-0005-0000-0000-00001A010000}"/>
    <cellStyle name="_2001년만_~MF373C_전기방식_담암제1배수문외1개소" xfId="284" xr:uid="{00000000-0005-0000-0000-00001B010000}"/>
    <cellStyle name="_2001년만_~MF373C_전기방식_담암제1수문외1개소자동화전기공사내역서" xfId="285" xr:uid="{00000000-0005-0000-0000-00001C010000}"/>
    <cellStyle name="_2001년만_~MF373C_전기방식_담암제2수문외1개소자동화전기공사내역서" xfId="286" xr:uid="{00000000-0005-0000-0000-00001D010000}"/>
    <cellStyle name="_2001년만_~MF373C_전기방식_비교내역서" xfId="287" xr:uid="{00000000-0005-0000-0000-00001E010000}"/>
    <cellStyle name="_2001년만_~MF373C_전기방식_장산제1배수문외19개소1" xfId="288" xr:uid="{00000000-0005-0000-0000-00001F010000}"/>
    <cellStyle name="_2001년만_2001예산배정액 및 내역2" xfId="289" xr:uid="{00000000-0005-0000-0000-000020010000}"/>
    <cellStyle name="_2001년만_2001예산배정액 및 내역2_전기방식" xfId="290" xr:uid="{00000000-0005-0000-0000-000021010000}"/>
    <cellStyle name="_2001년만_2001예산배정액 및 내역2_전기방식_28개소" xfId="291" xr:uid="{00000000-0005-0000-0000-000022010000}"/>
    <cellStyle name="_2001년만_2001예산배정액 및 내역2_전기방식_내역" xfId="292" xr:uid="{00000000-0005-0000-0000-000023010000}"/>
    <cellStyle name="_2001년만_2001예산배정액 및 내역2_전기방식_내역1" xfId="293" xr:uid="{00000000-0005-0000-0000-000024010000}"/>
    <cellStyle name="_2001년만_2001예산배정액 및 내역2_전기방식_담암제1배수문외1개소" xfId="294" xr:uid="{00000000-0005-0000-0000-000025010000}"/>
    <cellStyle name="_2001년만_2001예산배정액 및 내역2_전기방식_담암제1수문외1개소자동화전기공사내역서" xfId="295" xr:uid="{00000000-0005-0000-0000-000026010000}"/>
    <cellStyle name="_2001년만_2001예산배정액 및 내역2_전기방식_담암제2수문외1개소자동화전기공사내역서" xfId="296" xr:uid="{00000000-0005-0000-0000-000027010000}"/>
    <cellStyle name="_2001년만_2001예산배정액 및 내역2_전기방식_비교내역서" xfId="297" xr:uid="{00000000-0005-0000-0000-000028010000}"/>
    <cellStyle name="_2001년만_2001예산배정액 및 내역2_전기방식_장산제1배수문외19개소1" xfId="298" xr:uid="{00000000-0005-0000-0000-000029010000}"/>
    <cellStyle name="_2001년만_전기방식" xfId="299" xr:uid="{00000000-0005-0000-0000-00002A010000}"/>
    <cellStyle name="_2001년만_전기방식_28개소" xfId="300" xr:uid="{00000000-0005-0000-0000-00002B010000}"/>
    <cellStyle name="_2001년만_전기방식_내역" xfId="301" xr:uid="{00000000-0005-0000-0000-00002C010000}"/>
    <cellStyle name="_2001년만_전기방식_내역1" xfId="302" xr:uid="{00000000-0005-0000-0000-00002D010000}"/>
    <cellStyle name="_2001년만_전기방식_담암제1배수문외1개소" xfId="303" xr:uid="{00000000-0005-0000-0000-00002E010000}"/>
    <cellStyle name="_2001년만_전기방식_담암제1수문외1개소자동화전기공사내역서" xfId="304" xr:uid="{00000000-0005-0000-0000-00002F010000}"/>
    <cellStyle name="_2001년만_전기방식_담암제2수문외1개소자동화전기공사내역서" xfId="305" xr:uid="{00000000-0005-0000-0000-000030010000}"/>
    <cellStyle name="_2001년만_전기방식_비교내역서" xfId="306" xr:uid="{00000000-0005-0000-0000-000031010000}"/>
    <cellStyle name="_2001년만_전기방식_장산제1배수문외19개소1" xfId="307" xr:uid="{00000000-0005-0000-0000-000032010000}"/>
    <cellStyle name="_2001년분 실행" xfId="308" xr:uid="{00000000-0005-0000-0000-000033010000}"/>
    <cellStyle name="_2001년스케쥴" xfId="309" xr:uid="{00000000-0005-0000-0000-000034010000}"/>
    <cellStyle name="_2001년업무(재조정)" xfId="310" xr:uid="{00000000-0005-0000-0000-000035010000}"/>
    <cellStyle name="_2001배자보강공사" xfId="311" xr:uid="{00000000-0005-0000-0000-000036010000}"/>
    <cellStyle name="_2001예산배정액 및 내역" xfId="312" xr:uid="{00000000-0005-0000-0000-000037010000}"/>
    <cellStyle name="_2001예산배정액 및 내역_전기방식" xfId="313" xr:uid="{00000000-0005-0000-0000-000038010000}"/>
    <cellStyle name="_2001예산배정액 및 내역_전기방식_28개소" xfId="314" xr:uid="{00000000-0005-0000-0000-000039010000}"/>
    <cellStyle name="_2001예산배정액 및 내역_전기방식_내역" xfId="315" xr:uid="{00000000-0005-0000-0000-00003A010000}"/>
    <cellStyle name="_2001예산배정액 및 내역_전기방식_내역1" xfId="316" xr:uid="{00000000-0005-0000-0000-00003B010000}"/>
    <cellStyle name="_2001예산배정액 및 내역_전기방식_담암제1배수문외1개소" xfId="317" xr:uid="{00000000-0005-0000-0000-00003C010000}"/>
    <cellStyle name="_2001예산배정액 및 내역_전기방식_담암제1수문외1개소자동화전기공사내역서" xfId="318" xr:uid="{00000000-0005-0000-0000-00003D010000}"/>
    <cellStyle name="_2001예산배정액 및 내역_전기방식_담암제2수문외1개소자동화전기공사내역서" xfId="319" xr:uid="{00000000-0005-0000-0000-00003E010000}"/>
    <cellStyle name="_2001예산배정액 및 내역_전기방식_비교내역서" xfId="320" xr:uid="{00000000-0005-0000-0000-00003F010000}"/>
    <cellStyle name="_2001예산배정액 및 내역_전기방식_장산제1배수문외19개소1" xfId="321" xr:uid="{00000000-0005-0000-0000-000040010000}"/>
    <cellStyle name="_2001예산배정액 및 내역2" xfId="322" xr:uid="{00000000-0005-0000-0000-000041010000}"/>
    <cellStyle name="_2001예산배정액 및 내역2_전기방식" xfId="323" xr:uid="{00000000-0005-0000-0000-000042010000}"/>
    <cellStyle name="_2001예산배정액 및 내역2_전기방식_28개소" xfId="324" xr:uid="{00000000-0005-0000-0000-000043010000}"/>
    <cellStyle name="_2001예산배정액 및 내역2_전기방식_내역" xfId="325" xr:uid="{00000000-0005-0000-0000-000044010000}"/>
    <cellStyle name="_2001예산배정액 및 내역2_전기방식_내역1" xfId="326" xr:uid="{00000000-0005-0000-0000-000045010000}"/>
    <cellStyle name="_2001예산배정액 및 내역2_전기방식_담암제1배수문외1개소" xfId="327" xr:uid="{00000000-0005-0000-0000-000046010000}"/>
    <cellStyle name="_2001예산배정액 및 내역2_전기방식_담암제1수문외1개소자동화전기공사내역서" xfId="328" xr:uid="{00000000-0005-0000-0000-000047010000}"/>
    <cellStyle name="_2001예산배정액 및 내역2_전기방식_담암제2수문외1개소자동화전기공사내역서" xfId="329" xr:uid="{00000000-0005-0000-0000-000048010000}"/>
    <cellStyle name="_2001예산배정액 및 내역2_전기방식_비교내역서" xfId="330" xr:uid="{00000000-0005-0000-0000-000049010000}"/>
    <cellStyle name="_2001예산배정액 및 내역2_전기방식_장산제1배수문외19개소1" xfId="331" xr:uid="{00000000-0005-0000-0000-00004A010000}"/>
    <cellStyle name="_3.소방내역서" xfId="332" xr:uid="{00000000-0005-0000-0000-00004B010000}"/>
    <cellStyle name="_3.소방내역서(0928)(전체분)" xfId="333" xr:uid="{00000000-0005-0000-0000-00004C010000}"/>
    <cellStyle name="_4.단가대비표" xfId="334" xr:uid="{00000000-0005-0000-0000-00004D010000}"/>
    <cellStyle name="_7월예정공정표" xfId="335" xr:uid="{00000000-0005-0000-0000-00004E010000}"/>
    <cellStyle name="_8월공무정산(서동조정)" xfId="336" xr:uid="{00000000-0005-0000-0000-00004F010000}"/>
    <cellStyle name="_99_08년광역화세부내역080408_경기북부" xfId="337" xr:uid="{00000000-0005-0000-0000-000050010000}"/>
    <cellStyle name="_9월소장단회의" xfId="338" xr:uid="{00000000-0005-0000-0000-000051010000}"/>
    <cellStyle name="_A,C부지 예산서" xfId="339" xr:uid="{00000000-0005-0000-0000-000052010000}"/>
    <cellStyle name="_AD3_이영진" xfId="340" xr:uid="{00000000-0005-0000-0000-000053010000}"/>
    <cellStyle name="_Book1" xfId="341" xr:uid="{00000000-0005-0000-0000-000054010000}"/>
    <cellStyle name="_Book1_한국메탈-풋살구장조성-보고서" xfId="342" xr:uid="{00000000-0005-0000-0000-000055010000}"/>
    <cellStyle name="_Book2" xfId="343" xr:uid="{00000000-0005-0000-0000-000056010000}"/>
    <cellStyle name="_Book3" xfId="344" xr:uid="{00000000-0005-0000-0000-000057010000}"/>
    <cellStyle name="_cctv내역서" xfId="345" xr:uid="{00000000-0005-0000-0000-000058010000}"/>
    <cellStyle name="_CJ-CZ25견적-이정호님0106" xfId="346" xr:uid="{00000000-0005-0000-0000-000059010000}"/>
    <cellStyle name="_CJ-SV25견적-이정호님0106" xfId="347" xr:uid="{00000000-0005-0000-0000-00005A010000}"/>
    <cellStyle name="_CJ견적서_CJGISS_030924_송부용" xfId="348" xr:uid="{00000000-0005-0000-0000-00005B010000}"/>
    <cellStyle name="_cover" xfId="349" xr:uid="{00000000-0005-0000-0000-00005C010000}"/>
    <cellStyle name="_CRM-Quotation(0111)" xfId="350" xr:uid="{00000000-0005-0000-0000-00005D010000}"/>
    <cellStyle name="_CRM-Quotation(1231)유니시스" xfId="351" xr:uid="{00000000-0005-0000-0000-00005E010000}"/>
    <cellStyle name="_DNS 최종견적311-2" xfId="352" xr:uid="{00000000-0005-0000-0000-00005F010000}"/>
    <cellStyle name="_FCST (2)" xfId="353" xr:uid="{00000000-0005-0000-0000-000060010000}"/>
    <cellStyle name="_FSD_제일제당_020205" xfId="354" xr:uid="{00000000-0005-0000-0000-000061010000}"/>
    <cellStyle name="_ICT Park 제2음악관  리모델링 공사" xfId="355" xr:uid="{00000000-0005-0000-0000-000062010000}"/>
    <cellStyle name="_MS3월_가격표(다우)" xfId="356" xr:uid="{00000000-0005-0000-0000-000063010000}"/>
    <cellStyle name="_가로등+점검등산출" xfId="357" xr:uid="{00000000-0005-0000-0000-000064010000}"/>
    <cellStyle name="_가로등3차공사전체분" xfId="358" xr:uid="{00000000-0005-0000-0000-000065010000}"/>
    <cellStyle name="_가로등3차공사전체분_내역서,공량(어린이회관)-1" xfId="359" xr:uid="{00000000-0005-0000-0000-000066010000}"/>
    <cellStyle name="_가로등3차공사전체분_전기내역서" xfId="360" xr:uid="{00000000-0005-0000-0000-000067010000}"/>
    <cellStyle name="_가방마을 정각 신축공사" xfId="361" xr:uid="{00000000-0005-0000-0000-000068010000}"/>
    <cellStyle name="_갑지" xfId="362" xr:uid="{00000000-0005-0000-0000-000069010000}"/>
    <cellStyle name="_갑지(1221)" xfId="363" xr:uid="{00000000-0005-0000-0000-00006A010000}"/>
    <cellStyle name="_갑지(총)" xfId="364" xr:uid="{00000000-0005-0000-0000-00006B010000}"/>
    <cellStyle name="_강과장(Fronnix,설계가1126)" xfId="365" xr:uid="{00000000-0005-0000-0000-00006C010000}"/>
    <cellStyle name="_강남교회-설비(06.05.18)" xfId="366" xr:uid="{00000000-0005-0000-0000-00006D010000}"/>
    <cellStyle name="_강내투찰내역서-x" xfId="367" xr:uid="{00000000-0005-0000-0000-00006E010000}"/>
    <cellStyle name="_강내투찰내역서-x_예정공정표" xfId="368" xr:uid="{00000000-0005-0000-0000-00006F010000}"/>
    <cellStyle name="_강내투찰내역서-x_왜관-태평건설" xfId="369" xr:uid="{00000000-0005-0000-0000-000070010000}"/>
    <cellStyle name="_강내투찰내역서-x_왜관-태평건설_예정공정표" xfId="370" xr:uid="{00000000-0005-0000-0000-000071010000}"/>
    <cellStyle name="_강릉남산교-제출본" xfId="371" xr:uid="{00000000-0005-0000-0000-000072010000}"/>
    <cellStyle name="_강서노인복지관통신관급내역서(방송)" xfId="372" xr:uid="{00000000-0005-0000-0000-000073010000}"/>
    <cellStyle name="_개요" xfId="373" xr:uid="{00000000-0005-0000-0000-000074010000}"/>
    <cellStyle name="_개요(봉림)-참고용" xfId="374" xr:uid="{00000000-0005-0000-0000-000075010000}"/>
    <cellStyle name="_개요(봉림)-최종" xfId="375" xr:uid="{00000000-0005-0000-0000-000076010000}"/>
    <cellStyle name="_개요(주안-인천)" xfId="376" xr:uid="{00000000-0005-0000-0000-000077010000}"/>
    <cellStyle name="_건천초내역서" xfId="377" xr:uid="{00000000-0005-0000-0000-000078010000}"/>
    <cellStyle name="_건천초등학교" xfId="378" xr:uid="{00000000-0005-0000-0000-000079010000}"/>
    <cellStyle name="_건축내역" xfId="379" xr:uid="{00000000-0005-0000-0000-00007A010000}"/>
    <cellStyle name="_게이트웨이서버 3월" xfId="380" xr:uid="{00000000-0005-0000-0000-00007B010000}"/>
    <cellStyle name="_견적서(1014)" xfId="381" xr:uid="{00000000-0005-0000-0000-00007C010000}"/>
    <cellStyle name="_견적서-0213-CACC" xfId="382" xr:uid="{00000000-0005-0000-0000-00007D010000}"/>
    <cellStyle name="_견적서-1" xfId="383" xr:uid="{00000000-0005-0000-0000-00007E010000}"/>
    <cellStyle name="_견적서V280_030917_송부용" xfId="384" xr:uid="{00000000-0005-0000-0000-00007F010000}"/>
    <cellStyle name="_견적서갑지양식" xfId="385" xr:uid="{00000000-0005-0000-0000-000080010000}"/>
    <cellStyle name="_견적서양식" xfId="386" xr:uid="{00000000-0005-0000-0000-000081010000}"/>
    <cellStyle name="_견적서-제출용0325-서울시" xfId="387" xr:uid="{00000000-0005-0000-0000-000082010000}"/>
    <cellStyle name="_견적요청서-CJ(삼성PCLCD)20050728" xfId="388" xr:uid="{00000000-0005-0000-0000-000083010000}"/>
    <cellStyle name="_견적의뢰서" xfId="389" xr:uid="{00000000-0005-0000-0000-000084010000}"/>
    <cellStyle name="_경북031002" xfId="390" xr:uid="{00000000-0005-0000-0000-000085010000}"/>
    <cellStyle name="_경주여중신축-전기소방" xfId="391" xr:uid="{00000000-0005-0000-0000-000086010000}"/>
    <cellStyle name="_경주축구공원-전기0116" xfId="392" xr:uid="{00000000-0005-0000-0000-000087010000}"/>
    <cellStyle name="_고령군지부 공사비검토서" xfId="393" xr:uid="{00000000-0005-0000-0000-000088010000}"/>
    <cellStyle name="_고산투찰" xfId="394" xr:uid="{00000000-0005-0000-0000-000089010000}"/>
    <cellStyle name="_공무월간보고" xfId="395" xr:uid="{00000000-0005-0000-0000-00008A010000}"/>
    <cellStyle name="_공무월간보고_공무정산양식(10월초)" xfId="396" xr:uid="{00000000-0005-0000-0000-00008B010000}"/>
    <cellStyle name="_공무월간보고_공무정산양식(10월초)_기성내역서" xfId="397" xr:uid="{00000000-0005-0000-0000-00008C010000}"/>
    <cellStyle name="_공무월간보고_공무정산양식(10월초)_기성내역서_전체계약변경(03)" xfId="398" xr:uid="{00000000-0005-0000-0000-00008D010000}"/>
    <cellStyle name="_공무월간보고_공무정산양식(10월초)_전체계약변경(03)" xfId="399" xr:uid="{00000000-0005-0000-0000-00008E010000}"/>
    <cellStyle name="_공무월간보고_공무정산양식(10월초)_포장외건(최종)" xfId="400" xr:uid="{00000000-0005-0000-0000-00008F010000}"/>
    <cellStyle name="_공무월간보고_기성내역서" xfId="401" xr:uid="{00000000-0005-0000-0000-000090010000}"/>
    <cellStyle name="_공무월간보고_기성내역서_전체계약변경(03)" xfId="402" xr:uid="{00000000-0005-0000-0000-000091010000}"/>
    <cellStyle name="_공무월간보고_전체계약변경(03)" xfId="403" xr:uid="{00000000-0005-0000-0000-000092010000}"/>
    <cellStyle name="_공무월간보고_포장외건(최종)" xfId="404" xr:uid="{00000000-0005-0000-0000-000093010000}"/>
    <cellStyle name="_공무정산0104" xfId="405" xr:uid="{00000000-0005-0000-0000-000094010000}"/>
    <cellStyle name="_공무정산0104_공무정산양식(10월초)" xfId="406" xr:uid="{00000000-0005-0000-0000-000095010000}"/>
    <cellStyle name="_공무정산0104_공무정산양식(10월초)_기성내역서" xfId="407" xr:uid="{00000000-0005-0000-0000-000096010000}"/>
    <cellStyle name="_공무정산0104_공무정산양식(10월초)_기성내역서_전체계약변경(03)" xfId="408" xr:uid="{00000000-0005-0000-0000-000097010000}"/>
    <cellStyle name="_공무정산0104_공무정산양식(10월초)_전체계약변경(03)" xfId="409" xr:uid="{00000000-0005-0000-0000-000098010000}"/>
    <cellStyle name="_공무정산0104_공무정산양식(10월초)_포장외건(최종)" xfId="410" xr:uid="{00000000-0005-0000-0000-000099010000}"/>
    <cellStyle name="_공무정산0104_기성내역서" xfId="411" xr:uid="{00000000-0005-0000-0000-00009A010000}"/>
    <cellStyle name="_공무정산0104_기성내역서_전체계약변경(03)" xfId="412" xr:uid="{00000000-0005-0000-0000-00009B010000}"/>
    <cellStyle name="_공무정산0104_전체계약변경(03)" xfId="413" xr:uid="{00000000-0005-0000-0000-00009C010000}"/>
    <cellStyle name="_공무정산0104_포장외건(최종)" xfId="414" xr:uid="{00000000-0005-0000-0000-00009D010000}"/>
    <cellStyle name="_공사설계서(02년하반기)" xfId="415" xr:uid="{00000000-0005-0000-0000-00009E010000}"/>
    <cellStyle name="_관급내역서" xfId="416" xr:uid="{00000000-0005-0000-0000-00009F010000}"/>
    <cellStyle name="_관급내역서(1)" xfId="417" xr:uid="{00000000-0005-0000-0000-0000A0010000}"/>
    <cellStyle name="_관리비&amp; 공통부대공(원덕)" xfId="418" xr:uid="{00000000-0005-0000-0000-0000A1010000}"/>
    <cellStyle name="_관부설공" xfId="419" xr:uid="{00000000-0005-0000-0000-0000A2010000}"/>
    <cellStyle name="_광릉투찰" xfId="420" xr:uid="{00000000-0005-0000-0000-0000A3010000}"/>
    <cellStyle name="_광릉투찰_예정공정표" xfId="421" xr:uid="{00000000-0005-0000-0000-0000A4010000}"/>
    <cellStyle name="_광릉투찰_왜관-태평건설" xfId="422" xr:uid="{00000000-0005-0000-0000-0000A5010000}"/>
    <cellStyle name="_광릉투찰_왜관-태평건설_예정공정표" xfId="423" xr:uid="{00000000-0005-0000-0000-0000A6010000}"/>
    <cellStyle name="_광주증설교체" xfId="424" xr:uid="{00000000-0005-0000-0000-0000A7010000}"/>
    <cellStyle name="_광평초등학교 도서실 리모델링공사(8.4)" xfId="425" xr:uid="{00000000-0005-0000-0000-0000A8010000}"/>
    <cellStyle name="_교통안전시설물(고정식카메라무인반사경탄력봉)내역서최종806" xfId="426" xr:uid="{00000000-0005-0000-0000-0000A9010000}"/>
    <cellStyle name="_구문소철암투찰" xfId="427" xr:uid="{00000000-0005-0000-0000-0000AA010000}"/>
    <cellStyle name="_구문소철암투찰_광릉투찰" xfId="428" xr:uid="{00000000-0005-0000-0000-0000AB010000}"/>
    <cellStyle name="_구문소철암투찰_광릉투찰_예정공정표" xfId="429" xr:uid="{00000000-0005-0000-0000-0000AC010000}"/>
    <cellStyle name="_구문소철암투찰_광릉투찰_왜관-태평건설" xfId="430" xr:uid="{00000000-0005-0000-0000-0000AD010000}"/>
    <cellStyle name="_구문소철암투찰_광릉투찰_왜관-태평건설_예정공정표" xfId="431" xr:uid="{00000000-0005-0000-0000-0000AE010000}"/>
    <cellStyle name="_구문소철암투찰_무창투찰" xfId="432" xr:uid="{00000000-0005-0000-0000-0000AF010000}"/>
    <cellStyle name="_구문소철암투찰_무창투찰_예정공정표" xfId="433" xr:uid="{00000000-0005-0000-0000-0000B0010000}"/>
    <cellStyle name="_구문소철암투찰_예정공정표" xfId="434" xr:uid="{00000000-0005-0000-0000-0000B1010000}"/>
    <cellStyle name="_구문소철암투찰_왜관-태평건설" xfId="435" xr:uid="{00000000-0005-0000-0000-0000B2010000}"/>
    <cellStyle name="_구문소철암투찰_왜관-태평건설_예정공정표" xfId="436" xr:uid="{00000000-0005-0000-0000-0000B3010000}"/>
    <cellStyle name="_구미중학교내역서-1" xfId="437" xr:uid="{00000000-0005-0000-0000-0000B4010000}"/>
    <cellStyle name="_구조물공" xfId="438" xr:uid="{00000000-0005-0000-0000-0000B5010000}"/>
    <cellStyle name="_구조물적산(안양지청)-20080501" xfId="439" xr:uid="{00000000-0005-0000-0000-0000B6010000}"/>
    <cellStyle name="_구포3동공영주차장관급(주차관제)-1" xfId="440" xr:uid="{00000000-0005-0000-0000-0000B7010000}"/>
    <cellStyle name="_국도23호선영암연소지구내역서" xfId="441" xr:uid="{00000000-0005-0000-0000-0000B8010000}"/>
    <cellStyle name="_국도38호선통리지구내역서" xfId="442" xr:uid="{00000000-0005-0000-0000-0000B9010000}"/>
    <cellStyle name="_국도42호선여량지구오르막차로" xfId="443" xr:uid="{00000000-0005-0000-0000-0000BA010000}"/>
    <cellStyle name="_군위군장곡 산림생태체험관 세미나실 방송설비" xfId="444" xr:uid="{00000000-0005-0000-0000-0000BB010000}"/>
    <cellStyle name="_군위내역서(A동)" xfId="445" xr:uid="{00000000-0005-0000-0000-0000BC010000}"/>
    <cellStyle name="_궁안교시행구분" xfId="446" xr:uid="{00000000-0005-0000-0000-0000BD010000}"/>
    <cellStyle name="_궁안교用" xfId="447" xr:uid="{00000000-0005-0000-0000-0000BE010000}"/>
    <cellStyle name="_금천청소년수련관(토목林)" xfId="448" xr:uid="{00000000-0005-0000-0000-0000BF010000}"/>
    <cellStyle name="_급식소 소방내역서" xfId="449" xr:uid="{00000000-0005-0000-0000-0000C0010000}"/>
    <cellStyle name="_기초공사일위대가(최종)" xfId="450" xr:uid="{00000000-0005-0000-0000-0000C1010000}"/>
    <cellStyle name="_기타경비" xfId="451" xr:uid="{00000000-0005-0000-0000-0000C2010000}"/>
    <cellStyle name="_김천동부초교사증축(4)" xfId="452" xr:uid="{00000000-0005-0000-0000-0000C3010000}"/>
    <cellStyle name="_김포ER(세종)" xfId="453" xr:uid="{00000000-0005-0000-0000-0000C4010000}"/>
    <cellStyle name="_김해스카이힐_견적의뢰(벤치플륨)" xfId="454" xr:uid="{00000000-0005-0000-0000-0000C5010000}"/>
    <cellStyle name="_김해스카이힐_견적의뢰(파형강관)" xfId="455" xr:uid="{00000000-0005-0000-0000-0000C6010000}"/>
    <cellStyle name="_남양-팔탄(+0%)" xfId="456" xr:uid="{00000000-0005-0000-0000-0000C7010000}"/>
    <cellStyle name="_남양-팔탄(+0%)_(가)실행" xfId="457" xr:uid="{00000000-0005-0000-0000-0000C8010000}"/>
    <cellStyle name="_남양-팔탄(+0%)_(가)실행_(가)실행" xfId="458" xr:uid="{00000000-0005-0000-0000-0000C9010000}"/>
    <cellStyle name="_남양-팔탄(+0%)_(가)실행_(가)실행2" xfId="459" xr:uid="{00000000-0005-0000-0000-0000CA010000}"/>
    <cellStyle name="_남양-팔탄(+0%)_(가)실행_중동성황(가)실행" xfId="460" xr:uid="{00000000-0005-0000-0000-0000CB010000}"/>
    <cellStyle name="_남양-팔탄(+0%)_가실행(공설운동장)" xfId="461" xr:uid="{00000000-0005-0000-0000-0000CC010000}"/>
    <cellStyle name="_남양-팔탄(+0%)_가실행(공설운동장)_(가)실행" xfId="462" xr:uid="{00000000-0005-0000-0000-0000CD010000}"/>
    <cellStyle name="_남양-팔탄(+0%)_가실행(공설운동장)_(가)실행2" xfId="463" xr:uid="{00000000-0005-0000-0000-0000CE010000}"/>
    <cellStyle name="_남양-팔탄(+0%)_가실행(공설운동장)_중동성황(가)실행" xfId="464" xr:uid="{00000000-0005-0000-0000-0000CF010000}"/>
    <cellStyle name="_남양-팔탄(+0%)_가실행(송탄IC)" xfId="465" xr:uid="{00000000-0005-0000-0000-0000D0010000}"/>
    <cellStyle name="_남양-팔탄(+0%)_가실행(송탄IC)_(가)실행" xfId="466" xr:uid="{00000000-0005-0000-0000-0000D1010000}"/>
    <cellStyle name="_남양-팔탄(+0%)_가실행(송탄IC)_(가)실행2" xfId="467" xr:uid="{00000000-0005-0000-0000-0000D2010000}"/>
    <cellStyle name="_남양-팔탄(+0%)_가실행(송탄IC)_중동성황(가)실행" xfId="468" xr:uid="{00000000-0005-0000-0000-0000D3010000}"/>
    <cellStyle name="_남양-팔탄(+0%)_중동성황(가)실행" xfId="469" xr:uid="{00000000-0005-0000-0000-0000D4010000}"/>
    <cellStyle name="_남양-팔탄(+0%)_중동성황(가)실행_(가)실행" xfId="470" xr:uid="{00000000-0005-0000-0000-0000D5010000}"/>
    <cellStyle name="_남양-팔탄(+0%)_중동성황(가)실행_(가)실행2" xfId="471" xr:uid="{00000000-0005-0000-0000-0000D6010000}"/>
    <cellStyle name="_남양-팔탄(+0%)_중동성황(가)실행_중동성황(가)실행" xfId="472" xr:uid="{00000000-0005-0000-0000-0000D7010000}"/>
    <cellStyle name="_남양-팔탄(+0%)_중동-성황투찰(new)(발주자변경)" xfId="473" xr:uid="{00000000-0005-0000-0000-0000D8010000}"/>
    <cellStyle name="_남양-팔탄(+0%)_중동-성황투찰(new)(발주자변경)_(가)실행" xfId="474" xr:uid="{00000000-0005-0000-0000-0000D9010000}"/>
    <cellStyle name="_남양-팔탄(+0%)_중동-성황투찰(new)(발주자변경)_(가)실행2" xfId="475" xr:uid="{00000000-0005-0000-0000-0000DA010000}"/>
    <cellStyle name="_남양-팔탄(+0%)_중동-성황투찰(new)(발주자변경)_중동성황(가)실행" xfId="476" xr:uid="{00000000-0005-0000-0000-0000DB010000}"/>
    <cellStyle name="_남양-팔탄(+0%)_토공및구조물" xfId="477" xr:uid="{00000000-0005-0000-0000-0000DC010000}"/>
    <cellStyle name="_남양-팔탄(+0%)_토공및구조물_(가)실행" xfId="478" xr:uid="{00000000-0005-0000-0000-0000DD010000}"/>
    <cellStyle name="_남양-팔탄(+0%)_토공및구조물_(가)실행2" xfId="479" xr:uid="{00000000-0005-0000-0000-0000DE010000}"/>
    <cellStyle name="_남양-팔탄(+0%)_토공및구조물_중동성황(가)실행" xfId="480" xr:uid="{00000000-0005-0000-0000-0000DF010000}"/>
    <cellStyle name="_남양-팔탄(공무)" xfId="481" xr:uid="{00000000-0005-0000-0000-0000E0010000}"/>
    <cellStyle name="_남양-팔탄(공무)_(가)실행" xfId="482" xr:uid="{00000000-0005-0000-0000-0000E1010000}"/>
    <cellStyle name="_남양-팔탄(공무)_(가)실행2" xfId="483" xr:uid="{00000000-0005-0000-0000-0000E2010000}"/>
    <cellStyle name="_남양-팔탄(공무)_중동성황(가)실행" xfId="484" xr:uid="{00000000-0005-0000-0000-0000E3010000}"/>
    <cellStyle name="_남인천에어망 설계서" xfId="485" xr:uid="{00000000-0005-0000-0000-0000E4010000}"/>
    <cellStyle name="_남하면사무소원가(기계)0500716" xfId="486" xr:uid="{00000000-0005-0000-0000-0000E5010000}"/>
    <cellStyle name="_내역" xfId="487" xr:uid="{00000000-0005-0000-0000-0000E6010000}"/>
    <cellStyle name="_내역(991895-7)" xfId="488" xr:uid="{00000000-0005-0000-0000-0000E7010000}"/>
    <cellStyle name="_내역(991895-7)-01" xfId="489" xr:uid="{00000000-0005-0000-0000-0000E8010000}"/>
    <cellStyle name="_내역(991895-7)-12-3일작업" xfId="490" xr:uid="{00000000-0005-0000-0000-0000E9010000}"/>
    <cellStyle name="_내역B동" xfId="491" xr:uid="{00000000-0005-0000-0000-0000EA010000}"/>
    <cellStyle name="_내역기본" xfId="492" xr:uid="{00000000-0005-0000-0000-0000EB010000}"/>
    <cellStyle name="_내역서" xfId="493" xr:uid="{00000000-0005-0000-0000-0000EC010000}"/>
    <cellStyle name="_내역서(2005년하반기적용))" xfId="494" xr:uid="{00000000-0005-0000-0000-0000ED010000}"/>
    <cellStyle name="_내역서(거창저온창고)-08(1)(1).07.15" xfId="495" xr:uid="{00000000-0005-0000-0000-0000EE010000}"/>
    <cellStyle name="_내역서(남구청주차관제)" xfId="496" xr:uid="{00000000-0005-0000-0000-0000EF010000}"/>
    <cellStyle name="_내역서(밀양시)" xfId="497" xr:uid="{00000000-0005-0000-0000-0000F0010000}"/>
    <cellStyle name="_내역서(전광판)-1" xfId="498" xr:uid="{00000000-0005-0000-0000-0000F1010000}"/>
    <cellStyle name="_내역서,공량(동산병원)" xfId="499" xr:uid="{00000000-0005-0000-0000-0000F2010000}"/>
    <cellStyle name="_내역서,공량(어린이회관)-1" xfId="500" xr:uid="{00000000-0005-0000-0000-0000F3010000}"/>
    <cellStyle name="_내역서_(주)설텍-보고서" xfId="501" xr:uid="{00000000-0005-0000-0000-0000F4010000}"/>
    <cellStyle name="_내역서+개요(월배통신)" xfId="502" xr:uid="{00000000-0005-0000-0000-0000F5010000}"/>
    <cellStyle name="_내역서+개요(전기)-6.7(최종)" xfId="503" xr:uid="{00000000-0005-0000-0000-0000F6010000}"/>
    <cellStyle name="_내역서+개요(통신)" xfId="504" xr:uid="{00000000-0005-0000-0000-0000F7010000}"/>
    <cellStyle name="_내역서및산출근거(변경전안양지청)" xfId="505" xr:uid="{00000000-0005-0000-0000-0000F8010000}"/>
    <cellStyle name="_내역서및설계서" xfId="506" xr:uid="{00000000-0005-0000-0000-0000F9010000}"/>
    <cellStyle name="_냉난방내역-동부초" xfId="507" xr:uid="{00000000-0005-0000-0000-0000FA010000}"/>
    <cellStyle name="_노후창호개체공사" xfId="508" xr:uid="{00000000-0005-0000-0000-0000FB010000}"/>
    <cellStyle name="_논공남리내역서" xfId="509" xr:uid="{00000000-0005-0000-0000-0000FC010000}"/>
    <cellStyle name="_농소투찰(32152)" xfId="510" xr:uid="{00000000-0005-0000-0000-0000FD010000}"/>
    <cellStyle name="_농소투찰(32152)_예정공정표" xfId="511" xr:uid="{00000000-0005-0000-0000-0000FE010000}"/>
    <cellStyle name="_농소투찰(32152)_왜관-태평건설" xfId="512" xr:uid="{00000000-0005-0000-0000-0000FF010000}"/>
    <cellStyle name="_농소투찰(32152)_왜관-태평건설_예정공정표" xfId="513" xr:uid="{00000000-0005-0000-0000-000000020000}"/>
    <cellStyle name="_단가대비표(8월)" xfId="514" xr:uid="{00000000-0005-0000-0000-000001020000}"/>
    <cellStyle name="_단가산출서(합)" xfId="515" xr:uid="{00000000-0005-0000-0000-000002020000}"/>
    <cellStyle name="_단양내역서" xfId="516" xr:uid="{00000000-0005-0000-0000-000003020000}"/>
    <cellStyle name="_달산대학用" xfId="517" xr:uid="{00000000-0005-0000-0000-000004020000}"/>
    <cellStyle name="_달성군 청소녕 수련관 신축공사(일상감사후전체분)" xfId="518" xr:uid="{00000000-0005-0000-0000-000005020000}"/>
    <cellStyle name="_달성군청소년(전기)-1-최종" xfId="519" xr:uid="{00000000-0005-0000-0000-000006020000}"/>
    <cellStyle name="_대곡이설(투찰)" xfId="520" xr:uid="{00000000-0005-0000-0000-000007020000}"/>
    <cellStyle name="_대곡이설(투찰)_1" xfId="521" xr:uid="{00000000-0005-0000-0000-000008020000}"/>
    <cellStyle name="_대곡이설(투찰)_1_경찰서-터미널간도로(투찰)②" xfId="522" xr:uid="{00000000-0005-0000-0000-000009020000}"/>
    <cellStyle name="_대곡이설(투찰)_1_경찰서-터미널간도로(투찰)②_마현생창(동양고속)" xfId="523" xr:uid="{00000000-0005-0000-0000-00000A020000}"/>
    <cellStyle name="_대곡이설(투찰)_1_경찰서-터미널간도로(투찰)②_마현생창(동양고속)_예정공정표" xfId="524" xr:uid="{00000000-0005-0000-0000-00000B020000}"/>
    <cellStyle name="_대곡이설(투찰)_1_경찰서-터미널간도로(투찰)②_마현생창(동양고속)_왜관-태평건설" xfId="525" xr:uid="{00000000-0005-0000-0000-00000C020000}"/>
    <cellStyle name="_대곡이설(투찰)_1_경찰서-터미널간도로(투찰)②_마현생창(동양고속)_왜관-태평건설_예정공정표" xfId="526" xr:uid="{00000000-0005-0000-0000-00000D020000}"/>
    <cellStyle name="_대곡이설(투찰)_1_경찰서-터미널간도로(투찰)②_예정공정표" xfId="527" xr:uid="{00000000-0005-0000-0000-00000E020000}"/>
    <cellStyle name="_대곡이설(투찰)_1_경찰서-터미널간도로(투찰)②_왜관-태평건설" xfId="528" xr:uid="{00000000-0005-0000-0000-00000F020000}"/>
    <cellStyle name="_대곡이설(투찰)_1_경찰서-터미널간도로(투찰)②_왜관-태평건설_예정공정표" xfId="529" xr:uid="{00000000-0005-0000-0000-000010020000}"/>
    <cellStyle name="_대곡이설(투찰)_1_마현생창(동양고속)" xfId="530" xr:uid="{00000000-0005-0000-0000-000011020000}"/>
    <cellStyle name="_대곡이설(투찰)_1_마현생창(동양고속)_예정공정표" xfId="531" xr:uid="{00000000-0005-0000-0000-000012020000}"/>
    <cellStyle name="_대곡이설(투찰)_1_마현생창(동양고속)_왜관-태평건설" xfId="532" xr:uid="{00000000-0005-0000-0000-000013020000}"/>
    <cellStyle name="_대곡이설(투찰)_1_마현생창(동양고속)_왜관-태평건설_예정공정표" xfId="533" xr:uid="{00000000-0005-0000-0000-000014020000}"/>
    <cellStyle name="_대곡이설(투찰)_1_봉무지방산업단지도로(투찰)②" xfId="534" xr:uid="{00000000-0005-0000-0000-000015020000}"/>
    <cellStyle name="_대곡이설(투찰)_1_봉무지방산업단지도로(투찰)②_마현생창(동양고속)" xfId="535" xr:uid="{00000000-0005-0000-0000-000016020000}"/>
    <cellStyle name="_대곡이설(투찰)_1_봉무지방산업단지도로(투찰)②_마현생창(동양고속)_예정공정표" xfId="536" xr:uid="{00000000-0005-0000-0000-000017020000}"/>
    <cellStyle name="_대곡이설(투찰)_1_봉무지방산업단지도로(투찰)②_마현생창(동양고속)_왜관-태평건설" xfId="537" xr:uid="{00000000-0005-0000-0000-000018020000}"/>
    <cellStyle name="_대곡이설(투찰)_1_봉무지방산업단지도로(투찰)②_마현생창(동양고속)_왜관-태평건설_예정공정표" xfId="538" xr:uid="{00000000-0005-0000-0000-000019020000}"/>
    <cellStyle name="_대곡이설(투찰)_1_봉무지방산업단지도로(투찰)②_예정공정표" xfId="539" xr:uid="{00000000-0005-0000-0000-00001A020000}"/>
    <cellStyle name="_대곡이설(투찰)_1_봉무지방산업단지도로(투찰)②_왜관-태평건설" xfId="540" xr:uid="{00000000-0005-0000-0000-00001B020000}"/>
    <cellStyle name="_대곡이설(투찰)_1_봉무지방산업단지도로(투찰)②_왜관-태평건설_예정공정표" xfId="541" xr:uid="{00000000-0005-0000-0000-00001C020000}"/>
    <cellStyle name="_대곡이설(투찰)_1_봉무지방산업단지도로(투찰)②+0.250%" xfId="542" xr:uid="{00000000-0005-0000-0000-00001D020000}"/>
    <cellStyle name="_대곡이설(투찰)_1_봉무지방산업단지도로(투찰)②+0.250%_마현생창(동양고속)" xfId="543" xr:uid="{00000000-0005-0000-0000-00001E020000}"/>
    <cellStyle name="_대곡이설(투찰)_1_봉무지방산업단지도로(투찰)②+0.250%_마현생창(동양고속)_예정공정표" xfId="544" xr:uid="{00000000-0005-0000-0000-00001F020000}"/>
    <cellStyle name="_대곡이설(투찰)_1_봉무지방산업단지도로(투찰)②+0.250%_마현생창(동양고속)_왜관-태평건설" xfId="545" xr:uid="{00000000-0005-0000-0000-000020020000}"/>
    <cellStyle name="_대곡이설(투찰)_1_봉무지방산업단지도로(투찰)②+0.250%_마현생창(동양고속)_왜관-태평건설_예정공정표" xfId="546" xr:uid="{00000000-0005-0000-0000-000021020000}"/>
    <cellStyle name="_대곡이설(투찰)_1_봉무지방산업단지도로(투찰)②+0.250%_예정공정표" xfId="547" xr:uid="{00000000-0005-0000-0000-000022020000}"/>
    <cellStyle name="_대곡이설(투찰)_1_봉무지방산업단지도로(투찰)②+0.250%_왜관-태평건설" xfId="548" xr:uid="{00000000-0005-0000-0000-000023020000}"/>
    <cellStyle name="_대곡이설(투찰)_1_봉무지방산업단지도로(투찰)②+0.250%_왜관-태평건설_예정공정표" xfId="549" xr:uid="{00000000-0005-0000-0000-000024020000}"/>
    <cellStyle name="_대곡이설(투찰)_1_예정공정표" xfId="550" xr:uid="{00000000-0005-0000-0000-000025020000}"/>
    <cellStyle name="_대곡이설(투찰)_1_왜관-태평건설" xfId="551" xr:uid="{00000000-0005-0000-0000-000026020000}"/>
    <cellStyle name="_대곡이설(투찰)_1_왜관-태평건설_예정공정표" xfId="552" xr:uid="{00000000-0005-0000-0000-000027020000}"/>
    <cellStyle name="_대곡이설(투찰)_1_합덕-신례원(2공구)투찰" xfId="553" xr:uid="{00000000-0005-0000-0000-000028020000}"/>
    <cellStyle name="_대곡이설(투찰)_1_합덕-신례원(2공구)투찰_경찰서-터미널간도로(투찰)②" xfId="554" xr:uid="{00000000-0005-0000-0000-000029020000}"/>
    <cellStyle name="_대곡이설(투찰)_1_합덕-신례원(2공구)투찰_경찰서-터미널간도로(투찰)②_마현생창(동양고속)" xfId="555" xr:uid="{00000000-0005-0000-0000-00002A020000}"/>
    <cellStyle name="_대곡이설(투찰)_1_합덕-신례원(2공구)투찰_경찰서-터미널간도로(투찰)②_마현생창(동양고속)_예정공정표" xfId="556" xr:uid="{00000000-0005-0000-0000-00002B020000}"/>
    <cellStyle name="_대곡이설(투찰)_1_합덕-신례원(2공구)투찰_경찰서-터미널간도로(투찰)②_마현생창(동양고속)_왜관-태평건설" xfId="557" xr:uid="{00000000-0005-0000-0000-00002C020000}"/>
    <cellStyle name="_대곡이설(투찰)_1_합덕-신례원(2공구)투찰_경찰서-터미널간도로(투찰)②_마현생창(동양고속)_왜관-태평건설_예정공정표" xfId="558" xr:uid="{00000000-0005-0000-0000-00002D020000}"/>
    <cellStyle name="_대곡이설(투찰)_1_합덕-신례원(2공구)투찰_경찰서-터미널간도로(투찰)②_예정공정표" xfId="559" xr:uid="{00000000-0005-0000-0000-00002E020000}"/>
    <cellStyle name="_대곡이설(투찰)_1_합덕-신례원(2공구)투찰_경찰서-터미널간도로(투찰)②_왜관-태평건설" xfId="560" xr:uid="{00000000-0005-0000-0000-00002F020000}"/>
    <cellStyle name="_대곡이설(투찰)_1_합덕-신례원(2공구)투찰_경찰서-터미널간도로(투찰)②_왜관-태평건설_예정공정표" xfId="561" xr:uid="{00000000-0005-0000-0000-000030020000}"/>
    <cellStyle name="_대곡이설(투찰)_1_합덕-신례원(2공구)투찰_마현생창(동양고속)" xfId="562" xr:uid="{00000000-0005-0000-0000-000031020000}"/>
    <cellStyle name="_대곡이설(투찰)_1_합덕-신례원(2공구)투찰_마현생창(동양고속)_예정공정표" xfId="563" xr:uid="{00000000-0005-0000-0000-000032020000}"/>
    <cellStyle name="_대곡이설(투찰)_1_합덕-신례원(2공구)투찰_마현생창(동양고속)_왜관-태평건설" xfId="564" xr:uid="{00000000-0005-0000-0000-000033020000}"/>
    <cellStyle name="_대곡이설(투찰)_1_합덕-신례원(2공구)투찰_마현생창(동양고속)_왜관-태평건설_예정공정표" xfId="565" xr:uid="{00000000-0005-0000-0000-000034020000}"/>
    <cellStyle name="_대곡이설(투찰)_1_합덕-신례원(2공구)투찰_봉무지방산업단지도로(투찰)②" xfId="566" xr:uid="{00000000-0005-0000-0000-000035020000}"/>
    <cellStyle name="_대곡이설(투찰)_1_합덕-신례원(2공구)투찰_봉무지방산업단지도로(투찰)②_마현생창(동양고속)" xfId="567" xr:uid="{00000000-0005-0000-0000-000036020000}"/>
    <cellStyle name="_대곡이설(투찰)_1_합덕-신례원(2공구)투찰_봉무지방산업단지도로(투찰)②_마현생창(동양고속)_예정공정표" xfId="568" xr:uid="{00000000-0005-0000-0000-000037020000}"/>
    <cellStyle name="_대곡이설(투찰)_1_합덕-신례원(2공구)투찰_봉무지방산업단지도로(투찰)②_마현생창(동양고속)_왜관-태평건설" xfId="569" xr:uid="{00000000-0005-0000-0000-000038020000}"/>
    <cellStyle name="_대곡이설(투찰)_1_합덕-신례원(2공구)투찰_봉무지방산업단지도로(투찰)②_마현생창(동양고속)_왜관-태평건설_예정공정표" xfId="570" xr:uid="{00000000-0005-0000-0000-000039020000}"/>
    <cellStyle name="_대곡이설(투찰)_1_합덕-신례원(2공구)투찰_봉무지방산업단지도로(투찰)②_예정공정표" xfId="571" xr:uid="{00000000-0005-0000-0000-00003A020000}"/>
    <cellStyle name="_대곡이설(투찰)_1_합덕-신례원(2공구)투찰_봉무지방산업단지도로(투찰)②_왜관-태평건설" xfId="572" xr:uid="{00000000-0005-0000-0000-00003B020000}"/>
    <cellStyle name="_대곡이설(투찰)_1_합덕-신례원(2공구)투찰_봉무지방산업단지도로(투찰)②_왜관-태평건설_예정공정표" xfId="573" xr:uid="{00000000-0005-0000-0000-00003C020000}"/>
    <cellStyle name="_대곡이설(투찰)_1_합덕-신례원(2공구)투찰_봉무지방산업단지도로(투찰)②+0.250%" xfId="574" xr:uid="{00000000-0005-0000-0000-00003D020000}"/>
    <cellStyle name="_대곡이설(투찰)_1_합덕-신례원(2공구)투찰_봉무지방산업단지도로(투찰)②+0.250%_마현생창(동양고속)" xfId="575" xr:uid="{00000000-0005-0000-0000-00003E020000}"/>
    <cellStyle name="_대곡이설(투찰)_1_합덕-신례원(2공구)투찰_봉무지방산업단지도로(투찰)②+0.250%_마현생창(동양고속)_예정공정표" xfId="576" xr:uid="{00000000-0005-0000-0000-00003F020000}"/>
    <cellStyle name="_대곡이설(투찰)_1_합덕-신례원(2공구)투찰_봉무지방산업단지도로(투찰)②+0.250%_마현생창(동양고속)_왜관-태평건설" xfId="577" xr:uid="{00000000-0005-0000-0000-000040020000}"/>
    <cellStyle name="_대곡이설(투찰)_1_합덕-신례원(2공구)투찰_봉무지방산업단지도로(투찰)②+0.250%_마현생창(동양고속)_왜관-태평건설_예정공정표" xfId="578" xr:uid="{00000000-0005-0000-0000-000041020000}"/>
    <cellStyle name="_대곡이설(투찰)_1_합덕-신례원(2공구)투찰_봉무지방산업단지도로(투찰)②+0.250%_예정공정표" xfId="579" xr:uid="{00000000-0005-0000-0000-000042020000}"/>
    <cellStyle name="_대곡이설(투찰)_1_합덕-신례원(2공구)투찰_봉무지방산업단지도로(투찰)②+0.250%_왜관-태평건설" xfId="580" xr:uid="{00000000-0005-0000-0000-000043020000}"/>
    <cellStyle name="_대곡이설(투찰)_1_합덕-신례원(2공구)투찰_봉무지방산업단지도로(투찰)②+0.250%_왜관-태평건설_예정공정표" xfId="581" xr:uid="{00000000-0005-0000-0000-000044020000}"/>
    <cellStyle name="_대곡이설(투찰)_1_합덕-신례원(2공구)투찰_예정공정표" xfId="582" xr:uid="{00000000-0005-0000-0000-000045020000}"/>
    <cellStyle name="_대곡이설(투찰)_1_합덕-신례원(2공구)투찰_왜관-태평건설" xfId="583" xr:uid="{00000000-0005-0000-0000-000046020000}"/>
    <cellStyle name="_대곡이설(투찰)_1_합덕-신례원(2공구)투찰_왜관-태평건설_예정공정표" xfId="584" xr:uid="{00000000-0005-0000-0000-000047020000}"/>
    <cellStyle name="_대곡이설(투찰)_1_합덕-신례원(2공구)투찰_합덕-신례원(2공구)투찰" xfId="585" xr:uid="{00000000-0005-0000-0000-000048020000}"/>
    <cellStyle name="_대곡이설(투찰)_1_합덕-신례원(2공구)투찰_합덕-신례원(2공구)투찰_경찰서-터미널간도로(투찰)②" xfId="586" xr:uid="{00000000-0005-0000-0000-000049020000}"/>
    <cellStyle name="_대곡이설(투찰)_1_합덕-신례원(2공구)투찰_합덕-신례원(2공구)투찰_경찰서-터미널간도로(투찰)②_마현생창(동양고속)" xfId="587" xr:uid="{00000000-0005-0000-0000-00004A020000}"/>
    <cellStyle name="_대곡이설(투찰)_1_합덕-신례원(2공구)투찰_합덕-신례원(2공구)투찰_경찰서-터미널간도로(투찰)②_마현생창(동양고속)_예정공정표" xfId="588" xr:uid="{00000000-0005-0000-0000-00004B020000}"/>
    <cellStyle name="_대곡이설(투찰)_1_합덕-신례원(2공구)투찰_합덕-신례원(2공구)투찰_경찰서-터미널간도로(투찰)②_마현생창(동양고속)_왜관-태평건설" xfId="589" xr:uid="{00000000-0005-0000-0000-00004C020000}"/>
    <cellStyle name="_대곡이설(투찰)_1_합덕-신례원(2공구)투찰_합덕-신례원(2공구)투찰_경찰서-터미널간도로(투찰)②_마현생창(동양고속)_왜관-태평건설_예정공정표" xfId="590" xr:uid="{00000000-0005-0000-0000-00004D020000}"/>
    <cellStyle name="_대곡이설(투찰)_1_합덕-신례원(2공구)투찰_합덕-신례원(2공구)투찰_경찰서-터미널간도로(투찰)②_예정공정표" xfId="591" xr:uid="{00000000-0005-0000-0000-00004E020000}"/>
    <cellStyle name="_대곡이설(투찰)_1_합덕-신례원(2공구)투찰_합덕-신례원(2공구)투찰_경찰서-터미널간도로(투찰)②_왜관-태평건설" xfId="592" xr:uid="{00000000-0005-0000-0000-00004F020000}"/>
    <cellStyle name="_대곡이설(투찰)_1_합덕-신례원(2공구)투찰_합덕-신례원(2공구)투찰_경찰서-터미널간도로(투찰)②_왜관-태평건설_예정공정표" xfId="593" xr:uid="{00000000-0005-0000-0000-000050020000}"/>
    <cellStyle name="_대곡이설(투찰)_1_합덕-신례원(2공구)투찰_합덕-신례원(2공구)투찰_마현생창(동양고속)" xfId="594" xr:uid="{00000000-0005-0000-0000-000051020000}"/>
    <cellStyle name="_대곡이설(투찰)_1_합덕-신례원(2공구)투찰_합덕-신례원(2공구)투찰_마현생창(동양고속)_예정공정표" xfId="595" xr:uid="{00000000-0005-0000-0000-000052020000}"/>
    <cellStyle name="_대곡이설(투찰)_1_합덕-신례원(2공구)투찰_합덕-신례원(2공구)투찰_마현생창(동양고속)_왜관-태평건설" xfId="596" xr:uid="{00000000-0005-0000-0000-000053020000}"/>
    <cellStyle name="_대곡이설(투찰)_1_합덕-신례원(2공구)투찰_합덕-신례원(2공구)투찰_마현생창(동양고속)_왜관-태평건설_예정공정표" xfId="597" xr:uid="{00000000-0005-0000-0000-000054020000}"/>
    <cellStyle name="_대곡이설(투찰)_1_합덕-신례원(2공구)투찰_합덕-신례원(2공구)투찰_봉무지방산업단지도로(투찰)②" xfId="598" xr:uid="{00000000-0005-0000-0000-000055020000}"/>
    <cellStyle name="_대곡이설(투찰)_1_합덕-신례원(2공구)투찰_합덕-신례원(2공구)투찰_봉무지방산업단지도로(투찰)②_마현생창(동양고속)" xfId="599" xr:uid="{00000000-0005-0000-0000-000056020000}"/>
    <cellStyle name="_대곡이설(투찰)_1_합덕-신례원(2공구)투찰_합덕-신례원(2공구)투찰_봉무지방산업단지도로(투찰)②_마현생창(동양고속)_예정공정표" xfId="600" xr:uid="{00000000-0005-0000-0000-000057020000}"/>
    <cellStyle name="_대곡이설(투찰)_1_합덕-신례원(2공구)투찰_합덕-신례원(2공구)투찰_봉무지방산업단지도로(투찰)②_마현생창(동양고속)_왜관-태평건설" xfId="601" xr:uid="{00000000-0005-0000-0000-000058020000}"/>
    <cellStyle name="_대곡이설(투찰)_1_합덕-신례원(2공구)투찰_합덕-신례원(2공구)투찰_봉무지방산업단지도로(투찰)②_마현생창(동양고속)_왜관-태평건설_예정공정표" xfId="602" xr:uid="{00000000-0005-0000-0000-000059020000}"/>
    <cellStyle name="_대곡이설(투찰)_1_합덕-신례원(2공구)투찰_합덕-신례원(2공구)투찰_봉무지방산업단지도로(투찰)②_예정공정표" xfId="603" xr:uid="{00000000-0005-0000-0000-00005A020000}"/>
    <cellStyle name="_대곡이설(투찰)_1_합덕-신례원(2공구)투찰_합덕-신례원(2공구)투찰_봉무지방산업단지도로(투찰)②_왜관-태평건설" xfId="604" xr:uid="{00000000-0005-0000-0000-00005B020000}"/>
    <cellStyle name="_대곡이설(투찰)_1_합덕-신례원(2공구)투찰_합덕-신례원(2공구)투찰_봉무지방산업단지도로(투찰)②_왜관-태평건설_예정공정표" xfId="605" xr:uid="{00000000-0005-0000-0000-00005C020000}"/>
    <cellStyle name="_대곡이설(투찰)_1_합덕-신례원(2공구)투찰_합덕-신례원(2공구)투찰_봉무지방산업단지도로(투찰)②+0.250%" xfId="606" xr:uid="{00000000-0005-0000-0000-00005D020000}"/>
    <cellStyle name="_대곡이설(투찰)_1_합덕-신례원(2공구)투찰_합덕-신례원(2공구)투찰_봉무지방산업단지도로(투찰)②+0.250%_마현생창(동양고속)" xfId="607" xr:uid="{00000000-0005-0000-0000-00005E020000}"/>
    <cellStyle name="_대곡이설(투찰)_1_합덕-신례원(2공구)투찰_합덕-신례원(2공구)투찰_봉무지방산업단지도로(투찰)②+0.250%_마현생창(동양고속)_예정공정표" xfId="608" xr:uid="{00000000-0005-0000-0000-00005F020000}"/>
    <cellStyle name="_대곡이설(투찰)_1_합덕-신례원(2공구)투찰_합덕-신례원(2공구)투찰_봉무지방산업단지도로(투찰)②+0.250%_마현생창(동양고속)_왜관-태평건설" xfId="609" xr:uid="{00000000-0005-0000-0000-000060020000}"/>
    <cellStyle name="_대곡이설(투찰)_1_합덕-신례원(2공구)투찰_합덕-신례원(2공구)투찰_봉무지방산업단지도로(투찰)②+0.250%_마현생창(동양고속)_왜관-태평건설_예정공정표" xfId="610" xr:uid="{00000000-0005-0000-0000-000061020000}"/>
    <cellStyle name="_대곡이설(투찰)_1_합덕-신례원(2공구)투찰_합덕-신례원(2공구)투찰_봉무지방산업단지도로(투찰)②+0.250%_예정공정표" xfId="611" xr:uid="{00000000-0005-0000-0000-000062020000}"/>
    <cellStyle name="_대곡이설(투찰)_1_합덕-신례원(2공구)투찰_합덕-신례원(2공구)투찰_봉무지방산업단지도로(투찰)②+0.250%_왜관-태평건설" xfId="612" xr:uid="{00000000-0005-0000-0000-000063020000}"/>
    <cellStyle name="_대곡이설(투찰)_1_합덕-신례원(2공구)투찰_합덕-신례원(2공구)투찰_봉무지방산업단지도로(투찰)②+0.250%_왜관-태평건설_예정공정표" xfId="613" xr:uid="{00000000-0005-0000-0000-000064020000}"/>
    <cellStyle name="_대곡이설(투찰)_1_합덕-신례원(2공구)투찰_합덕-신례원(2공구)투찰_예정공정표" xfId="614" xr:uid="{00000000-0005-0000-0000-000065020000}"/>
    <cellStyle name="_대곡이설(투찰)_1_합덕-신례원(2공구)투찰_합덕-신례원(2공구)투찰_왜관-태평건설" xfId="615" xr:uid="{00000000-0005-0000-0000-000066020000}"/>
    <cellStyle name="_대곡이설(투찰)_1_합덕-신례원(2공구)투찰_합덕-신례원(2공구)투찰_왜관-태평건설_예정공정표" xfId="616" xr:uid="{00000000-0005-0000-0000-000067020000}"/>
    <cellStyle name="_대곡이설(투찰)_경찰서-터미널간도로(투찰)②" xfId="617" xr:uid="{00000000-0005-0000-0000-000068020000}"/>
    <cellStyle name="_대곡이설(투찰)_경찰서-터미널간도로(투찰)②_마현생창(동양고속)" xfId="618" xr:uid="{00000000-0005-0000-0000-000069020000}"/>
    <cellStyle name="_대곡이설(투찰)_경찰서-터미널간도로(투찰)②_마현생창(동양고속)_예정공정표" xfId="619" xr:uid="{00000000-0005-0000-0000-00006A020000}"/>
    <cellStyle name="_대곡이설(투찰)_경찰서-터미널간도로(투찰)②_마현생창(동양고속)_왜관-태평건설" xfId="620" xr:uid="{00000000-0005-0000-0000-00006B020000}"/>
    <cellStyle name="_대곡이설(투찰)_경찰서-터미널간도로(투찰)②_마현생창(동양고속)_왜관-태평건설_예정공정표" xfId="621" xr:uid="{00000000-0005-0000-0000-00006C020000}"/>
    <cellStyle name="_대곡이설(투찰)_경찰서-터미널간도로(투찰)②_예정공정표" xfId="622" xr:uid="{00000000-0005-0000-0000-00006D020000}"/>
    <cellStyle name="_대곡이설(투찰)_경찰서-터미널간도로(투찰)②_왜관-태평건설" xfId="623" xr:uid="{00000000-0005-0000-0000-00006E020000}"/>
    <cellStyle name="_대곡이설(투찰)_경찰서-터미널간도로(투찰)②_왜관-태평건설_예정공정표" xfId="624" xr:uid="{00000000-0005-0000-0000-00006F020000}"/>
    <cellStyle name="_대곡이설(투찰)_도덕-고흥도로(투찰)" xfId="625" xr:uid="{00000000-0005-0000-0000-000070020000}"/>
    <cellStyle name="_대곡이설(투찰)_도덕-고흥도로(투찰)_경찰서-터미널간도로(투찰)②" xfId="626" xr:uid="{00000000-0005-0000-0000-000071020000}"/>
    <cellStyle name="_대곡이설(투찰)_도덕-고흥도로(투찰)_경찰서-터미널간도로(투찰)②_마현생창(동양고속)" xfId="627" xr:uid="{00000000-0005-0000-0000-000072020000}"/>
    <cellStyle name="_대곡이설(투찰)_도덕-고흥도로(투찰)_경찰서-터미널간도로(투찰)②_마현생창(동양고속)_예정공정표" xfId="628" xr:uid="{00000000-0005-0000-0000-000073020000}"/>
    <cellStyle name="_대곡이설(투찰)_도덕-고흥도로(투찰)_경찰서-터미널간도로(투찰)②_마현생창(동양고속)_왜관-태평건설" xfId="629" xr:uid="{00000000-0005-0000-0000-000074020000}"/>
    <cellStyle name="_대곡이설(투찰)_도덕-고흥도로(투찰)_경찰서-터미널간도로(투찰)②_마현생창(동양고속)_왜관-태평건설_예정공정표" xfId="630" xr:uid="{00000000-0005-0000-0000-000075020000}"/>
    <cellStyle name="_대곡이설(투찰)_도덕-고흥도로(투찰)_경찰서-터미널간도로(투찰)②_예정공정표" xfId="631" xr:uid="{00000000-0005-0000-0000-000076020000}"/>
    <cellStyle name="_대곡이설(투찰)_도덕-고흥도로(투찰)_경찰서-터미널간도로(투찰)②_왜관-태평건설" xfId="632" xr:uid="{00000000-0005-0000-0000-000077020000}"/>
    <cellStyle name="_대곡이설(투찰)_도덕-고흥도로(투찰)_경찰서-터미널간도로(투찰)②_왜관-태평건설_예정공정표" xfId="633" xr:uid="{00000000-0005-0000-0000-000078020000}"/>
    <cellStyle name="_대곡이설(투찰)_도덕-고흥도로(투찰)_마현생창(동양고속)" xfId="634" xr:uid="{00000000-0005-0000-0000-000079020000}"/>
    <cellStyle name="_대곡이설(투찰)_도덕-고흥도로(투찰)_마현생창(동양고속)_예정공정표" xfId="635" xr:uid="{00000000-0005-0000-0000-00007A020000}"/>
    <cellStyle name="_대곡이설(투찰)_도덕-고흥도로(투찰)_마현생창(동양고속)_왜관-태평건설" xfId="636" xr:uid="{00000000-0005-0000-0000-00007B020000}"/>
    <cellStyle name="_대곡이설(투찰)_도덕-고흥도로(투찰)_마현생창(동양고속)_왜관-태평건설_예정공정표" xfId="637" xr:uid="{00000000-0005-0000-0000-00007C020000}"/>
    <cellStyle name="_대곡이설(투찰)_도덕-고흥도로(투찰)_봉무지방산업단지도로(투찰)②" xfId="638" xr:uid="{00000000-0005-0000-0000-00007D020000}"/>
    <cellStyle name="_대곡이설(투찰)_도덕-고흥도로(투찰)_봉무지방산업단지도로(투찰)②_마현생창(동양고속)" xfId="639" xr:uid="{00000000-0005-0000-0000-00007E020000}"/>
    <cellStyle name="_대곡이설(투찰)_도덕-고흥도로(투찰)_봉무지방산업단지도로(투찰)②_마현생창(동양고속)_예정공정표" xfId="640" xr:uid="{00000000-0005-0000-0000-00007F020000}"/>
    <cellStyle name="_대곡이설(투찰)_도덕-고흥도로(투찰)_봉무지방산업단지도로(투찰)②_마현생창(동양고속)_왜관-태평건설" xfId="641" xr:uid="{00000000-0005-0000-0000-000080020000}"/>
    <cellStyle name="_대곡이설(투찰)_도덕-고흥도로(투찰)_봉무지방산업단지도로(투찰)②_마현생창(동양고속)_왜관-태평건설_예정공정표" xfId="642" xr:uid="{00000000-0005-0000-0000-000081020000}"/>
    <cellStyle name="_대곡이설(투찰)_도덕-고흥도로(투찰)_봉무지방산업단지도로(투찰)②_예정공정표" xfId="643" xr:uid="{00000000-0005-0000-0000-000082020000}"/>
    <cellStyle name="_대곡이설(투찰)_도덕-고흥도로(투찰)_봉무지방산업단지도로(투찰)②_왜관-태평건설" xfId="644" xr:uid="{00000000-0005-0000-0000-000083020000}"/>
    <cellStyle name="_대곡이설(투찰)_도덕-고흥도로(투찰)_봉무지방산업단지도로(투찰)②_왜관-태평건설_예정공정표" xfId="645" xr:uid="{00000000-0005-0000-0000-000084020000}"/>
    <cellStyle name="_대곡이설(투찰)_도덕-고흥도로(투찰)_봉무지방산업단지도로(투찰)②+0.250%" xfId="646" xr:uid="{00000000-0005-0000-0000-000085020000}"/>
    <cellStyle name="_대곡이설(투찰)_도덕-고흥도로(투찰)_봉무지방산업단지도로(투찰)②+0.250%_마현생창(동양고속)" xfId="647" xr:uid="{00000000-0005-0000-0000-000086020000}"/>
    <cellStyle name="_대곡이설(투찰)_도덕-고흥도로(투찰)_봉무지방산업단지도로(투찰)②+0.250%_마현생창(동양고속)_예정공정표" xfId="648" xr:uid="{00000000-0005-0000-0000-000087020000}"/>
    <cellStyle name="_대곡이설(투찰)_도덕-고흥도로(투찰)_봉무지방산업단지도로(투찰)②+0.250%_마현생창(동양고속)_왜관-태평건설" xfId="649" xr:uid="{00000000-0005-0000-0000-000088020000}"/>
    <cellStyle name="_대곡이설(투찰)_도덕-고흥도로(투찰)_봉무지방산업단지도로(투찰)②+0.250%_마현생창(동양고속)_왜관-태평건설_예정공정표" xfId="650" xr:uid="{00000000-0005-0000-0000-000089020000}"/>
    <cellStyle name="_대곡이설(투찰)_도덕-고흥도로(투찰)_봉무지방산업단지도로(투찰)②+0.250%_예정공정표" xfId="651" xr:uid="{00000000-0005-0000-0000-00008A020000}"/>
    <cellStyle name="_대곡이설(투찰)_도덕-고흥도로(투찰)_봉무지방산업단지도로(투찰)②+0.250%_왜관-태평건설" xfId="652" xr:uid="{00000000-0005-0000-0000-00008B020000}"/>
    <cellStyle name="_대곡이설(투찰)_도덕-고흥도로(투찰)_봉무지방산업단지도로(투찰)②+0.250%_왜관-태평건설_예정공정표" xfId="653" xr:uid="{00000000-0005-0000-0000-00008C020000}"/>
    <cellStyle name="_대곡이설(투찰)_도덕-고흥도로(투찰)_예정공정표" xfId="654" xr:uid="{00000000-0005-0000-0000-00008D020000}"/>
    <cellStyle name="_대곡이설(투찰)_도덕-고흥도로(투찰)_왜관-태평건설" xfId="655" xr:uid="{00000000-0005-0000-0000-00008E020000}"/>
    <cellStyle name="_대곡이설(투찰)_도덕-고흥도로(투찰)_왜관-태평건설_예정공정표" xfId="656" xr:uid="{00000000-0005-0000-0000-00008F020000}"/>
    <cellStyle name="_대곡이설(투찰)_도덕-고흥도로(투찰)_합덕-신례원(2공구)투찰" xfId="657" xr:uid="{00000000-0005-0000-0000-000090020000}"/>
    <cellStyle name="_대곡이설(투찰)_도덕-고흥도로(투찰)_합덕-신례원(2공구)투찰_경찰서-터미널간도로(투찰)②" xfId="658" xr:uid="{00000000-0005-0000-0000-000091020000}"/>
    <cellStyle name="_대곡이설(투찰)_도덕-고흥도로(투찰)_합덕-신례원(2공구)투찰_경찰서-터미널간도로(투찰)②_마현생창(동양고속)" xfId="659" xr:uid="{00000000-0005-0000-0000-000092020000}"/>
    <cellStyle name="_대곡이설(투찰)_도덕-고흥도로(투찰)_합덕-신례원(2공구)투찰_경찰서-터미널간도로(투찰)②_마현생창(동양고속)_예정공정표" xfId="660" xr:uid="{00000000-0005-0000-0000-000093020000}"/>
    <cellStyle name="_대곡이설(투찰)_도덕-고흥도로(투찰)_합덕-신례원(2공구)투찰_경찰서-터미널간도로(투찰)②_마현생창(동양고속)_왜관-태평건설" xfId="661" xr:uid="{00000000-0005-0000-0000-000094020000}"/>
    <cellStyle name="_대곡이설(투찰)_도덕-고흥도로(투찰)_합덕-신례원(2공구)투찰_경찰서-터미널간도로(투찰)②_마현생창(동양고속)_왜관-태평건설_예정공정표" xfId="662" xr:uid="{00000000-0005-0000-0000-000095020000}"/>
    <cellStyle name="_대곡이설(투찰)_도덕-고흥도로(투찰)_합덕-신례원(2공구)투찰_경찰서-터미널간도로(투찰)②_예정공정표" xfId="663" xr:uid="{00000000-0005-0000-0000-000096020000}"/>
    <cellStyle name="_대곡이설(투찰)_도덕-고흥도로(투찰)_합덕-신례원(2공구)투찰_경찰서-터미널간도로(투찰)②_왜관-태평건설" xfId="664" xr:uid="{00000000-0005-0000-0000-000097020000}"/>
    <cellStyle name="_대곡이설(투찰)_도덕-고흥도로(투찰)_합덕-신례원(2공구)투찰_경찰서-터미널간도로(투찰)②_왜관-태평건설_예정공정표" xfId="665" xr:uid="{00000000-0005-0000-0000-000098020000}"/>
    <cellStyle name="_대곡이설(투찰)_도덕-고흥도로(투찰)_합덕-신례원(2공구)투찰_마현생창(동양고속)" xfId="666" xr:uid="{00000000-0005-0000-0000-000099020000}"/>
    <cellStyle name="_대곡이설(투찰)_도덕-고흥도로(투찰)_합덕-신례원(2공구)투찰_마현생창(동양고속)_예정공정표" xfId="667" xr:uid="{00000000-0005-0000-0000-00009A020000}"/>
    <cellStyle name="_대곡이설(투찰)_도덕-고흥도로(투찰)_합덕-신례원(2공구)투찰_마현생창(동양고속)_왜관-태평건설" xfId="668" xr:uid="{00000000-0005-0000-0000-00009B020000}"/>
    <cellStyle name="_대곡이설(투찰)_도덕-고흥도로(투찰)_합덕-신례원(2공구)투찰_마현생창(동양고속)_왜관-태평건설_예정공정표" xfId="669" xr:uid="{00000000-0005-0000-0000-00009C020000}"/>
    <cellStyle name="_대곡이설(투찰)_도덕-고흥도로(투찰)_합덕-신례원(2공구)투찰_봉무지방산업단지도로(투찰)②" xfId="670" xr:uid="{00000000-0005-0000-0000-00009D020000}"/>
    <cellStyle name="_대곡이설(투찰)_도덕-고흥도로(투찰)_합덕-신례원(2공구)투찰_봉무지방산업단지도로(투찰)②_마현생창(동양고속)" xfId="671" xr:uid="{00000000-0005-0000-0000-00009E020000}"/>
    <cellStyle name="_대곡이설(투찰)_도덕-고흥도로(투찰)_합덕-신례원(2공구)투찰_봉무지방산업단지도로(투찰)②_마현생창(동양고속)_예정공정표" xfId="672" xr:uid="{00000000-0005-0000-0000-00009F020000}"/>
    <cellStyle name="_대곡이설(투찰)_도덕-고흥도로(투찰)_합덕-신례원(2공구)투찰_봉무지방산업단지도로(투찰)②_마현생창(동양고속)_왜관-태평건설" xfId="673" xr:uid="{00000000-0005-0000-0000-0000A0020000}"/>
    <cellStyle name="_대곡이설(투찰)_도덕-고흥도로(투찰)_합덕-신례원(2공구)투찰_봉무지방산업단지도로(투찰)②_마현생창(동양고속)_왜관-태평건설_예정공정표" xfId="674" xr:uid="{00000000-0005-0000-0000-0000A1020000}"/>
    <cellStyle name="_대곡이설(투찰)_도덕-고흥도로(투찰)_합덕-신례원(2공구)투찰_봉무지방산업단지도로(투찰)②_예정공정표" xfId="675" xr:uid="{00000000-0005-0000-0000-0000A2020000}"/>
    <cellStyle name="_대곡이설(투찰)_도덕-고흥도로(투찰)_합덕-신례원(2공구)투찰_봉무지방산업단지도로(투찰)②_왜관-태평건설" xfId="676" xr:uid="{00000000-0005-0000-0000-0000A3020000}"/>
    <cellStyle name="_대곡이설(투찰)_도덕-고흥도로(투찰)_합덕-신례원(2공구)투찰_봉무지방산업단지도로(투찰)②_왜관-태평건설_예정공정표" xfId="677" xr:uid="{00000000-0005-0000-0000-0000A4020000}"/>
    <cellStyle name="_대곡이설(투찰)_도덕-고흥도로(투찰)_합덕-신례원(2공구)투찰_봉무지방산업단지도로(투찰)②+0.250%" xfId="678" xr:uid="{00000000-0005-0000-0000-0000A5020000}"/>
    <cellStyle name="_대곡이설(투찰)_도덕-고흥도로(투찰)_합덕-신례원(2공구)투찰_봉무지방산업단지도로(투찰)②+0.250%_마현생창(동양고속)" xfId="679" xr:uid="{00000000-0005-0000-0000-0000A6020000}"/>
    <cellStyle name="_대곡이설(투찰)_도덕-고흥도로(투찰)_합덕-신례원(2공구)투찰_봉무지방산업단지도로(투찰)②+0.250%_마현생창(동양고속)_예정공정표" xfId="680" xr:uid="{00000000-0005-0000-0000-0000A7020000}"/>
    <cellStyle name="_대곡이설(투찰)_도덕-고흥도로(투찰)_합덕-신례원(2공구)투찰_봉무지방산업단지도로(투찰)②+0.250%_마현생창(동양고속)_왜관-태평건설" xfId="681" xr:uid="{00000000-0005-0000-0000-0000A8020000}"/>
    <cellStyle name="_대곡이설(투찰)_도덕-고흥도로(투찰)_합덕-신례원(2공구)투찰_봉무지방산업단지도로(투찰)②+0.250%_마현생창(동양고속)_왜관-태평건설_예정공정표" xfId="682" xr:uid="{00000000-0005-0000-0000-0000A9020000}"/>
    <cellStyle name="_대곡이설(투찰)_도덕-고흥도로(투찰)_합덕-신례원(2공구)투찰_봉무지방산업단지도로(투찰)②+0.250%_예정공정표" xfId="683" xr:uid="{00000000-0005-0000-0000-0000AA020000}"/>
    <cellStyle name="_대곡이설(투찰)_도덕-고흥도로(투찰)_합덕-신례원(2공구)투찰_봉무지방산업단지도로(투찰)②+0.250%_왜관-태평건설" xfId="684" xr:uid="{00000000-0005-0000-0000-0000AB020000}"/>
    <cellStyle name="_대곡이설(투찰)_도덕-고흥도로(투찰)_합덕-신례원(2공구)투찰_봉무지방산업단지도로(투찰)②+0.250%_왜관-태평건설_예정공정표" xfId="685" xr:uid="{00000000-0005-0000-0000-0000AC020000}"/>
    <cellStyle name="_대곡이설(투찰)_도덕-고흥도로(투찰)_합덕-신례원(2공구)투찰_예정공정표" xfId="686" xr:uid="{00000000-0005-0000-0000-0000AD020000}"/>
    <cellStyle name="_대곡이설(투찰)_도덕-고흥도로(투찰)_합덕-신례원(2공구)투찰_왜관-태평건설" xfId="687" xr:uid="{00000000-0005-0000-0000-0000AE020000}"/>
    <cellStyle name="_대곡이설(투찰)_도덕-고흥도로(투찰)_합덕-신례원(2공구)투찰_왜관-태평건설_예정공정표" xfId="688" xr:uid="{00000000-0005-0000-0000-0000AF020000}"/>
    <cellStyle name="_대곡이설(투찰)_도덕-고흥도로(투찰)_합덕-신례원(2공구)투찰_합덕-신례원(2공구)투찰" xfId="689" xr:uid="{00000000-0005-0000-0000-0000B0020000}"/>
    <cellStyle name="_대곡이설(투찰)_도덕-고흥도로(투찰)_합덕-신례원(2공구)투찰_합덕-신례원(2공구)투찰_경찰서-터미널간도로(투찰)②" xfId="690" xr:uid="{00000000-0005-0000-0000-0000B1020000}"/>
    <cellStyle name="_대곡이설(투찰)_도덕-고흥도로(투찰)_합덕-신례원(2공구)투찰_합덕-신례원(2공구)투찰_경찰서-터미널간도로(투찰)②_마현생창(동양고속)" xfId="691" xr:uid="{00000000-0005-0000-0000-0000B2020000}"/>
    <cellStyle name="_대곡이설(투찰)_도덕-고흥도로(투찰)_합덕-신례원(2공구)투찰_합덕-신례원(2공구)투찰_경찰서-터미널간도로(투찰)②_마현생창(동양고속)_예정공정표" xfId="692" xr:uid="{00000000-0005-0000-0000-0000B3020000}"/>
    <cellStyle name="_대곡이설(투찰)_도덕-고흥도로(투찰)_합덕-신례원(2공구)투찰_합덕-신례원(2공구)투찰_경찰서-터미널간도로(투찰)②_마현생창(동양고속)_왜관-태평건설" xfId="693" xr:uid="{00000000-0005-0000-0000-0000B4020000}"/>
    <cellStyle name="_대곡이설(투찰)_도덕-고흥도로(투찰)_합덕-신례원(2공구)투찰_합덕-신례원(2공구)투찰_경찰서-터미널간도로(투찰)②_마현생창(동양고속)_왜관-태평건설_예정공정표" xfId="694" xr:uid="{00000000-0005-0000-0000-0000B5020000}"/>
    <cellStyle name="_대곡이설(투찰)_도덕-고흥도로(투찰)_합덕-신례원(2공구)투찰_합덕-신례원(2공구)투찰_경찰서-터미널간도로(투찰)②_예정공정표" xfId="695" xr:uid="{00000000-0005-0000-0000-0000B6020000}"/>
    <cellStyle name="_대곡이설(투찰)_도덕-고흥도로(투찰)_합덕-신례원(2공구)투찰_합덕-신례원(2공구)투찰_경찰서-터미널간도로(투찰)②_왜관-태평건설" xfId="696" xr:uid="{00000000-0005-0000-0000-0000B7020000}"/>
    <cellStyle name="_대곡이설(투찰)_도덕-고흥도로(투찰)_합덕-신례원(2공구)투찰_합덕-신례원(2공구)투찰_경찰서-터미널간도로(투찰)②_왜관-태평건설_예정공정표" xfId="697" xr:uid="{00000000-0005-0000-0000-0000B8020000}"/>
    <cellStyle name="_대곡이설(투찰)_도덕-고흥도로(투찰)_합덕-신례원(2공구)투찰_합덕-신례원(2공구)투찰_마현생창(동양고속)" xfId="698" xr:uid="{00000000-0005-0000-0000-0000B9020000}"/>
    <cellStyle name="_대곡이설(투찰)_도덕-고흥도로(투찰)_합덕-신례원(2공구)투찰_합덕-신례원(2공구)투찰_마현생창(동양고속)_예정공정표" xfId="699" xr:uid="{00000000-0005-0000-0000-0000BA020000}"/>
    <cellStyle name="_대곡이설(투찰)_도덕-고흥도로(투찰)_합덕-신례원(2공구)투찰_합덕-신례원(2공구)투찰_마현생창(동양고속)_왜관-태평건설" xfId="700" xr:uid="{00000000-0005-0000-0000-0000BB020000}"/>
    <cellStyle name="_대곡이설(투찰)_도덕-고흥도로(투찰)_합덕-신례원(2공구)투찰_합덕-신례원(2공구)투찰_마현생창(동양고속)_왜관-태평건설_예정공정표" xfId="701" xr:uid="{00000000-0005-0000-0000-0000BC020000}"/>
    <cellStyle name="_대곡이설(투찰)_도덕-고흥도로(투찰)_합덕-신례원(2공구)투찰_합덕-신례원(2공구)투찰_봉무지방산업단지도로(투찰)②" xfId="702" xr:uid="{00000000-0005-0000-0000-0000BD020000}"/>
    <cellStyle name="_대곡이설(투찰)_도덕-고흥도로(투찰)_합덕-신례원(2공구)투찰_합덕-신례원(2공구)투찰_봉무지방산업단지도로(투찰)②_마현생창(동양고속)" xfId="703" xr:uid="{00000000-0005-0000-0000-0000BE020000}"/>
    <cellStyle name="_대곡이설(투찰)_도덕-고흥도로(투찰)_합덕-신례원(2공구)투찰_합덕-신례원(2공구)투찰_봉무지방산업단지도로(투찰)②_마현생창(동양고속)_예정공정표" xfId="704" xr:uid="{00000000-0005-0000-0000-0000BF020000}"/>
    <cellStyle name="_대곡이설(투찰)_도덕-고흥도로(투찰)_합덕-신례원(2공구)투찰_합덕-신례원(2공구)투찰_봉무지방산업단지도로(투찰)②_마현생창(동양고속)_왜관-태평건설" xfId="705" xr:uid="{00000000-0005-0000-0000-0000C0020000}"/>
    <cellStyle name="_대곡이설(투찰)_도덕-고흥도로(투찰)_합덕-신례원(2공구)투찰_합덕-신례원(2공구)투찰_봉무지방산업단지도로(투찰)②_마현생창(동양고속)_왜관-태평건설_예정공정표" xfId="706" xr:uid="{00000000-0005-0000-0000-0000C1020000}"/>
    <cellStyle name="_대곡이설(투찰)_도덕-고흥도로(투찰)_합덕-신례원(2공구)투찰_합덕-신례원(2공구)투찰_봉무지방산업단지도로(투찰)②_예정공정표" xfId="707" xr:uid="{00000000-0005-0000-0000-0000C2020000}"/>
    <cellStyle name="_대곡이설(투찰)_도덕-고흥도로(투찰)_합덕-신례원(2공구)투찰_합덕-신례원(2공구)투찰_봉무지방산업단지도로(투찰)②_왜관-태평건설" xfId="708" xr:uid="{00000000-0005-0000-0000-0000C3020000}"/>
    <cellStyle name="_대곡이설(투찰)_도덕-고흥도로(투찰)_합덕-신례원(2공구)투찰_합덕-신례원(2공구)투찰_봉무지방산업단지도로(투찰)②_왜관-태평건설_예정공정표" xfId="709" xr:uid="{00000000-0005-0000-0000-0000C4020000}"/>
    <cellStyle name="_대곡이설(투찰)_도덕-고흥도로(투찰)_합덕-신례원(2공구)투찰_합덕-신례원(2공구)투찰_봉무지방산업단지도로(투찰)②+0.250%" xfId="710" xr:uid="{00000000-0005-0000-0000-0000C5020000}"/>
    <cellStyle name="_대곡이설(투찰)_도덕-고흥도로(투찰)_합덕-신례원(2공구)투찰_합덕-신례원(2공구)투찰_봉무지방산업단지도로(투찰)②+0.250%_마현생창(동양고속)" xfId="711" xr:uid="{00000000-0005-0000-0000-0000C6020000}"/>
    <cellStyle name="_대곡이설(투찰)_도덕-고흥도로(투찰)_합덕-신례원(2공구)투찰_합덕-신례원(2공구)투찰_봉무지방산업단지도로(투찰)②+0.250%_마현생창(동양고속)_예정공정표" xfId="712" xr:uid="{00000000-0005-0000-0000-0000C7020000}"/>
    <cellStyle name="_대곡이설(투찰)_도덕-고흥도로(투찰)_합덕-신례원(2공구)투찰_합덕-신례원(2공구)투찰_봉무지방산업단지도로(투찰)②+0.250%_마현생창(동양고속)_왜관-태평건설" xfId="713" xr:uid="{00000000-0005-0000-0000-0000C8020000}"/>
    <cellStyle name="_대곡이설(투찰)_도덕-고흥도로(투찰)_합덕-신례원(2공구)투찰_합덕-신례원(2공구)투찰_봉무지방산업단지도로(투찰)②+0.250%_마현생창(동양고속)_왜관-태평건설_예정공정표" xfId="714" xr:uid="{00000000-0005-0000-0000-0000C9020000}"/>
    <cellStyle name="_대곡이설(투찰)_도덕-고흥도로(투찰)_합덕-신례원(2공구)투찰_합덕-신례원(2공구)투찰_봉무지방산업단지도로(투찰)②+0.250%_예정공정표" xfId="715" xr:uid="{00000000-0005-0000-0000-0000CA020000}"/>
    <cellStyle name="_대곡이설(투찰)_도덕-고흥도로(투찰)_합덕-신례원(2공구)투찰_합덕-신례원(2공구)투찰_봉무지방산업단지도로(투찰)②+0.250%_왜관-태평건설" xfId="716" xr:uid="{00000000-0005-0000-0000-0000CB020000}"/>
    <cellStyle name="_대곡이설(투찰)_도덕-고흥도로(투찰)_합덕-신례원(2공구)투찰_합덕-신례원(2공구)투찰_봉무지방산업단지도로(투찰)②+0.250%_왜관-태평건설_예정공정표" xfId="717" xr:uid="{00000000-0005-0000-0000-0000CC020000}"/>
    <cellStyle name="_대곡이설(투찰)_도덕-고흥도로(투찰)_합덕-신례원(2공구)투찰_합덕-신례원(2공구)투찰_예정공정표" xfId="718" xr:uid="{00000000-0005-0000-0000-0000CD020000}"/>
    <cellStyle name="_대곡이설(투찰)_도덕-고흥도로(투찰)_합덕-신례원(2공구)투찰_합덕-신례원(2공구)투찰_왜관-태평건설" xfId="719" xr:uid="{00000000-0005-0000-0000-0000CE020000}"/>
    <cellStyle name="_대곡이설(투찰)_도덕-고흥도로(투찰)_합덕-신례원(2공구)투찰_합덕-신례원(2공구)투찰_왜관-태평건설_예정공정표" xfId="720" xr:uid="{00000000-0005-0000-0000-0000CF020000}"/>
    <cellStyle name="_대곡이설(투찰)_마현생창(동양고속)" xfId="721" xr:uid="{00000000-0005-0000-0000-0000D0020000}"/>
    <cellStyle name="_대곡이설(투찰)_마현생창(동양고속)_예정공정표" xfId="722" xr:uid="{00000000-0005-0000-0000-0000D1020000}"/>
    <cellStyle name="_대곡이설(투찰)_마현생창(동양고속)_왜관-태평건설" xfId="723" xr:uid="{00000000-0005-0000-0000-0000D2020000}"/>
    <cellStyle name="_대곡이설(투찰)_마현생창(동양고속)_왜관-태평건설_예정공정표" xfId="724" xr:uid="{00000000-0005-0000-0000-0000D3020000}"/>
    <cellStyle name="_대곡이설(투찰)_봉무지방산업단지도로(투찰)②" xfId="725" xr:uid="{00000000-0005-0000-0000-0000D4020000}"/>
    <cellStyle name="_대곡이설(투찰)_봉무지방산업단지도로(투찰)②_마현생창(동양고속)" xfId="726" xr:uid="{00000000-0005-0000-0000-0000D5020000}"/>
    <cellStyle name="_대곡이설(투찰)_봉무지방산업단지도로(투찰)②_마현생창(동양고속)_예정공정표" xfId="727" xr:uid="{00000000-0005-0000-0000-0000D6020000}"/>
    <cellStyle name="_대곡이설(투찰)_봉무지방산업단지도로(투찰)②_마현생창(동양고속)_왜관-태평건설" xfId="728" xr:uid="{00000000-0005-0000-0000-0000D7020000}"/>
    <cellStyle name="_대곡이설(투찰)_봉무지방산업단지도로(투찰)②_마현생창(동양고속)_왜관-태평건설_예정공정표" xfId="729" xr:uid="{00000000-0005-0000-0000-0000D8020000}"/>
    <cellStyle name="_대곡이설(투찰)_봉무지방산업단지도로(투찰)②_예정공정표" xfId="730" xr:uid="{00000000-0005-0000-0000-0000D9020000}"/>
    <cellStyle name="_대곡이설(투찰)_봉무지방산업단지도로(투찰)②_왜관-태평건설" xfId="731" xr:uid="{00000000-0005-0000-0000-0000DA020000}"/>
    <cellStyle name="_대곡이설(투찰)_봉무지방산업단지도로(투찰)②_왜관-태평건설_예정공정표" xfId="732" xr:uid="{00000000-0005-0000-0000-0000DB020000}"/>
    <cellStyle name="_대곡이설(투찰)_봉무지방산업단지도로(투찰)②+0.250%" xfId="733" xr:uid="{00000000-0005-0000-0000-0000DC020000}"/>
    <cellStyle name="_대곡이설(투찰)_봉무지방산업단지도로(투찰)②+0.250%_마현생창(동양고속)" xfId="734" xr:uid="{00000000-0005-0000-0000-0000DD020000}"/>
    <cellStyle name="_대곡이설(투찰)_봉무지방산업단지도로(투찰)②+0.250%_마현생창(동양고속)_예정공정표" xfId="735" xr:uid="{00000000-0005-0000-0000-0000DE020000}"/>
    <cellStyle name="_대곡이설(투찰)_봉무지방산업단지도로(투찰)②+0.250%_마현생창(동양고속)_왜관-태평건설" xfId="736" xr:uid="{00000000-0005-0000-0000-0000DF020000}"/>
    <cellStyle name="_대곡이설(투찰)_봉무지방산업단지도로(투찰)②+0.250%_마현생창(동양고속)_왜관-태평건설_예정공정표" xfId="737" xr:uid="{00000000-0005-0000-0000-0000E0020000}"/>
    <cellStyle name="_대곡이설(투찰)_봉무지방산업단지도로(투찰)②+0.250%_예정공정표" xfId="738" xr:uid="{00000000-0005-0000-0000-0000E1020000}"/>
    <cellStyle name="_대곡이설(투찰)_봉무지방산업단지도로(투찰)②+0.250%_왜관-태평건설" xfId="739" xr:uid="{00000000-0005-0000-0000-0000E2020000}"/>
    <cellStyle name="_대곡이설(투찰)_봉무지방산업단지도로(투찰)②+0.250%_왜관-태평건설_예정공정표" xfId="740" xr:uid="{00000000-0005-0000-0000-0000E3020000}"/>
    <cellStyle name="_대곡이설(투찰)_안산부대(투찰)⑤" xfId="741" xr:uid="{00000000-0005-0000-0000-0000E4020000}"/>
    <cellStyle name="_대곡이설(투찰)_안산부대(투찰)⑤_경찰서-터미널간도로(투찰)②" xfId="742" xr:uid="{00000000-0005-0000-0000-0000E5020000}"/>
    <cellStyle name="_대곡이설(투찰)_안산부대(투찰)⑤_경찰서-터미널간도로(투찰)②_마현생창(동양고속)" xfId="743" xr:uid="{00000000-0005-0000-0000-0000E6020000}"/>
    <cellStyle name="_대곡이설(투찰)_안산부대(투찰)⑤_경찰서-터미널간도로(투찰)②_마현생창(동양고속)_예정공정표" xfId="744" xr:uid="{00000000-0005-0000-0000-0000E7020000}"/>
    <cellStyle name="_대곡이설(투찰)_안산부대(투찰)⑤_경찰서-터미널간도로(투찰)②_마현생창(동양고속)_왜관-태평건설" xfId="745" xr:uid="{00000000-0005-0000-0000-0000E8020000}"/>
    <cellStyle name="_대곡이설(투찰)_안산부대(투찰)⑤_경찰서-터미널간도로(투찰)②_마현생창(동양고속)_왜관-태평건설_예정공정표" xfId="746" xr:uid="{00000000-0005-0000-0000-0000E9020000}"/>
    <cellStyle name="_대곡이설(투찰)_안산부대(투찰)⑤_경찰서-터미널간도로(투찰)②_예정공정표" xfId="747" xr:uid="{00000000-0005-0000-0000-0000EA020000}"/>
    <cellStyle name="_대곡이설(투찰)_안산부대(투찰)⑤_경찰서-터미널간도로(투찰)②_왜관-태평건설" xfId="748" xr:uid="{00000000-0005-0000-0000-0000EB020000}"/>
    <cellStyle name="_대곡이설(투찰)_안산부대(투찰)⑤_경찰서-터미널간도로(투찰)②_왜관-태평건설_예정공정표" xfId="749" xr:uid="{00000000-0005-0000-0000-0000EC020000}"/>
    <cellStyle name="_대곡이설(투찰)_안산부대(투찰)⑤_마현생창(동양고속)" xfId="750" xr:uid="{00000000-0005-0000-0000-0000ED020000}"/>
    <cellStyle name="_대곡이설(투찰)_안산부대(투찰)⑤_마현생창(동양고속)_예정공정표" xfId="751" xr:uid="{00000000-0005-0000-0000-0000EE020000}"/>
    <cellStyle name="_대곡이설(투찰)_안산부대(투찰)⑤_마현생창(동양고속)_왜관-태평건설" xfId="752" xr:uid="{00000000-0005-0000-0000-0000EF020000}"/>
    <cellStyle name="_대곡이설(투찰)_안산부대(투찰)⑤_마현생창(동양고속)_왜관-태평건설_예정공정표" xfId="753" xr:uid="{00000000-0005-0000-0000-0000F0020000}"/>
    <cellStyle name="_대곡이설(투찰)_안산부대(투찰)⑤_봉무지방산업단지도로(투찰)②" xfId="754" xr:uid="{00000000-0005-0000-0000-0000F1020000}"/>
    <cellStyle name="_대곡이설(투찰)_안산부대(투찰)⑤_봉무지방산업단지도로(투찰)②_마현생창(동양고속)" xfId="755" xr:uid="{00000000-0005-0000-0000-0000F2020000}"/>
    <cellStyle name="_대곡이설(투찰)_안산부대(투찰)⑤_봉무지방산업단지도로(투찰)②_마현생창(동양고속)_예정공정표" xfId="756" xr:uid="{00000000-0005-0000-0000-0000F3020000}"/>
    <cellStyle name="_대곡이설(투찰)_안산부대(투찰)⑤_봉무지방산업단지도로(투찰)②_마현생창(동양고속)_왜관-태평건설" xfId="757" xr:uid="{00000000-0005-0000-0000-0000F4020000}"/>
    <cellStyle name="_대곡이설(투찰)_안산부대(투찰)⑤_봉무지방산업단지도로(투찰)②_마현생창(동양고속)_왜관-태평건설_예정공정표" xfId="758" xr:uid="{00000000-0005-0000-0000-0000F5020000}"/>
    <cellStyle name="_대곡이설(투찰)_안산부대(투찰)⑤_봉무지방산업단지도로(투찰)②_예정공정표" xfId="759" xr:uid="{00000000-0005-0000-0000-0000F6020000}"/>
    <cellStyle name="_대곡이설(투찰)_안산부대(투찰)⑤_봉무지방산업단지도로(투찰)②_왜관-태평건설" xfId="760" xr:uid="{00000000-0005-0000-0000-0000F7020000}"/>
    <cellStyle name="_대곡이설(투찰)_안산부대(투찰)⑤_봉무지방산업단지도로(투찰)②_왜관-태평건설_예정공정표" xfId="761" xr:uid="{00000000-0005-0000-0000-0000F8020000}"/>
    <cellStyle name="_대곡이설(투찰)_안산부대(투찰)⑤_봉무지방산업단지도로(투찰)②+0.250%" xfId="762" xr:uid="{00000000-0005-0000-0000-0000F9020000}"/>
    <cellStyle name="_대곡이설(투찰)_안산부대(투찰)⑤_봉무지방산업단지도로(투찰)②+0.250%_마현생창(동양고속)" xfId="763" xr:uid="{00000000-0005-0000-0000-0000FA020000}"/>
    <cellStyle name="_대곡이설(투찰)_안산부대(투찰)⑤_봉무지방산업단지도로(투찰)②+0.250%_마현생창(동양고속)_예정공정표" xfId="764" xr:uid="{00000000-0005-0000-0000-0000FB020000}"/>
    <cellStyle name="_대곡이설(투찰)_안산부대(투찰)⑤_봉무지방산업단지도로(투찰)②+0.250%_마현생창(동양고속)_왜관-태평건설" xfId="765" xr:uid="{00000000-0005-0000-0000-0000FC020000}"/>
    <cellStyle name="_대곡이설(투찰)_안산부대(투찰)⑤_봉무지방산업단지도로(투찰)②+0.250%_마현생창(동양고속)_왜관-태평건설_예정공정표" xfId="766" xr:uid="{00000000-0005-0000-0000-0000FD020000}"/>
    <cellStyle name="_대곡이설(투찰)_안산부대(투찰)⑤_봉무지방산업단지도로(투찰)②+0.250%_예정공정표" xfId="767" xr:uid="{00000000-0005-0000-0000-0000FE020000}"/>
    <cellStyle name="_대곡이설(투찰)_안산부대(투찰)⑤_봉무지방산업단지도로(투찰)②+0.250%_왜관-태평건설" xfId="768" xr:uid="{00000000-0005-0000-0000-0000FF020000}"/>
    <cellStyle name="_대곡이설(투찰)_안산부대(투찰)⑤_봉무지방산업단지도로(투찰)②+0.250%_왜관-태평건설_예정공정표" xfId="769" xr:uid="{00000000-0005-0000-0000-000000030000}"/>
    <cellStyle name="_대곡이설(투찰)_안산부대(투찰)⑤_예정공정표" xfId="770" xr:uid="{00000000-0005-0000-0000-000001030000}"/>
    <cellStyle name="_대곡이설(투찰)_안산부대(투찰)⑤_왜관-태평건설" xfId="771" xr:uid="{00000000-0005-0000-0000-000002030000}"/>
    <cellStyle name="_대곡이설(투찰)_안산부대(투찰)⑤_왜관-태평건설_예정공정표" xfId="772" xr:uid="{00000000-0005-0000-0000-000003030000}"/>
    <cellStyle name="_대곡이설(투찰)_안산부대(투찰)⑤_합덕-신례원(2공구)투찰" xfId="773" xr:uid="{00000000-0005-0000-0000-000004030000}"/>
    <cellStyle name="_대곡이설(투찰)_안산부대(투찰)⑤_합덕-신례원(2공구)투찰_경찰서-터미널간도로(투찰)②" xfId="774" xr:uid="{00000000-0005-0000-0000-000005030000}"/>
    <cellStyle name="_대곡이설(투찰)_안산부대(투찰)⑤_합덕-신례원(2공구)투찰_경찰서-터미널간도로(투찰)②_마현생창(동양고속)" xfId="775" xr:uid="{00000000-0005-0000-0000-000006030000}"/>
    <cellStyle name="_대곡이설(투찰)_안산부대(투찰)⑤_합덕-신례원(2공구)투찰_경찰서-터미널간도로(투찰)②_마현생창(동양고속)_예정공정표" xfId="776" xr:uid="{00000000-0005-0000-0000-000007030000}"/>
    <cellStyle name="_대곡이설(투찰)_안산부대(투찰)⑤_합덕-신례원(2공구)투찰_경찰서-터미널간도로(투찰)②_마현생창(동양고속)_왜관-태평건설" xfId="777" xr:uid="{00000000-0005-0000-0000-000008030000}"/>
    <cellStyle name="_대곡이설(투찰)_안산부대(투찰)⑤_합덕-신례원(2공구)투찰_경찰서-터미널간도로(투찰)②_마현생창(동양고속)_왜관-태평건설_예정공정표" xfId="778" xr:uid="{00000000-0005-0000-0000-000009030000}"/>
    <cellStyle name="_대곡이설(투찰)_안산부대(투찰)⑤_합덕-신례원(2공구)투찰_경찰서-터미널간도로(투찰)②_예정공정표" xfId="779" xr:uid="{00000000-0005-0000-0000-00000A030000}"/>
    <cellStyle name="_대곡이설(투찰)_안산부대(투찰)⑤_합덕-신례원(2공구)투찰_경찰서-터미널간도로(투찰)②_왜관-태평건설" xfId="780" xr:uid="{00000000-0005-0000-0000-00000B030000}"/>
    <cellStyle name="_대곡이설(투찰)_안산부대(투찰)⑤_합덕-신례원(2공구)투찰_경찰서-터미널간도로(투찰)②_왜관-태평건설_예정공정표" xfId="781" xr:uid="{00000000-0005-0000-0000-00000C030000}"/>
    <cellStyle name="_대곡이설(투찰)_안산부대(투찰)⑤_합덕-신례원(2공구)투찰_마현생창(동양고속)" xfId="782" xr:uid="{00000000-0005-0000-0000-00000D030000}"/>
    <cellStyle name="_대곡이설(투찰)_안산부대(투찰)⑤_합덕-신례원(2공구)투찰_마현생창(동양고속)_예정공정표" xfId="783" xr:uid="{00000000-0005-0000-0000-00000E030000}"/>
    <cellStyle name="_대곡이설(투찰)_안산부대(투찰)⑤_합덕-신례원(2공구)투찰_마현생창(동양고속)_왜관-태평건설" xfId="784" xr:uid="{00000000-0005-0000-0000-00000F030000}"/>
    <cellStyle name="_대곡이설(투찰)_안산부대(투찰)⑤_합덕-신례원(2공구)투찰_마현생창(동양고속)_왜관-태평건설_예정공정표" xfId="785" xr:uid="{00000000-0005-0000-0000-000010030000}"/>
    <cellStyle name="_대곡이설(투찰)_안산부대(투찰)⑤_합덕-신례원(2공구)투찰_봉무지방산업단지도로(투찰)②" xfId="786" xr:uid="{00000000-0005-0000-0000-000011030000}"/>
    <cellStyle name="_대곡이설(투찰)_안산부대(투찰)⑤_합덕-신례원(2공구)투찰_봉무지방산업단지도로(투찰)②_마현생창(동양고속)" xfId="787" xr:uid="{00000000-0005-0000-0000-000012030000}"/>
    <cellStyle name="_대곡이설(투찰)_안산부대(투찰)⑤_합덕-신례원(2공구)투찰_봉무지방산업단지도로(투찰)②_마현생창(동양고속)_예정공정표" xfId="788" xr:uid="{00000000-0005-0000-0000-000013030000}"/>
    <cellStyle name="_대곡이설(투찰)_안산부대(투찰)⑤_합덕-신례원(2공구)투찰_봉무지방산업단지도로(투찰)②_마현생창(동양고속)_왜관-태평건설" xfId="789" xr:uid="{00000000-0005-0000-0000-000014030000}"/>
    <cellStyle name="_대곡이설(투찰)_안산부대(투찰)⑤_합덕-신례원(2공구)투찰_봉무지방산업단지도로(투찰)②_마현생창(동양고속)_왜관-태평건설_예정공정표" xfId="790" xr:uid="{00000000-0005-0000-0000-000015030000}"/>
    <cellStyle name="_대곡이설(투찰)_안산부대(투찰)⑤_합덕-신례원(2공구)투찰_봉무지방산업단지도로(투찰)②_예정공정표" xfId="791" xr:uid="{00000000-0005-0000-0000-000016030000}"/>
    <cellStyle name="_대곡이설(투찰)_안산부대(투찰)⑤_합덕-신례원(2공구)투찰_봉무지방산업단지도로(투찰)②_왜관-태평건설" xfId="792" xr:uid="{00000000-0005-0000-0000-000017030000}"/>
    <cellStyle name="_대곡이설(투찰)_안산부대(투찰)⑤_합덕-신례원(2공구)투찰_봉무지방산업단지도로(투찰)②_왜관-태평건설_예정공정표" xfId="793" xr:uid="{00000000-0005-0000-0000-000018030000}"/>
    <cellStyle name="_대곡이설(투찰)_안산부대(투찰)⑤_합덕-신례원(2공구)투찰_봉무지방산업단지도로(투찰)②+0.250%" xfId="794" xr:uid="{00000000-0005-0000-0000-000019030000}"/>
    <cellStyle name="_대곡이설(투찰)_안산부대(투찰)⑤_합덕-신례원(2공구)투찰_봉무지방산업단지도로(투찰)②+0.250%_마현생창(동양고속)" xfId="795" xr:uid="{00000000-0005-0000-0000-00001A030000}"/>
    <cellStyle name="_대곡이설(투찰)_안산부대(투찰)⑤_합덕-신례원(2공구)투찰_봉무지방산업단지도로(투찰)②+0.250%_마현생창(동양고속)_예정공정표" xfId="796" xr:uid="{00000000-0005-0000-0000-00001B030000}"/>
    <cellStyle name="_대곡이설(투찰)_안산부대(투찰)⑤_합덕-신례원(2공구)투찰_봉무지방산업단지도로(투찰)②+0.250%_마현생창(동양고속)_왜관-태평건설" xfId="797" xr:uid="{00000000-0005-0000-0000-00001C030000}"/>
    <cellStyle name="_대곡이설(투찰)_안산부대(투찰)⑤_합덕-신례원(2공구)투찰_봉무지방산업단지도로(투찰)②+0.250%_마현생창(동양고속)_왜관-태평건설_예정공정표" xfId="798" xr:uid="{00000000-0005-0000-0000-00001D030000}"/>
    <cellStyle name="_대곡이설(투찰)_안산부대(투찰)⑤_합덕-신례원(2공구)투찰_봉무지방산업단지도로(투찰)②+0.250%_예정공정표" xfId="799" xr:uid="{00000000-0005-0000-0000-00001E030000}"/>
    <cellStyle name="_대곡이설(투찰)_안산부대(투찰)⑤_합덕-신례원(2공구)투찰_봉무지방산업단지도로(투찰)②+0.250%_왜관-태평건설" xfId="800" xr:uid="{00000000-0005-0000-0000-00001F030000}"/>
    <cellStyle name="_대곡이설(투찰)_안산부대(투찰)⑤_합덕-신례원(2공구)투찰_봉무지방산업단지도로(투찰)②+0.250%_왜관-태평건설_예정공정표" xfId="801" xr:uid="{00000000-0005-0000-0000-000020030000}"/>
    <cellStyle name="_대곡이설(투찰)_안산부대(투찰)⑤_합덕-신례원(2공구)투찰_예정공정표" xfId="802" xr:uid="{00000000-0005-0000-0000-000021030000}"/>
    <cellStyle name="_대곡이설(투찰)_안산부대(투찰)⑤_합덕-신례원(2공구)투찰_왜관-태평건설" xfId="803" xr:uid="{00000000-0005-0000-0000-000022030000}"/>
    <cellStyle name="_대곡이설(투찰)_안산부대(투찰)⑤_합덕-신례원(2공구)투찰_왜관-태평건설_예정공정표" xfId="804" xr:uid="{00000000-0005-0000-0000-000023030000}"/>
    <cellStyle name="_대곡이설(투찰)_안산부대(투찰)⑤_합덕-신례원(2공구)투찰_합덕-신례원(2공구)투찰" xfId="805" xr:uid="{00000000-0005-0000-0000-000024030000}"/>
    <cellStyle name="_대곡이설(투찰)_안산부대(투찰)⑤_합덕-신례원(2공구)투찰_합덕-신례원(2공구)투찰_경찰서-터미널간도로(투찰)②" xfId="806" xr:uid="{00000000-0005-0000-0000-000025030000}"/>
    <cellStyle name="_대곡이설(투찰)_안산부대(투찰)⑤_합덕-신례원(2공구)투찰_합덕-신례원(2공구)투찰_경찰서-터미널간도로(투찰)②_마현생창(동양고속)" xfId="807" xr:uid="{00000000-0005-0000-0000-000026030000}"/>
    <cellStyle name="_대곡이설(투찰)_안산부대(투찰)⑤_합덕-신례원(2공구)투찰_합덕-신례원(2공구)투찰_경찰서-터미널간도로(투찰)②_마현생창(동양고속)_예정공정표" xfId="808" xr:uid="{00000000-0005-0000-0000-000027030000}"/>
    <cellStyle name="_대곡이설(투찰)_안산부대(투찰)⑤_합덕-신례원(2공구)투찰_합덕-신례원(2공구)투찰_경찰서-터미널간도로(투찰)②_마현생창(동양고속)_왜관-태평건설" xfId="809" xr:uid="{00000000-0005-0000-0000-000028030000}"/>
    <cellStyle name="_대곡이설(투찰)_안산부대(투찰)⑤_합덕-신례원(2공구)투찰_합덕-신례원(2공구)투찰_경찰서-터미널간도로(투찰)②_마현생창(동양고속)_왜관-태평건설_예정공정표" xfId="810" xr:uid="{00000000-0005-0000-0000-000029030000}"/>
    <cellStyle name="_대곡이설(투찰)_안산부대(투찰)⑤_합덕-신례원(2공구)투찰_합덕-신례원(2공구)투찰_경찰서-터미널간도로(투찰)②_예정공정표" xfId="811" xr:uid="{00000000-0005-0000-0000-00002A030000}"/>
    <cellStyle name="_대곡이설(투찰)_안산부대(투찰)⑤_합덕-신례원(2공구)투찰_합덕-신례원(2공구)투찰_경찰서-터미널간도로(투찰)②_왜관-태평건설" xfId="812" xr:uid="{00000000-0005-0000-0000-00002B030000}"/>
    <cellStyle name="_대곡이설(투찰)_안산부대(투찰)⑤_합덕-신례원(2공구)투찰_합덕-신례원(2공구)투찰_경찰서-터미널간도로(투찰)②_왜관-태평건설_예정공정표" xfId="813" xr:uid="{00000000-0005-0000-0000-00002C030000}"/>
    <cellStyle name="_대곡이설(투찰)_안산부대(투찰)⑤_합덕-신례원(2공구)투찰_합덕-신례원(2공구)투찰_마현생창(동양고속)" xfId="814" xr:uid="{00000000-0005-0000-0000-00002D030000}"/>
    <cellStyle name="_대곡이설(투찰)_안산부대(투찰)⑤_합덕-신례원(2공구)투찰_합덕-신례원(2공구)투찰_마현생창(동양고속)_예정공정표" xfId="815" xr:uid="{00000000-0005-0000-0000-00002E030000}"/>
    <cellStyle name="_대곡이설(투찰)_안산부대(투찰)⑤_합덕-신례원(2공구)투찰_합덕-신례원(2공구)투찰_마현생창(동양고속)_왜관-태평건설" xfId="816" xr:uid="{00000000-0005-0000-0000-00002F030000}"/>
    <cellStyle name="_대곡이설(투찰)_안산부대(투찰)⑤_합덕-신례원(2공구)투찰_합덕-신례원(2공구)투찰_마현생창(동양고속)_왜관-태평건설_예정공정표" xfId="817" xr:uid="{00000000-0005-0000-0000-000030030000}"/>
    <cellStyle name="_대곡이설(투찰)_안산부대(투찰)⑤_합덕-신례원(2공구)투찰_합덕-신례원(2공구)투찰_봉무지방산업단지도로(투찰)②" xfId="818" xr:uid="{00000000-0005-0000-0000-000031030000}"/>
    <cellStyle name="_대곡이설(투찰)_안산부대(투찰)⑤_합덕-신례원(2공구)투찰_합덕-신례원(2공구)투찰_봉무지방산업단지도로(투찰)②_마현생창(동양고속)" xfId="819" xr:uid="{00000000-0005-0000-0000-000032030000}"/>
    <cellStyle name="_대곡이설(투찰)_안산부대(투찰)⑤_합덕-신례원(2공구)투찰_합덕-신례원(2공구)투찰_봉무지방산업단지도로(투찰)②_마현생창(동양고속)_예정공정표" xfId="820" xr:uid="{00000000-0005-0000-0000-000033030000}"/>
    <cellStyle name="_대곡이설(투찰)_안산부대(투찰)⑤_합덕-신례원(2공구)투찰_합덕-신례원(2공구)투찰_봉무지방산업단지도로(투찰)②_마현생창(동양고속)_왜관-태평건설" xfId="821" xr:uid="{00000000-0005-0000-0000-000034030000}"/>
    <cellStyle name="_대곡이설(투찰)_안산부대(투찰)⑤_합덕-신례원(2공구)투찰_합덕-신례원(2공구)투찰_봉무지방산업단지도로(투찰)②_마현생창(동양고속)_왜관-태평건설_예정공정표" xfId="822" xr:uid="{00000000-0005-0000-0000-000035030000}"/>
    <cellStyle name="_대곡이설(투찰)_안산부대(투찰)⑤_합덕-신례원(2공구)투찰_합덕-신례원(2공구)투찰_봉무지방산업단지도로(투찰)②_예정공정표" xfId="823" xr:uid="{00000000-0005-0000-0000-000036030000}"/>
    <cellStyle name="_대곡이설(투찰)_안산부대(투찰)⑤_합덕-신례원(2공구)투찰_합덕-신례원(2공구)투찰_봉무지방산업단지도로(투찰)②_왜관-태평건설" xfId="824" xr:uid="{00000000-0005-0000-0000-000037030000}"/>
    <cellStyle name="_대곡이설(투찰)_안산부대(투찰)⑤_합덕-신례원(2공구)투찰_합덕-신례원(2공구)투찰_봉무지방산업단지도로(투찰)②_왜관-태평건설_예정공정표" xfId="825" xr:uid="{00000000-0005-0000-0000-000038030000}"/>
    <cellStyle name="_대곡이설(투찰)_안산부대(투찰)⑤_합덕-신례원(2공구)투찰_합덕-신례원(2공구)투찰_봉무지방산업단지도로(투찰)②+0.250%" xfId="826" xr:uid="{00000000-0005-0000-0000-000039030000}"/>
    <cellStyle name="_대곡이설(투찰)_안산부대(투찰)⑤_합덕-신례원(2공구)투찰_합덕-신례원(2공구)투찰_봉무지방산업단지도로(투찰)②+0.250%_마현생창(동양고속)" xfId="827" xr:uid="{00000000-0005-0000-0000-00003A030000}"/>
    <cellStyle name="_대곡이설(투찰)_안산부대(투찰)⑤_합덕-신례원(2공구)투찰_합덕-신례원(2공구)투찰_봉무지방산업단지도로(투찰)②+0.250%_마현생창(동양고속)_예정공정표" xfId="828" xr:uid="{00000000-0005-0000-0000-00003B030000}"/>
    <cellStyle name="_대곡이설(투찰)_안산부대(투찰)⑤_합덕-신례원(2공구)투찰_합덕-신례원(2공구)투찰_봉무지방산업단지도로(투찰)②+0.250%_마현생창(동양고속)_왜관-태평건설" xfId="829" xr:uid="{00000000-0005-0000-0000-00003C030000}"/>
    <cellStyle name="_대곡이설(투찰)_안산부대(투찰)⑤_합덕-신례원(2공구)투찰_합덕-신례원(2공구)투찰_봉무지방산업단지도로(투찰)②+0.250%_마현생창(동양고속)_왜관-태평건설_예정공정표" xfId="830" xr:uid="{00000000-0005-0000-0000-00003D030000}"/>
    <cellStyle name="_대곡이설(투찰)_안산부대(투찰)⑤_합덕-신례원(2공구)투찰_합덕-신례원(2공구)투찰_봉무지방산업단지도로(투찰)②+0.250%_예정공정표" xfId="831" xr:uid="{00000000-0005-0000-0000-00003E030000}"/>
    <cellStyle name="_대곡이설(투찰)_안산부대(투찰)⑤_합덕-신례원(2공구)투찰_합덕-신례원(2공구)투찰_봉무지방산업단지도로(투찰)②+0.250%_왜관-태평건설" xfId="832" xr:uid="{00000000-0005-0000-0000-00003F030000}"/>
    <cellStyle name="_대곡이설(투찰)_안산부대(투찰)⑤_합덕-신례원(2공구)투찰_합덕-신례원(2공구)투찰_봉무지방산업단지도로(투찰)②+0.250%_왜관-태평건설_예정공정표" xfId="833" xr:uid="{00000000-0005-0000-0000-000040030000}"/>
    <cellStyle name="_대곡이설(투찰)_안산부대(투찰)⑤_합덕-신례원(2공구)투찰_합덕-신례원(2공구)투찰_예정공정표" xfId="834" xr:uid="{00000000-0005-0000-0000-000041030000}"/>
    <cellStyle name="_대곡이설(투찰)_안산부대(투찰)⑤_합덕-신례원(2공구)투찰_합덕-신례원(2공구)투찰_왜관-태평건설" xfId="835" xr:uid="{00000000-0005-0000-0000-000042030000}"/>
    <cellStyle name="_대곡이설(투찰)_안산부대(투찰)⑤_합덕-신례원(2공구)투찰_합덕-신례원(2공구)투찰_왜관-태평건설_예정공정표" xfId="836" xr:uid="{00000000-0005-0000-0000-000043030000}"/>
    <cellStyle name="_대곡이설(투찰)_양곡부두(투찰)-0.31%" xfId="837" xr:uid="{00000000-0005-0000-0000-000044030000}"/>
    <cellStyle name="_대곡이설(투찰)_양곡부두(투찰)-0.31%_경찰서-터미널간도로(투찰)②" xfId="838" xr:uid="{00000000-0005-0000-0000-000045030000}"/>
    <cellStyle name="_대곡이설(투찰)_양곡부두(투찰)-0.31%_경찰서-터미널간도로(투찰)②_마현생창(동양고속)" xfId="839" xr:uid="{00000000-0005-0000-0000-000046030000}"/>
    <cellStyle name="_대곡이설(투찰)_양곡부두(투찰)-0.31%_경찰서-터미널간도로(투찰)②_마현생창(동양고속)_예정공정표" xfId="840" xr:uid="{00000000-0005-0000-0000-000047030000}"/>
    <cellStyle name="_대곡이설(투찰)_양곡부두(투찰)-0.31%_경찰서-터미널간도로(투찰)②_마현생창(동양고속)_왜관-태평건설" xfId="841" xr:uid="{00000000-0005-0000-0000-000048030000}"/>
    <cellStyle name="_대곡이설(투찰)_양곡부두(투찰)-0.31%_경찰서-터미널간도로(투찰)②_마현생창(동양고속)_왜관-태평건설_예정공정표" xfId="842" xr:uid="{00000000-0005-0000-0000-000049030000}"/>
    <cellStyle name="_대곡이설(투찰)_양곡부두(투찰)-0.31%_경찰서-터미널간도로(투찰)②_예정공정표" xfId="843" xr:uid="{00000000-0005-0000-0000-00004A030000}"/>
    <cellStyle name="_대곡이설(투찰)_양곡부두(투찰)-0.31%_경찰서-터미널간도로(투찰)②_왜관-태평건설" xfId="844" xr:uid="{00000000-0005-0000-0000-00004B030000}"/>
    <cellStyle name="_대곡이설(투찰)_양곡부두(투찰)-0.31%_경찰서-터미널간도로(투찰)②_왜관-태평건설_예정공정표" xfId="845" xr:uid="{00000000-0005-0000-0000-00004C030000}"/>
    <cellStyle name="_대곡이설(투찰)_양곡부두(투찰)-0.31%_마현생창(동양고속)" xfId="846" xr:uid="{00000000-0005-0000-0000-00004D030000}"/>
    <cellStyle name="_대곡이설(투찰)_양곡부두(투찰)-0.31%_마현생창(동양고속)_예정공정표" xfId="847" xr:uid="{00000000-0005-0000-0000-00004E030000}"/>
    <cellStyle name="_대곡이설(투찰)_양곡부두(투찰)-0.31%_마현생창(동양고속)_왜관-태평건설" xfId="848" xr:uid="{00000000-0005-0000-0000-00004F030000}"/>
    <cellStyle name="_대곡이설(투찰)_양곡부두(투찰)-0.31%_마현생창(동양고속)_왜관-태평건설_예정공정표" xfId="849" xr:uid="{00000000-0005-0000-0000-000050030000}"/>
    <cellStyle name="_대곡이설(투찰)_양곡부두(투찰)-0.31%_봉무지방산업단지도로(투찰)②" xfId="850" xr:uid="{00000000-0005-0000-0000-000051030000}"/>
    <cellStyle name="_대곡이설(투찰)_양곡부두(투찰)-0.31%_봉무지방산업단지도로(투찰)②_마현생창(동양고속)" xfId="851" xr:uid="{00000000-0005-0000-0000-000052030000}"/>
    <cellStyle name="_대곡이설(투찰)_양곡부두(투찰)-0.31%_봉무지방산업단지도로(투찰)②_마현생창(동양고속)_예정공정표" xfId="852" xr:uid="{00000000-0005-0000-0000-000053030000}"/>
    <cellStyle name="_대곡이설(투찰)_양곡부두(투찰)-0.31%_봉무지방산업단지도로(투찰)②_마현생창(동양고속)_왜관-태평건설" xfId="853" xr:uid="{00000000-0005-0000-0000-000054030000}"/>
    <cellStyle name="_대곡이설(투찰)_양곡부두(투찰)-0.31%_봉무지방산업단지도로(투찰)②_마현생창(동양고속)_왜관-태평건설_예정공정표" xfId="854" xr:uid="{00000000-0005-0000-0000-000055030000}"/>
    <cellStyle name="_대곡이설(투찰)_양곡부두(투찰)-0.31%_봉무지방산업단지도로(투찰)②_예정공정표" xfId="855" xr:uid="{00000000-0005-0000-0000-000056030000}"/>
    <cellStyle name="_대곡이설(투찰)_양곡부두(투찰)-0.31%_봉무지방산업단지도로(투찰)②_왜관-태평건설" xfId="856" xr:uid="{00000000-0005-0000-0000-000057030000}"/>
    <cellStyle name="_대곡이설(투찰)_양곡부두(투찰)-0.31%_봉무지방산업단지도로(투찰)②_왜관-태평건설_예정공정표" xfId="857" xr:uid="{00000000-0005-0000-0000-000058030000}"/>
    <cellStyle name="_대곡이설(투찰)_양곡부두(투찰)-0.31%_봉무지방산업단지도로(투찰)②+0.250%" xfId="858" xr:uid="{00000000-0005-0000-0000-000059030000}"/>
    <cellStyle name="_대곡이설(투찰)_양곡부두(투찰)-0.31%_봉무지방산업단지도로(투찰)②+0.250%_마현생창(동양고속)" xfId="859" xr:uid="{00000000-0005-0000-0000-00005A030000}"/>
    <cellStyle name="_대곡이설(투찰)_양곡부두(투찰)-0.31%_봉무지방산업단지도로(투찰)②+0.250%_마현생창(동양고속)_예정공정표" xfId="860" xr:uid="{00000000-0005-0000-0000-00005B030000}"/>
    <cellStyle name="_대곡이설(투찰)_양곡부두(투찰)-0.31%_봉무지방산업단지도로(투찰)②+0.250%_마현생창(동양고속)_왜관-태평건설" xfId="861" xr:uid="{00000000-0005-0000-0000-00005C030000}"/>
    <cellStyle name="_대곡이설(투찰)_양곡부두(투찰)-0.31%_봉무지방산업단지도로(투찰)②+0.250%_마현생창(동양고속)_왜관-태평건설_예정공정표" xfId="862" xr:uid="{00000000-0005-0000-0000-00005D030000}"/>
    <cellStyle name="_대곡이설(투찰)_양곡부두(투찰)-0.31%_봉무지방산업단지도로(투찰)②+0.250%_예정공정표" xfId="863" xr:uid="{00000000-0005-0000-0000-00005E030000}"/>
    <cellStyle name="_대곡이설(투찰)_양곡부두(투찰)-0.31%_봉무지방산업단지도로(투찰)②+0.250%_왜관-태평건설" xfId="864" xr:uid="{00000000-0005-0000-0000-00005F030000}"/>
    <cellStyle name="_대곡이설(투찰)_양곡부두(투찰)-0.31%_봉무지방산업단지도로(투찰)②+0.250%_왜관-태평건설_예정공정표" xfId="865" xr:uid="{00000000-0005-0000-0000-000060030000}"/>
    <cellStyle name="_대곡이설(투찰)_양곡부두(투찰)-0.31%_예정공정표" xfId="866" xr:uid="{00000000-0005-0000-0000-000061030000}"/>
    <cellStyle name="_대곡이설(투찰)_양곡부두(투찰)-0.31%_왜관-태평건설" xfId="867" xr:uid="{00000000-0005-0000-0000-000062030000}"/>
    <cellStyle name="_대곡이설(투찰)_양곡부두(투찰)-0.31%_왜관-태평건설_예정공정표" xfId="868" xr:uid="{00000000-0005-0000-0000-000063030000}"/>
    <cellStyle name="_대곡이설(투찰)_양곡부두(투찰)-0.31%_합덕-신례원(2공구)투찰" xfId="869" xr:uid="{00000000-0005-0000-0000-000064030000}"/>
    <cellStyle name="_대곡이설(투찰)_양곡부두(투찰)-0.31%_합덕-신례원(2공구)투찰_경찰서-터미널간도로(투찰)②" xfId="870" xr:uid="{00000000-0005-0000-0000-000065030000}"/>
    <cellStyle name="_대곡이설(투찰)_양곡부두(투찰)-0.31%_합덕-신례원(2공구)투찰_경찰서-터미널간도로(투찰)②_마현생창(동양고속)" xfId="871" xr:uid="{00000000-0005-0000-0000-000066030000}"/>
    <cellStyle name="_대곡이설(투찰)_양곡부두(투찰)-0.31%_합덕-신례원(2공구)투찰_경찰서-터미널간도로(투찰)②_마현생창(동양고속)_예정공정표" xfId="872" xr:uid="{00000000-0005-0000-0000-000067030000}"/>
    <cellStyle name="_대곡이설(투찰)_양곡부두(투찰)-0.31%_합덕-신례원(2공구)투찰_경찰서-터미널간도로(투찰)②_마현생창(동양고속)_왜관-태평건설" xfId="873" xr:uid="{00000000-0005-0000-0000-000068030000}"/>
    <cellStyle name="_대곡이설(투찰)_양곡부두(투찰)-0.31%_합덕-신례원(2공구)투찰_경찰서-터미널간도로(투찰)②_마현생창(동양고속)_왜관-태평건설_예정공정표" xfId="874" xr:uid="{00000000-0005-0000-0000-000069030000}"/>
    <cellStyle name="_대곡이설(투찰)_양곡부두(투찰)-0.31%_합덕-신례원(2공구)투찰_경찰서-터미널간도로(투찰)②_예정공정표" xfId="875" xr:uid="{00000000-0005-0000-0000-00006A030000}"/>
    <cellStyle name="_대곡이설(투찰)_양곡부두(투찰)-0.31%_합덕-신례원(2공구)투찰_경찰서-터미널간도로(투찰)②_왜관-태평건설" xfId="876" xr:uid="{00000000-0005-0000-0000-00006B030000}"/>
    <cellStyle name="_대곡이설(투찰)_양곡부두(투찰)-0.31%_합덕-신례원(2공구)투찰_경찰서-터미널간도로(투찰)②_왜관-태평건설_예정공정표" xfId="877" xr:uid="{00000000-0005-0000-0000-00006C030000}"/>
    <cellStyle name="_대곡이설(투찰)_양곡부두(투찰)-0.31%_합덕-신례원(2공구)투찰_마현생창(동양고속)" xfId="878" xr:uid="{00000000-0005-0000-0000-00006D030000}"/>
    <cellStyle name="_대곡이설(투찰)_양곡부두(투찰)-0.31%_합덕-신례원(2공구)투찰_마현생창(동양고속)_예정공정표" xfId="879" xr:uid="{00000000-0005-0000-0000-00006E030000}"/>
    <cellStyle name="_대곡이설(투찰)_양곡부두(투찰)-0.31%_합덕-신례원(2공구)투찰_마현생창(동양고속)_왜관-태평건설" xfId="880" xr:uid="{00000000-0005-0000-0000-00006F030000}"/>
    <cellStyle name="_대곡이설(투찰)_양곡부두(투찰)-0.31%_합덕-신례원(2공구)투찰_마현생창(동양고속)_왜관-태평건설_예정공정표" xfId="881" xr:uid="{00000000-0005-0000-0000-000070030000}"/>
    <cellStyle name="_대곡이설(투찰)_양곡부두(투찰)-0.31%_합덕-신례원(2공구)투찰_봉무지방산업단지도로(투찰)②" xfId="882" xr:uid="{00000000-0005-0000-0000-000071030000}"/>
    <cellStyle name="_대곡이설(투찰)_양곡부두(투찰)-0.31%_합덕-신례원(2공구)투찰_봉무지방산업단지도로(투찰)②_마현생창(동양고속)" xfId="883" xr:uid="{00000000-0005-0000-0000-000072030000}"/>
    <cellStyle name="_대곡이설(투찰)_양곡부두(투찰)-0.31%_합덕-신례원(2공구)투찰_봉무지방산업단지도로(투찰)②_마현생창(동양고속)_예정공정표" xfId="884" xr:uid="{00000000-0005-0000-0000-000073030000}"/>
    <cellStyle name="_대곡이설(투찰)_양곡부두(투찰)-0.31%_합덕-신례원(2공구)투찰_봉무지방산업단지도로(투찰)②_마현생창(동양고속)_왜관-태평건설" xfId="885" xr:uid="{00000000-0005-0000-0000-000074030000}"/>
    <cellStyle name="_대곡이설(투찰)_양곡부두(투찰)-0.31%_합덕-신례원(2공구)투찰_봉무지방산업단지도로(투찰)②_마현생창(동양고속)_왜관-태평건설_예정공정표" xfId="886" xr:uid="{00000000-0005-0000-0000-000075030000}"/>
    <cellStyle name="_대곡이설(투찰)_양곡부두(투찰)-0.31%_합덕-신례원(2공구)투찰_봉무지방산업단지도로(투찰)②_예정공정표" xfId="887" xr:uid="{00000000-0005-0000-0000-000076030000}"/>
    <cellStyle name="_대곡이설(투찰)_양곡부두(투찰)-0.31%_합덕-신례원(2공구)투찰_봉무지방산업단지도로(투찰)②_왜관-태평건설" xfId="888" xr:uid="{00000000-0005-0000-0000-000077030000}"/>
    <cellStyle name="_대곡이설(투찰)_양곡부두(투찰)-0.31%_합덕-신례원(2공구)투찰_봉무지방산업단지도로(투찰)②_왜관-태평건설_예정공정표" xfId="889" xr:uid="{00000000-0005-0000-0000-000078030000}"/>
    <cellStyle name="_대곡이설(투찰)_양곡부두(투찰)-0.31%_합덕-신례원(2공구)투찰_봉무지방산업단지도로(투찰)②+0.250%" xfId="890" xr:uid="{00000000-0005-0000-0000-000079030000}"/>
    <cellStyle name="_대곡이설(투찰)_양곡부두(투찰)-0.31%_합덕-신례원(2공구)투찰_봉무지방산업단지도로(투찰)②+0.250%_마현생창(동양고속)" xfId="891" xr:uid="{00000000-0005-0000-0000-00007A030000}"/>
    <cellStyle name="_대곡이설(투찰)_양곡부두(투찰)-0.31%_합덕-신례원(2공구)투찰_봉무지방산업단지도로(투찰)②+0.250%_마현생창(동양고속)_예정공정표" xfId="892" xr:uid="{00000000-0005-0000-0000-00007B030000}"/>
    <cellStyle name="_대곡이설(투찰)_양곡부두(투찰)-0.31%_합덕-신례원(2공구)투찰_봉무지방산업단지도로(투찰)②+0.250%_마현생창(동양고속)_왜관-태평건설" xfId="893" xr:uid="{00000000-0005-0000-0000-00007C030000}"/>
    <cellStyle name="_대곡이설(투찰)_양곡부두(투찰)-0.31%_합덕-신례원(2공구)투찰_봉무지방산업단지도로(투찰)②+0.250%_마현생창(동양고속)_왜관-태평건설_예정공정표" xfId="894" xr:uid="{00000000-0005-0000-0000-00007D030000}"/>
    <cellStyle name="_대곡이설(투찰)_양곡부두(투찰)-0.31%_합덕-신례원(2공구)투찰_봉무지방산업단지도로(투찰)②+0.250%_예정공정표" xfId="895" xr:uid="{00000000-0005-0000-0000-00007E030000}"/>
    <cellStyle name="_대곡이설(투찰)_양곡부두(투찰)-0.31%_합덕-신례원(2공구)투찰_봉무지방산업단지도로(투찰)②+0.250%_왜관-태평건설" xfId="896" xr:uid="{00000000-0005-0000-0000-00007F030000}"/>
    <cellStyle name="_대곡이설(투찰)_양곡부두(투찰)-0.31%_합덕-신례원(2공구)투찰_봉무지방산업단지도로(투찰)②+0.250%_왜관-태평건설_예정공정표" xfId="897" xr:uid="{00000000-0005-0000-0000-000080030000}"/>
    <cellStyle name="_대곡이설(투찰)_양곡부두(투찰)-0.31%_합덕-신례원(2공구)투찰_예정공정표" xfId="898" xr:uid="{00000000-0005-0000-0000-000081030000}"/>
    <cellStyle name="_대곡이설(투찰)_양곡부두(투찰)-0.31%_합덕-신례원(2공구)투찰_왜관-태평건설" xfId="899" xr:uid="{00000000-0005-0000-0000-000082030000}"/>
    <cellStyle name="_대곡이설(투찰)_양곡부두(투찰)-0.31%_합덕-신례원(2공구)투찰_왜관-태평건설_예정공정표" xfId="900" xr:uid="{00000000-0005-0000-0000-000083030000}"/>
    <cellStyle name="_대곡이설(투찰)_양곡부두(투찰)-0.31%_합덕-신례원(2공구)투찰_합덕-신례원(2공구)투찰" xfId="901" xr:uid="{00000000-0005-0000-0000-000084030000}"/>
    <cellStyle name="_대곡이설(투찰)_양곡부두(투찰)-0.31%_합덕-신례원(2공구)투찰_합덕-신례원(2공구)투찰_경찰서-터미널간도로(투찰)②" xfId="902" xr:uid="{00000000-0005-0000-0000-000085030000}"/>
    <cellStyle name="_대곡이설(투찰)_양곡부두(투찰)-0.31%_합덕-신례원(2공구)투찰_합덕-신례원(2공구)투찰_경찰서-터미널간도로(투찰)②_마현생창(동양고속)" xfId="903" xr:uid="{00000000-0005-0000-0000-000086030000}"/>
    <cellStyle name="_대곡이설(투찰)_양곡부두(투찰)-0.31%_합덕-신례원(2공구)투찰_합덕-신례원(2공구)투찰_경찰서-터미널간도로(투찰)②_마현생창(동양고속)_예정공정표" xfId="904" xr:uid="{00000000-0005-0000-0000-000087030000}"/>
    <cellStyle name="_대곡이설(투찰)_양곡부두(투찰)-0.31%_합덕-신례원(2공구)투찰_합덕-신례원(2공구)투찰_경찰서-터미널간도로(투찰)②_마현생창(동양고속)_왜관-태평건설" xfId="905" xr:uid="{00000000-0005-0000-0000-000088030000}"/>
    <cellStyle name="_대곡이설(투찰)_양곡부두(투찰)-0.31%_합덕-신례원(2공구)투찰_합덕-신례원(2공구)투찰_경찰서-터미널간도로(투찰)②_마현생창(동양고속)_왜관-태평건설_예정공정표" xfId="906" xr:uid="{00000000-0005-0000-0000-000089030000}"/>
    <cellStyle name="_대곡이설(투찰)_양곡부두(투찰)-0.31%_합덕-신례원(2공구)투찰_합덕-신례원(2공구)투찰_경찰서-터미널간도로(투찰)②_예정공정표" xfId="907" xr:uid="{00000000-0005-0000-0000-00008A030000}"/>
    <cellStyle name="_대곡이설(투찰)_양곡부두(투찰)-0.31%_합덕-신례원(2공구)투찰_합덕-신례원(2공구)투찰_경찰서-터미널간도로(투찰)②_왜관-태평건설" xfId="908" xr:uid="{00000000-0005-0000-0000-00008B030000}"/>
    <cellStyle name="_대곡이설(투찰)_양곡부두(투찰)-0.31%_합덕-신례원(2공구)투찰_합덕-신례원(2공구)투찰_경찰서-터미널간도로(투찰)②_왜관-태평건설_예정공정표" xfId="909" xr:uid="{00000000-0005-0000-0000-00008C030000}"/>
    <cellStyle name="_대곡이설(투찰)_양곡부두(투찰)-0.31%_합덕-신례원(2공구)투찰_합덕-신례원(2공구)투찰_마현생창(동양고속)" xfId="910" xr:uid="{00000000-0005-0000-0000-00008D030000}"/>
    <cellStyle name="_대곡이설(투찰)_양곡부두(투찰)-0.31%_합덕-신례원(2공구)투찰_합덕-신례원(2공구)투찰_마현생창(동양고속)_예정공정표" xfId="911" xr:uid="{00000000-0005-0000-0000-00008E030000}"/>
    <cellStyle name="_대곡이설(투찰)_양곡부두(투찰)-0.31%_합덕-신례원(2공구)투찰_합덕-신례원(2공구)투찰_마현생창(동양고속)_왜관-태평건설" xfId="912" xr:uid="{00000000-0005-0000-0000-00008F030000}"/>
    <cellStyle name="_대곡이설(투찰)_양곡부두(투찰)-0.31%_합덕-신례원(2공구)투찰_합덕-신례원(2공구)투찰_마현생창(동양고속)_왜관-태평건설_예정공정표" xfId="913" xr:uid="{00000000-0005-0000-0000-000090030000}"/>
    <cellStyle name="_대곡이설(투찰)_양곡부두(투찰)-0.31%_합덕-신례원(2공구)투찰_합덕-신례원(2공구)투찰_봉무지방산업단지도로(투찰)②" xfId="914" xr:uid="{00000000-0005-0000-0000-000091030000}"/>
    <cellStyle name="_대곡이설(투찰)_양곡부두(투찰)-0.31%_합덕-신례원(2공구)투찰_합덕-신례원(2공구)투찰_봉무지방산업단지도로(투찰)②_마현생창(동양고속)" xfId="915" xr:uid="{00000000-0005-0000-0000-000092030000}"/>
    <cellStyle name="_대곡이설(투찰)_양곡부두(투찰)-0.31%_합덕-신례원(2공구)투찰_합덕-신례원(2공구)투찰_봉무지방산업단지도로(투찰)②_마현생창(동양고속)_예정공정표" xfId="916" xr:uid="{00000000-0005-0000-0000-000093030000}"/>
    <cellStyle name="_대곡이설(투찰)_양곡부두(투찰)-0.31%_합덕-신례원(2공구)투찰_합덕-신례원(2공구)투찰_봉무지방산업단지도로(투찰)②_마현생창(동양고속)_왜관-태평건설" xfId="917" xr:uid="{00000000-0005-0000-0000-000094030000}"/>
    <cellStyle name="_대곡이설(투찰)_양곡부두(투찰)-0.31%_합덕-신례원(2공구)투찰_합덕-신례원(2공구)투찰_봉무지방산업단지도로(투찰)②_마현생창(동양고속)_왜관-태평건설_예정공정표" xfId="918" xr:uid="{00000000-0005-0000-0000-000095030000}"/>
    <cellStyle name="_대곡이설(투찰)_양곡부두(투찰)-0.31%_합덕-신례원(2공구)투찰_합덕-신례원(2공구)투찰_봉무지방산업단지도로(투찰)②_예정공정표" xfId="919" xr:uid="{00000000-0005-0000-0000-000096030000}"/>
    <cellStyle name="_대곡이설(투찰)_양곡부두(투찰)-0.31%_합덕-신례원(2공구)투찰_합덕-신례원(2공구)투찰_봉무지방산업단지도로(투찰)②_왜관-태평건설" xfId="920" xr:uid="{00000000-0005-0000-0000-000097030000}"/>
    <cellStyle name="_대곡이설(투찰)_양곡부두(투찰)-0.31%_합덕-신례원(2공구)투찰_합덕-신례원(2공구)투찰_봉무지방산업단지도로(투찰)②_왜관-태평건설_예정공정표" xfId="921" xr:uid="{00000000-0005-0000-0000-000098030000}"/>
    <cellStyle name="_대곡이설(투찰)_양곡부두(투찰)-0.31%_합덕-신례원(2공구)투찰_합덕-신례원(2공구)투찰_봉무지방산업단지도로(투찰)②+0.250%" xfId="922" xr:uid="{00000000-0005-0000-0000-000099030000}"/>
    <cellStyle name="_대곡이설(투찰)_양곡부두(투찰)-0.31%_합덕-신례원(2공구)투찰_합덕-신례원(2공구)투찰_봉무지방산업단지도로(투찰)②+0.250%_마현생창(동양고속)" xfId="923" xr:uid="{00000000-0005-0000-0000-00009A030000}"/>
    <cellStyle name="_대곡이설(투찰)_양곡부두(투찰)-0.31%_합덕-신례원(2공구)투찰_합덕-신례원(2공구)투찰_봉무지방산업단지도로(투찰)②+0.250%_마현생창(동양고속)_예정공정표" xfId="924" xr:uid="{00000000-0005-0000-0000-00009B030000}"/>
    <cellStyle name="_대곡이설(투찰)_양곡부두(투찰)-0.31%_합덕-신례원(2공구)투찰_합덕-신례원(2공구)투찰_봉무지방산업단지도로(투찰)②+0.250%_마현생창(동양고속)_왜관-태평건설" xfId="925" xr:uid="{00000000-0005-0000-0000-00009C030000}"/>
    <cellStyle name="_대곡이설(투찰)_양곡부두(투찰)-0.31%_합덕-신례원(2공구)투찰_합덕-신례원(2공구)투찰_봉무지방산업단지도로(투찰)②+0.250%_마현생창(동양고속)_왜관-태평건설_예정공정표" xfId="926" xr:uid="{00000000-0005-0000-0000-00009D030000}"/>
    <cellStyle name="_대곡이설(투찰)_양곡부두(투찰)-0.31%_합덕-신례원(2공구)투찰_합덕-신례원(2공구)투찰_봉무지방산업단지도로(투찰)②+0.250%_예정공정표" xfId="927" xr:uid="{00000000-0005-0000-0000-00009E030000}"/>
    <cellStyle name="_대곡이설(투찰)_양곡부두(투찰)-0.31%_합덕-신례원(2공구)투찰_합덕-신례원(2공구)투찰_봉무지방산업단지도로(투찰)②+0.250%_왜관-태평건설" xfId="928" xr:uid="{00000000-0005-0000-0000-00009F030000}"/>
    <cellStyle name="_대곡이설(투찰)_양곡부두(투찰)-0.31%_합덕-신례원(2공구)투찰_합덕-신례원(2공구)투찰_봉무지방산업단지도로(투찰)②+0.250%_왜관-태평건설_예정공정표" xfId="929" xr:uid="{00000000-0005-0000-0000-0000A0030000}"/>
    <cellStyle name="_대곡이설(투찰)_양곡부두(투찰)-0.31%_합덕-신례원(2공구)투찰_합덕-신례원(2공구)투찰_예정공정표" xfId="930" xr:uid="{00000000-0005-0000-0000-0000A1030000}"/>
    <cellStyle name="_대곡이설(투찰)_양곡부두(투찰)-0.31%_합덕-신례원(2공구)투찰_합덕-신례원(2공구)투찰_왜관-태평건설" xfId="931" xr:uid="{00000000-0005-0000-0000-0000A2030000}"/>
    <cellStyle name="_대곡이설(투찰)_양곡부두(투찰)-0.31%_합덕-신례원(2공구)투찰_합덕-신례원(2공구)투찰_왜관-태평건설_예정공정표" xfId="932" xr:uid="{00000000-0005-0000-0000-0000A3030000}"/>
    <cellStyle name="_대곡이설(투찰)_예정공정표" xfId="933" xr:uid="{00000000-0005-0000-0000-0000A4030000}"/>
    <cellStyle name="_대곡이설(투찰)_왜관-태평건설" xfId="934" xr:uid="{00000000-0005-0000-0000-0000A5030000}"/>
    <cellStyle name="_대곡이설(투찰)_왜관-태평건설_예정공정표" xfId="935" xr:uid="{00000000-0005-0000-0000-0000A6030000}"/>
    <cellStyle name="_대곡이설(투찰)_창원상수도(토목)투찰" xfId="936" xr:uid="{00000000-0005-0000-0000-0000A7030000}"/>
    <cellStyle name="_대곡이설(투찰)_창원상수도(토목)투찰_경찰서-터미널간도로(투찰)②" xfId="937" xr:uid="{00000000-0005-0000-0000-0000A8030000}"/>
    <cellStyle name="_대곡이설(투찰)_창원상수도(토목)투찰_경찰서-터미널간도로(투찰)②_마현생창(동양고속)" xfId="938" xr:uid="{00000000-0005-0000-0000-0000A9030000}"/>
    <cellStyle name="_대곡이설(투찰)_창원상수도(토목)투찰_경찰서-터미널간도로(투찰)②_마현생창(동양고속)_예정공정표" xfId="939" xr:uid="{00000000-0005-0000-0000-0000AA030000}"/>
    <cellStyle name="_대곡이설(투찰)_창원상수도(토목)투찰_경찰서-터미널간도로(투찰)②_마현생창(동양고속)_왜관-태평건설" xfId="940" xr:uid="{00000000-0005-0000-0000-0000AB030000}"/>
    <cellStyle name="_대곡이설(투찰)_창원상수도(토목)투찰_경찰서-터미널간도로(투찰)②_마현생창(동양고속)_왜관-태평건설_예정공정표" xfId="941" xr:uid="{00000000-0005-0000-0000-0000AC030000}"/>
    <cellStyle name="_대곡이설(투찰)_창원상수도(토목)투찰_경찰서-터미널간도로(투찰)②_예정공정표" xfId="942" xr:uid="{00000000-0005-0000-0000-0000AD030000}"/>
    <cellStyle name="_대곡이설(투찰)_창원상수도(토목)투찰_경찰서-터미널간도로(투찰)②_왜관-태평건설" xfId="943" xr:uid="{00000000-0005-0000-0000-0000AE030000}"/>
    <cellStyle name="_대곡이설(투찰)_창원상수도(토목)투찰_경찰서-터미널간도로(투찰)②_왜관-태평건설_예정공정표" xfId="944" xr:uid="{00000000-0005-0000-0000-0000AF030000}"/>
    <cellStyle name="_대곡이설(투찰)_창원상수도(토목)투찰_마현생창(동양고속)" xfId="945" xr:uid="{00000000-0005-0000-0000-0000B0030000}"/>
    <cellStyle name="_대곡이설(투찰)_창원상수도(토목)투찰_마현생창(동양고속)_예정공정표" xfId="946" xr:uid="{00000000-0005-0000-0000-0000B1030000}"/>
    <cellStyle name="_대곡이설(투찰)_창원상수도(토목)투찰_마현생창(동양고속)_왜관-태평건설" xfId="947" xr:uid="{00000000-0005-0000-0000-0000B2030000}"/>
    <cellStyle name="_대곡이설(투찰)_창원상수도(토목)투찰_마현생창(동양고속)_왜관-태평건설_예정공정표" xfId="948" xr:uid="{00000000-0005-0000-0000-0000B3030000}"/>
    <cellStyle name="_대곡이설(투찰)_창원상수도(토목)투찰_봉무지방산업단지도로(투찰)②" xfId="949" xr:uid="{00000000-0005-0000-0000-0000B4030000}"/>
    <cellStyle name="_대곡이설(투찰)_창원상수도(토목)투찰_봉무지방산업단지도로(투찰)②_마현생창(동양고속)" xfId="950" xr:uid="{00000000-0005-0000-0000-0000B5030000}"/>
    <cellStyle name="_대곡이설(투찰)_창원상수도(토목)투찰_봉무지방산업단지도로(투찰)②_마현생창(동양고속)_예정공정표" xfId="951" xr:uid="{00000000-0005-0000-0000-0000B6030000}"/>
    <cellStyle name="_대곡이설(투찰)_창원상수도(토목)투찰_봉무지방산업단지도로(투찰)②_마현생창(동양고속)_왜관-태평건설" xfId="952" xr:uid="{00000000-0005-0000-0000-0000B7030000}"/>
    <cellStyle name="_대곡이설(투찰)_창원상수도(토목)투찰_봉무지방산업단지도로(투찰)②_마현생창(동양고속)_왜관-태평건설_예정공정표" xfId="953" xr:uid="{00000000-0005-0000-0000-0000B8030000}"/>
    <cellStyle name="_대곡이설(투찰)_창원상수도(토목)투찰_봉무지방산업단지도로(투찰)②_예정공정표" xfId="954" xr:uid="{00000000-0005-0000-0000-0000B9030000}"/>
    <cellStyle name="_대곡이설(투찰)_창원상수도(토목)투찰_봉무지방산업단지도로(투찰)②_왜관-태평건설" xfId="955" xr:uid="{00000000-0005-0000-0000-0000BA030000}"/>
    <cellStyle name="_대곡이설(투찰)_창원상수도(토목)투찰_봉무지방산업단지도로(투찰)②_왜관-태평건설_예정공정표" xfId="956" xr:uid="{00000000-0005-0000-0000-0000BB030000}"/>
    <cellStyle name="_대곡이설(투찰)_창원상수도(토목)투찰_봉무지방산업단지도로(투찰)②+0.250%" xfId="957" xr:uid="{00000000-0005-0000-0000-0000BC030000}"/>
    <cellStyle name="_대곡이설(투찰)_창원상수도(토목)투찰_봉무지방산업단지도로(투찰)②+0.250%_마현생창(동양고속)" xfId="958" xr:uid="{00000000-0005-0000-0000-0000BD030000}"/>
    <cellStyle name="_대곡이설(투찰)_창원상수도(토목)투찰_봉무지방산업단지도로(투찰)②+0.250%_마현생창(동양고속)_예정공정표" xfId="959" xr:uid="{00000000-0005-0000-0000-0000BE030000}"/>
    <cellStyle name="_대곡이설(투찰)_창원상수도(토목)투찰_봉무지방산업단지도로(투찰)②+0.250%_마현생창(동양고속)_왜관-태평건설" xfId="960" xr:uid="{00000000-0005-0000-0000-0000BF030000}"/>
    <cellStyle name="_대곡이설(투찰)_창원상수도(토목)투찰_봉무지방산업단지도로(투찰)②+0.250%_마현생창(동양고속)_왜관-태평건설_예정공정표" xfId="961" xr:uid="{00000000-0005-0000-0000-0000C0030000}"/>
    <cellStyle name="_대곡이설(투찰)_창원상수도(토목)투찰_봉무지방산업단지도로(투찰)②+0.250%_예정공정표" xfId="962" xr:uid="{00000000-0005-0000-0000-0000C1030000}"/>
    <cellStyle name="_대곡이설(투찰)_창원상수도(토목)투찰_봉무지방산업단지도로(투찰)②+0.250%_왜관-태평건설" xfId="963" xr:uid="{00000000-0005-0000-0000-0000C2030000}"/>
    <cellStyle name="_대곡이설(투찰)_창원상수도(토목)투찰_봉무지방산업단지도로(투찰)②+0.250%_왜관-태평건설_예정공정표" xfId="964" xr:uid="{00000000-0005-0000-0000-0000C3030000}"/>
    <cellStyle name="_대곡이설(투찰)_창원상수도(토목)투찰_예정공정표" xfId="965" xr:uid="{00000000-0005-0000-0000-0000C4030000}"/>
    <cellStyle name="_대곡이설(투찰)_창원상수도(토목)투찰_왜관-태평건설" xfId="966" xr:uid="{00000000-0005-0000-0000-0000C5030000}"/>
    <cellStyle name="_대곡이설(투찰)_창원상수도(토목)투찰_왜관-태평건설_예정공정표" xfId="967" xr:uid="{00000000-0005-0000-0000-0000C6030000}"/>
    <cellStyle name="_대곡이설(투찰)_창원상수도(토목)투찰_합덕-신례원(2공구)투찰" xfId="968" xr:uid="{00000000-0005-0000-0000-0000C7030000}"/>
    <cellStyle name="_대곡이설(투찰)_창원상수도(토목)투찰_합덕-신례원(2공구)투찰_경찰서-터미널간도로(투찰)②" xfId="969" xr:uid="{00000000-0005-0000-0000-0000C8030000}"/>
    <cellStyle name="_대곡이설(투찰)_창원상수도(토목)투찰_합덕-신례원(2공구)투찰_경찰서-터미널간도로(투찰)②_마현생창(동양고속)" xfId="970" xr:uid="{00000000-0005-0000-0000-0000C9030000}"/>
    <cellStyle name="_대곡이설(투찰)_창원상수도(토목)투찰_합덕-신례원(2공구)투찰_경찰서-터미널간도로(투찰)②_마현생창(동양고속)_예정공정표" xfId="971" xr:uid="{00000000-0005-0000-0000-0000CA030000}"/>
    <cellStyle name="_대곡이설(투찰)_창원상수도(토목)투찰_합덕-신례원(2공구)투찰_경찰서-터미널간도로(투찰)②_마현생창(동양고속)_왜관-태평건설" xfId="972" xr:uid="{00000000-0005-0000-0000-0000CB030000}"/>
    <cellStyle name="_대곡이설(투찰)_창원상수도(토목)투찰_합덕-신례원(2공구)투찰_경찰서-터미널간도로(투찰)②_마현생창(동양고속)_왜관-태평건설_예정공정표" xfId="973" xr:uid="{00000000-0005-0000-0000-0000CC030000}"/>
    <cellStyle name="_대곡이설(투찰)_창원상수도(토목)투찰_합덕-신례원(2공구)투찰_경찰서-터미널간도로(투찰)②_예정공정표" xfId="974" xr:uid="{00000000-0005-0000-0000-0000CD030000}"/>
    <cellStyle name="_대곡이설(투찰)_창원상수도(토목)투찰_합덕-신례원(2공구)투찰_경찰서-터미널간도로(투찰)②_왜관-태평건설" xfId="975" xr:uid="{00000000-0005-0000-0000-0000CE030000}"/>
    <cellStyle name="_대곡이설(투찰)_창원상수도(토목)투찰_합덕-신례원(2공구)투찰_경찰서-터미널간도로(투찰)②_왜관-태평건설_예정공정표" xfId="976" xr:uid="{00000000-0005-0000-0000-0000CF030000}"/>
    <cellStyle name="_대곡이설(투찰)_창원상수도(토목)투찰_합덕-신례원(2공구)투찰_마현생창(동양고속)" xfId="977" xr:uid="{00000000-0005-0000-0000-0000D0030000}"/>
    <cellStyle name="_대곡이설(투찰)_창원상수도(토목)투찰_합덕-신례원(2공구)투찰_마현생창(동양고속)_예정공정표" xfId="978" xr:uid="{00000000-0005-0000-0000-0000D1030000}"/>
    <cellStyle name="_대곡이설(투찰)_창원상수도(토목)투찰_합덕-신례원(2공구)투찰_마현생창(동양고속)_왜관-태평건설" xfId="979" xr:uid="{00000000-0005-0000-0000-0000D2030000}"/>
    <cellStyle name="_대곡이설(투찰)_창원상수도(토목)투찰_합덕-신례원(2공구)투찰_마현생창(동양고속)_왜관-태평건설_예정공정표" xfId="980" xr:uid="{00000000-0005-0000-0000-0000D3030000}"/>
    <cellStyle name="_대곡이설(투찰)_창원상수도(토목)투찰_합덕-신례원(2공구)투찰_봉무지방산업단지도로(투찰)②" xfId="981" xr:uid="{00000000-0005-0000-0000-0000D4030000}"/>
    <cellStyle name="_대곡이설(투찰)_창원상수도(토목)투찰_합덕-신례원(2공구)투찰_봉무지방산업단지도로(투찰)②_마현생창(동양고속)" xfId="982" xr:uid="{00000000-0005-0000-0000-0000D5030000}"/>
    <cellStyle name="_대곡이설(투찰)_창원상수도(토목)투찰_합덕-신례원(2공구)투찰_봉무지방산업단지도로(투찰)②_마현생창(동양고속)_예정공정표" xfId="983" xr:uid="{00000000-0005-0000-0000-0000D6030000}"/>
    <cellStyle name="_대곡이설(투찰)_창원상수도(토목)투찰_합덕-신례원(2공구)투찰_봉무지방산업단지도로(투찰)②_마현생창(동양고속)_왜관-태평건설" xfId="984" xr:uid="{00000000-0005-0000-0000-0000D7030000}"/>
    <cellStyle name="_대곡이설(투찰)_창원상수도(토목)투찰_합덕-신례원(2공구)투찰_봉무지방산업단지도로(투찰)②_마현생창(동양고속)_왜관-태평건설_예정공정표" xfId="985" xr:uid="{00000000-0005-0000-0000-0000D8030000}"/>
    <cellStyle name="_대곡이설(투찰)_창원상수도(토목)투찰_합덕-신례원(2공구)투찰_봉무지방산업단지도로(투찰)②_예정공정표" xfId="986" xr:uid="{00000000-0005-0000-0000-0000D9030000}"/>
    <cellStyle name="_대곡이설(투찰)_창원상수도(토목)투찰_합덕-신례원(2공구)투찰_봉무지방산업단지도로(투찰)②_왜관-태평건설" xfId="987" xr:uid="{00000000-0005-0000-0000-0000DA030000}"/>
    <cellStyle name="_대곡이설(투찰)_창원상수도(토목)투찰_합덕-신례원(2공구)투찰_봉무지방산업단지도로(투찰)②_왜관-태평건설_예정공정표" xfId="988" xr:uid="{00000000-0005-0000-0000-0000DB030000}"/>
    <cellStyle name="_대곡이설(투찰)_창원상수도(토목)투찰_합덕-신례원(2공구)투찰_봉무지방산업단지도로(투찰)②+0.250%" xfId="989" xr:uid="{00000000-0005-0000-0000-0000DC030000}"/>
    <cellStyle name="_대곡이설(투찰)_창원상수도(토목)투찰_합덕-신례원(2공구)투찰_봉무지방산업단지도로(투찰)②+0.250%_마현생창(동양고속)" xfId="990" xr:uid="{00000000-0005-0000-0000-0000DD030000}"/>
    <cellStyle name="_대곡이설(투찰)_창원상수도(토목)투찰_합덕-신례원(2공구)투찰_봉무지방산업단지도로(투찰)②+0.250%_마현생창(동양고속)_예정공정표" xfId="991" xr:uid="{00000000-0005-0000-0000-0000DE030000}"/>
    <cellStyle name="_대곡이설(투찰)_창원상수도(토목)투찰_합덕-신례원(2공구)투찰_봉무지방산업단지도로(투찰)②+0.250%_마현생창(동양고속)_왜관-태평건설" xfId="992" xr:uid="{00000000-0005-0000-0000-0000DF030000}"/>
    <cellStyle name="_대곡이설(투찰)_창원상수도(토목)투찰_합덕-신례원(2공구)투찰_봉무지방산업단지도로(투찰)②+0.250%_마현생창(동양고속)_왜관-태평건설_예정공정표" xfId="993" xr:uid="{00000000-0005-0000-0000-0000E0030000}"/>
    <cellStyle name="_대곡이설(투찰)_창원상수도(토목)투찰_합덕-신례원(2공구)투찰_봉무지방산업단지도로(투찰)②+0.250%_예정공정표" xfId="994" xr:uid="{00000000-0005-0000-0000-0000E1030000}"/>
    <cellStyle name="_대곡이설(투찰)_창원상수도(토목)투찰_합덕-신례원(2공구)투찰_봉무지방산업단지도로(투찰)②+0.250%_왜관-태평건설" xfId="995" xr:uid="{00000000-0005-0000-0000-0000E2030000}"/>
    <cellStyle name="_대곡이설(투찰)_창원상수도(토목)투찰_합덕-신례원(2공구)투찰_봉무지방산업단지도로(투찰)②+0.250%_왜관-태평건설_예정공정표" xfId="996" xr:uid="{00000000-0005-0000-0000-0000E3030000}"/>
    <cellStyle name="_대곡이설(투찰)_창원상수도(토목)투찰_합덕-신례원(2공구)투찰_예정공정표" xfId="997" xr:uid="{00000000-0005-0000-0000-0000E4030000}"/>
    <cellStyle name="_대곡이설(투찰)_창원상수도(토목)투찰_합덕-신례원(2공구)투찰_왜관-태평건설" xfId="998" xr:uid="{00000000-0005-0000-0000-0000E5030000}"/>
    <cellStyle name="_대곡이설(투찰)_창원상수도(토목)투찰_합덕-신례원(2공구)투찰_왜관-태평건설_예정공정표" xfId="999" xr:uid="{00000000-0005-0000-0000-0000E6030000}"/>
    <cellStyle name="_대곡이설(투찰)_창원상수도(토목)투찰_합덕-신례원(2공구)투찰_합덕-신례원(2공구)투찰" xfId="1000" xr:uid="{00000000-0005-0000-0000-0000E7030000}"/>
    <cellStyle name="_대곡이설(투찰)_창원상수도(토목)투찰_합덕-신례원(2공구)투찰_합덕-신례원(2공구)투찰_경찰서-터미널간도로(투찰)②" xfId="1001" xr:uid="{00000000-0005-0000-0000-0000E8030000}"/>
    <cellStyle name="_대곡이설(투찰)_창원상수도(토목)투찰_합덕-신례원(2공구)투찰_합덕-신례원(2공구)투찰_경찰서-터미널간도로(투찰)②_마현생창(동양고속)" xfId="1002" xr:uid="{00000000-0005-0000-0000-0000E9030000}"/>
    <cellStyle name="_대곡이설(투찰)_창원상수도(토목)투찰_합덕-신례원(2공구)투찰_합덕-신례원(2공구)투찰_경찰서-터미널간도로(투찰)②_마현생창(동양고속)_예정공정표" xfId="1003" xr:uid="{00000000-0005-0000-0000-0000EA030000}"/>
    <cellStyle name="_대곡이설(투찰)_창원상수도(토목)투찰_합덕-신례원(2공구)투찰_합덕-신례원(2공구)투찰_경찰서-터미널간도로(투찰)②_마현생창(동양고속)_왜관-태평건설" xfId="1004" xr:uid="{00000000-0005-0000-0000-0000EB030000}"/>
    <cellStyle name="_대곡이설(투찰)_창원상수도(토목)투찰_합덕-신례원(2공구)투찰_합덕-신례원(2공구)투찰_경찰서-터미널간도로(투찰)②_마현생창(동양고속)_왜관-태평건설_예정공정표" xfId="1005" xr:uid="{00000000-0005-0000-0000-0000EC030000}"/>
    <cellStyle name="_대곡이설(투찰)_창원상수도(토목)투찰_합덕-신례원(2공구)투찰_합덕-신례원(2공구)투찰_경찰서-터미널간도로(투찰)②_예정공정표" xfId="1006" xr:uid="{00000000-0005-0000-0000-0000ED030000}"/>
    <cellStyle name="_대곡이설(투찰)_창원상수도(토목)투찰_합덕-신례원(2공구)투찰_합덕-신례원(2공구)투찰_경찰서-터미널간도로(투찰)②_왜관-태평건설" xfId="1007" xr:uid="{00000000-0005-0000-0000-0000EE030000}"/>
    <cellStyle name="_대곡이설(투찰)_창원상수도(토목)투찰_합덕-신례원(2공구)투찰_합덕-신례원(2공구)투찰_경찰서-터미널간도로(투찰)②_왜관-태평건설_예정공정표" xfId="1008" xr:uid="{00000000-0005-0000-0000-0000EF030000}"/>
    <cellStyle name="_대곡이설(투찰)_창원상수도(토목)투찰_합덕-신례원(2공구)투찰_합덕-신례원(2공구)투찰_마현생창(동양고속)" xfId="1009" xr:uid="{00000000-0005-0000-0000-0000F0030000}"/>
    <cellStyle name="_대곡이설(투찰)_창원상수도(토목)투찰_합덕-신례원(2공구)투찰_합덕-신례원(2공구)투찰_마현생창(동양고속)_예정공정표" xfId="1010" xr:uid="{00000000-0005-0000-0000-0000F1030000}"/>
    <cellStyle name="_대곡이설(투찰)_창원상수도(토목)투찰_합덕-신례원(2공구)투찰_합덕-신례원(2공구)투찰_마현생창(동양고속)_왜관-태평건설" xfId="1011" xr:uid="{00000000-0005-0000-0000-0000F2030000}"/>
    <cellStyle name="_대곡이설(투찰)_창원상수도(토목)투찰_합덕-신례원(2공구)투찰_합덕-신례원(2공구)투찰_마현생창(동양고속)_왜관-태평건설_예정공정표" xfId="1012" xr:uid="{00000000-0005-0000-0000-0000F3030000}"/>
    <cellStyle name="_대곡이설(투찰)_창원상수도(토목)투찰_합덕-신례원(2공구)투찰_합덕-신례원(2공구)투찰_봉무지방산업단지도로(투찰)②" xfId="1013" xr:uid="{00000000-0005-0000-0000-0000F4030000}"/>
    <cellStyle name="_대곡이설(투찰)_창원상수도(토목)투찰_합덕-신례원(2공구)투찰_합덕-신례원(2공구)투찰_봉무지방산업단지도로(투찰)②_마현생창(동양고속)" xfId="1014" xr:uid="{00000000-0005-0000-0000-0000F5030000}"/>
    <cellStyle name="_대곡이설(투찰)_창원상수도(토목)투찰_합덕-신례원(2공구)투찰_합덕-신례원(2공구)투찰_봉무지방산업단지도로(투찰)②_마현생창(동양고속)_예정공정표" xfId="1015" xr:uid="{00000000-0005-0000-0000-0000F6030000}"/>
    <cellStyle name="_대곡이설(투찰)_창원상수도(토목)투찰_합덕-신례원(2공구)투찰_합덕-신례원(2공구)투찰_봉무지방산업단지도로(투찰)②_마현생창(동양고속)_왜관-태평건설" xfId="1016" xr:uid="{00000000-0005-0000-0000-0000F7030000}"/>
    <cellStyle name="_대곡이설(투찰)_창원상수도(토목)투찰_합덕-신례원(2공구)투찰_합덕-신례원(2공구)투찰_봉무지방산업단지도로(투찰)②_마현생창(동양고속)_왜관-태평건설_예정공정표" xfId="1017" xr:uid="{00000000-0005-0000-0000-0000F8030000}"/>
    <cellStyle name="_대곡이설(투찰)_창원상수도(토목)투찰_합덕-신례원(2공구)투찰_합덕-신례원(2공구)투찰_봉무지방산업단지도로(투찰)②_예정공정표" xfId="1018" xr:uid="{00000000-0005-0000-0000-0000F9030000}"/>
    <cellStyle name="_대곡이설(투찰)_창원상수도(토목)투찰_합덕-신례원(2공구)투찰_합덕-신례원(2공구)투찰_봉무지방산업단지도로(투찰)②_왜관-태평건설" xfId="1019" xr:uid="{00000000-0005-0000-0000-0000FA030000}"/>
    <cellStyle name="_대곡이설(투찰)_창원상수도(토목)투찰_합덕-신례원(2공구)투찰_합덕-신례원(2공구)투찰_봉무지방산업단지도로(투찰)②_왜관-태평건설_예정공정표" xfId="1020" xr:uid="{00000000-0005-0000-0000-0000FB030000}"/>
    <cellStyle name="_대곡이설(투찰)_창원상수도(토목)투찰_합덕-신례원(2공구)투찰_합덕-신례원(2공구)투찰_봉무지방산업단지도로(투찰)②+0.250%" xfId="1021" xr:uid="{00000000-0005-0000-0000-0000FC030000}"/>
    <cellStyle name="_대곡이설(투찰)_창원상수도(토목)투찰_합덕-신례원(2공구)투찰_합덕-신례원(2공구)투찰_봉무지방산업단지도로(투찰)②+0.250%_마현생창(동양고속)" xfId="1022" xr:uid="{00000000-0005-0000-0000-0000FD030000}"/>
    <cellStyle name="_대곡이설(투찰)_창원상수도(토목)투찰_합덕-신례원(2공구)투찰_합덕-신례원(2공구)투찰_봉무지방산업단지도로(투찰)②+0.250%_마현생창(동양고속)_예정공정표" xfId="1023" xr:uid="{00000000-0005-0000-0000-0000FE030000}"/>
    <cellStyle name="_대곡이설(투찰)_창원상수도(토목)투찰_합덕-신례원(2공구)투찰_합덕-신례원(2공구)투찰_봉무지방산업단지도로(투찰)②+0.250%_마현생창(동양고속)_왜관-태평건설" xfId="1024" xr:uid="{00000000-0005-0000-0000-0000FF030000}"/>
    <cellStyle name="_대곡이설(투찰)_창원상수도(토목)투찰_합덕-신례원(2공구)투찰_합덕-신례원(2공구)투찰_봉무지방산업단지도로(투찰)②+0.250%_마현생창(동양고속)_왜관-태평건설_예정공정표" xfId="1025" xr:uid="{00000000-0005-0000-0000-000000040000}"/>
    <cellStyle name="_대곡이설(투찰)_창원상수도(토목)투찰_합덕-신례원(2공구)투찰_합덕-신례원(2공구)투찰_봉무지방산업단지도로(투찰)②+0.250%_예정공정표" xfId="1026" xr:uid="{00000000-0005-0000-0000-000001040000}"/>
    <cellStyle name="_대곡이설(투찰)_창원상수도(토목)투찰_합덕-신례원(2공구)투찰_합덕-신례원(2공구)투찰_봉무지방산업단지도로(투찰)②+0.250%_왜관-태평건설" xfId="1027" xr:uid="{00000000-0005-0000-0000-000002040000}"/>
    <cellStyle name="_대곡이설(투찰)_창원상수도(토목)투찰_합덕-신례원(2공구)투찰_합덕-신례원(2공구)투찰_봉무지방산업단지도로(투찰)②+0.250%_왜관-태평건설_예정공정표" xfId="1028" xr:uid="{00000000-0005-0000-0000-000003040000}"/>
    <cellStyle name="_대곡이설(투찰)_창원상수도(토목)투찰_합덕-신례원(2공구)투찰_합덕-신례원(2공구)투찰_예정공정표" xfId="1029" xr:uid="{00000000-0005-0000-0000-000004040000}"/>
    <cellStyle name="_대곡이설(투찰)_창원상수도(토목)투찰_합덕-신례원(2공구)투찰_합덕-신례원(2공구)투찰_왜관-태평건설" xfId="1030" xr:uid="{00000000-0005-0000-0000-000005040000}"/>
    <cellStyle name="_대곡이설(투찰)_창원상수도(토목)투찰_합덕-신례원(2공구)투찰_합덕-신례원(2공구)투찰_왜관-태평건설_예정공정표" xfId="1031" xr:uid="{00000000-0005-0000-0000-000006040000}"/>
    <cellStyle name="_대곡이설(투찰)_합덕-신례원(2공구)투찰" xfId="1032" xr:uid="{00000000-0005-0000-0000-000007040000}"/>
    <cellStyle name="_대곡이설(투찰)_합덕-신례원(2공구)투찰_경찰서-터미널간도로(투찰)②" xfId="1033" xr:uid="{00000000-0005-0000-0000-000008040000}"/>
    <cellStyle name="_대곡이설(투찰)_합덕-신례원(2공구)투찰_경찰서-터미널간도로(투찰)②_마현생창(동양고속)" xfId="1034" xr:uid="{00000000-0005-0000-0000-000009040000}"/>
    <cellStyle name="_대곡이설(투찰)_합덕-신례원(2공구)투찰_경찰서-터미널간도로(투찰)②_마현생창(동양고속)_예정공정표" xfId="1035" xr:uid="{00000000-0005-0000-0000-00000A040000}"/>
    <cellStyle name="_대곡이설(투찰)_합덕-신례원(2공구)투찰_경찰서-터미널간도로(투찰)②_마현생창(동양고속)_왜관-태평건설" xfId="1036" xr:uid="{00000000-0005-0000-0000-00000B040000}"/>
    <cellStyle name="_대곡이설(투찰)_합덕-신례원(2공구)투찰_경찰서-터미널간도로(투찰)②_마현생창(동양고속)_왜관-태평건설_예정공정표" xfId="1037" xr:uid="{00000000-0005-0000-0000-00000C040000}"/>
    <cellStyle name="_대곡이설(투찰)_합덕-신례원(2공구)투찰_경찰서-터미널간도로(투찰)②_예정공정표" xfId="1038" xr:uid="{00000000-0005-0000-0000-00000D040000}"/>
    <cellStyle name="_대곡이설(투찰)_합덕-신례원(2공구)투찰_경찰서-터미널간도로(투찰)②_왜관-태평건설" xfId="1039" xr:uid="{00000000-0005-0000-0000-00000E040000}"/>
    <cellStyle name="_대곡이설(투찰)_합덕-신례원(2공구)투찰_경찰서-터미널간도로(투찰)②_왜관-태평건설_예정공정표" xfId="1040" xr:uid="{00000000-0005-0000-0000-00000F040000}"/>
    <cellStyle name="_대곡이설(투찰)_합덕-신례원(2공구)투찰_마현생창(동양고속)" xfId="1041" xr:uid="{00000000-0005-0000-0000-000010040000}"/>
    <cellStyle name="_대곡이설(투찰)_합덕-신례원(2공구)투찰_마현생창(동양고속)_예정공정표" xfId="1042" xr:uid="{00000000-0005-0000-0000-000011040000}"/>
    <cellStyle name="_대곡이설(투찰)_합덕-신례원(2공구)투찰_마현생창(동양고속)_왜관-태평건설" xfId="1043" xr:uid="{00000000-0005-0000-0000-000012040000}"/>
    <cellStyle name="_대곡이설(투찰)_합덕-신례원(2공구)투찰_마현생창(동양고속)_왜관-태평건설_예정공정표" xfId="1044" xr:uid="{00000000-0005-0000-0000-000013040000}"/>
    <cellStyle name="_대곡이설(투찰)_합덕-신례원(2공구)투찰_봉무지방산업단지도로(투찰)②" xfId="1045" xr:uid="{00000000-0005-0000-0000-000014040000}"/>
    <cellStyle name="_대곡이설(투찰)_합덕-신례원(2공구)투찰_봉무지방산업단지도로(투찰)②_마현생창(동양고속)" xfId="1046" xr:uid="{00000000-0005-0000-0000-000015040000}"/>
    <cellStyle name="_대곡이설(투찰)_합덕-신례원(2공구)투찰_봉무지방산업단지도로(투찰)②_마현생창(동양고속)_예정공정표" xfId="1047" xr:uid="{00000000-0005-0000-0000-000016040000}"/>
    <cellStyle name="_대곡이설(투찰)_합덕-신례원(2공구)투찰_봉무지방산업단지도로(투찰)②_마현생창(동양고속)_왜관-태평건설" xfId="1048" xr:uid="{00000000-0005-0000-0000-000017040000}"/>
    <cellStyle name="_대곡이설(투찰)_합덕-신례원(2공구)투찰_봉무지방산업단지도로(투찰)②_마현생창(동양고속)_왜관-태평건설_예정공정표" xfId="1049" xr:uid="{00000000-0005-0000-0000-000018040000}"/>
    <cellStyle name="_대곡이설(투찰)_합덕-신례원(2공구)투찰_봉무지방산업단지도로(투찰)②_예정공정표" xfId="1050" xr:uid="{00000000-0005-0000-0000-000019040000}"/>
    <cellStyle name="_대곡이설(투찰)_합덕-신례원(2공구)투찰_봉무지방산업단지도로(투찰)②_왜관-태평건설" xfId="1051" xr:uid="{00000000-0005-0000-0000-00001A040000}"/>
    <cellStyle name="_대곡이설(투찰)_합덕-신례원(2공구)투찰_봉무지방산업단지도로(투찰)②_왜관-태평건설_예정공정표" xfId="1052" xr:uid="{00000000-0005-0000-0000-00001B040000}"/>
    <cellStyle name="_대곡이설(투찰)_합덕-신례원(2공구)투찰_봉무지방산업단지도로(투찰)②+0.250%" xfId="1053" xr:uid="{00000000-0005-0000-0000-00001C040000}"/>
    <cellStyle name="_대곡이설(투찰)_합덕-신례원(2공구)투찰_봉무지방산업단지도로(투찰)②+0.250%_마현생창(동양고속)" xfId="1054" xr:uid="{00000000-0005-0000-0000-00001D040000}"/>
    <cellStyle name="_대곡이설(투찰)_합덕-신례원(2공구)투찰_봉무지방산업단지도로(투찰)②+0.250%_마현생창(동양고속)_예정공정표" xfId="1055" xr:uid="{00000000-0005-0000-0000-00001E040000}"/>
    <cellStyle name="_대곡이설(투찰)_합덕-신례원(2공구)투찰_봉무지방산업단지도로(투찰)②+0.250%_마현생창(동양고속)_왜관-태평건설" xfId="1056" xr:uid="{00000000-0005-0000-0000-00001F040000}"/>
    <cellStyle name="_대곡이설(투찰)_합덕-신례원(2공구)투찰_봉무지방산업단지도로(투찰)②+0.250%_마현생창(동양고속)_왜관-태평건설_예정공정표" xfId="1057" xr:uid="{00000000-0005-0000-0000-000020040000}"/>
    <cellStyle name="_대곡이설(투찰)_합덕-신례원(2공구)투찰_봉무지방산업단지도로(투찰)②+0.250%_예정공정표" xfId="1058" xr:uid="{00000000-0005-0000-0000-000021040000}"/>
    <cellStyle name="_대곡이설(투찰)_합덕-신례원(2공구)투찰_봉무지방산업단지도로(투찰)②+0.250%_왜관-태평건설" xfId="1059" xr:uid="{00000000-0005-0000-0000-000022040000}"/>
    <cellStyle name="_대곡이설(투찰)_합덕-신례원(2공구)투찰_봉무지방산업단지도로(투찰)②+0.250%_왜관-태평건설_예정공정표" xfId="1060" xr:uid="{00000000-0005-0000-0000-000023040000}"/>
    <cellStyle name="_대곡이설(투찰)_합덕-신례원(2공구)투찰_예정공정표" xfId="1061" xr:uid="{00000000-0005-0000-0000-000024040000}"/>
    <cellStyle name="_대곡이설(투찰)_합덕-신례원(2공구)투찰_왜관-태평건설" xfId="1062" xr:uid="{00000000-0005-0000-0000-000025040000}"/>
    <cellStyle name="_대곡이설(투찰)_합덕-신례원(2공구)투찰_왜관-태평건설_예정공정표" xfId="1063" xr:uid="{00000000-0005-0000-0000-000026040000}"/>
    <cellStyle name="_대곡이설(투찰)_합덕-신례원(2공구)투찰_합덕-신례원(2공구)투찰" xfId="1064" xr:uid="{00000000-0005-0000-0000-000027040000}"/>
    <cellStyle name="_대곡이설(투찰)_합덕-신례원(2공구)투찰_합덕-신례원(2공구)투찰_경찰서-터미널간도로(투찰)②" xfId="1065" xr:uid="{00000000-0005-0000-0000-000028040000}"/>
    <cellStyle name="_대곡이설(투찰)_합덕-신례원(2공구)투찰_합덕-신례원(2공구)투찰_경찰서-터미널간도로(투찰)②_마현생창(동양고속)" xfId="1066" xr:uid="{00000000-0005-0000-0000-000029040000}"/>
    <cellStyle name="_대곡이설(투찰)_합덕-신례원(2공구)투찰_합덕-신례원(2공구)투찰_경찰서-터미널간도로(투찰)②_마현생창(동양고속)_예정공정표" xfId="1067" xr:uid="{00000000-0005-0000-0000-00002A040000}"/>
    <cellStyle name="_대곡이설(투찰)_합덕-신례원(2공구)투찰_합덕-신례원(2공구)투찰_경찰서-터미널간도로(투찰)②_마현생창(동양고속)_왜관-태평건설" xfId="1068" xr:uid="{00000000-0005-0000-0000-00002B040000}"/>
    <cellStyle name="_대곡이설(투찰)_합덕-신례원(2공구)투찰_합덕-신례원(2공구)투찰_경찰서-터미널간도로(투찰)②_마현생창(동양고속)_왜관-태평건설_예정공정표" xfId="1069" xr:uid="{00000000-0005-0000-0000-00002C040000}"/>
    <cellStyle name="_대곡이설(투찰)_합덕-신례원(2공구)투찰_합덕-신례원(2공구)투찰_경찰서-터미널간도로(투찰)②_예정공정표" xfId="1070" xr:uid="{00000000-0005-0000-0000-00002D040000}"/>
    <cellStyle name="_대곡이설(투찰)_합덕-신례원(2공구)투찰_합덕-신례원(2공구)투찰_경찰서-터미널간도로(투찰)②_왜관-태평건설" xfId="1071" xr:uid="{00000000-0005-0000-0000-00002E040000}"/>
    <cellStyle name="_대곡이설(투찰)_합덕-신례원(2공구)투찰_합덕-신례원(2공구)투찰_경찰서-터미널간도로(투찰)②_왜관-태평건설_예정공정표" xfId="1072" xr:uid="{00000000-0005-0000-0000-00002F040000}"/>
    <cellStyle name="_대곡이설(투찰)_합덕-신례원(2공구)투찰_합덕-신례원(2공구)투찰_마현생창(동양고속)" xfId="1073" xr:uid="{00000000-0005-0000-0000-000030040000}"/>
    <cellStyle name="_대곡이설(투찰)_합덕-신례원(2공구)투찰_합덕-신례원(2공구)투찰_마현생창(동양고속)_예정공정표" xfId="1074" xr:uid="{00000000-0005-0000-0000-000031040000}"/>
    <cellStyle name="_대곡이설(투찰)_합덕-신례원(2공구)투찰_합덕-신례원(2공구)투찰_마현생창(동양고속)_왜관-태평건설" xfId="1075" xr:uid="{00000000-0005-0000-0000-000032040000}"/>
    <cellStyle name="_대곡이설(투찰)_합덕-신례원(2공구)투찰_합덕-신례원(2공구)투찰_마현생창(동양고속)_왜관-태평건설_예정공정표" xfId="1076" xr:uid="{00000000-0005-0000-0000-000033040000}"/>
    <cellStyle name="_대곡이설(투찰)_합덕-신례원(2공구)투찰_합덕-신례원(2공구)투찰_봉무지방산업단지도로(투찰)②" xfId="1077" xr:uid="{00000000-0005-0000-0000-000034040000}"/>
    <cellStyle name="_대곡이설(투찰)_합덕-신례원(2공구)투찰_합덕-신례원(2공구)투찰_봉무지방산업단지도로(투찰)②_마현생창(동양고속)" xfId="1078" xr:uid="{00000000-0005-0000-0000-000035040000}"/>
    <cellStyle name="_대곡이설(투찰)_합덕-신례원(2공구)투찰_합덕-신례원(2공구)투찰_봉무지방산업단지도로(투찰)②_마현생창(동양고속)_예정공정표" xfId="1079" xr:uid="{00000000-0005-0000-0000-000036040000}"/>
    <cellStyle name="_대곡이설(투찰)_합덕-신례원(2공구)투찰_합덕-신례원(2공구)투찰_봉무지방산업단지도로(투찰)②_마현생창(동양고속)_왜관-태평건설" xfId="1080" xr:uid="{00000000-0005-0000-0000-000037040000}"/>
    <cellStyle name="_대곡이설(투찰)_합덕-신례원(2공구)투찰_합덕-신례원(2공구)투찰_봉무지방산업단지도로(투찰)②_마현생창(동양고속)_왜관-태평건설_예정공정표" xfId="1081" xr:uid="{00000000-0005-0000-0000-000038040000}"/>
    <cellStyle name="_대곡이설(투찰)_합덕-신례원(2공구)투찰_합덕-신례원(2공구)투찰_봉무지방산업단지도로(투찰)②_예정공정표" xfId="1082" xr:uid="{00000000-0005-0000-0000-000039040000}"/>
    <cellStyle name="_대곡이설(투찰)_합덕-신례원(2공구)투찰_합덕-신례원(2공구)투찰_봉무지방산업단지도로(투찰)②_왜관-태평건설" xfId="1083" xr:uid="{00000000-0005-0000-0000-00003A040000}"/>
    <cellStyle name="_대곡이설(투찰)_합덕-신례원(2공구)투찰_합덕-신례원(2공구)투찰_봉무지방산업단지도로(투찰)②_왜관-태평건설_예정공정표" xfId="1084" xr:uid="{00000000-0005-0000-0000-00003B040000}"/>
    <cellStyle name="_대곡이설(투찰)_합덕-신례원(2공구)투찰_합덕-신례원(2공구)투찰_봉무지방산업단지도로(투찰)②+0.250%" xfId="1085" xr:uid="{00000000-0005-0000-0000-00003C040000}"/>
    <cellStyle name="_대곡이설(투찰)_합덕-신례원(2공구)투찰_합덕-신례원(2공구)투찰_봉무지방산업단지도로(투찰)②+0.250%_마현생창(동양고속)" xfId="1086" xr:uid="{00000000-0005-0000-0000-00003D040000}"/>
    <cellStyle name="_대곡이설(투찰)_합덕-신례원(2공구)투찰_합덕-신례원(2공구)투찰_봉무지방산업단지도로(투찰)②+0.250%_마현생창(동양고속)_예정공정표" xfId="1087" xr:uid="{00000000-0005-0000-0000-00003E040000}"/>
    <cellStyle name="_대곡이설(투찰)_합덕-신례원(2공구)투찰_합덕-신례원(2공구)투찰_봉무지방산업단지도로(투찰)②+0.250%_마현생창(동양고속)_왜관-태평건설" xfId="1088" xr:uid="{00000000-0005-0000-0000-00003F040000}"/>
    <cellStyle name="_대곡이설(투찰)_합덕-신례원(2공구)투찰_합덕-신례원(2공구)투찰_봉무지방산업단지도로(투찰)②+0.250%_마현생창(동양고속)_왜관-태평건설_예정공정표" xfId="1089" xr:uid="{00000000-0005-0000-0000-000040040000}"/>
    <cellStyle name="_대곡이설(투찰)_합덕-신례원(2공구)투찰_합덕-신례원(2공구)투찰_봉무지방산업단지도로(투찰)②+0.250%_예정공정표" xfId="1090" xr:uid="{00000000-0005-0000-0000-000041040000}"/>
    <cellStyle name="_대곡이설(투찰)_합덕-신례원(2공구)투찰_합덕-신례원(2공구)투찰_봉무지방산업단지도로(투찰)②+0.250%_왜관-태평건설" xfId="1091" xr:uid="{00000000-0005-0000-0000-000042040000}"/>
    <cellStyle name="_대곡이설(투찰)_합덕-신례원(2공구)투찰_합덕-신례원(2공구)투찰_봉무지방산업단지도로(투찰)②+0.250%_왜관-태평건설_예정공정표" xfId="1092" xr:uid="{00000000-0005-0000-0000-000043040000}"/>
    <cellStyle name="_대곡이설(투찰)_합덕-신례원(2공구)투찰_합덕-신례원(2공구)투찰_예정공정표" xfId="1093" xr:uid="{00000000-0005-0000-0000-000044040000}"/>
    <cellStyle name="_대곡이설(투찰)_합덕-신례원(2공구)투찰_합덕-신례원(2공구)투찰_왜관-태평건설" xfId="1094" xr:uid="{00000000-0005-0000-0000-000045040000}"/>
    <cellStyle name="_대곡이설(투찰)_합덕-신례원(2공구)투찰_합덕-신례원(2공구)투찰_왜관-태평건설_예정공정표" xfId="1095" xr:uid="{00000000-0005-0000-0000-000046040000}"/>
    <cellStyle name="_대관업무비" xfId="1096" xr:uid="{00000000-0005-0000-0000-000047040000}"/>
    <cellStyle name="_대관협의비용" xfId="1097" xr:uid="{00000000-0005-0000-0000-000048040000}"/>
    <cellStyle name="_대아금형사식당신축공사-보고서" xfId="1098" xr:uid="{00000000-0005-0000-0000-000049040000}"/>
    <cellStyle name="_대전망운용국 대수선 전기공사+개요" xfId="1099" xr:uid="{00000000-0005-0000-0000-00004A040000}"/>
    <cellStyle name="_도교육청식당@(060411)" xfId="1100" xr:uid="{00000000-0005-0000-0000-00004B040000}"/>
    <cellStyle name="_도급내역(전체분)" xfId="1101" xr:uid="{00000000-0005-0000-0000-00004C040000}"/>
    <cellStyle name="_도급내역(전체분)_복사본 총괄1회변경" xfId="1102" xr:uid="{00000000-0005-0000-0000-00004D040000}"/>
    <cellStyle name="_도급내역(전체분)_총괄1회변경" xfId="1103" xr:uid="{00000000-0005-0000-0000-00004E040000}"/>
    <cellStyle name="_도급내역(토공)" xfId="1104" xr:uid="{00000000-0005-0000-0000-00004F040000}"/>
    <cellStyle name="_도덕-고흥도로(투찰)" xfId="1105" xr:uid="{00000000-0005-0000-0000-000050040000}"/>
    <cellStyle name="_도면" xfId="1106" xr:uid="{00000000-0005-0000-0000-000051040000}"/>
    <cellStyle name="_동구효청원설계내역서" xfId="1107" xr:uid="{00000000-0005-0000-0000-000052040000}"/>
    <cellStyle name="_동목포전화국제4회기성청구서" xfId="1108" xr:uid="{00000000-0005-0000-0000-000053040000}"/>
    <cellStyle name="_두계변전소하도급" xfId="1109" xr:uid="{00000000-0005-0000-0000-000054040000}"/>
    <cellStyle name="_둔전~삼계리내역서(가로등)-수정" xfId="1110" xr:uid="{00000000-0005-0000-0000-000055040000}"/>
    <cellStyle name="_등촌동 어린이집" xfId="1111" xr:uid="{00000000-0005-0000-0000-000056040000}"/>
    <cellStyle name="_마트계약내역서" xfId="1112" xr:uid="{00000000-0005-0000-0000-000057040000}"/>
    <cellStyle name="_말띠고개(수정)" xfId="1113" xr:uid="{00000000-0005-0000-0000-000058040000}"/>
    <cellStyle name="_말씀교회내역(서희)원가팀송부(주방제외)" xfId="1114" xr:uid="{00000000-0005-0000-0000-000059040000}"/>
    <cellStyle name="_말씀교회내역설비" xfId="1115" xr:uid="{00000000-0005-0000-0000-00005A040000}"/>
    <cellStyle name="_말씀교회-설비5%" xfId="1116" xr:uid="{00000000-0005-0000-0000-00005B040000}"/>
    <cellStyle name="_메디칼센터도급" xfId="1117" xr:uid="{00000000-0005-0000-0000-00005C040000}"/>
    <cellStyle name="_무창(전자입찰용)" xfId="1118" xr:uid="{00000000-0005-0000-0000-00005D040000}"/>
    <cellStyle name="_무창(전자입찰용)_예정공정표" xfId="1119" xr:uid="{00000000-0005-0000-0000-00005E040000}"/>
    <cellStyle name="_무창(전자입찰용)_왜관-태평건설" xfId="1120" xr:uid="{00000000-0005-0000-0000-00005F040000}"/>
    <cellStyle name="_무창(전자입찰용)_왜관-태평건설_예정공정표" xfId="1121" xr:uid="{00000000-0005-0000-0000-000060040000}"/>
    <cellStyle name="_무창투찰" xfId="1122" xr:uid="{00000000-0005-0000-0000-000061040000}"/>
    <cellStyle name="_무창투찰_예정공정표" xfId="1123" xr:uid="{00000000-0005-0000-0000-000062040000}"/>
    <cellStyle name="_문래동쇼핑몰" xfId="1124" xr:uid="{00000000-0005-0000-0000-000063040000}"/>
    <cellStyle name="_문화교회-설비(11.07)" xfId="1125" xr:uid="{00000000-0005-0000-0000-000064040000}"/>
    <cellStyle name="_미래넷 견적서" xfId="1126" xr:uid="{00000000-0005-0000-0000-000065040000}"/>
    <cellStyle name="_미일초등.미아중 공사대비표" xfId="1127" xr:uid="{00000000-0005-0000-0000-000066040000}"/>
    <cellStyle name="_미풍견적(충남배전)" xfId="1128" xr:uid="{00000000-0005-0000-0000-000067040000}"/>
    <cellStyle name="_민락동 내역서( 최종)" xfId="1129" xr:uid="{00000000-0005-0000-0000-000068040000}"/>
    <cellStyle name="_반여2동공영주차장-1" xfId="1130" xr:uid="{00000000-0005-0000-0000-000069040000}"/>
    <cellStyle name="_반여2동사통신내역서" xfId="1131" xr:uid="{00000000-0005-0000-0000-00006A040000}"/>
    <cellStyle name="_발산지구내역서" xfId="1132" xr:uid="{00000000-0005-0000-0000-00006B040000}"/>
    <cellStyle name="_방송내역서" xfId="1133" xr:uid="{00000000-0005-0000-0000-00006C040000}"/>
    <cellStyle name="_방열기포함내역서" xfId="1134" xr:uid="{00000000-0005-0000-0000-00006D040000}"/>
    <cellStyle name="_방침품의 원가" xfId="1135" xr:uid="{00000000-0005-0000-0000-00006E040000}"/>
    <cellStyle name="_배수공집계" xfId="1136" xr:uid="{00000000-0005-0000-0000-00006F040000}"/>
    <cellStyle name="_백령덕적무전기" xfId="1137" xr:uid="{00000000-0005-0000-0000-000070040000}"/>
    <cellStyle name="_백령덕적무전기_한전제출자료" xfId="1138" xr:uid="{00000000-0005-0000-0000-000071040000}"/>
    <cellStyle name="_백령덕적무전기_한전제출자료_20070508 - 원가조사(2007년 종합 미들웨어 시뮬레이터 포함)" xfId="1139" xr:uid="{00000000-0005-0000-0000-000072040000}"/>
    <cellStyle name="_백령덕적무전기_한전제출자료_20070523 - 원가(재조사)" xfId="1140" xr:uid="{00000000-0005-0000-0000-000073040000}"/>
    <cellStyle name="_백령덕적무전기_한전제출자료_20070605 - 원가조사 최종" xfId="1141" xr:uid="{00000000-0005-0000-0000-000074040000}"/>
    <cellStyle name="_백령덕적무전기_한전제출자료_원가조사 - 최종(2006상반기) - 20060515(2005년하반기와 비교) - 인터넷가격(106프로로 최종수정) " xfId="1142" xr:uid="{00000000-0005-0000-0000-000075040000}"/>
    <cellStyle name="_백령덕적무전기_한전제출자료_원가조사 - 최종(2006상반기) - 20060522 - 2006년 상반기 최종 단가" xfId="1143" xr:uid="{00000000-0005-0000-0000-000076040000}"/>
    <cellStyle name="_백령덕적무전기_한전제출자료_원가조사(2007년 종합) - 20070119" xfId="1144" xr:uid="{00000000-0005-0000-0000-000077040000}"/>
    <cellStyle name="_백령덕적무전기_한전제출자료_원가조사(2007년 종합) - 20070326" xfId="1145" xr:uid="{00000000-0005-0000-0000-000078040000}"/>
    <cellStyle name="_백령덕적무전기_한전제출자료_원가조사(2007년 종합) - 20070327" xfId="1146" xr:uid="{00000000-0005-0000-0000-000079040000}"/>
    <cellStyle name="_변경계약분실행및2001년실행(견적비교포함)" xfId="1147" xr:uid="{00000000-0005-0000-0000-00007A040000}"/>
    <cellStyle name="_변경계약분실행및2001년실행(견적비교포함)_공무정산양식(10월초)" xfId="1148" xr:uid="{00000000-0005-0000-0000-00007B040000}"/>
    <cellStyle name="_변경계약분실행및2001년실행(견적비교포함)_공무정산양식(10월초)_기성내역서" xfId="1149" xr:uid="{00000000-0005-0000-0000-00007C040000}"/>
    <cellStyle name="_변경계약분실행및2001년실행(견적비교포함)_공무정산양식(10월초)_기성내역서_전체계약변경(03)" xfId="1150" xr:uid="{00000000-0005-0000-0000-00007D040000}"/>
    <cellStyle name="_변경계약분실행및2001년실행(견적비교포함)_공무정산양식(10월초)_전체계약변경(03)" xfId="1151" xr:uid="{00000000-0005-0000-0000-00007E040000}"/>
    <cellStyle name="_변경계약분실행및2001년실행(견적비교포함)_공무정산양식(10월초)_포장외건(최종)" xfId="1152" xr:uid="{00000000-0005-0000-0000-00007F040000}"/>
    <cellStyle name="_변경계약분실행및2001년실행(견적비교포함)_기성내역서" xfId="1153" xr:uid="{00000000-0005-0000-0000-000080040000}"/>
    <cellStyle name="_변경계약분실행및2001년실행(견적비교포함)_기성내역서_전체계약변경(03)" xfId="1154" xr:uid="{00000000-0005-0000-0000-000081040000}"/>
    <cellStyle name="_변경계약분실행및2001년실행(견적비교포함)_전체계약변경(03)" xfId="1155" xr:uid="{00000000-0005-0000-0000-000082040000}"/>
    <cellStyle name="_변경계약분실행및2001년실행(견적비교포함)_포장외건(최종)" xfId="1156" xr:uid="{00000000-0005-0000-0000-000083040000}"/>
    <cellStyle name="_본관전원이설및전기개보수내역서" xfId="1157" xr:uid="{00000000-0005-0000-0000-000084040000}"/>
    <cellStyle name="_봉림고교 교사신축(최종)" xfId="1158" xr:uid="{00000000-0005-0000-0000-000085040000}"/>
    <cellStyle name="_봉림고교 교사신축(최종)-참고용" xfId="1159" xr:uid="{00000000-0005-0000-0000-000086040000}"/>
    <cellStyle name="_봉화군 분뇨처리장 (케이디 파워)" xfId="1160" xr:uid="{00000000-0005-0000-0000-000087040000}"/>
    <cellStyle name="_봉화군 분뇨처리장 수전설비 교체공사" xfId="1161" xr:uid="{00000000-0005-0000-0000-000088040000}"/>
    <cellStyle name="_봉화군 분뇨처리장 수전설비 교체공사(이윤수정)" xfId="1162" xr:uid="{00000000-0005-0000-0000-000089040000}"/>
    <cellStyle name="_봉화군 분뇨처리장(오무기전)(타견적)" xfId="1163" xr:uid="{00000000-0005-0000-0000-00008A040000}"/>
    <cellStyle name="_부대시설물수량산출" xfId="1164" xr:uid="{00000000-0005-0000-0000-00008B040000}"/>
    <cellStyle name="_부대입찰양식②" xfId="1165" xr:uid="{00000000-0005-0000-0000-00008C040000}"/>
    <cellStyle name="_부대입찰양식②_경찰서-터미널간도로(투찰)②" xfId="1166" xr:uid="{00000000-0005-0000-0000-00008D040000}"/>
    <cellStyle name="_부대입찰양식②_경찰서-터미널간도로(투찰)②_마현생창(동양고속)" xfId="1167" xr:uid="{00000000-0005-0000-0000-00008E040000}"/>
    <cellStyle name="_부대입찰양식②_경찰서-터미널간도로(투찰)②_마현생창(동양고속)_예정공정표" xfId="1168" xr:uid="{00000000-0005-0000-0000-00008F040000}"/>
    <cellStyle name="_부대입찰양식②_경찰서-터미널간도로(투찰)②_마현생창(동양고속)_왜관-태평건설" xfId="1169" xr:uid="{00000000-0005-0000-0000-000090040000}"/>
    <cellStyle name="_부대입찰양식②_경찰서-터미널간도로(투찰)②_마현생창(동양고속)_왜관-태평건설_예정공정표" xfId="1170" xr:uid="{00000000-0005-0000-0000-000091040000}"/>
    <cellStyle name="_부대입찰양식②_경찰서-터미널간도로(투찰)②_예정공정표" xfId="1171" xr:uid="{00000000-0005-0000-0000-000092040000}"/>
    <cellStyle name="_부대입찰양식②_경찰서-터미널간도로(투찰)②_왜관-태평건설" xfId="1172" xr:uid="{00000000-0005-0000-0000-000093040000}"/>
    <cellStyle name="_부대입찰양식②_경찰서-터미널간도로(투찰)②_왜관-태평건설_예정공정표" xfId="1173" xr:uid="{00000000-0005-0000-0000-000094040000}"/>
    <cellStyle name="_부대입찰양식②_마현생창(동양고속)" xfId="1174" xr:uid="{00000000-0005-0000-0000-000095040000}"/>
    <cellStyle name="_부대입찰양식②_마현생창(동양고속)_예정공정표" xfId="1175" xr:uid="{00000000-0005-0000-0000-000096040000}"/>
    <cellStyle name="_부대입찰양식②_마현생창(동양고속)_왜관-태평건설" xfId="1176" xr:uid="{00000000-0005-0000-0000-000097040000}"/>
    <cellStyle name="_부대입찰양식②_마현생창(동양고속)_왜관-태평건설_예정공정표" xfId="1177" xr:uid="{00000000-0005-0000-0000-000098040000}"/>
    <cellStyle name="_부대입찰양식②_봉무지방산업단지도로(투찰)②" xfId="1178" xr:uid="{00000000-0005-0000-0000-000099040000}"/>
    <cellStyle name="_부대입찰양식②_봉무지방산업단지도로(투찰)②_마현생창(동양고속)" xfId="1179" xr:uid="{00000000-0005-0000-0000-00009A040000}"/>
    <cellStyle name="_부대입찰양식②_봉무지방산업단지도로(투찰)②_마현생창(동양고속)_예정공정표" xfId="1180" xr:uid="{00000000-0005-0000-0000-00009B040000}"/>
    <cellStyle name="_부대입찰양식②_봉무지방산업단지도로(투찰)②_마현생창(동양고속)_왜관-태평건설" xfId="1181" xr:uid="{00000000-0005-0000-0000-00009C040000}"/>
    <cellStyle name="_부대입찰양식②_봉무지방산업단지도로(투찰)②_마현생창(동양고속)_왜관-태평건설_예정공정표" xfId="1182" xr:uid="{00000000-0005-0000-0000-00009D040000}"/>
    <cellStyle name="_부대입찰양식②_봉무지방산업단지도로(투찰)②_예정공정표" xfId="1183" xr:uid="{00000000-0005-0000-0000-00009E040000}"/>
    <cellStyle name="_부대입찰양식②_봉무지방산업단지도로(투찰)②_왜관-태평건설" xfId="1184" xr:uid="{00000000-0005-0000-0000-00009F040000}"/>
    <cellStyle name="_부대입찰양식②_봉무지방산업단지도로(투찰)②_왜관-태평건설_예정공정표" xfId="1185" xr:uid="{00000000-0005-0000-0000-0000A0040000}"/>
    <cellStyle name="_부대입찰양식②_봉무지방산업단지도로(투찰)②+0.250%" xfId="1186" xr:uid="{00000000-0005-0000-0000-0000A1040000}"/>
    <cellStyle name="_부대입찰양식②_봉무지방산업단지도로(투찰)②+0.250%_마현생창(동양고속)" xfId="1187" xr:uid="{00000000-0005-0000-0000-0000A2040000}"/>
    <cellStyle name="_부대입찰양식②_봉무지방산업단지도로(투찰)②+0.250%_마현생창(동양고속)_예정공정표" xfId="1188" xr:uid="{00000000-0005-0000-0000-0000A3040000}"/>
    <cellStyle name="_부대입찰양식②_봉무지방산업단지도로(투찰)②+0.250%_마현생창(동양고속)_왜관-태평건설" xfId="1189" xr:uid="{00000000-0005-0000-0000-0000A4040000}"/>
    <cellStyle name="_부대입찰양식②_봉무지방산업단지도로(투찰)②+0.250%_마현생창(동양고속)_왜관-태평건설_예정공정표" xfId="1190" xr:uid="{00000000-0005-0000-0000-0000A5040000}"/>
    <cellStyle name="_부대입찰양식②_봉무지방산업단지도로(투찰)②+0.250%_예정공정표" xfId="1191" xr:uid="{00000000-0005-0000-0000-0000A6040000}"/>
    <cellStyle name="_부대입찰양식②_봉무지방산업단지도로(투찰)②+0.250%_왜관-태평건설" xfId="1192" xr:uid="{00000000-0005-0000-0000-0000A7040000}"/>
    <cellStyle name="_부대입찰양식②_봉무지방산업단지도로(투찰)②+0.250%_왜관-태평건설_예정공정표" xfId="1193" xr:uid="{00000000-0005-0000-0000-0000A8040000}"/>
    <cellStyle name="_부대입찰양식②_예정공정표" xfId="1194" xr:uid="{00000000-0005-0000-0000-0000A9040000}"/>
    <cellStyle name="_부대입찰양식②_왜관-태평건설" xfId="1195" xr:uid="{00000000-0005-0000-0000-0000AA040000}"/>
    <cellStyle name="_부대입찰양식②_왜관-태평건설_예정공정표" xfId="1196" xr:uid="{00000000-0005-0000-0000-0000AB040000}"/>
    <cellStyle name="_부대입찰양식②_합덕-신례원(2공구)투찰" xfId="1197" xr:uid="{00000000-0005-0000-0000-0000AC040000}"/>
    <cellStyle name="_부대입찰양식②_합덕-신례원(2공구)투찰_경찰서-터미널간도로(투찰)②" xfId="1198" xr:uid="{00000000-0005-0000-0000-0000AD040000}"/>
    <cellStyle name="_부대입찰양식②_합덕-신례원(2공구)투찰_경찰서-터미널간도로(투찰)②_마현생창(동양고속)" xfId="1199" xr:uid="{00000000-0005-0000-0000-0000AE040000}"/>
    <cellStyle name="_부대입찰양식②_합덕-신례원(2공구)투찰_경찰서-터미널간도로(투찰)②_마현생창(동양고속)_예정공정표" xfId="1200" xr:uid="{00000000-0005-0000-0000-0000AF040000}"/>
    <cellStyle name="_부대입찰양식②_합덕-신례원(2공구)투찰_경찰서-터미널간도로(투찰)②_마현생창(동양고속)_왜관-태평건설" xfId="1201" xr:uid="{00000000-0005-0000-0000-0000B0040000}"/>
    <cellStyle name="_부대입찰양식②_합덕-신례원(2공구)투찰_경찰서-터미널간도로(투찰)②_마현생창(동양고속)_왜관-태평건설_예정공정표" xfId="1202" xr:uid="{00000000-0005-0000-0000-0000B1040000}"/>
    <cellStyle name="_부대입찰양식②_합덕-신례원(2공구)투찰_경찰서-터미널간도로(투찰)②_예정공정표" xfId="1203" xr:uid="{00000000-0005-0000-0000-0000B2040000}"/>
    <cellStyle name="_부대입찰양식②_합덕-신례원(2공구)투찰_경찰서-터미널간도로(투찰)②_왜관-태평건설" xfId="1204" xr:uid="{00000000-0005-0000-0000-0000B3040000}"/>
    <cellStyle name="_부대입찰양식②_합덕-신례원(2공구)투찰_경찰서-터미널간도로(투찰)②_왜관-태평건설_예정공정표" xfId="1205" xr:uid="{00000000-0005-0000-0000-0000B4040000}"/>
    <cellStyle name="_부대입찰양식②_합덕-신례원(2공구)투찰_마현생창(동양고속)" xfId="1206" xr:uid="{00000000-0005-0000-0000-0000B5040000}"/>
    <cellStyle name="_부대입찰양식②_합덕-신례원(2공구)투찰_마현생창(동양고속)_예정공정표" xfId="1207" xr:uid="{00000000-0005-0000-0000-0000B6040000}"/>
    <cellStyle name="_부대입찰양식②_합덕-신례원(2공구)투찰_마현생창(동양고속)_왜관-태평건설" xfId="1208" xr:uid="{00000000-0005-0000-0000-0000B7040000}"/>
    <cellStyle name="_부대입찰양식②_합덕-신례원(2공구)투찰_마현생창(동양고속)_왜관-태평건설_예정공정표" xfId="1209" xr:uid="{00000000-0005-0000-0000-0000B8040000}"/>
    <cellStyle name="_부대입찰양식②_합덕-신례원(2공구)투찰_봉무지방산업단지도로(투찰)②" xfId="1210" xr:uid="{00000000-0005-0000-0000-0000B9040000}"/>
    <cellStyle name="_부대입찰양식②_합덕-신례원(2공구)투찰_봉무지방산업단지도로(투찰)②_마현생창(동양고속)" xfId="1211" xr:uid="{00000000-0005-0000-0000-0000BA040000}"/>
    <cellStyle name="_부대입찰양식②_합덕-신례원(2공구)투찰_봉무지방산업단지도로(투찰)②_마현생창(동양고속)_예정공정표" xfId="1212" xr:uid="{00000000-0005-0000-0000-0000BB040000}"/>
    <cellStyle name="_부대입찰양식②_합덕-신례원(2공구)투찰_봉무지방산업단지도로(투찰)②_마현생창(동양고속)_왜관-태평건설" xfId="1213" xr:uid="{00000000-0005-0000-0000-0000BC040000}"/>
    <cellStyle name="_부대입찰양식②_합덕-신례원(2공구)투찰_봉무지방산업단지도로(투찰)②_마현생창(동양고속)_왜관-태평건설_예정공정표" xfId="1214" xr:uid="{00000000-0005-0000-0000-0000BD040000}"/>
    <cellStyle name="_부대입찰양식②_합덕-신례원(2공구)투찰_봉무지방산업단지도로(투찰)②_예정공정표" xfId="1215" xr:uid="{00000000-0005-0000-0000-0000BE040000}"/>
    <cellStyle name="_부대입찰양식②_합덕-신례원(2공구)투찰_봉무지방산업단지도로(투찰)②_왜관-태평건설" xfId="1216" xr:uid="{00000000-0005-0000-0000-0000BF040000}"/>
    <cellStyle name="_부대입찰양식②_합덕-신례원(2공구)투찰_봉무지방산업단지도로(투찰)②_왜관-태평건설_예정공정표" xfId="1217" xr:uid="{00000000-0005-0000-0000-0000C0040000}"/>
    <cellStyle name="_부대입찰양식②_합덕-신례원(2공구)투찰_봉무지방산업단지도로(투찰)②+0.250%" xfId="1218" xr:uid="{00000000-0005-0000-0000-0000C1040000}"/>
    <cellStyle name="_부대입찰양식②_합덕-신례원(2공구)투찰_봉무지방산업단지도로(투찰)②+0.250%_마현생창(동양고속)" xfId="1219" xr:uid="{00000000-0005-0000-0000-0000C2040000}"/>
    <cellStyle name="_부대입찰양식②_합덕-신례원(2공구)투찰_봉무지방산업단지도로(투찰)②+0.250%_마현생창(동양고속)_예정공정표" xfId="1220" xr:uid="{00000000-0005-0000-0000-0000C3040000}"/>
    <cellStyle name="_부대입찰양식②_합덕-신례원(2공구)투찰_봉무지방산업단지도로(투찰)②+0.250%_마현생창(동양고속)_왜관-태평건설" xfId="1221" xr:uid="{00000000-0005-0000-0000-0000C4040000}"/>
    <cellStyle name="_부대입찰양식②_합덕-신례원(2공구)투찰_봉무지방산업단지도로(투찰)②+0.250%_마현생창(동양고속)_왜관-태평건설_예정공정표" xfId="1222" xr:uid="{00000000-0005-0000-0000-0000C5040000}"/>
    <cellStyle name="_부대입찰양식②_합덕-신례원(2공구)투찰_봉무지방산업단지도로(투찰)②+0.250%_예정공정표" xfId="1223" xr:uid="{00000000-0005-0000-0000-0000C6040000}"/>
    <cellStyle name="_부대입찰양식②_합덕-신례원(2공구)투찰_봉무지방산업단지도로(투찰)②+0.250%_왜관-태평건설" xfId="1224" xr:uid="{00000000-0005-0000-0000-0000C7040000}"/>
    <cellStyle name="_부대입찰양식②_합덕-신례원(2공구)투찰_봉무지방산업단지도로(투찰)②+0.250%_왜관-태평건설_예정공정표" xfId="1225" xr:uid="{00000000-0005-0000-0000-0000C8040000}"/>
    <cellStyle name="_부대입찰양식②_합덕-신례원(2공구)투찰_예정공정표" xfId="1226" xr:uid="{00000000-0005-0000-0000-0000C9040000}"/>
    <cellStyle name="_부대입찰양식②_합덕-신례원(2공구)투찰_왜관-태평건설" xfId="1227" xr:uid="{00000000-0005-0000-0000-0000CA040000}"/>
    <cellStyle name="_부대입찰양식②_합덕-신례원(2공구)투찰_왜관-태평건설_예정공정표" xfId="1228" xr:uid="{00000000-0005-0000-0000-0000CB040000}"/>
    <cellStyle name="_부대입찰양식②_합덕-신례원(2공구)투찰_합덕-신례원(2공구)투찰" xfId="1229" xr:uid="{00000000-0005-0000-0000-0000CC040000}"/>
    <cellStyle name="_부대입찰양식②_합덕-신례원(2공구)투찰_합덕-신례원(2공구)투찰_경찰서-터미널간도로(투찰)②" xfId="1230" xr:uid="{00000000-0005-0000-0000-0000CD040000}"/>
    <cellStyle name="_부대입찰양식②_합덕-신례원(2공구)투찰_합덕-신례원(2공구)투찰_경찰서-터미널간도로(투찰)②_마현생창(동양고속)" xfId="1231" xr:uid="{00000000-0005-0000-0000-0000CE040000}"/>
    <cellStyle name="_부대입찰양식②_합덕-신례원(2공구)투찰_합덕-신례원(2공구)투찰_경찰서-터미널간도로(투찰)②_마현생창(동양고속)_예정공정표" xfId="1232" xr:uid="{00000000-0005-0000-0000-0000CF040000}"/>
    <cellStyle name="_부대입찰양식②_합덕-신례원(2공구)투찰_합덕-신례원(2공구)투찰_경찰서-터미널간도로(투찰)②_마현생창(동양고속)_왜관-태평건설" xfId="1233" xr:uid="{00000000-0005-0000-0000-0000D0040000}"/>
    <cellStyle name="_부대입찰양식②_합덕-신례원(2공구)투찰_합덕-신례원(2공구)투찰_경찰서-터미널간도로(투찰)②_마현생창(동양고속)_왜관-태평건설_예정공정표" xfId="1234" xr:uid="{00000000-0005-0000-0000-0000D1040000}"/>
    <cellStyle name="_부대입찰양식②_합덕-신례원(2공구)투찰_합덕-신례원(2공구)투찰_경찰서-터미널간도로(투찰)②_예정공정표" xfId="1235" xr:uid="{00000000-0005-0000-0000-0000D2040000}"/>
    <cellStyle name="_부대입찰양식②_합덕-신례원(2공구)투찰_합덕-신례원(2공구)투찰_경찰서-터미널간도로(투찰)②_왜관-태평건설" xfId="1236" xr:uid="{00000000-0005-0000-0000-0000D3040000}"/>
    <cellStyle name="_부대입찰양식②_합덕-신례원(2공구)투찰_합덕-신례원(2공구)투찰_경찰서-터미널간도로(투찰)②_왜관-태평건설_예정공정표" xfId="1237" xr:uid="{00000000-0005-0000-0000-0000D4040000}"/>
    <cellStyle name="_부대입찰양식②_합덕-신례원(2공구)투찰_합덕-신례원(2공구)투찰_마현생창(동양고속)" xfId="1238" xr:uid="{00000000-0005-0000-0000-0000D5040000}"/>
    <cellStyle name="_부대입찰양식②_합덕-신례원(2공구)투찰_합덕-신례원(2공구)투찰_마현생창(동양고속)_예정공정표" xfId="1239" xr:uid="{00000000-0005-0000-0000-0000D6040000}"/>
    <cellStyle name="_부대입찰양식②_합덕-신례원(2공구)투찰_합덕-신례원(2공구)투찰_마현생창(동양고속)_왜관-태평건설" xfId="1240" xr:uid="{00000000-0005-0000-0000-0000D7040000}"/>
    <cellStyle name="_부대입찰양식②_합덕-신례원(2공구)투찰_합덕-신례원(2공구)투찰_마현생창(동양고속)_왜관-태평건설_예정공정표" xfId="1241" xr:uid="{00000000-0005-0000-0000-0000D8040000}"/>
    <cellStyle name="_부대입찰양식②_합덕-신례원(2공구)투찰_합덕-신례원(2공구)투찰_봉무지방산업단지도로(투찰)②" xfId="1242" xr:uid="{00000000-0005-0000-0000-0000D9040000}"/>
    <cellStyle name="_부대입찰양식②_합덕-신례원(2공구)투찰_합덕-신례원(2공구)투찰_봉무지방산업단지도로(투찰)②_마현생창(동양고속)" xfId="1243" xr:uid="{00000000-0005-0000-0000-0000DA040000}"/>
    <cellStyle name="_부대입찰양식②_합덕-신례원(2공구)투찰_합덕-신례원(2공구)투찰_봉무지방산업단지도로(투찰)②_마현생창(동양고속)_예정공정표" xfId="1244" xr:uid="{00000000-0005-0000-0000-0000DB040000}"/>
    <cellStyle name="_부대입찰양식②_합덕-신례원(2공구)투찰_합덕-신례원(2공구)투찰_봉무지방산업단지도로(투찰)②_마현생창(동양고속)_왜관-태평건설" xfId="1245" xr:uid="{00000000-0005-0000-0000-0000DC040000}"/>
    <cellStyle name="_부대입찰양식②_합덕-신례원(2공구)투찰_합덕-신례원(2공구)투찰_봉무지방산업단지도로(투찰)②_마현생창(동양고속)_왜관-태평건설_예정공정표" xfId="1246" xr:uid="{00000000-0005-0000-0000-0000DD040000}"/>
    <cellStyle name="_부대입찰양식②_합덕-신례원(2공구)투찰_합덕-신례원(2공구)투찰_봉무지방산업단지도로(투찰)②_예정공정표" xfId="1247" xr:uid="{00000000-0005-0000-0000-0000DE040000}"/>
    <cellStyle name="_부대입찰양식②_합덕-신례원(2공구)투찰_합덕-신례원(2공구)투찰_봉무지방산업단지도로(투찰)②_왜관-태평건설" xfId="1248" xr:uid="{00000000-0005-0000-0000-0000DF040000}"/>
    <cellStyle name="_부대입찰양식②_합덕-신례원(2공구)투찰_합덕-신례원(2공구)투찰_봉무지방산업단지도로(투찰)②_왜관-태평건설_예정공정표" xfId="1249" xr:uid="{00000000-0005-0000-0000-0000E0040000}"/>
    <cellStyle name="_부대입찰양식②_합덕-신례원(2공구)투찰_합덕-신례원(2공구)투찰_봉무지방산업단지도로(투찰)②+0.250%" xfId="1250" xr:uid="{00000000-0005-0000-0000-0000E1040000}"/>
    <cellStyle name="_부대입찰양식②_합덕-신례원(2공구)투찰_합덕-신례원(2공구)투찰_봉무지방산업단지도로(투찰)②+0.250%_마현생창(동양고속)" xfId="1251" xr:uid="{00000000-0005-0000-0000-0000E2040000}"/>
    <cellStyle name="_부대입찰양식②_합덕-신례원(2공구)투찰_합덕-신례원(2공구)투찰_봉무지방산업단지도로(투찰)②+0.250%_마현생창(동양고속)_예정공정표" xfId="1252" xr:uid="{00000000-0005-0000-0000-0000E3040000}"/>
    <cellStyle name="_부대입찰양식②_합덕-신례원(2공구)투찰_합덕-신례원(2공구)투찰_봉무지방산업단지도로(투찰)②+0.250%_마현생창(동양고속)_왜관-태평건설" xfId="1253" xr:uid="{00000000-0005-0000-0000-0000E4040000}"/>
    <cellStyle name="_부대입찰양식②_합덕-신례원(2공구)투찰_합덕-신례원(2공구)투찰_봉무지방산업단지도로(투찰)②+0.250%_마현생창(동양고속)_왜관-태평건설_예정공정표" xfId="1254" xr:uid="{00000000-0005-0000-0000-0000E5040000}"/>
    <cellStyle name="_부대입찰양식②_합덕-신례원(2공구)투찰_합덕-신례원(2공구)투찰_봉무지방산업단지도로(투찰)②+0.250%_예정공정표" xfId="1255" xr:uid="{00000000-0005-0000-0000-0000E6040000}"/>
    <cellStyle name="_부대입찰양식②_합덕-신례원(2공구)투찰_합덕-신례원(2공구)투찰_봉무지방산업단지도로(투찰)②+0.250%_왜관-태평건설" xfId="1256" xr:uid="{00000000-0005-0000-0000-0000E7040000}"/>
    <cellStyle name="_부대입찰양식②_합덕-신례원(2공구)투찰_합덕-신례원(2공구)투찰_봉무지방산업단지도로(투찰)②+0.250%_왜관-태평건설_예정공정표" xfId="1257" xr:uid="{00000000-0005-0000-0000-0000E8040000}"/>
    <cellStyle name="_부대입찰양식②_합덕-신례원(2공구)투찰_합덕-신례원(2공구)투찰_예정공정표" xfId="1258" xr:uid="{00000000-0005-0000-0000-0000E9040000}"/>
    <cellStyle name="_부대입찰양식②_합덕-신례원(2공구)투찰_합덕-신례원(2공구)투찰_왜관-태평건설" xfId="1259" xr:uid="{00000000-0005-0000-0000-0000EA040000}"/>
    <cellStyle name="_부대입찰양식②_합덕-신례원(2공구)투찰_합덕-신례원(2공구)투찰_왜관-태평건설_예정공정표" xfId="1260" xr:uid="{00000000-0005-0000-0000-0000EB040000}"/>
    <cellStyle name="_부안지구투찰2" xfId="1261" xr:uid="{00000000-0005-0000-0000-0000EC040000}"/>
    <cellStyle name="_부평배수지(투찰)" xfId="1262" xr:uid="{00000000-0005-0000-0000-0000ED040000}"/>
    <cellStyle name="_부평배수지(투찰)_경찰서-터미널간도로(투찰)②" xfId="1263" xr:uid="{00000000-0005-0000-0000-0000EE040000}"/>
    <cellStyle name="_부평배수지(투찰)_경찰서-터미널간도로(투찰)②_마현생창(동양고속)" xfId="1264" xr:uid="{00000000-0005-0000-0000-0000EF040000}"/>
    <cellStyle name="_부평배수지(투찰)_경찰서-터미널간도로(투찰)②_마현생창(동양고속)_예정공정표" xfId="1265" xr:uid="{00000000-0005-0000-0000-0000F0040000}"/>
    <cellStyle name="_부평배수지(투찰)_경찰서-터미널간도로(투찰)②_마현생창(동양고속)_왜관-태평건설" xfId="1266" xr:uid="{00000000-0005-0000-0000-0000F1040000}"/>
    <cellStyle name="_부평배수지(투찰)_경찰서-터미널간도로(투찰)②_마현생창(동양고속)_왜관-태평건설_예정공정표" xfId="1267" xr:uid="{00000000-0005-0000-0000-0000F2040000}"/>
    <cellStyle name="_부평배수지(투찰)_경찰서-터미널간도로(투찰)②_예정공정표" xfId="1268" xr:uid="{00000000-0005-0000-0000-0000F3040000}"/>
    <cellStyle name="_부평배수지(투찰)_경찰서-터미널간도로(투찰)②_왜관-태평건설" xfId="1269" xr:uid="{00000000-0005-0000-0000-0000F4040000}"/>
    <cellStyle name="_부평배수지(투찰)_경찰서-터미널간도로(투찰)②_왜관-태평건설_예정공정표" xfId="1270" xr:uid="{00000000-0005-0000-0000-0000F5040000}"/>
    <cellStyle name="_부평배수지(투찰)_마현생창(동양고속)" xfId="1271" xr:uid="{00000000-0005-0000-0000-0000F6040000}"/>
    <cellStyle name="_부평배수지(투찰)_마현생창(동양고속)_예정공정표" xfId="1272" xr:uid="{00000000-0005-0000-0000-0000F7040000}"/>
    <cellStyle name="_부평배수지(투찰)_마현생창(동양고속)_왜관-태평건설" xfId="1273" xr:uid="{00000000-0005-0000-0000-0000F8040000}"/>
    <cellStyle name="_부평배수지(투찰)_마현생창(동양고속)_왜관-태평건설_예정공정표" xfId="1274" xr:uid="{00000000-0005-0000-0000-0000F9040000}"/>
    <cellStyle name="_부평배수지(투찰)_봉무지방산업단지도로(투찰)②" xfId="1275" xr:uid="{00000000-0005-0000-0000-0000FA040000}"/>
    <cellStyle name="_부평배수지(투찰)_봉무지방산업단지도로(투찰)②_마현생창(동양고속)" xfId="1276" xr:uid="{00000000-0005-0000-0000-0000FB040000}"/>
    <cellStyle name="_부평배수지(투찰)_봉무지방산업단지도로(투찰)②_마현생창(동양고속)_예정공정표" xfId="1277" xr:uid="{00000000-0005-0000-0000-0000FC040000}"/>
    <cellStyle name="_부평배수지(투찰)_봉무지방산업단지도로(투찰)②_마현생창(동양고속)_왜관-태평건설" xfId="1278" xr:uid="{00000000-0005-0000-0000-0000FD040000}"/>
    <cellStyle name="_부평배수지(투찰)_봉무지방산업단지도로(투찰)②_마현생창(동양고속)_왜관-태평건설_예정공정표" xfId="1279" xr:uid="{00000000-0005-0000-0000-0000FE040000}"/>
    <cellStyle name="_부평배수지(투찰)_봉무지방산업단지도로(투찰)②_예정공정표" xfId="1280" xr:uid="{00000000-0005-0000-0000-0000FF040000}"/>
    <cellStyle name="_부평배수지(투찰)_봉무지방산업단지도로(투찰)②_왜관-태평건설" xfId="1281" xr:uid="{00000000-0005-0000-0000-000000050000}"/>
    <cellStyle name="_부평배수지(투찰)_봉무지방산업단지도로(투찰)②_왜관-태평건설_예정공정표" xfId="1282" xr:uid="{00000000-0005-0000-0000-000001050000}"/>
    <cellStyle name="_부평배수지(투찰)_봉무지방산업단지도로(투찰)②+0.250%" xfId="1283" xr:uid="{00000000-0005-0000-0000-000002050000}"/>
    <cellStyle name="_부평배수지(투찰)_봉무지방산업단지도로(투찰)②+0.250%_마현생창(동양고속)" xfId="1284" xr:uid="{00000000-0005-0000-0000-000003050000}"/>
    <cellStyle name="_부평배수지(투찰)_봉무지방산업단지도로(투찰)②+0.250%_마현생창(동양고속)_예정공정표" xfId="1285" xr:uid="{00000000-0005-0000-0000-000004050000}"/>
    <cellStyle name="_부평배수지(투찰)_봉무지방산업단지도로(투찰)②+0.250%_마현생창(동양고속)_왜관-태평건설" xfId="1286" xr:uid="{00000000-0005-0000-0000-000005050000}"/>
    <cellStyle name="_부평배수지(투찰)_봉무지방산업단지도로(투찰)②+0.250%_마현생창(동양고속)_왜관-태평건설_예정공정표" xfId="1287" xr:uid="{00000000-0005-0000-0000-000006050000}"/>
    <cellStyle name="_부평배수지(투찰)_봉무지방산업단지도로(투찰)②+0.250%_예정공정표" xfId="1288" xr:uid="{00000000-0005-0000-0000-000007050000}"/>
    <cellStyle name="_부평배수지(투찰)_봉무지방산업단지도로(투찰)②+0.250%_왜관-태평건설" xfId="1289" xr:uid="{00000000-0005-0000-0000-000008050000}"/>
    <cellStyle name="_부평배수지(투찰)_봉무지방산업단지도로(투찰)②+0.250%_왜관-태평건설_예정공정표" xfId="1290" xr:uid="{00000000-0005-0000-0000-000009050000}"/>
    <cellStyle name="_부평배수지(투찰)_예정공정표" xfId="1291" xr:uid="{00000000-0005-0000-0000-00000A050000}"/>
    <cellStyle name="_부평배수지(투찰)_왜관-태평건설" xfId="1292" xr:uid="{00000000-0005-0000-0000-00000B050000}"/>
    <cellStyle name="_부평배수지(투찰)_왜관-태평건설_예정공정표" xfId="1293" xr:uid="{00000000-0005-0000-0000-00000C050000}"/>
    <cellStyle name="_부평배수지(투찰)_합덕-신례원(2공구)투찰" xfId="1294" xr:uid="{00000000-0005-0000-0000-00000D050000}"/>
    <cellStyle name="_부평배수지(투찰)_합덕-신례원(2공구)투찰_경찰서-터미널간도로(투찰)②" xfId="1295" xr:uid="{00000000-0005-0000-0000-00000E050000}"/>
    <cellStyle name="_부평배수지(투찰)_합덕-신례원(2공구)투찰_경찰서-터미널간도로(투찰)②_마현생창(동양고속)" xfId="1296" xr:uid="{00000000-0005-0000-0000-00000F050000}"/>
    <cellStyle name="_부평배수지(투찰)_합덕-신례원(2공구)투찰_경찰서-터미널간도로(투찰)②_마현생창(동양고속)_예정공정표" xfId="1297" xr:uid="{00000000-0005-0000-0000-000010050000}"/>
    <cellStyle name="_부평배수지(투찰)_합덕-신례원(2공구)투찰_경찰서-터미널간도로(투찰)②_마현생창(동양고속)_왜관-태평건설" xfId="1298" xr:uid="{00000000-0005-0000-0000-000011050000}"/>
    <cellStyle name="_부평배수지(투찰)_합덕-신례원(2공구)투찰_경찰서-터미널간도로(투찰)②_마현생창(동양고속)_왜관-태평건설_예정공정표" xfId="1299" xr:uid="{00000000-0005-0000-0000-000012050000}"/>
    <cellStyle name="_부평배수지(투찰)_합덕-신례원(2공구)투찰_경찰서-터미널간도로(투찰)②_예정공정표" xfId="1300" xr:uid="{00000000-0005-0000-0000-000013050000}"/>
    <cellStyle name="_부평배수지(투찰)_합덕-신례원(2공구)투찰_경찰서-터미널간도로(투찰)②_왜관-태평건설" xfId="1301" xr:uid="{00000000-0005-0000-0000-000014050000}"/>
    <cellStyle name="_부평배수지(투찰)_합덕-신례원(2공구)투찰_경찰서-터미널간도로(투찰)②_왜관-태평건설_예정공정표" xfId="1302" xr:uid="{00000000-0005-0000-0000-000015050000}"/>
    <cellStyle name="_부평배수지(투찰)_합덕-신례원(2공구)투찰_마현생창(동양고속)" xfId="1303" xr:uid="{00000000-0005-0000-0000-000016050000}"/>
    <cellStyle name="_부평배수지(투찰)_합덕-신례원(2공구)투찰_마현생창(동양고속)_예정공정표" xfId="1304" xr:uid="{00000000-0005-0000-0000-000017050000}"/>
    <cellStyle name="_부평배수지(투찰)_합덕-신례원(2공구)투찰_마현생창(동양고속)_왜관-태평건설" xfId="1305" xr:uid="{00000000-0005-0000-0000-000018050000}"/>
    <cellStyle name="_부평배수지(투찰)_합덕-신례원(2공구)투찰_마현생창(동양고속)_왜관-태평건설_예정공정표" xfId="1306" xr:uid="{00000000-0005-0000-0000-000019050000}"/>
    <cellStyle name="_부평배수지(투찰)_합덕-신례원(2공구)투찰_봉무지방산업단지도로(투찰)②" xfId="1307" xr:uid="{00000000-0005-0000-0000-00001A050000}"/>
    <cellStyle name="_부평배수지(투찰)_합덕-신례원(2공구)투찰_봉무지방산업단지도로(투찰)②_마현생창(동양고속)" xfId="1308" xr:uid="{00000000-0005-0000-0000-00001B050000}"/>
    <cellStyle name="_부평배수지(투찰)_합덕-신례원(2공구)투찰_봉무지방산업단지도로(투찰)②_마현생창(동양고속)_예정공정표" xfId="1309" xr:uid="{00000000-0005-0000-0000-00001C050000}"/>
    <cellStyle name="_부평배수지(투찰)_합덕-신례원(2공구)투찰_봉무지방산업단지도로(투찰)②_마현생창(동양고속)_왜관-태평건설" xfId="1310" xr:uid="{00000000-0005-0000-0000-00001D050000}"/>
    <cellStyle name="_부평배수지(투찰)_합덕-신례원(2공구)투찰_봉무지방산업단지도로(투찰)②_마현생창(동양고속)_왜관-태평건설_예정공정표" xfId="1311" xr:uid="{00000000-0005-0000-0000-00001E050000}"/>
    <cellStyle name="_부평배수지(투찰)_합덕-신례원(2공구)투찰_봉무지방산업단지도로(투찰)②_예정공정표" xfId="1312" xr:uid="{00000000-0005-0000-0000-00001F050000}"/>
    <cellStyle name="_부평배수지(투찰)_합덕-신례원(2공구)투찰_봉무지방산업단지도로(투찰)②_왜관-태평건설" xfId="1313" xr:uid="{00000000-0005-0000-0000-000020050000}"/>
    <cellStyle name="_부평배수지(투찰)_합덕-신례원(2공구)투찰_봉무지방산업단지도로(투찰)②_왜관-태평건설_예정공정표" xfId="1314" xr:uid="{00000000-0005-0000-0000-000021050000}"/>
    <cellStyle name="_부평배수지(투찰)_합덕-신례원(2공구)투찰_봉무지방산업단지도로(투찰)②+0.250%" xfId="1315" xr:uid="{00000000-0005-0000-0000-000022050000}"/>
    <cellStyle name="_부평배수지(투찰)_합덕-신례원(2공구)투찰_봉무지방산업단지도로(투찰)②+0.250%_마현생창(동양고속)" xfId="1316" xr:uid="{00000000-0005-0000-0000-000023050000}"/>
    <cellStyle name="_부평배수지(투찰)_합덕-신례원(2공구)투찰_봉무지방산업단지도로(투찰)②+0.250%_마현생창(동양고속)_예정공정표" xfId="1317" xr:uid="{00000000-0005-0000-0000-000024050000}"/>
    <cellStyle name="_부평배수지(투찰)_합덕-신례원(2공구)투찰_봉무지방산업단지도로(투찰)②+0.250%_마현생창(동양고속)_왜관-태평건설" xfId="1318" xr:uid="{00000000-0005-0000-0000-000025050000}"/>
    <cellStyle name="_부평배수지(투찰)_합덕-신례원(2공구)투찰_봉무지방산업단지도로(투찰)②+0.250%_마현생창(동양고속)_왜관-태평건설_예정공정표" xfId="1319" xr:uid="{00000000-0005-0000-0000-000026050000}"/>
    <cellStyle name="_부평배수지(투찰)_합덕-신례원(2공구)투찰_봉무지방산업단지도로(투찰)②+0.250%_예정공정표" xfId="1320" xr:uid="{00000000-0005-0000-0000-000027050000}"/>
    <cellStyle name="_부평배수지(투찰)_합덕-신례원(2공구)투찰_봉무지방산업단지도로(투찰)②+0.250%_왜관-태평건설" xfId="1321" xr:uid="{00000000-0005-0000-0000-000028050000}"/>
    <cellStyle name="_부평배수지(투찰)_합덕-신례원(2공구)투찰_봉무지방산업단지도로(투찰)②+0.250%_왜관-태평건설_예정공정표" xfId="1322" xr:uid="{00000000-0005-0000-0000-000029050000}"/>
    <cellStyle name="_부평배수지(투찰)_합덕-신례원(2공구)투찰_예정공정표" xfId="1323" xr:uid="{00000000-0005-0000-0000-00002A050000}"/>
    <cellStyle name="_부평배수지(투찰)_합덕-신례원(2공구)투찰_왜관-태평건설" xfId="1324" xr:uid="{00000000-0005-0000-0000-00002B050000}"/>
    <cellStyle name="_부평배수지(투찰)_합덕-신례원(2공구)투찰_왜관-태평건설_예정공정표" xfId="1325" xr:uid="{00000000-0005-0000-0000-00002C050000}"/>
    <cellStyle name="_부평배수지(투찰)_합덕-신례원(2공구)투찰_합덕-신례원(2공구)투찰" xfId="1326" xr:uid="{00000000-0005-0000-0000-00002D050000}"/>
    <cellStyle name="_부평배수지(투찰)_합덕-신례원(2공구)투찰_합덕-신례원(2공구)투찰_경찰서-터미널간도로(투찰)②" xfId="1327" xr:uid="{00000000-0005-0000-0000-00002E050000}"/>
    <cellStyle name="_부평배수지(투찰)_합덕-신례원(2공구)투찰_합덕-신례원(2공구)투찰_경찰서-터미널간도로(투찰)②_마현생창(동양고속)" xfId="1328" xr:uid="{00000000-0005-0000-0000-00002F050000}"/>
    <cellStyle name="_부평배수지(투찰)_합덕-신례원(2공구)투찰_합덕-신례원(2공구)투찰_경찰서-터미널간도로(투찰)②_마현생창(동양고속)_예정공정표" xfId="1329" xr:uid="{00000000-0005-0000-0000-000030050000}"/>
    <cellStyle name="_부평배수지(투찰)_합덕-신례원(2공구)투찰_합덕-신례원(2공구)투찰_경찰서-터미널간도로(투찰)②_마현생창(동양고속)_왜관-태평건설" xfId="1330" xr:uid="{00000000-0005-0000-0000-000031050000}"/>
    <cellStyle name="_부평배수지(투찰)_합덕-신례원(2공구)투찰_합덕-신례원(2공구)투찰_경찰서-터미널간도로(투찰)②_마현생창(동양고속)_왜관-태평건설_예정공정표" xfId="1331" xr:uid="{00000000-0005-0000-0000-000032050000}"/>
    <cellStyle name="_부평배수지(투찰)_합덕-신례원(2공구)투찰_합덕-신례원(2공구)투찰_경찰서-터미널간도로(투찰)②_예정공정표" xfId="1332" xr:uid="{00000000-0005-0000-0000-000033050000}"/>
    <cellStyle name="_부평배수지(투찰)_합덕-신례원(2공구)투찰_합덕-신례원(2공구)투찰_경찰서-터미널간도로(투찰)②_왜관-태평건설" xfId="1333" xr:uid="{00000000-0005-0000-0000-000034050000}"/>
    <cellStyle name="_부평배수지(투찰)_합덕-신례원(2공구)투찰_합덕-신례원(2공구)투찰_경찰서-터미널간도로(투찰)②_왜관-태평건설_예정공정표" xfId="1334" xr:uid="{00000000-0005-0000-0000-000035050000}"/>
    <cellStyle name="_부평배수지(투찰)_합덕-신례원(2공구)투찰_합덕-신례원(2공구)투찰_마현생창(동양고속)" xfId="1335" xr:uid="{00000000-0005-0000-0000-000036050000}"/>
    <cellStyle name="_부평배수지(투찰)_합덕-신례원(2공구)투찰_합덕-신례원(2공구)투찰_마현생창(동양고속)_예정공정표" xfId="1336" xr:uid="{00000000-0005-0000-0000-000037050000}"/>
    <cellStyle name="_부평배수지(투찰)_합덕-신례원(2공구)투찰_합덕-신례원(2공구)투찰_마현생창(동양고속)_왜관-태평건설" xfId="1337" xr:uid="{00000000-0005-0000-0000-000038050000}"/>
    <cellStyle name="_부평배수지(투찰)_합덕-신례원(2공구)투찰_합덕-신례원(2공구)투찰_마현생창(동양고속)_왜관-태평건설_예정공정표" xfId="1338" xr:uid="{00000000-0005-0000-0000-000039050000}"/>
    <cellStyle name="_부평배수지(투찰)_합덕-신례원(2공구)투찰_합덕-신례원(2공구)투찰_봉무지방산업단지도로(투찰)②" xfId="1339" xr:uid="{00000000-0005-0000-0000-00003A050000}"/>
    <cellStyle name="_부평배수지(투찰)_합덕-신례원(2공구)투찰_합덕-신례원(2공구)투찰_봉무지방산업단지도로(투찰)②_마현생창(동양고속)" xfId="1340" xr:uid="{00000000-0005-0000-0000-00003B050000}"/>
    <cellStyle name="_부평배수지(투찰)_합덕-신례원(2공구)투찰_합덕-신례원(2공구)투찰_봉무지방산업단지도로(투찰)②_마현생창(동양고속)_예정공정표" xfId="1341" xr:uid="{00000000-0005-0000-0000-00003C050000}"/>
    <cellStyle name="_부평배수지(투찰)_합덕-신례원(2공구)투찰_합덕-신례원(2공구)투찰_봉무지방산업단지도로(투찰)②_마현생창(동양고속)_왜관-태평건설" xfId="1342" xr:uid="{00000000-0005-0000-0000-00003D050000}"/>
    <cellStyle name="_부평배수지(투찰)_합덕-신례원(2공구)투찰_합덕-신례원(2공구)투찰_봉무지방산업단지도로(투찰)②_마현생창(동양고속)_왜관-태평건설_예정공정표" xfId="1343" xr:uid="{00000000-0005-0000-0000-00003E050000}"/>
    <cellStyle name="_부평배수지(투찰)_합덕-신례원(2공구)투찰_합덕-신례원(2공구)투찰_봉무지방산업단지도로(투찰)②_예정공정표" xfId="1344" xr:uid="{00000000-0005-0000-0000-00003F050000}"/>
    <cellStyle name="_부평배수지(투찰)_합덕-신례원(2공구)투찰_합덕-신례원(2공구)투찰_봉무지방산업단지도로(투찰)②_왜관-태평건설" xfId="1345" xr:uid="{00000000-0005-0000-0000-000040050000}"/>
    <cellStyle name="_부평배수지(투찰)_합덕-신례원(2공구)투찰_합덕-신례원(2공구)투찰_봉무지방산업단지도로(투찰)②_왜관-태평건설_예정공정표" xfId="1346" xr:uid="{00000000-0005-0000-0000-000041050000}"/>
    <cellStyle name="_부평배수지(투찰)_합덕-신례원(2공구)투찰_합덕-신례원(2공구)투찰_봉무지방산업단지도로(투찰)②+0.250%" xfId="1347" xr:uid="{00000000-0005-0000-0000-000042050000}"/>
    <cellStyle name="_부평배수지(투찰)_합덕-신례원(2공구)투찰_합덕-신례원(2공구)투찰_봉무지방산업단지도로(투찰)②+0.250%_마현생창(동양고속)" xfId="1348" xr:uid="{00000000-0005-0000-0000-000043050000}"/>
    <cellStyle name="_부평배수지(투찰)_합덕-신례원(2공구)투찰_합덕-신례원(2공구)투찰_봉무지방산업단지도로(투찰)②+0.250%_마현생창(동양고속)_예정공정표" xfId="1349" xr:uid="{00000000-0005-0000-0000-000044050000}"/>
    <cellStyle name="_부평배수지(투찰)_합덕-신례원(2공구)투찰_합덕-신례원(2공구)투찰_봉무지방산업단지도로(투찰)②+0.250%_마현생창(동양고속)_왜관-태평건설" xfId="1350" xr:uid="{00000000-0005-0000-0000-000045050000}"/>
    <cellStyle name="_부평배수지(투찰)_합덕-신례원(2공구)투찰_합덕-신례원(2공구)투찰_봉무지방산업단지도로(투찰)②+0.250%_마현생창(동양고속)_왜관-태평건설_예정공정표" xfId="1351" xr:uid="{00000000-0005-0000-0000-000046050000}"/>
    <cellStyle name="_부평배수지(투찰)_합덕-신례원(2공구)투찰_합덕-신례원(2공구)투찰_봉무지방산업단지도로(투찰)②+0.250%_예정공정표" xfId="1352" xr:uid="{00000000-0005-0000-0000-000047050000}"/>
    <cellStyle name="_부평배수지(투찰)_합덕-신례원(2공구)투찰_합덕-신례원(2공구)투찰_봉무지방산업단지도로(투찰)②+0.250%_왜관-태평건설" xfId="1353" xr:uid="{00000000-0005-0000-0000-000048050000}"/>
    <cellStyle name="_부평배수지(투찰)_합덕-신례원(2공구)투찰_합덕-신례원(2공구)투찰_봉무지방산업단지도로(투찰)②+0.250%_왜관-태평건설_예정공정표" xfId="1354" xr:uid="{00000000-0005-0000-0000-000049050000}"/>
    <cellStyle name="_부평배수지(투찰)_합덕-신례원(2공구)투찰_합덕-신례원(2공구)투찰_예정공정표" xfId="1355" xr:uid="{00000000-0005-0000-0000-00004A050000}"/>
    <cellStyle name="_부평배수지(투찰)_합덕-신례원(2공구)투찰_합덕-신례원(2공구)투찰_왜관-태평건설" xfId="1356" xr:uid="{00000000-0005-0000-0000-00004B050000}"/>
    <cellStyle name="_부평배수지(투찰)_합덕-신례원(2공구)투찰_합덕-신례원(2공구)투찰_왜관-태평건설_예정공정표" xfId="1357" xr:uid="{00000000-0005-0000-0000-00004C050000}"/>
    <cellStyle name="_분전반" xfId="1358" xr:uid="{00000000-0005-0000-0000-00004D050000}"/>
    <cellStyle name="_분전반(kd-수산과학원)" xfId="1359" xr:uid="{00000000-0005-0000-0000-00004E050000}"/>
    <cellStyle name="_사상구청쓰레기투기-CCTV 내역서" xfId="1360" xr:uid="{00000000-0005-0000-0000-00004F050000}"/>
    <cellStyle name="_산동 농협동로지소 청사 신축공사-1" xfId="1361" xr:uid="{00000000-0005-0000-0000-000050050000}"/>
    <cellStyle name="_산동 농협동로지소 청사 신축공사-1_(주)우성씰텍-보고서" xfId="1362" xr:uid="{00000000-0005-0000-0000-000051050000}"/>
    <cellStyle name="_산동 농협동로지소 청사 신축공사-1_1" xfId="1363" xr:uid="{00000000-0005-0000-0000-000052050000}"/>
    <cellStyle name="_산동 농협동로지소 청사 신축공사-1_1_(주)우성씰텍-보고서" xfId="1364" xr:uid="{00000000-0005-0000-0000-000053050000}"/>
    <cellStyle name="_산동 농협동로지소 청사 신축공사-1_1_(주)이젠 하이테크 교육장 건축공사-보고서" xfId="1365" xr:uid="{00000000-0005-0000-0000-000054050000}"/>
    <cellStyle name="_산동 농협동로지소 청사 신축공사-1_1_경산시 자인면 주민자치센터 설치공사" xfId="1366" xr:uid="{00000000-0005-0000-0000-000055050000}"/>
    <cellStyle name="_산동 농협동로지소 청사 신축공사-1_1_경창산업 TM2공장 신축공사" xfId="1367" xr:uid="{00000000-0005-0000-0000-000056050000}"/>
    <cellStyle name="_산동 농협동로지소 청사 신축공사-1_1_원가계산서(일반)" xfId="1368" xr:uid="{00000000-0005-0000-0000-000057050000}"/>
    <cellStyle name="_산동 농협동로지소 청사 신축공사-1_1_점촌3동 조희숙씨" xfId="1369" xr:uid="{00000000-0005-0000-0000-000058050000}"/>
    <cellStyle name="_산동 농협동로지소 청사 신축공사-1_1_정립회관 교육관 리모텔링공사" xfId="1370" xr:uid="{00000000-0005-0000-0000-000059050000}"/>
    <cellStyle name="_산동 농협동로지소 청사 신축공사-1_1_표지" xfId="1371" xr:uid="{00000000-0005-0000-0000-00005A050000}"/>
    <cellStyle name="_산동 농협동로지소 청사 신축공사-1_1_현대공해측정(주)증축공사(건축3층)-보고서" xfId="1372" xr:uid="{00000000-0005-0000-0000-00005B050000}"/>
    <cellStyle name="_산동 농협동로지소 청사 신축공사-1_경창산업 TM2공장 신축공사" xfId="1373" xr:uid="{00000000-0005-0000-0000-00005C050000}"/>
    <cellStyle name="_산동 농협동로지소 청사 신축공사-1_점촌3동 조희숙씨" xfId="1374" xr:uid="{00000000-0005-0000-0000-00005D050000}"/>
    <cellStyle name="_산동 농협동로지소 청사 신축공사-1_정립회관 교육관 리모텔링공사" xfId="1375" xr:uid="{00000000-0005-0000-0000-00005E050000}"/>
    <cellStyle name="_산동 농협동로지소 청사 신축공사-1_표지" xfId="1376" xr:uid="{00000000-0005-0000-0000-00005F050000}"/>
    <cellStyle name="_산동 농협동로지소 청사 신축공사-1_현대공해측정(주)증축공사(건축3층)-보고서" xfId="1377" xr:uid="{00000000-0005-0000-0000-000060050000}"/>
    <cellStyle name="_산출(신현터널 일운)" xfId="1378" xr:uid="{00000000-0005-0000-0000-000061050000}"/>
    <cellStyle name="_산출내역서1" xfId="1379" xr:uid="{00000000-0005-0000-0000-000062050000}"/>
    <cellStyle name="_산출내역서1_내역서,공량(어린이회관)-1" xfId="1380" xr:uid="{00000000-0005-0000-0000-000063050000}"/>
    <cellStyle name="_산출내역서1_전기내역서" xfId="1381" xr:uid="{00000000-0005-0000-0000-000064050000}"/>
    <cellStyle name="_삼성동오피스도급5" xfId="1382" xr:uid="{00000000-0005-0000-0000-000065050000}"/>
    <cellStyle name="_삼현철강광양공장신축공사(MAIL)" xfId="1383" xr:uid="{00000000-0005-0000-0000-000066050000}"/>
    <cellStyle name="_상주한방병원전기" xfId="1384" xr:uid="{00000000-0005-0000-0000-000067050000}"/>
    <cellStyle name="_샘플내역서" xfId="1385" xr:uid="{00000000-0005-0000-0000-000068050000}"/>
    <cellStyle name="_서울 지하철 7호선 연장 내역서" xfId="1386" xr:uid="{00000000-0005-0000-0000-000069050000}"/>
    <cellStyle name="_서울여대(20020516)" xfId="1387" xr:uid="{00000000-0005-0000-0000-00006A050000}"/>
    <cellStyle name="_설계변경내역서(1회총괄)" xfId="1388" xr:uid="{00000000-0005-0000-0000-00006B050000}"/>
    <cellStyle name="_설계변경앞지" xfId="1389" xr:uid="{00000000-0005-0000-0000-00006C050000}"/>
    <cellStyle name="_설계변경앞지(2차)" xfId="1390" xr:uid="{00000000-0005-0000-0000-00006D050000}"/>
    <cellStyle name="_설계변경앞지(총괄)" xfId="1391" xr:uid="{00000000-0005-0000-0000-00006E050000}"/>
    <cellStyle name="_설계변경총괄(토목,건축,기계,조경)01" xfId="1392" xr:uid="{00000000-0005-0000-0000-00006F050000}"/>
    <cellStyle name="_설계변경총괄(토목,건축,기계,조경)02" xfId="1393" xr:uid="{00000000-0005-0000-0000-000070050000}"/>
    <cellStyle name="_설계서 용지" xfId="1394" xr:uid="{00000000-0005-0000-0000-000071050000}"/>
    <cellStyle name="_설계서(전체분3회변경)" xfId="1395" xr:uid="{00000000-0005-0000-0000-000072050000}"/>
    <cellStyle name="_설계서-광산로" xfId="1396" xr:uid="{00000000-0005-0000-0000-000073050000}"/>
    <cellStyle name="_설계예산서(참고)" xfId="1397" xr:uid="{00000000-0005-0000-0000-000074050000}"/>
    <cellStyle name="_설계원가 및 손익계산서(극장)" xfId="1398" xr:uid="{00000000-0005-0000-0000-000075050000}"/>
    <cellStyle name="_설계원가 및 손익계산서(백화점)" xfId="1399" xr:uid="{00000000-0005-0000-0000-000076050000}"/>
    <cellStyle name="_설계원가 및 손익계산서(이광환)" xfId="1400" xr:uid="{00000000-0005-0000-0000-000077050000}"/>
    <cellStyle name="_설비(1218)" xfId="1401" xr:uid="{00000000-0005-0000-0000-000078050000}"/>
    <cellStyle name="_설치내역300kw" xfId="1402" xr:uid="{00000000-0005-0000-0000-000079050000}"/>
    <cellStyle name="_성모자애병원-견적관리대장" xfId="1403" xr:uid="{00000000-0005-0000-0000-00007A050000}"/>
    <cellStyle name="_성모자애병원근린생활시설신축공사(기계)-근생(서희)REV1원가팀" xfId="1404" xr:uid="{00000000-0005-0000-0000-00007B050000}"/>
    <cellStyle name="_성모자애병원근생-기계" xfId="1405" xr:uid="{00000000-0005-0000-0000-00007C050000}"/>
    <cellStyle name="_성모자애병원주차빌딩신축공사(기계설비)-주차장(서희REV1)1원가팀" xfId="1406" xr:uid="{00000000-0005-0000-0000-00007D050000}"/>
    <cellStyle name="_성모자애병원주차장-기계" xfId="1407" xr:uid="{00000000-0005-0000-0000-00007E050000}"/>
    <cellStyle name="_성서이곡운동장0316" xfId="1408" xr:uid="{00000000-0005-0000-0000-00007F050000}"/>
    <cellStyle name="_성서이곡테니스장" xfId="1409" xr:uid="{00000000-0005-0000-0000-000080050000}"/>
    <cellStyle name="_소래산통신케이블" xfId="1410" xr:uid="{00000000-0005-0000-0000-000081050000}"/>
    <cellStyle name="_소방" xfId="1411" xr:uid="{00000000-0005-0000-0000-000082050000}"/>
    <cellStyle name="_소방내역서(동사무소)최종본" xfId="1412" xr:uid="{00000000-0005-0000-0000-000083050000}"/>
    <cellStyle name="_송현실행내역" xfId="1413" xr:uid="{00000000-0005-0000-0000-000084050000}"/>
    <cellStyle name="_수 량 연화.내감" xfId="1414" xr:uid="{00000000-0005-0000-0000-000085050000}"/>
    <cellStyle name="_수량산출 구눌하수도" xfId="1415" xr:uid="{00000000-0005-0000-0000-000086050000}"/>
    <cellStyle name="_수량표(아주포함)" xfId="1416" xr:uid="{00000000-0005-0000-0000-000087050000}"/>
    <cellStyle name="_수배전반" xfId="1417" xr:uid="{00000000-0005-0000-0000-000088050000}"/>
    <cellStyle name="_수수료" xfId="1418" xr:uid="{00000000-0005-0000-0000-000089050000}"/>
    <cellStyle name="_시설 언더패스 견적-40202" xfId="1419" xr:uid="{00000000-0005-0000-0000-00008A050000}"/>
    <cellStyle name="_시설 언더패스 견적-40204" xfId="1420" xr:uid="{00000000-0005-0000-0000-00008B050000}"/>
    <cellStyle name="_시설 언더패스 견적-40225" xfId="1421" xr:uid="{00000000-0005-0000-0000-00008C050000}"/>
    <cellStyle name="_신경주역사전기내역서(1단계0427)" xfId="1422" xr:uid="{00000000-0005-0000-0000-00008D050000}"/>
    <cellStyle name="_신명견적서 수정(재주)" xfId="1423" xr:uid="{00000000-0005-0000-0000-00008E050000}"/>
    <cellStyle name="_신암공원-0923" xfId="1424" xr:uid="{00000000-0005-0000-0000-00008F050000}"/>
    <cellStyle name="_신천태양광6차내역서" xfId="1425" xr:uid="{00000000-0005-0000-0000-000090050000}"/>
    <cellStyle name="_신천하수사업소(7차)태양광발전시설 설치공사" xfId="1426" xr:uid="{00000000-0005-0000-0000-000091050000}"/>
    <cellStyle name="_신태백(가실행)" xfId="1427" xr:uid="{00000000-0005-0000-0000-000092050000}"/>
    <cellStyle name="_신태백(가실행)_1" xfId="1428" xr:uid="{00000000-0005-0000-0000-000093050000}"/>
    <cellStyle name="_신태백(가실행)_1_경찰서-터미널간도로(투찰)②" xfId="1429" xr:uid="{00000000-0005-0000-0000-000094050000}"/>
    <cellStyle name="_신태백(가실행)_1_경찰서-터미널간도로(투찰)②_마현생창(동양고속)" xfId="1430" xr:uid="{00000000-0005-0000-0000-000095050000}"/>
    <cellStyle name="_신태백(가실행)_1_경찰서-터미널간도로(투찰)②_마현생창(동양고속)_예정공정표" xfId="1431" xr:uid="{00000000-0005-0000-0000-000096050000}"/>
    <cellStyle name="_신태백(가실행)_1_경찰서-터미널간도로(투찰)②_마현생창(동양고속)_왜관-태평건설" xfId="1432" xr:uid="{00000000-0005-0000-0000-000097050000}"/>
    <cellStyle name="_신태백(가실행)_1_경찰서-터미널간도로(투찰)②_마현생창(동양고속)_왜관-태평건설_예정공정표" xfId="1433" xr:uid="{00000000-0005-0000-0000-000098050000}"/>
    <cellStyle name="_신태백(가실행)_1_경찰서-터미널간도로(투찰)②_예정공정표" xfId="1434" xr:uid="{00000000-0005-0000-0000-000099050000}"/>
    <cellStyle name="_신태백(가실행)_1_경찰서-터미널간도로(투찰)②_왜관-태평건설" xfId="1435" xr:uid="{00000000-0005-0000-0000-00009A050000}"/>
    <cellStyle name="_신태백(가실행)_1_경찰서-터미널간도로(투찰)②_왜관-태평건설_예정공정표" xfId="1436" xr:uid="{00000000-0005-0000-0000-00009B050000}"/>
    <cellStyle name="_신태백(가실행)_1_마현생창(동양고속)" xfId="1437" xr:uid="{00000000-0005-0000-0000-00009C050000}"/>
    <cellStyle name="_신태백(가실행)_1_마현생창(동양고속)_예정공정표" xfId="1438" xr:uid="{00000000-0005-0000-0000-00009D050000}"/>
    <cellStyle name="_신태백(가실행)_1_마현생창(동양고속)_왜관-태평건설" xfId="1439" xr:uid="{00000000-0005-0000-0000-00009E050000}"/>
    <cellStyle name="_신태백(가실행)_1_마현생창(동양고속)_왜관-태평건설_예정공정표" xfId="1440" xr:uid="{00000000-0005-0000-0000-00009F050000}"/>
    <cellStyle name="_신태백(가실행)_1_봉무지방산업단지도로(투찰)②" xfId="1441" xr:uid="{00000000-0005-0000-0000-0000A0050000}"/>
    <cellStyle name="_신태백(가실행)_1_봉무지방산업단지도로(투찰)②_마현생창(동양고속)" xfId="1442" xr:uid="{00000000-0005-0000-0000-0000A1050000}"/>
    <cellStyle name="_신태백(가실행)_1_봉무지방산업단지도로(투찰)②_마현생창(동양고속)_예정공정표" xfId="1443" xr:uid="{00000000-0005-0000-0000-0000A2050000}"/>
    <cellStyle name="_신태백(가실행)_1_봉무지방산업단지도로(투찰)②_마현생창(동양고속)_왜관-태평건설" xfId="1444" xr:uid="{00000000-0005-0000-0000-0000A3050000}"/>
    <cellStyle name="_신태백(가실행)_1_봉무지방산업단지도로(투찰)②_마현생창(동양고속)_왜관-태평건설_예정공정표" xfId="1445" xr:uid="{00000000-0005-0000-0000-0000A4050000}"/>
    <cellStyle name="_신태백(가실행)_1_봉무지방산업단지도로(투찰)②_예정공정표" xfId="1446" xr:uid="{00000000-0005-0000-0000-0000A5050000}"/>
    <cellStyle name="_신태백(가실행)_1_봉무지방산업단지도로(투찰)②_왜관-태평건설" xfId="1447" xr:uid="{00000000-0005-0000-0000-0000A6050000}"/>
    <cellStyle name="_신태백(가실행)_1_봉무지방산업단지도로(투찰)②_왜관-태평건설_예정공정표" xfId="1448" xr:uid="{00000000-0005-0000-0000-0000A7050000}"/>
    <cellStyle name="_신태백(가실행)_1_봉무지방산업단지도로(투찰)②+0.250%" xfId="1449" xr:uid="{00000000-0005-0000-0000-0000A8050000}"/>
    <cellStyle name="_신태백(가실행)_1_봉무지방산업단지도로(투찰)②+0.250%_마현생창(동양고속)" xfId="1450" xr:uid="{00000000-0005-0000-0000-0000A9050000}"/>
    <cellStyle name="_신태백(가실행)_1_봉무지방산업단지도로(투찰)②+0.250%_마현생창(동양고속)_예정공정표" xfId="1451" xr:uid="{00000000-0005-0000-0000-0000AA050000}"/>
    <cellStyle name="_신태백(가실행)_1_봉무지방산업단지도로(투찰)②+0.250%_마현생창(동양고속)_왜관-태평건설" xfId="1452" xr:uid="{00000000-0005-0000-0000-0000AB050000}"/>
    <cellStyle name="_신태백(가실행)_1_봉무지방산업단지도로(투찰)②+0.250%_마현생창(동양고속)_왜관-태평건설_예정공정표" xfId="1453" xr:uid="{00000000-0005-0000-0000-0000AC050000}"/>
    <cellStyle name="_신태백(가실행)_1_봉무지방산업단지도로(투찰)②+0.250%_예정공정표" xfId="1454" xr:uid="{00000000-0005-0000-0000-0000AD050000}"/>
    <cellStyle name="_신태백(가실행)_1_봉무지방산업단지도로(투찰)②+0.250%_왜관-태평건설" xfId="1455" xr:uid="{00000000-0005-0000-0000-0000AE050000}"/>
    <cellStyle name="_신태백(가실행)_1_봉무지방산업단지도로(투찰)②+0.250%_왜관-태평건설_예정공정표" xfId="1456" xr:uid="{00000000-0005-0000-0000-0000AF050000}"/>
    <cellStyle name="_신태백(가실행)_1_예정공정표" xfId="1457" xr:uid="{00000000-0005-0000-0000-0000B0050000}"/>
    <cellStyle name="_신태백(가실행)_1_왜관-태평건설" xfId="1458" xr:uid="{00000000-0005-0000-0000-0000B1050000}"/>
    <cellStyle name="_신태백(가실행)_1_왜관-태평건설_예정공정표" xfId="1459" xr:uid="{00000000-0005-0000-0000-0000B2050000}"/>
    <cellStyle name="_신태백(가실행)_1_합덕-신례원(2공구)투찰" xfId="1460" xr:uid="{00000000-0005-0000-0000-0000B3050000}"/>
    <cellStyle name="_신태백(가실행)_1_합덕-신례원(2공구)투찰_경찰서-터미널간도로(투찰)②" xfId="1461" xr:uid="{00000000-0005-0000-0000-0000B4050000}"/>
    <cellStyle name="_신태백(가실행)_1_합덕-신례원(2공구)투찰_경찰서-터미널간도로(투찰)②_마현생창(동양고속)" xfId="1462" xr:uid="{00000000-0005-0000-0000-0000B5050000}"/>
    <cellStyle name="_신태백(가실행)_1_합덕-신례원(2공구)투찰_경찰서-터미널간도로(투찰)②_마현생창(동양고속)_예정공정표" xfId="1463" xr:uid="{00000000-0005-0000-0000-0000B6050000}"/>
    <cellStyle name="_신태백(가실행)_1_합덕-신례원(2공구)투찰_경찰서-터미널간도로(투찰)②_마현생창(동양고속)_왜관-태평건설" xfId="1464" xr:uid="{00000000-0005-0000-0000-0000B7050000}"/>
    <cellStyle name="_신태백(가실행)_1_합덕-신례원(2공구)투찰_경찰서-터미널간도로(투찰)②_마현생창(동양고속)_왜관-태평건설_예정공정표" xfId="1465" xr:uid="{00000000-0005-0000-0000-0000B8050000}"/>
    <cellStyle name="_신태백(가실행)_1_합덕-신례원(2공구)투찰_경찰서-터미널간도로(투찰)②_예정공정표" xfId="1466" xr:uid="{00000000-0005-0000-0000-0000B9050000}"/>
    <cellStyle name="_신태백(가실행)_1_합덕-신례원(2공구)투찰_경찰서-터미널간도로(투찰)②_왜관-태평건설" xfId="1467" xr:uid="{00000000-0005-0000-0000-0000BA050000}"/>
    <cellStyle name="_신태백(가실행)_1_합덕-신례원(2공구)투찰_경찰서-터미널간도로(투찰)②_왜관-태평건설_예정공정표" xfId="1468" xr:uid="{00000000-0005-0000-0000-0000BB050000}"/>
    <cellStyle name="_신태백(가실행)_1_합덕-신례원(2공구)투찰_마현생창(동양고속)" xfId="1469" xr:uid="{00000000-0005-0000-0000-0000BC050000}"/>
    <cellStyle name="_신태백(가실행)_1_합덕-신례원(2공구)투찰_마현생창(동양고속)_예정공정표" xfId="1470" xr:uid="{00000000-0005-0000-0000-0000BD050000}"/>
    <cellStyle name="_신태백(가실행)_1_합덕-신례원(2공구)투찰_마현생창(동양고속)_왜관-태평건설" xfId="1471" xr:uid="{00000000-0005-0000-0000-0000BE050000}"/>
    <cellStyle name="_신태백(가실행)_1_합덕-신례원(2공구)투찰_마현생창(동양고속)_왜관-태평건설_예정공정표" xfId="1472" xr:uid="{00000000-0005-0000-0000-0000BF050000}"/>
    <cellStyle name="_신태백(가실행)_1_합덕-신례원(2공구)투찰_봉무지방산업단지도로(투찰)②" xfId="1473" xr:uid="{00000000-0005-0000-0000-0000C0050000}"/>
    <cellStyle name="_신태백(가실행)_1_합덕-신례원(2공구)투찰_봉무지방산업단지도로(투찰)②_마현생창(동양고속)" xfId="1474" xr:uid="{00000000-0005-0000-0000-0000C1050000}"/>
    <cellStyle name="_신태백(가실행)_1_합덕-신례원(2공구)투찰_봉무지방산업단지도로(투찰)②_마현생창(동양고속)_예정공정표" xfId="1475" xr:uid="{00000000-0005-0000-0000-0000C2050000}"/>
    <cellStyle name="_신태백(가실행)_1_합덕-신례원(2공구)투찰_봉무지방산업단지도로(투찰)②_마현생창(동양고속)_왜관-태평건설" xfId="1476" xr:uid="{00000000-0005-0000-0000-0000C3050000}"/>
    <cellStyle name="_신태백(가실행)_1_합덕-신례원(2공구)투찰_봉무지방산업단지도로(투찰)②_마현생창(동양고속)_왜관-태평건설_예정공정표" xfId="1477" xr:uid="{00000000-0005-0000-0000-0000C4050000}"/>
    <cellStyle name="_신태백(가실행)_1_합덕-신례원(2공구)투찰_봉무지방산업단지도로(투찰)②_예정공정표" xfId="1478" xr:uid="{00000000-0005-0000-0000-0000C5050000}"/>
    <cellStyle name="_신태백(가실행)_1_합덕-신례원(2공구)투찰_봉무지방산업단지도로(투찰)②_왜관-태평건설" xfId="1479" xr:uid="{00000000-0005-0000-0000-0000C6050000}"/>
    <cellStyle name="_신태백(가실행)_1_합덕-신례원(2공구)투찰_봉무지방산업단지도로(투찰)②_왜관-태평건설_예정공정표" xfId="1480" xr:uid="{00000000-0005-0000-0000-0000C7050000}"/>
    <cellStyle name="_신태백(가실행)_1_합덕-신례원(2공구)투찰_봉무지방산업단지도로(투찰)②+0.250%" xfId="1481" xr:uid="{00000000-0005-0000-0000-0000C8050000}"/>
    <cellStyle name="_신태백(가실행)_1_합덕-신례원(2공구)투찰_봉무지방산업단지도로(투찰)②+0.250%_마현생창(동양고속)" xfId="1482" xr:uid="{00000000-0005-0000-0000-0000C9050000}"/>
    <cellStyle name="_신태백(가실행)_1_합덕-신례원(2공구)투찰_봉무지방산업단지도로(투찰)②+0.250%_마현생창(동양고속)_예정공정표" xfId="1483" xr:uid="{00000000-0005-0000-0000-0000CA050000}"/>
    <cellStyle name="_신태백(가실행)_1_합덕-신례원(2공구)투찰_봉무지방산업단지도로(투찰)②+0.250%_마현생창(동양고속)_왜관-태평건설" xfId="1484" xr:uid="{00000000-0005-0000-0000-0000CB050000}"/>
    <cellStyle name="_신태백(가실행)_1_합덕-신례원(2공구)투찰_봉무지방산업단지도로(투찰)②+0.250%_마현생창(동양고속)_왜관-태평건설_예정공정표" xfId="1485" xr:uid="{00000000-0005-0000-0000-0000CC050000}"/>
    <cellStyle name="_신태백(가실행)_1_합덕-신례원(2공구)투찰_봉무지방산업단지도로(투찰)②+0.250%_예정공정표" xfId="1486" xr:uid="{00000000-0005-0000-0000-0000CD050000}"/>
    <cellStyle name="_신태백(가실행)_1_합덕-신례원(2공구)투찰_봉무지방산업단지도로(투찰)②+0.250%_왜관-태평건설" xfId="1487" xr:uid="{00000000-0005-0000-0000-0000CE050000}"/>
    <cellStyle name="_신태백(가실행)_1_합덕-신례원(2공구)투찰_봉무지방산업단지도로(투찰)②+0.250%_왜관-태평건설_예정공정표" xfId="1488" xr:uid="{00000000-0005-0000-0000-0000CF050000}"/>
    <cellStyle name="_신태백(가실행)_1_합덕-신례원(2공구)투찰_예정공정표" xfId="1489" xr:uid="{00000000-0005-0000-0000-0000D0050000}"/>
    <cellStyle name="_신태백(가실행)_1_합덕-신례원(2공구)투찰_왜관-태평건설" xfId="1490" xr:uid="{00000000-0005-0000-0000-0000D1050000}"/>
    <cellStyle name="_신태백(가실행)_1_합덕-신례원(2공구)투찰_왜관-태평건설_예정공정표" xfId="1491" xr:uid="{00000000-0005-0000-0000-0000D2050000}"/>
    <cellStyle name="_신태백(가실행)_1_합덕-신례원(2공구)투찰_합덕-신례원(2공구)투찰" xfId="1492" xr:uid="{00000000-0005-0000-0000-0000D3050000}"/>
    <cellStyle name="_신태백(가실행)_1_합덕-신례원(2공구)투찰_합덕-신례원(2공구)투찰_경찰서-터미널간도로(투찰)②" xfId="1493" xr:uid="{00000000-0005-0000-0000-0000D4050000}"/>
    <cellStyle name="_신태백(가실행)_1_합덕-신례원(2공구)투찰_합덕-신례원(2공구)투찰_경찰서-터미널간도로(투찰)②_마현생창(동양고속)" xfId="1494" xr:uid="{00000000-0005-0000-0000-0000D5050000}"/>
    <cellStyle name="_신태백(가실행)_1_합덕-신례원(2공구)투찰_합덕-신례원(2공구)투찰_경찰서-터미널간도로(투찰)②_마현생창(동양고속)_예정공정표" xfId="1495" xr:uid="{00000000-0005-0000-0000-0000D6050000}"/>
    <cellStyle name="_신태백(가실행)_1_합덕-신례원(2공구)투찰_합덕-신례원(2공구)투찰_경찰서-터미널간도로(투찰)②_마현생창(동양고속)_왜관-태평건설" xfId="1496" xr:uid="{00000000-0005-0000-0000-0000D7050000}"/>
    <cellStyle name="_신태백(가실행)_1_합덕-신례원(2공구)투찰_합덕-신례원(2공구)투찰_경찰서-터미널간도로(투찰)②_마현생창(동양고속)_왜관-태평건설_예정공정표" xfId="1497" xr:uid="{00000000-0005-0000-0000-0000D8050000}"/>
    <cellStyle name="_신태백(가실행)_1_합덕-신례원(2공구)투찰_합덕-신례원(2공구)투찰_경찰서-터미널간도로(투찰)②_예정공정표" xfId="1498" xr:uid="{00000000-0005-0000-0000-0000D9050000}"/>
    <cellStyle name="_신태백(가실행)_1_합덕-신례원(2공구)투찰_합덕-신례원(2공구)투찰_경찰서-터미널간도로(투찰)②_왜관-태평건설" xfId="1499" xr:uid="{00000000-0005-0000-0000-0000DA050000}"/>
    <cellStyle name="_신태백(가실행)_1_합덕-신례원(2공구)투찰_합덕-신례원(2공구)투찰_경찰서-터미널간도로(투찰)②_왜관-태평건설_예정공정표" xfId="1500" xr:uid="{00000000-0005-0000-0000-0000DB050000}"/>
    <cellStyle name="_신태백(가실행)_1_합덕-신례원(2공구)투찰_합덕-신례원(2공구)투찰_마현생창(동양고속)" xfId="1501" xr:uid="{00000000-0005-0000-0000-0000DC050000}"/>
    <cellStyle name="_신태백(가실행)_1_합덕-신례원(2공구)투찰_합덕-신례원(2공구)투찰_마현생창(동양고속)_예정공정표" xfId="1502" xr:uid="{00000000-0005-0000-0000-0000DD050000}"/>
    <cellStyle name="_신태백(가실행)_1_합덕-신례원(2공구)투찰_합덕-신례원(2공구)투찰_마현생창(동양고속)_왜관-태평건설" xfId="1503" xr:uid="{00000000-0005-0000-0000-0000DE050000}"/>
    <cellStyle name="_신태백(가실행)_1_합덕-신례원(2공구)투찰_합덕-신례원(2공구)투찰_마현생창(동양고속)_왜관-태평건설_예정공정표" xfId="1504" xr:uid="{00000000-0005-0000-0000-0000DF050000}"/>
    <cellStyle name="_신태백(가실행)_1_합덕-신례원(2공구)투찰_합덕-신례원(2공구)투찰_봉무지방산업단지도로(투찰)②" xfId="1505" xr:uid="{00000000-0005-0000-0000-0000E0050000}"/>
    <cellStyle name="_신태백(가실행)_1_합덕-신례원(2공구)투찰_합덕-신례원(2공구)투찰_봉무지방산업단지도로(투찰)②_마현생창(동양고속)" xfId="1506" xr:uid="{00000000-0005-0000-0000-0000E1050000}"/>
    <cellStyle name="_신태백(가실행)_1_합덕-신례원(2공구)투찰_합덕-신례원(2공구)투찰_봉무지방산업단지도로(투찰)②_마현생창(동양고속)_예정공정표" xfId="1507" xr:uid="{00000000-0005-0000-0000-0000E2050000}"/>
    <cellStyle name="_신태백(가실행)_1_합덕-신례원(2공구)투찰_합덕-신례원(2공구)투찰_봉무지방산업단지도로(투찰)②_마현생창(동양고속)_왜관-태평건설" xfId="1508" xr:uid="{00000000-0005-0000-0000-0000E3050000}"/>
    <cellStyle name="_신태백(가실행)_1_합덕-신례원(2공구)투찰_합덕-신례원(2공구)투찰_봉무지방산업단지도로(투찰)②_마현생창(동양고속)_왜관-태평건설_예정공정표" xfId="1509" xr:uid="{00000000-0005-0000-0000-0000E4050000}"/>
    <cellStyle name="_신태백(가실행)_1_합덕-신례원(2공구)투찰_합덕-신례원(2공구)투찰_봉무지방산업단지도로(투찰)②_예정공정표" xfId="1510" xr:uid="{00000000-0005-0000-0000-0000E5050000}"/>
    <cellStyle name="_신태백(가실행)_1_합덕-신례원(2공구)투찰_합덕-신례원(2공구)투찰_봉무지방산업단지도로(투찰)②_왜관-태평건설" xfId="1511" xr:uid="{00000000-0005-0000-0000-0000E6050000}"/>
    <cellStyle name="_신태백(가실행)_1_합덕-신례원(2공구)투찰_합덕-신례원(2공구)투찰_봉무지방산업단지도로(투찰)②_왜관-태평건설_예정공정표" xfId="1512" xr:uid="{00000000-0005-0000-0000-0000E7050000}"/>
    <cellStyle name="_신태백(가실행)_1_합덕-신례원(2공구)투찰_합덕-신례원(2공구)투찰_봉무지방산업단지도로(투찰)②+0.250%" xfId="1513" xr:uid="{00000000-0005-0000-0000-0000E8050000}"/>
    <cellStyle name="_신태백(가실행)_1_합덕-신례원(2공구)투찰_합덕-신례원(2공구)투찰_봉무지방산업단지도로(투찰)②+0.250%_마현생창(동양고속)" xfId="1514" xr:uid="{00000000-0005-0000-0000-0000E9050000}"/>
    <cellStyle name="_신태백(가실행)_1_합덕-신례원(2공구)투찰_합덕-신례원(2공구)투찰_봉무지방산업단지도로(투찰)②+0.250%_마현생창(동양고속)_예정공정표" xfId="1515" xr:uid="{00000000-0005-0000-0000-0000EA050000}"/>
    <cellStyle name="_신태백(가실행)_1_합덕-신례원(2공구)투찰_합덕-신례원(2공구)투찰_봉무지방산업단지도로(투찰)②+0.250%_마현생창(동양고속)_왜관-태평건설" xfId="1516" xr:uid="{00000000-0005-0000-0000-0000EB050000}"/>
    <cellStyle name="_신태백(가실행)_1_합덕-신례원(2공구)투찰_합덕-신례원(2공구)투찰_봉무지방산업단지도로(투찰)②+0.250%_마현생창(동양고속)_왜관-태평건설_예정공정표" xfId="1517" xr:uid="{00000000-0005-0000-0000-0000EC050000}"/>
    <cellStyle name="_신태백(가실행)_1_합덕-신례원(2공구)투찰_합덕-신례원(2공구)투찰_봉무지방산업단지도로(투찰)②+0.250%_예정공정표" xfId="1518" xr:uid="{00000000-0005-0000-0000-0000ED050000}"/>
    <cellStyle name="_신태백(가실행)_1_합덕-신례원(2공구)투찰_합덕-신례원(2공구)투찰_봉무지방산업단지도로(투찰)②+0.250%_왜관-태평건설" xfId="1519" xr:uid="{00000000-0005-0000-0000-0000EE050000}"/>
    <cellStyle name="_신태백(가실행)_1_합덕-신례원(2공구)투찰_합덕-신례원(2공구)투찰_봉무지방산업단지도로(투찰)②+0.250%_왜관-태평건설_예정공정표" xfId="1520" xr:uid="{00000000-0005-0000-0000-0000EF050000}"/>
    <cellStyle name="_신태백(가실행)_1_합덕-신례원(2공구)투찰_합덕-신례원(2공구)투찰_예정공정표" xfId="1521" xr:uid="{00000000-0005-0000-0000-0000F0050000}"/>
    <cellStyle name="_신태백(가실행)_1_합덕-신례원(2공구)투찰_합덕-신례원(2공구)투찰_왜관-태평건설" xfId="1522" xr:uid="{00000000-0005-0000-0000-0000F1050000}"/>
    <cellStyle name="_신태백(가실행)_1_합덕-신례원(2공구)투찰_합덕-신례원(2공구)투찰_왜관-태평건설_예정공정표" xfId="1523" xr:uid="{00000000-0005-0000-0000-0000F2050000}"/>
    <cellStyle name="_신태백(가실행)_경찰서-터미널간도로(투찰)②" xfId="1524" xr:uid="{00000000-0005-0000-0000-0000F3050000}"/>
    <cellStyle name="_신태백(가실행)_경찰서-터미널간도로(투찰)②_마현생창(동양고속)" xfId="1525" xr:uid="{00000000-0005-0000-0000-0000F4050000}"/>
    <cellStyle name="_신태백(가실행)_경찰서-터미널간도로(투찰)②_마현생창(동양고속)_예정공정표" xfId="1526" xr:uid="{00000000-0005-0000-0000-0000F5050000}"/>
    <cellStyle name="_신태백(가실행)_경찰서-터미널간도로(투찰)②_마현생창(동양고속)_왜관-태평건설" xfId="1527" xr:uid="{00000000-0005-0000-0000-0000F6050000}"/>
    <cellStyle name="_신태백(가실행)_경찰서-터미널간도로(투찰)②_마현생창(동양고속)_왜관-태평건설_예정공정표" xfId="1528" xr:uid="{00000000-0005-0000-0000-0000F7050000}"/>
    <cellStyle name="_신태백(가실행)_경찰서-터미널간도로(투찰)②_예정공정표" xfId="1529" xr:uid="{00000000-0005-0000-0000-0000F8050000}"/>
    <cellStyle name="_신태백(가실행)_경찰서-터미널간도로(투찰)②_왜관-태평건설" xfId="1530" xr:uid="{00000000-0005-0000-0000-0000F9050000}"/>
    <cellStyle name="_신태백(가실행)_경찰서-터미널간도로(투찰)②_왜관-태평건설_예정공정표" xfId="1531" xr:uid="{00000000-0005-0000-0000-0000FA050000}"/>
    <cellStyle name="_신태백(가실행)_도덕-고흥도로(투찰)" xfId="1532" xr:uid="{00000000-0005-0000-0000-0000FB050000}"/>
    <cellStyle name="_신태백(가실행)_도덕-고흥도로(투찰)_경찰서-터미널간도로(투찰)②" xfId="1533" xr:uid="{00000000-0005-0000-0000-0000FC050000}"/>
    <cellStyle name="_신태백(가실행)_도덕-고흥도로(투찰)_경찰서-터미널간도로(투찰)②_마현생창(동양고속)" xfId="1534" xr:uid="{00000000-0005-0000-0000-0000FD050000}"/>
    <cellStyle name="_신태백(가실행)_도덕-고흥도로(투찰)_경찰서-터미널간도로(투찰)②_마현생창(동양고속)_예정공정표" xfId="1535" xr:uid="{00000000-0005-0000-0000-0000FE050000}"/>
    <cellStyle name="_신태백(가실행)_도덕-고흥도로(투찰)_경찰서-터미널간도로(투찰)②_마현생창(동양고속)_왜관-태평건설" xfId="1536" xr:uid="{00000000-0005-0000-0000-0000FF050000}"/>
    <cellStyle name="_신태백(가실행)_도덕-고흥도로(투찰)_경찰서-터미널간도로(투찰)②_마현생창(동양고속)_왜관-태평건설_예정공정표" xfId="1537" xr:uid="{00000000-0005-0000-0000-000000060000}"/>
    <cellStyle name="_신태백(가실행)_도덕-고흥도로(투찰)_경찰서-터미널간도로(투찰)②_예정공정표" xfId="1538" xr:uid="{00000000-0005-0000-0000-000001060000}"/>
    <cellStyle name="_신태백(가실행)_도덕-고흥도로(투찰)_경찰서-터미널간도로(투찰)②_왜관-태평건설" xfId="1539" xr:uid="{00000000-0005-0000-0000-000002060000}"/>
    <cellStyle name="_신태백(가실행)_도덕-고흥도로(투찰)_경찰서-터미널간도로(투찰)②_왜관-태평건설_예정공정표" xfId="1540" xr:uid="{00000000-0005-0000-0000-000003060000}"/>
    <cellStyle name="_신태백(가실행)_도덕-고흥도로(투찰)_마현생창(동양고속)" xfId="1541" xr:uid="{00000000-0005-0000-0000-000004060000}"/>
    <cellStyle name="_신태백(가실행)_도덕-고흥도로(투찰)_마현생창(동양고속)_예정공정표" xfId="1542" xr:uid="{00000000-0005-0000-0000-000005060000}"/>
    <cellStyle name="_신태백(가실행)_도덕-고흥도로(투찰)_마현생창(동양고속)_왜관-태평건설" xfId="1543" xr:uid="{00000000-0005-0000-0000-000006060000}"/>
    <cellStyle name="_신태백(가실행)_도덕-고흥도로(투찰)_마현생창(동양고속)_왜관-태평건설_예정공정표" xfId="1544" xr:uid="{00000000-0005-0000-0000-000007060000}"/>
    <cellStyle name="_신태백(가실행)_도덕-고흥도로(투찰)_봉무지방산업단지도로(투찰)②" xfId="1545" xr:uid="{00000000-0005-0000-0000-000008060000}"/>
    <cellStyle name="_신태백(가실행)_도덕-고흥도로(투찰)_봉무지방산업단지도로(투찰)②_마현생창(동양고속)" xfId="1546" xr:uid="{00000000-0005-0000-0000-000009060000}"/>
    <cellStyle name="_신태백(가실행)_도덕-고흥도로(투찰)_봉무지방산업단지도로(투찰)②_마현생창(동양고속)_예정공정표" xfId="1547" xr:uid="{00000000-0005-0000-0000-00000A060000}"/>
    <cellStyle name="_신태백(가실행)_도덕-고흥도로(투찰)_봉무지방산업단지도로(투찰)②_마현생창(동양고속)_왜관-태평건설" xfId="1548" xr:uid="{00000000-0005-0000-0000-00000B060000}"/>
    <cellStyle name="_신태백(가실행)_도덕-고흥도로(투찰)_봉무지방산업단지도로(투찰)②_마현생창(동양고속)_왜관-태평건설_예정공정표" xfId="1549" xr:uid="{00000000-0005-0000-0000-00000C060000}"/>
    <cellStyle name="_신태백(가실행)_도덕-고흥도로(투찰)_봉무지방산업단지도로(투찰)②_예정공정표" xfId="1550" xr:uid="{00000000-0005-0000-0000-00000D060000}"/>
    <cellStyle name="_신태백(가실행)_도덕-고흥도로(투찰)_봉무지방산업단지도로(투찰)②_왜관-태평건설" xfId="1551" xr:uid="{00000000-0005-0000-0000-00000E060000}"/>
    <cellStyle name="_신태백(가실행)_도덕-고흥도로(투찰)_봉무지방산업단지도로(투찰)②_왜관-태평건설_예정공정표" xfId="1552" xr:uid="{00000000-0005-0000-0000-00000F060000}"/>
    <cellStyle name="_신태백(가실행)_도덕-고흥도로(투찰)_봉무지방산업단지도로(투찰)②+0.250%" xfId="1553" xr:uid="{00000000-0005-0000-0000-000010060000}"/>
    <cellStyle name="_신태백(가실행)_도덕-고흥도로(투찰)_봉무지방산업단지도로(투찰)②+0.250%_마현생창(동양고속)" xfId="1554" xr:uid="{00000000-0005-0000-0000-000011060000}"/>
    <cellStyle name="_신태백(가실행)_도덕-고흥도로(투찰)_봉무지방산업단지도로(투찰)②+0.250%_마현생창(동양고속)_예정공정표" xfId="1555" xr:uid="{00000000-0005-0000-0000-000012060000}"/>
    <cellStyle name="_신태백(가실행)_도덕-고흥도로(투찰)_봉무지방산업단지도로(투찰)②+0.250%_마현생창(동양고속)_왜관-태평건설" xfId="1556" xr:uid="{00000000-0005-0000-0000-000013060000}"/>
    <cellStyle name="_신태백(가실행)_도덕-고흥도로(투찰)_봉무지방산업단지도로(투찰)②+0.250%_마현생창(동양고속)_왜관-태평건설_예정공정표" xfId="1557" xr:uid="{00000000-0005-0000-0000-000014060000}"/>
    <cellStyle name="_신태백(가실행)_도덕-고흥도로(투찰)_봉무지방산업단지도로(투찰)②+0.250%_예정공정표" xfId="1558" xr:uid="{00000000-0005-0000-0000-000015060000}"/>
    <cellStyle name="_신태백(가실행)_도덕-고흥도로(투찰)_봉무지방산업단지도로(투찰)②+0.250%_왜관-태평건설" xfId="1559" xr:uid="{00000000-0005-0000-0000-000016060000}"/>
    <cellStyle name="_신태백(가실행)_도덕-고흥도로(투찰)_봉무지방산업단지도로(투찰)②+0.250%_왜관-태평건설_예정공정표" xfId="1560" xr:uid="{00000000-0005-0000-0000-000017060000}"/>
    <cellStyle name="_신태백(가실행)_도덕-고흥도로(투찰)_예정공정표" xfId="1561" xr:uid="{00000000-0005-0000-0000-000018060000}"/>
    <cellStyle name="_신태백(가실행)_도덕-고흥도로(투찰)_왜관-태평건설" xfId="1562" xr:uid="{00000000-0005-0000-0000-000019060000}"/>
    <cellStyle name="_신태백(가실행)_도덕-고흥도로(투찰)_왜관-태평건설_예정공정표" xfId="1563" xr:uid="{00000000-0005-0000-0000-00001A060000}"/>
    <cellStyle name="_신태백(가실행)_도덕-고흥도로(투찰)_합덕-신례원(2공구)투찰" xfId="1564" xr:uid="{00000000-0005-0000-0000-00001B060000}"/>
    <cellStyle name="_신태백(가실행)_도덕-고흥도로(투찰)_합덕-신례원(2공구)투찰_경찰서-터미널간도로(투찰)②" xfId="1565" xr:uid="{00000000-0005-0000-0000-00001C060000}"/>
    <cellStyle name="_신태백(가실행)_도덕-고흥도로(투찰)_합덕-신례원(2공구)투찰_경찰서-터미널간도로(투찰)②_마현생창(동양고속)" xfId="1566" xr:uid="{00000000-0005-0000-0000-00001D060000}"/>
    <cellStyle name="_신태백(가실행)_도덕-고흥도로(투찰)_합덕-신례원(2공구)투찰_경찰서-터미널간도로(투찰)②_마현생창(동양고속)_예정공정표" xfId="1567" xr:uid="{00000000-0005-0000-0000-00001E060000}"/>
    <cellStyle name="_신태백(가실행)_도덕-고흥도로(투찰)_합덕-신례원(2공구)투찰_경찰서-터미널간도로(투찰)②_마현생창(동양고속)_왜관-태평건설" xfId="1568" xr:uid="{00000000-0005-0000-0000-00001F060000}"/>
    <cellStyle name="_신태백(가실행)_도덕-고흥도로(투찰)_합덕-신례원(2공구)투찰_경찰서-터미널간도로(투찰)②_마현생창(동양고속)_왜관-태평건설_예정공정표" xfId="1569" xr:uid="{00000000-0005-0000-0000-000020060000}"/>
    <cellStyle name="_신태백(가실행)_도덕-고흥도로(투찰)_합덕-신례원(2공구)투찰_경찰서-터미널간도로(투찰)②_예정공정표" xfId="1570" xr:uid="{00000000-0005-0000-0000-000021060000}"/>
    <cellStyle name="_신태백(가실행)_도덕-고흥도로(투찰)_합덕-신례원(2공구)투찰_경찰서-터미널간도로(투찰)②_왜관-태평건설" xfId="1571" xr:uid="{00000000-0005-0000-0000-000022060000}"/>
    <cellStyle name="_신태백(가실행)_도덕-고흥도로(투찰)_합덕-신례원(2공구)투찰_경찰서-터미널간도로(투찰)②_왜관-태평건설_예정공정표" xfId="1572" xr:uid="{00000000-0005-0000-0000-000023060000}"/>
    <cellStyle name="_신태백(가실행)_도덕-고흥도로(투찰)_합덕-신례원(2공구)투찰_마현생창(동양고속)" xfId="1573" xr:uid="{00000000-0005-0000-0000-000024060000}"/>
    <cellStyle name="_신태백(가실행)_도덕-고흥도로(투찰)_합덕-신례원(2공구)투찰_마현생창(동양고속)_예정공정표" xfId="1574" xr:uid="{00000000-0005-0000-0000-000025060000}"/>
    <cellStyle name="_신태백(가실행)_도덕-고흥도로(투찰)_합덕-신례원(2공구)투찰_마현생창(동양고속)_왜관-태평건설" xfId="1575" xr:uid="{00000000-0005-0000-0000-000026060000}"/>
    <cellStyle name="_신태백(가실행)_도덕-고흥도로(투찰)_합덕-신례원(2공구)투찰_마현생창(동양고속)_왜관-태평건설_예정공정표" xfId="1576" xr:uid="{00000000-0005-0000-0000-000027060000}"/>
    <cellStyle name="_신태백(가실행)_도덕-고흥도로(투찰)_합덕-신례원(2공구)투찰_봉무지방산업단지도로(투찰)②" xfId="1577" xr:uid="{00000000-0005-0000-0000-000028060000}"/>
    <cellStyle name="_신태백(가실행)_도덕-고흥도로(투찰)_합덕-신례원(2공구)투찰_봉무지방산업단지도로(투찰)②_마현생창(동양고속)" xfId="1578" xr:uid="{00000000-0005-0000-0000-000029060000}"/>
    <cellStyle name="_신태백(가실행)_도덕-고흥도로(투찰)_합덕-신례원(2공구)투찰_봉무지방산업단지도로(투찰)②_마현생창(동양고속)_예정공정표" xfId="1579" xr:uid="{00000000-0005-0000-0000-00002A060000}"/>
    <cellStyle name="_신태백(가실행)_도덕-고흥도로(투찰)_합덕-신례원(2공구)투찰_봉무지방산업단지도로(투찰)②_마현생창(동양고속)_왜관-태평건설" xfId="1580" xr:uid="{00000000-0005-0000-0000-00002B060000}"/>
    <cellStyle name="_신태백(가실행)_도덕-고흥도로(투찰)_합덕-신례원(2공구)투찰_봉무지방산업단지도로(투찰)②_마현생창(동양고속)_왜관-태평건설_예정공정표" xfId="1581" xr:uid="{00000000-0005-0000-0000-00002C060000}"/>
    <cellStyle name="_신태백(가실행)_도덕-고흥도로(투찰)_합덕-신례원(2공구)투찰_봉무지방산업단지도로(투찰)②_예정공정표" xfId="1582" xr:uid="{00000000-0005-0000-0000-00002D060000}"/>
    <cellStyle name="_신태백(가실행)_도덕-고흥도로(투찰)_합덕-신례원(2공구)투찰_봉무지방산업단지도로(투찰)②_왜관-태평건설" xfId="1583" xr:uid="{00000000-0005-0000-0000-00002E060000}"/>
    <cellStyle name="_신태백(가실행)_도덕-고흥도로(투찰)_합덕-신례원(2공구)투찰_봉무지방산업단지도로(투찰)②_왜관-태평건설_예정공정표" xfId="1584" xr:uid="{00000000-0005-0000-0000-00002F060000}"/>
    <cellStyle name="_신태백(가실행)_도덕-고흥도로(투찰)_합덕-신례원(2공구)투찰_봉무지방산업단지도로(투찰)②+0.250%" xfId="1585" xr:uid="{00000000-0005-0000-0000-000030060000}"/>
    <cellStyle name="_신태백(가실행)_도덕-고흥도로(투찰)_합덕-신례원(2공구)투찰_봉무지방산업단지도로(투찰)②+0.250%_마현생창(동양고속)" xfId="1586" xr:uid="{00000000-0005-0000-0000-000031060000}"/>
    <cellStyle name="_신태백(가실행)_도덕-고흥도로(투찰)_합덕-신례원(2공구)투찰_봉무지방산업단지도로(투찰)②+0.250%_마현생창(동양고속)_예정공정표" xfId="1587" xr:uid="{00000000-0005-0000-0000-000032060000}"/>
    <cellStyle name="_신태백(가실행)_도덕-고흥도로(투찰)_합덕-신례원(2공구)투찰_봉무지방산업단지도로(투찰)②+0.250%_마현생창(동양고속)_왜관-태평건설" xfId="1588" xr:uid="{00000000-0005-0000-0000-000033060000}"/>
    <cellStyle name="_신태백(가실행)_도덕-고흥도로(투찰)_합덕-신례원(2공구)투찰_봉무지방산업단지도로(투찰)②+0.250%_마현생창(동양고속)_왜관-태평건설_예정공정표" xfId="1589" xr:uid="{00000000-0005-0000-0000-000034060000}"/>
    <cellStyle name="_신태백(가실행)_도덕-고흥도로(투찰)_합덕-신례원(2공구)투찰_봉무지방산업단지도로(투찰)②+0.250%_예정공정표" xfId="1590" xr:uid="{00000000-0005-0000-0000-000035060000}"/>
    <cellStyle name="_신태백(가실행)_도덕-고흥도로(투찰)_합덕-신례원(2공구)투찰_봉무지방산업단지도로(투찰)②+0.250%_왜관-태평건설" xfId="1591" xr:uid="{00000000-0005-0000-0000-000036060000}"/>
    <cellStyle name="_신태백(가실행)_도덕-고흥도로(투찰)_합덕-신례원(2공구)투찰_봉무지방산업단지도로(투찰)②+0.250%_왜관-태평건설_예정공정표" xfId="1592" xr:uid="{00000000-0005-0000-0000-000037060000}"/>
    <cellStyle name="_신태백(가실행)_도덕-고흥도로(투찰)_합덕-신례원(2공구)투찰_예정공정표" xfId="1593" xr:uid="{00000000-0005-0000-0000-000038060000}"/>
    <cellStyle name="_신태백(가실행)_도덕-고흥도로(투찰)_합덕-신례원(2공구)투찰_왜관-태평건설" xfId="1594" xr:uid="{00000000-0005-0000-0000-000039060000}"/>
    <cellStyle name="_신태백(가실행)_도덕-고흥도로(투찰)_합덕-신례원(2공구)투찰_왜관-태평건설_예정공정표" xfId="1595" xr:uid="{00000000-0005-0000-0000-00003A060000}"/>
    <cellStyle name="_신태백(가실행)_도덕-고흥도로(투찰)_합덕-신례원(2공구)투찰_합덕-신례원(2공구)투찰" xfId="1596" xr:uid="{00000000-0005-0000-0000-00003B060000}"/>
    <cellStyle name="_신태백(가실행)_도덕-고흥도로(투찰)_합덕-신례원(2공구)투찰_합덕-신례원(2공구)투찰_경찰서-터미널간도로(투찰)②" xfId="1597" xr:uid="{00000000-0005-0000-0000-00003C060000}"/>
    <cellStyle name="_신태백(가실행)_도덕-고흥도로(투찰)_합덕-신례원(2공구)투찰_합덕-신례원(2공구)투찰_경찰서-터미널간도로(투찰)②_마현생창(동양고속)" xfId="1598" xr:uid="{00000000-0005-0000-0000-00003D060000}"/>
    <cellStyle name="_신태백(가실행)_도덕-고흥도로(투찰)_합덕-신례원(2공구)투찰_합덕-신례원(2공구)투찰_경찰서-터미널간도로(투찰)②_마현생창(동양고속)_예정공정표" xfId="1599" xr:uid="{00000000-0005-0000-0000-00003E060000}"/>
    <cellStyle name="_신태백(가실행)_도덕-고흥도로(투찰)_합덕-신례원(2공구)투찰_합덕-신례원(2공구)투찰_경찰서-터미널간도로(투찰)②_마현생창(동양고속)_왜관-태평건설" xfId="1600" xr:uid="{00000000-0005-0000-0000-00003F060000}"/>
    <cellStyle name="_신태백(가실행)_도덕-고흥도로(투찰)_합덕-신례원(2공구)투찰_합덕-신례원(2공구)투찰_경찰서-터미널간도로(투찰)②_마현생창(동양고속)_왜관-태평건설_예정공정표" xfId="1601" xr:uid="{00000000-0005-0000-0000-000040060000}"/>
    <cellStyle name="_신태백(가실행)_도덕-고흥도로(투찰)_합덕-신례원(2공구)투찰_합덕-신례원(2공구)투찰_경찰서-터미널간도로(투찰)②_예정공정표" xfId="1602" xr:uid="{00000000-0005-0000-0000-000041060000}"/>
    <cellStyle name="_신태백(가실행)_도덕-고흥도로(투찰)_합덕-신례원(2공구)투찰_합덕-신례원(2공구)투찰_경찰서-터미널간도로(투찰)②_왜관-태평건설" xfId="1603" xr:uid="{00000000-0005-0000-0000-000042060000}"/>
    <cellStyle name="_신태백(가실행)_도덕-고흥도로(투찰)_합덕-신례원(2공구)투찰_합덕-신례원(2공구)투찰_경찰서-터미널간도로(투찰)②_왜관-태평건설_예정공정표" xfId="1604" xr:uid="{00000000-0005-0000-0000-000043060000}"/>
    <cellStyle name="_신태백(가실행)_도덕-고흥도로(투찰)_합덕-신례원(2공구)투찰_합덕-신례원(2공구)투찰_마현생창(동양고속)" xfId="1605" xr:uid="{00000000-0005-0000-0000-000044060000}"/>
    <cellStyle name="_신태백(가실행)_도덕-고흥도로(투찰)_합덕-신례원(2공구)투찰_합덕-신례원(2공구)투찰_마현생창(동양고속)_예정공정표" xfId="1606" xr:uid="{00000000-0005-0000-0000-000045060000}"/>
    <cellStyle name="_신태백(가실행)_도덕-고흥도로(투찰)_합덕-신례원(2공구)투찰_합덕-신례원(2공구)투찰_마현생창(동양고속)_왜관-태평건설" xfId="1607" xr:uid="{00000000-0005-0000-0000-000046060000}"/>
    <cellStyle name="_신태백(가실행)_도덕-고흥도로(투찰)_합덕-신례원(2공구)투찰_합덕-신례원(2공구)투찰_마현생창(동양고속)_왜관-태평건설_예정공정표" xfId="1608" xr:uid="{00000000-0005-0000-0000-000047060000}"/>
    <cellStyle name="_신태백(가실행)_도덕-고흥도로(투찰)_합덕-신례원(2공구)투찰_합덕-신례원(2공구)투찰_봉무지방산업단지도로(투찰)②" xfId="1609" xr:uid="{00000000-0005-0000-0000-000048060000}"/>
    <cellStyle name="_신태백(가실행)_도덕-고흥도로(투찰)_합덕-신례원(2공구)투찰_합덕-신례원(2공구)투찰_봉무지방산업단지도로(투찰)②_마현생창(동양고속)" xfId="1610" xr:uid="{00000000-0005-0000-0000-000049060000}"/>
    <cellStyle name="_신태백(가실행)_도덕-고흥도로(투찰)_합덕-신례원(2공구)투찰_합덕-신례원(2공구)투찰_봉무지방산업단지도로(투찰)②_마현생창(동양고속)_예정공정표" xfId="1611" xr:uid="{00000000-0005-0000-0000-00004A060000}"/>
    <cellStyle name="_신태백(가실행)_도덕-고흥도로(투찰)_합덕-신례원(2공구)투찰_합덕-신례원(2공구)투찰_봉무지방산업단지도로(투찰)②_마현생창(동양고속)_왜관-태평건설" xfId="1612" xr:uid="{00000000-0005-0000-0000-00004B060000}"/>
    <cellStyle name="_신태백(가실행)_도덕-고흥도로(투찰)_합덕-신례원(2공구)투찰_합덕-신례원(2공구)투찰_봉무지방산업단지도로(투찰)②_마현생창(동양고속)_왜관-태평건설_예정공정표" xfId="1613" xr:uid="{00000000-0005-0000-0000-00004C060000}"/>
    <cellStyle name="_신태백(가실행)_도덕-고흥도로(투찰)_합덕-신례원(2공구)투찰_합덕-신례원(2공구)투찰_봉무지방산업단지도로(투찰)②_예정공정표" xfId="1614" xr:uid="{00000000-0005-0000-0000-00004D060000}"/>
    <cellStyle name="_신태백(가실행)_도덕-고흥도로(투찰)_합덕-신례원(2공구)투찰_합덕-신례원(2공구)투찰_봉무지방산업단지도로(투찰)②_왜관-태평건설" xfId="1615" xr:uid="{00000000-0005-0000-0000-00004E060000}"/>
    <cellStyle name="_신태백(가실행)_도덕-고흥도로(투찰)_합덕-신례원(2공구)투찰_합덕-신례원(2공구)투찰_봉무지방산업단지도로(투찰)②_왜관-태평건설_예정공정표" xfId="1616" xr:uid="{00000000-0005-0000-0000-00004F060000}"/>
    <cellStyle name="_신태백(가실행)_도덕-고흥도로(투찰)_합덕-신례원(2공구)투찰_합덕-신례원(2공구)투찰_봉무지방산업단지도로(투찰)②+0.250%" xfId="1617" xr:uid="{00000000-0005-0000-0000-000050060000}"/>
    <cellStyle name="_신태백(가실행)_도덕-고흥도로(투찰)_합덕-신례원(2공구)투찰_합덕-신례원(2공구)투찰_봉무지방산업단지도로(투찰)②+0.250%_마현생창(동양고속)" xfId="1618" xr:uid="{00000000-0005-0000-0000-000051060000}"/>
    <cellStyle name="_신태백(가실행)_도덕-고흥도로(투찰)_합덕-신례원(2공구)투찰_합덕-신례원(2공구)투찰_봉무지방산업단지도로(투찰)②+0.250%_마현생창(동양고속)_예정공정표" xfId="1619" xr:uid="{00000000-0005-0000-0000-000052060000}"/>
    <cellStyle name="_신태백(가실행)_도덕-고흥도로(투찰)_합덕-신례원(2공구)투찰_합덕-신례원(2공구)투찰_봉무지방산업단지도로(투찰)②+0.250%_마현생창(동양고속)_왜관-태평건설" xfId="1620" xr:uid="{00000000-0005-0000-0000-000053060000}"/>
    <cellStyle name="_신태백(가실행)_도덕-고흥도로(투찰)_합덕-신례원(2공구)투찰_합덕-신례원(2공구)투찰_봉무지방산업단지도로(투찰)②+0.250%_마현생창(동양고속)_왜관-태평건설_예정공정표" xfId="1621" xr:uid="{00000000-0005-0000-0000-000054060000}"/>
    <cellStyle name="_신태백(가실행)_도덕-고흥도로(투찰)_합덕-신례원(2공구)투찰_합덕-신례원(2공구)투찰_봉무지방산업단지도로(투찰)②+0.250%_예정공정표" xfId="1622" xr:uid="{00000000-0005-0000-0000-000055060000}"/>
    <cellStyle name="_신태백(가실행)_도덕-고흥도로(투찰)_합덕-신례원(2공구)투찰_합덕-신례원(2공구)투찰_봉무지방산업단지도로(투찰)②+0.250%_왜관-태평건설" xfId="1623" xr:uid="{00000000-0005-0000-0000-000056060000}"/>
    <cellStyle name="_신태백(가실행)_도덕-고흥도로(투찰)_합덕-신례원(2공구)투찰_합덕-신례원(2공구)투찰_봉무지방산업단지도로(투찰)②+0.250%_왜관-태평건설_예정공정표" xfId="1624" xr:uid="{00000000-0005-0000-0000-000057060000}"/>
    <cellStyle name="_신태백(가실행)_도덕-고흥도로(투찰)_합덕-신례원(2공구)투찰_합덕-신례원(2공구)투찰_예정공정표" xfId="1625" xr:uid="{00000000-0005-0000-0000-000058060000}"/>
    <cellStyle name="_신태백(가실행)_도덕-고흥도로(투찰)_합덕-신례원(2공구)투찰_합덕-신례원(2공구)투찰_왜관-태평건설" xfId="1626" xr:uid="{00000000-0005-0000-0000-000059060000}"/>
    <cellStyle name="_신태백(가실행)_도덕-고흥도로(투찰)_합덕-신례원(2공구)투찰_합덕-신례원(2공구)투찰_왜관-태평건설_예정공정표" xfId="1627" xr:uid="{00000000-0005-0000-0000-00005A060000}"/>
    <cellStyle name="_신태백(가실행)_마현생창(동양고속)" xfId="1628" xr:uid="{00000000-0005-0000-0000-00005B060000}"/>
    <cellStyle name="_신태백(가실행)_마현생창(동양고속)_예정공정표" xfId="1629" xr:uid="{00000000-0005-0000-0000-00005C060000}"/>
    <cellStyle name="_신태백(가실행)_마현생창(동양고속)_왜관-태평건설" xfId="1630" xr:uid="{00000000-0005-0000-0000-00005D060000}"/>
    <cellStyle name="_신태백(가실행)_마현생창(동양고속)_왜관-태평건설_예정공정표" xfId="1631" xr:uid="{00000000-0005-0000-0000-00005E060000}"/>
    <cellStyle name="_신태백(가실행)_봉무지방산업단지도로(투찰)②" xfId="1632" xr:uid="{00000000-0005-0000-0000-00005F060000}"/>
    <cellStyle name="_신태백(가실행)_봉무지방산업단지도로(투찰)②_마현생창(동양고속)" xfId="1633" xr:uid="{00000000-0005-0000-0000-000060060000}"/>
    <cellStyle name="_신태백(가실행)_봉무지방산업단지도로(투찰)②_마현생창(동양고속)_예정공정표" xfId="1634" xr:uid="{00000000-0005-0000-0000-000061060000}"/>
    <cellStyle name="_신태백(가실행)_봉무지방산업단지도로(투찰)②_마현생창(동양고속)_왜관-태평건설" xfId="1635" xr:uid="{00000000-0005-0000-0000-000062060000}"/>
    <cellStyle name="_신태백(가실행)_봉무지방산업단지도로(투찰)②_마현생창(동양고속)_왜관-태평건설_예정공정표" xfId="1636" xr:uid="{00000000-0005-0000-0000-000063060000}"/>
    <cellStyle name="_신태백(가실행)_봉무지방산업단지도로(투찰)②_예정공정표" xfId="1637" xr:uid="{00000000-0005-0000-0000-000064060000}"/>
    <cellStyle name="_신태백(가실행)_봉무지방산업단지도로(투찰)②_왜관-태평건설" xfId="1638" xr:uid="{00000000-0005-0000-0000-000065060000}"/>
    <cellStyle name="_신태백(가실행)_봉무지방산업단지도로(투찰)②_왜관-태평건설_예정공정표" xfId="1639" xr:uid="{00000000-0005-0000-0000-000066060000}"/>
    <cellStyle name="_신태백(가실행)_봉무지방산업단지도로(투찰)②+0.250%" xfId="1640" xr:uid="{00000000-0005-0000-0000-000067060000}"/>
    <cellStyle name="_신태백(가실행)_봉무지방산업단지도로(투찰)②+0.250%_마현생창(동양고속)" xfId="1641" xr:uid="{00000000-0005-0000-0000-000068060000}"/>
    <cellStyle name="_신태백(가실행)_봉무지방산업단지도로(투찰)②+0.250%_마현생창(동양고속)_예정공정표" xfId="1642" xr:uid="{00000000-0005-0000-0000-000069060000}"/>
    <cellStyle name="_신태백(가실행)_봉무지방산업단지도로(투찰)②+0.250%_마현생창(동양고속)_왜관-태평건설" xfId="1643" xr:uid="{00000000-0005-0000-0000-00006A060000}"/>
    <cellStyle name="_신태백(가실행)_봉무지방산업단지도로(투찰)②+0.250%_마현생창(동양고속)_왜관-태평건설_예정공정표" xfId="1644" xr:uid="{00000000-0005-0000-0000-00006B060000}"/>
    <cellStyle name="_신태백(가실행)_봉무지방산업단지도로(투찰)②+0.250%_예정공정표" xfId="1645" xr:uid="{00000000-0005-0000-0000-00006C060000}"/>
    <cellStyle name="_신태백(가실행)_봉무지방산업단지도로(투찰)②+0.250%_왜관-태평건설" xfId="1646" xr:uid="{00000000-0005-0000-0000-00006D060000}"/>
    <cellStyle name="_신태백(가실행)_봉무지방산업단지도로(투찰)②+0.250%_왜관-태평건설_예정공정표" xfId="1647" xr:uid="{00000000-0005-0000-0000-00006E060000}"/>
    <cellStyle name="_신태백(가실행)_안산부대(투찰)⑤" xfId="1648" xr:uid="{00000000-0005-0000-0000-00006F060000}"/>
    <cellStyle name="_신태백(가실행)_안산부대(투찰)⑤_경찰서-터미널간도로(투찰)②" xfId="1649" xr:uid="{00000000-0005-0000-0000-000070060000}"/>
    <cellStyle name="_신태백(가실행)_안산부대(투찰)⑤_경찰서-터미널간도로(투찰)②_마현생창(동양고속)" xfId="1650" xr:uid="{00000000-0005-0000-0000-000071060000}"/>
    <cellStyle name="_신태백(가실행)_안산부대(투찰)⑤_경찰서-터미널간도로(투찰)②_마현생창(동양고속)_예정공정표" xfId="1651" xr:uid="{00000000-0005-0000-0000-000072060000}"/>
    <cellStyle name="_신태백(가실행)_안산부대(투찰)⑤_경찰서-터미널간도로(투찰)②_마현생창(동양고속)_왜관-태평건설" xfId="1652" xr:uid="{00000000-0005-0000-0000-000073060000}"/>
    <cellStyle name="_신태백(가실행)_안산부대(투찰)⑤_경찰서-터미널간도로(투찰)②_마현생창(동양고속)_왜관-태평건설_예정공정표" xfId="1653" xr:uid="{00000000-0005-0000-0000-000074060000}"/>
    <cellStyle name="_신태백(가실행)_안산부대(투찰)⑤_경찰서-터미널간도로(투찰)②_예정공정표" xfId="1654" xr:uid="{00000000-0005-0000-0000-000075060000}"/>
    <cellStyle name="_신태백(가실행)_안산부대(투찰)⑤_경찰서-터미널간도로(투찰)②_왜관-태평건설" xfId="1655" xr:uid="{00000000-0005-0000-0000-000076060000}"/>
    <cellStyle name="_신태백(가실행)_안산부대(투찰)⑤_경찰서-터미널간도로(투찰)②_왜관-태평건설_예정공정표" xfId="1656" xr:uid="{00000000-0005-0000-0000-000077060000}"/>
    <cellStyle name="_신태백(가실행)_안산부대(투찰)⑤_마현생창(동양고속)" xfId="1657" xr:uid="{00000000-0005-0000-0000-000078060000}"/>
    <cellStyle name="_신태백(가실행)_안산부대(투찰)⑤_마현생창(동양고속)_예정공정표" xfId="1658" xr:uid="{00000000-0005-0000-0000-000079060000}"/>
    <cellStyle name="_신태백(가실행)_안산부대(투찰)⑤_마현생창(동양고속)_왜관-태평건설" xfId="1659" xr:uid="{00000000-0005-0000-0000-00007A060000}"/>
    <cellStyle name="_신태백(가실행)_안산부대(투찰)⑤_마현생창(동양고속)_왜관-태평건설_예정공정표" xfId="1660" xr:uid="{00000000-0005-0000-0000-00007B060000}"/>
    <cellStyle name="_신태백(가실행)_안산부대(투찰)⑤_봉무지방산업단지도로(투찰)②" xfId="1661" xr:uid="{00000000-0005-0000-0000-00007C060000}"/>
    <cellStyle name="_신태백(가실행)_안산부대(투찰)⑤_봉무지방산업단지도로(투찰)②_마현생창(동양고속)" xfId="1662" xr:uid="{00000000-0005-0000-0000-00007D060000}"/>
    <cellStyle name="_신태백(가실행)_안산부대(투찰)⑤_봉무지방산업단지도로(투찰)②_마현생창(동양고속)_예정공정표" xfId="1663" xr:uid="{00000000-0005-0000-0000-00007E060000}"/>
    <cellStyle name="_신태백(가실행)_안산부대(투찰)⑤_봉무지방산업단지도로(투찰)②_마현생창(동양고속)_왜관-태평건설" xfId="1664" xr:uid="{00000000-0005-0000-0000-00007F060000}"/>
    <cellStyle name="_신태백(가실행)_안산부대(투찰)⑤_봉무지방산업단지도로(투찰)②_마현생창(동양고속)_왜관-태평건설_예정공정표" xfId="1665" xr:uid="{00000000-0005-0000-0000-000080060000}"/>
    <cellStyle name="_신태백(가실행)_안산부대(투찰)⑤_봉무지방산업단지도로(투찰)②_예정공정표" xfId="1666" xr:uid="{00000000-0005-0000-0000-000081060000}"/>
    <cellStyle name="_신태백(가실행)_안산부대(투찰)⑤_봉무지방산업단지도로(투찰)②_왜관-태평건설" xfId="1667" xr:uid="{00000000-0005-0000-0000-000082060000}"/>
    <cellStyle name="_신태백(가실행)_안산부대(투찰)⑤_봉무지방산업단지도로(투찰)②_왜관-태평건설_예정공정표" xfId="1668" xr:uid="{00000000-0005-0000-0000-000083060000}"/>
    <cellStyle name="_신태백(가실행)_안산부대(투찰)⑤_봉무지방산업단지도로(투찰)②+0.250%" xfId="1669" xr:uid="{00000000-0005-0000-0000-000084060000}"/>
    <cellStyle name="_신태백(가실행)_안산부대(투찰)⑤_봉무지방산업단지도로(투찰)②+0.250%_마현생창(동양고속)" xfId="1670" xr:uid="{00000000-0005-0000-0000-000085060000}"/>
    <cellStyle name="_신태백(가실행)_안산부대(투찰)⑤_봉무지방산업단지도로(투찰)②+0.250%_마현생창(동양고속)_예정공정표" xfId="1671" xr:uid="{00000000-0005-0000-0000-000086060000}"/>
    <cellStyle name="_신태백(가실행)_안산부대(투찰)⑤_봉무지방산업단지도로(투찰)②+0.250%_마현생창(동양고속)_왜관-태평건설" xfId="1672" xr:uid="{00000000-0005-0000-0000-000087060000}"/>
    <cellStyle name="_신태백(가실행)_안산부대(투찰)⑤_봉무지방산업단지도로(투찰)②+0.250%_마현생창(동양고속)_왜관-태평건설_예정공정표" xfId="1673" xr:uid="{00000000-0005-0000-0000-000088060000}"/>
    <cellStyle name="_신태백(가실행)_안산부대(투찰)⑤_봉무지방산업단지도로(투찰)②+0.250%_예정공정표" xfId="1674" xr:uid="{00000000-0005-0000-0000-000089060000}"/>
    <cellStyle name="_신태백(가실행)_안산부대(투찰)⑤_봉무지방산업단지도로(투찰)②+0.250%_왜관-태평건설" xfId="1675" xr:uid="{00000000-0005-0000-0000-00008A060000}"/>
    <cellStyle name="_신태백(가실행)_안산부대(투찰)⑤_봉무지방산업단지도로(투찰)②+0.250%_왜관-태평건설_예정공정표" xfId="1676" xr:uid="{00000000-0005-0000-0000-00008B060000}"/>
    <cellStyle name="_신태백(가실행)_안산부대(투찰)⑤_예정공정표" xfId="1677" xr:uid="{00000000-0005-0000-0000-00008C060000}"/>
    <cellStyle name="_신태백(가실행)_안산부대(투찰)⑤_왜관-태평건설" xfId="1678" xr:uid="{00000000-0005-0000-0000-00008D060000}"/>
    <cellStyle name="_신태백(가실행)_안산부대(투찰)⑤_왜관-태평건설_예정공정표" xfId="1679" xr:uid="{00000000-0005-0000-0000-00008E060000}"/>
    <cellStyle name="_신태백(가실행)_안산부대(투찰)⑤_합덕-신례원(2공구)투찰" xfId="1680" xr:uid="{00000000-0005-0000-0000-00008F060000}"/>
    <cellStyle name="_신태백(가실행)_안산부대(투찰)⑤_합덕-신례원(2공구)투찰_경찰서-터미널간도로(투찰)②" xfId="1681" xr:uid="{00000000-0005-0000-0000-000090060000}"/>
    <cellStyle name="_신태백(가실행)_안산부대(투찰)⑤_합덕-신례원(2공구)투찰_경찰서-터미널간도로(투찰)②_마현생창(동양고속)" xfId="1682" xr:uid="{00000000-0005-0000-0000-000091060000}"/>
    <cellStyle name="_신태백(가실행)_안산부대(투찰)⑤_합덕-신례원(2공구)투찰_경찰서-터미널간도로(투찰)②_마현생창(동양고속)_예정공정표" xfId="1683" xr:uid="{00000000-0005-0000-0000-000092060000}"/>
    <cellStyle name="_신태백(가실행)_안산부대(투찰)⑤_합덕-신례원(2공구)투찰_경찰서-터미널간도로(투찰)②_마현생창(동양고속)_왜관-태평건설" xfId="1684" xr:uid="{00000000-0005-0000-0000-000093060000}"/>
    <cellStyle name="_신태백(가실행)_안산부대(투찰)⑤_합덕-신례원(2공구)투찰_경찰서-터미널간도로(투찰)②_마현생창(동양고속)_왜관-태평건설_예정공정표" xfId="1685" xr:uid="{00000000-0005-0000-0000-000094060000}"/>
    <cellStyle name="_신태백(가실행)_안산부대(투찰)⑤_합덕-신례원(2공구)투찰_경찰서-터미널간도로(투찰)②_예정공정표" xfId="1686" xr:uid="{00000000-0005-0000-0000-000095060000}"/>
    <cellStyle name="_신태백(가실행)_안산부대(투찰)⑤_합덕-신례원(2공구)투찰_경찰서-터미널간도로(투찰)②_왜관-태평건설" xfId="1687" xr:uid="{00000000-0005-0000-0000-000096060000}"/>
    <cellStyle name="_신태백(가실행)_안산부대(투찰)⑤_합덕-신례원(2공구)투찰_경찰서-터미널간도로(투찰)②_왜관-태평건설_예정공정표" xfId="1688" xr:uid="{00000000-0005-0000-0000-000097060000}"/>
    <cellStyle name="_신태백(가실행)_안산부대(투찰)⑤_합덕-신례원(2공구)투찰_마현생창(동양고속)" xfId="1689" xr:uid="{00000000-0005-0000-0000-000098060000}"/>
    <cellStyle name="_신태백(가실행)_안산부대(투찰)⑤_합덕-신례원(2공구)투찰_마현생창(동양고속)_예정공정표" xfId="1690" xr:uid="{00000000-0005-0000-0000-000099060000}"/>
    <cellStyle name="_신태백(가실행)_안산부대(투찰)⑤_합덕-신례원(2공구)투찰_마현생창(동양고속)_왜관-태평건설" xfId="1691" xr:uid="{00000000-0005-0000-0000-00009A060000}"/>
    <cellStyle name="_신태백(가실행)_안산부대(투찰)⑤_합덕-신례원(2공구)투찰_마현생창(동양고속)_왜관-태평건설_예정공정표" xfId="1692" xr:uid="{00000000-0005-0000-0000-00009B060000}"/>
    <cellStyle name="_신태백(가실행)_안산부대(투찰)⑤_합덕-신례원(2공구)투찰_봉무지방산업단지도로(투찰)②" xfId="1693" xr:uid="{00000000-0005-0000-0000-00009C060000}"/>
    <cellStyle name="_신태백(가실행)_안산부대(투찰)⑤_합덕-신례원(2공구)투찰_봉무지방산업단지도로(투찰)②_마현생창(동양고속)" xfId="1694" xr:uid="{00000000-0005-0000-0000-00009D060000}"/>
    <cellStyle name="_신태백(가실행)_안산부대(투찰)⑤_합덕-신례원(2공구)투찰_봉무지방산업단지도로(투찰)②_마현생창(동양고속)_예정공정표" xfId="1695" xr:uid="{00000000-0005-0000-0000-00009E060000}"/>
    <cellStyle name="_신태백(가실행)_안산부대(투찰)⑤_합덕-신례원(2공구)투찰_봉무지방산업단지도로(투찰)②_마현생창(동양고속)_왜관-태평건설" xfId="1696" xr:uid="{00000000-0005-0000-0000-00009F060000}"/>
    <cellStyle name="_신태백(가실행)_안산부대(투찰)⑤_합덕-신례원(2공구)투찰_봉무지방산업단지도로(투찰)②_마현생창(동양고속)_왜관-태평건설_예정공정표" xfId="1697" xr:uid="{00000000-0005-0000-0000-0000A0060000}"/>
    <cellStyle name="_신태백(가실행)_안산부대(투찰)⑤_합덕-신례원(2공구)투찰_봉무지방산업단지도로(투찰)②_예정공정표" xfId="1698" xr:uid="{00000000-0005-0000-0000-0000A1060000}"/>
    <cellStyle name="_신태백(가실행)_안산부대(투찰)⑤_합덕-신례원(2공구)투찰_봉무지방산업단지도로(투찰)②_왜관-태평건설" xfId="1699" xr:uid="{00000000-0005-0000-0000-0000A2060000}"/>
    <cellStyle name="_신태백(가실행)_안산부대(투찰)⑤_합덕-신례원(2공구)투찰_봉무지방산업단지도로(투찰)②_왜관-태평건설_예정공정표" xfId="1700" xr:uid="{00000000-0005-0000-0000-0000A3060000}"/>
    <cellStyle name="_신태백(가실행)_안산부대(투찰)⑤_합덕-신례원(2공구)투찰_봉무지방산업단지도로(투찰)②+0.250%" xfId="1701" xr:uid="{00000000-0005-0000-0000-0000A4060000}"/>
    <cellStyle name="_신태백(가실행)_안산부대(투찰)⑤_합덕-신례원(2공구)투찰_봉무지방산업단지도로(투찰)②+0.250%_마현생창(동양고속)" xfId="1702" xr:uid="{00000000-0005-0000-0000-0000A5060000}"/>
    <cellStyle name="_신태백(가실행)_안산부대(투찰)⑤_합덕-신례원(2공구)투찰_봉무지방산업단지도로(투찰)②+0.250%_마현생창(동양고속)_예정공정표" xfId="1703" xr:uid="{00000000-0005-0000-0000-0000A6060000}"/>
    <cellStyle name="_신태백(가실행)_안산부대(투찰)⑤_합덕-신례원(2공구)투찰_봉무지방산업단지도로(투찰)②+0.250%_마현생창(동양고속)_왜관-태평건설" xfId="1704" xr:uid="{00000000-0005-0000-0000-0000A7060000}"/>
    <cellStyle name="_신태백(가실행)_안산부대(투찰)⑤_합덕-신례원(2공구)투찰_봉무지방산업단지도로(투찰)②+0.250%_마현생창(동양고속)_왜관-태평건설_예정공정표" xfId="1705" xr:uid="{00000000-0005-0000-0000-0000A8060000}"/>
    <cellStyle name="_신태백(가실행)_안산부대(투찰)⑤_합덕-신례원(2공구)투찰_봉무지방산업단지도로(투찰)②+0.250%_예정공정표" xfId="1706" xr:uid="{00000000-0005-0000-0000-0000A9060000}"/>
    <cellStyle name="_신태백(가실행)_안산부대(투찰)⑤_합덕-신례원(2공구)투찰_봉무지방산업단지도로(투찰)②+0.250%_왜관-태평건설" xfId="1707" xr:uid="{00000000-0005-0000-0000-0000AA060000}"/>
    <cellStyle name="_신태백(가실행)_안산부대(투찰)⑤_합덕-신례원(2공구)투찰_봉무지방산업단지도로(투찰)②+0.250%_왜관-태평건설_예정공정표" xfId="1708" xr:uid="{00000000-0005-0000-0000-0000AB060000}"/>
    <cellStyle name="_신태백(가실행)_안산부대(투찰)⑤_합덕-신례원(2공구)투찰_예정공정표" xfId="1709" xr:uid="{00000000-0005-0000-0000-0000AC060000}"/>
    <cellStyle name="_신태백(가실행)_안산부대(투찰)⑤_합덕-신례원(2공구)투찰_왜관-태평건설" xfId="1710" xr:uid="{00000000-0005-0000-0000-0000AD060000}"/>
    <cellStyle name="_신태백(가실행)_안산부대(투찰)⑤_합덕-신례원(2공구)투찰_왜관-태평건설_예정공정표" xfId="1711" xr:uid="{00000000-0005-0000-0000-0000AE060000}"/>
    <cellStyle name="_신태백(가실행)_안산부대(투찰)⑤_합덕-신례원(2공구)투찰_합덕-신례원(2공구)투찰" xfId="1712" xr:uid="{00000000-0005-0000-0000-0000AF060000}"/>
    <cellStyle name="_신태백(가실행)_안산부대(투찰)⑤_합덕-신례원(2공구)투찰_합덕-신례원(2공구)투찰_경찰서-터미널간도로(투찰)②" xfId="1713" xr:uid="{00000000-0005-0000-0000-0000B0060000}"/>
    <cellStyle name="_신태백(가실행)_안산부대(투찰)⑤_합덕-신례원(2공구)투찰_합덕-신례원(2공구)투찰_경찰서-터미널간도로(투찰)②_마현생창(동양고속)" xfId="1714" xr:uid="{00000000-0005-0000-0000-0000B1060000}"/>
    <cellStyle name="_신태백(가실행)_안산부대(투찰)⑤_합덕-신례원(2공구)투찰_합덕-신례원(2공구)투찰_경찰서-터미널간도로(투찰)②_마현생창(동양고속)_예정공정표" xfId="1715" xr:uid="{00000000-0005-0000-0000-0000B2060000}"/>
    <cellStyle name="_신태백(가실행)_안산부대(투찰)⑤_합덕-신례원(2공구)투찰_합덕-신례원(2공구)투찰_경찰서-터미널간도로(투찰)②_마현생창(동양고속)_왜관-태평건설" xfId="1716" xr:uid="{00000000-0005-0000-0000-0000B3060000}"/>
    <cellStyle name="_신태백(가실행)_안산부대(투찰)⑤_합덕-신례원(2공구)투찰_합덕-신례원(2공구)투찰_경찰서-터미널간도로(투찰)②_마현생창(동양고속)_왜관-태평건설_예정공정표" xfId="1717" xr:uid="{00000000-0005-0000-0000-0000B4060000}"/>
    <cellStyle name="_신태백(가실행)_안산부대(투찰)⑤_합덕-신례원(2공구)투찰_합덕-신례원(2공구)투찰_경찰서-터미널간도로(투찰)②_예정공정표" xfId="1718" xr:uid="{00000000-0005-0000-0000-0000B5060000}"/>
    <cellStyle name="_신태백(가실행)_안산부대(투찰)⑤_합덕-신례원(2공구)투찰_합덕-신례원(2공구)투찰_경찰서-터미널간도로(투찰)②_왜관-태평건설" xfId="1719" xr:uid="{00000000-0005-0000-0000-0000B6060000}"/>
    <cellStyle name="_신태백(가실행)_안산부대(투찰)⑤_합덕-신례원(2공구)투찰_합덕-신례원(2공구)투찰_경찰서-터미널간도로(투찰)②_왜관-태평건설_예정공정표" xfId="1720" xr:uid="{00000000-0005-0000-0000-0000B7060000}"/>
    <cellStyle name="_신태백(가실행)_안산부대(투찰)⑤_합덕-신례원(2공구)투찰_합덕-신례원(2공구)투찰_마현생창(동양고속)" xfId="1721" xr:uid="{00000000-0005-0000-0000-0000B8060000}"/>
    <cellStyle name="_신태백(가실행)_안산부대(투찰)⑤_합덕-신례원(2공구)투찰_합덕-신례원(2공구)투찰_마현생창(동양고속)_예정공정표" xfId="1722" xr:uid="{00000000-0005-0000-0000-0000B9060000}"/>
    <cellStyle name="_신태백(가실행)_안산부대(투찰)⑤_합덕-신례원(2공구)투찰_합덕-신례원(2공구)투찰_마현생창(동양고속)_왜관-태평건설" xfId="1723" xr:uid="{00000000-0005-0000-0000-0000BA060000}"/>
    <cellStyle name="_신태백(가실행)_안산부대(투찰)⑤_합덕-신례원(2공구)투찰_합덕-신례원(2공구)투찰_마현생창(동양고속)_왜관-태평건설_예정공정표" xfId="1724" xr:uid="{00000000-0005-0000-0000-0000BB060000}"/>
    <cellStyle name="_신태백(가실행)_안산부대(투찰)⑤_합덕-신례원(2공구)투찰_합덕-신례원(2공구)투찰_봉무지방산업단지도로(투찰)②" xfId="1725" xr:uid="{00000000-0005-0000-0000-0000BC060000}"/>
    <cellStyle name="_신태백(가실행)_안산부대(투찰)⑤_합덕-신례원(2공구)투찰_합덕-신례원(2공구)투찰_봉무지방산업단지도로(투찰)②_마현생창(동양고속)" xfId="1726" xr:uid="{00000000-0005-0000-0000-0000BD060000}"/>
    <cellStyle name="_신태백(가실행)_안산부대(투찰)⑤_합덕-신례원(2공구)투찰_합덕-신례원(2공구)투찰_봉무지방산업단지도로(투찰)②_마현생창(동양고속)_예정공정표" xfId="1727" xr:uid="{00000000-0005-0000-0000-0000BE060000}"/>
    <cellStyle name="_신태백(가실행)_안산부대(투찰)⑤_합덕-신례원(2공구)투찰_합덕-신례원(2공구)투찰_봉무지방산업단지도로(투찰)②_마현생창(동양고속)_왜관-태평건설" xfId="1728" xr:uid="{00000000-0005-0000-0000-0000BF060000}"/>
    <cellStyle name="_신태백(가실행)_안산부대(투찰)⑤_합덕-신례원(2공구)투찰_합덕-신례원(2공구)투찰_봉무지방산업단지도로(투찰)②_마현생창(동양고속)_왜관-태평건설_예정공정표" xfId="1729" xr:uid="{00000000-0005-0000-0000-0000C0060000}"/>
    <cellStyle name="_신태백(가실행)_안산부대(투찰)⑤_합덕-신례원(2공구)투찰_합덕-신례원(2공구)투찰_봉무지방산업단지도로(투찰)②_예정공정표" xfId="1730" xr:uid="{00000000-0005-0000-0000-0000C1060000}"/>
    <cellStyle name="_신태백(가실행)_안산부대(투찰)⑤_합덕-신례원(2공구)투찰_합덕-신례원(2공구)투찰_봉무지방산업단지도로(투찰)②_왜관-태평건설" xfId="1731" xr:uid="{00000000-0005-0000-0000-0000C2060000}"/>
    <cellStyle name="_신태백(가실행)_안산부대(투찰)⑤_합덕-신례원(2공구)투찰_합덕-신례원(2공구)투찰_봉무지방산업단지도로(투찰)②_왜관-태평건설_예정공정표" xfId="1732" xr:uid="{00000000-0005-0000-0000-0000C3060000}"/>
    <cellStyle name="_신태백(가실행)_안산부대(투찰)⑤_합덕-신례원(2공구)투찰_합덕-신례원(2공구)투찰_봉무지방산업단지도로(투찰)②+0.250%" xfId="1733" xr:uid="{00000000-0005-0000-0000-0000C4060000}"/>
    <cellStyle name="_신태백(가실행)_안산부대(투찰)⑤_합덕-신례원(2공구)투찰_합덕-신례원(2공구)투찰_봉무지방산업단지도로(투찰)②+0.250%_마현생창(동양고속)" xfId="1734" xr:uid="{00000000-0005-0000-0000-0000C5060000}"/>
    <cellStyle name="_신태백(가실행)_안산부대(투찰)⑤_합덕-신례원(2공구)투찰_합덕-신례원(2공구)투찰_봉무지방산업단지도로(투찰)②+0.250%_마현생창(동양고속)_예정공정표" xfId="1735" xr:uid="{00000000-0005-0000-0000-0000C6060000}"/>
    <cellStyle name="_신태백(가실행)_안산부대(투찰)⑤_합덕-신례원(2공구)투찰_합덕-신례원(2공구)투찰_봉무지방산업단지도로(투찰)②+0.250%_마현생창(동양고속)_왜관-태평건설" xfId="1736" xr:uid="{00000000-0005-0000-0000-0000C7060000}"/>
    <cellStyle name="_신태백(가실행)_안산부대(투찰)⑤_합덕-신례원(2공구)투찰_합덕-신례원(2공구)투찰_봉무지방산업단지도로(투찰)②+0.250%_마현생창(동양고속)_왜관-태평건설_예정공정표" xfId="1737" xr:uid="{00000000-0005-0000-0000-0000C8060000}"/>
    <cellStyle name="_신태백(가실행)_안산부대(투찰)⑤_합덕-신례원(2공구)투찰_합덕-신례원(2공구)투찰_봉무지방산업단지도로(투찰)②+0.250%_예정공정표" xfId="1738" xr:uid="{00000000-0005-0000-0000-0000C9060000}"/>
    <cellStyle name="_신태백(가실행)_안산부대(투찰)⑤_합덕-신례원(2공구)투찰_합덕-신례원(2공구)투찰_봉무지방산업단지도로(투찰)②+0.250%_왜관-태평건설" xfId="1739" xr:uid="{00000000-0005-0000-0000-0000CA060000}"/>
    <cellStyle name="_신태백(가실행)_안산부대(투찰)⑤_합덕-신례원(2공구)투찰_합덕-신례원(2공구)투찰_봉무지방산업단지도로(투찰)②+0.250%_왜관-태평건설_예정공정표" xfId="1740" xr:uid="{00000000-0005-0000-0000-0000CB060000}"/>
    <cellStyle name="_신태백(가실행)_안산부대(투찰)⑤_합덕-신례원(2공구)투찰_합덕-신례원(2공구)투찰_예정공정표" xfId="1741" xr:uid="{00000000-0005-0000-0000-0000CC060000}"/>
    <cellStyle name="_신태백(가실행)_안산부대(투찰)⑤_합덕-신례원(2공구)투찰_합덕-신례원(2공구)투찰_왜관-태평건설" xfId="1742" xr:uid="{00000000-0005-0000-0000-0000CD060000}"/>
    <cellStyle name="_신태백(가실행)_안산부대(투찰)⑤_합덕-신례원(2공구)투찰_합덕-신례원(2공구)투찰_왜관-태평건설_예정공정표" xfId="1743" xr:uid="{00000000-0005-0000-0000-0000CE060000}"/>
    <cellStyle name="_신태백(가실행)_양곡부두(투찰)-0.31%" xfId="1744" xr:uid="{00000000-0005-0000-0000-0000CF060000}"/>
    <cellStyle name="_신태백(가실행)_양곡부두(투찰)-0.31%_경찰서-터미널간도로(투찰)②" xfId="1745" xr:uid="{00000000-0005-0000-0000-0000D0060000}"/>
    <cellStyle name="_신태백(가실행)_양곡부두(투찰)-0.31%_경찰서-터미널간도로(투찰)②_마현생창(동양고속)" xfId="1746" xr:uid="{00000000-0005-0000-0000-0000D1060000}"/>
    <cellStyle name="_신태백(가실행)_양곡부두(투찰)-0.31%_경찰서-터미널간도로(투찰)②_마현생창(동양고속)_예정공정표" xfId="1747" xr:uid="{00000000-0005-0000-0000-0000D2060000}"/>
    <cellStyle name="_신태백(가실행)_양곡부두(투찰)-0.31%_경찰서-터미널간도로(투찰)②_마현생창(동양고속)_왜관-태평건설" xfId="1748" xr:uid="{00000000-0005-0000-0000-0000D3060000}"/>
    <cellStyle name="_신태백(가실행)_양곡부두(투찰)-0.31%_경찰서-터미널간도로(투찰)②_마현생창(동양고속)_왜관-태평건설_예정공정표" xfId="1749" xr:uid="{00000000-0005-0000-0000-0000D4060000}"/>
    <cellStyle name="_신태백(가실행)_양곡부두(투찰)-0.31%_경찰서-터미널간도로(투찰)②_예정공정표" xfId="1750" xr:uid="{00000000-0005-0000-0000-0000D5060000}"/>
    <cellStyle name="_신태백(가실행)_양곡부두(투찰)-0.31%_경찰서-터미널간도로(투찰)②_왜관-태평건설" xfId="1751" xr:uid="{00000000-0005-0000-0000-0000D6060000}"/>
    <cellStyle name="_신태백(가실행)_양곡부두(투찰)-0.31%_경찰서-터미널간도로(투찰)②_왜관-태평건설_예정공정표" xfId="1752" xr:uid="{00000000-0005-0000-0000-0000D7060000}"/>
    <cellStyle name="_신태백(가실행)_양곡부두(투찰)-0.31%_마현생창(동양고속)" xfId="1753" xr:uid="{00000000-0005-0000-0000-0000D8060000}"/>
    <cellStyle name="_신태백(가실행)_양곡부두(투찰)-0.31%_마현생창(동양고속)_예정공정표" xfId="1754" xr:uid="{00000000-0005-0000-0000-0000D9060000}"/>
    <cellStyle name="_신태백(가실행)_양곡부두(투찰)-0.31%_마현생창(동양고속)_왜관-태평건설" xfId="1755" xr:uid="{00000000-0005-0000-0000-0000DA060000}"/>
    <cellStyle name="_신태백(가실행)_양곡부두(투찰)-0.31%_마현생창(동양고속)_왜관-태평건설_예정공정표" xfId="1756" xr:uid="{00000000-0005-0000-0000-0000DB060000}"/>
    <cellStyle name="_신태백(가실행)_양곡부두(투찰)-0.31%_봉무지방산업단지도로(투찰)②" xfId="1757" xr:uid="{00000000-0005-0000-0000-0000DC060000}"/>
    <cellStyle name="_신태백(가실행)_양곡부두(투찰)-0.31%_봉무지방산업단지도로(투찰)②_마현생창(동양고속)" xfId="1758" xr:uid="{00000000-0005-0000-0000-0000DD060000}"/>
    <cellStyle name="_신태백(가실행)_양곡부두(투찰)-0.31%_봉무지방산업단지도로(투찰)②_마현생창(동양고속)_예정공정표" xfId="1759" xr:uid="{00000000-0005-0000-0000-0000DE060000}"/>
    <cellStyle name="_신태백(가실행)_양곡부두(투찰)-0.31%_봉무지방산업단지도로(투찰)②_마현생창(동양고속)_왜관-태평건설" xfId="1760" xr:uid="{00000000-0005-0000-0000-0000DF060000}"/>
    <cellStyle name="_신태백(가실행)_양곡부두(투찰)-0.31%_봉무지방산업단지도로(투찰)②_마현생창(동양고속)_왜관-태평건설_예정공정표" xfId="1761" xr:uid="{00000000-0005-0000-0000-0000E0060000}"/>
    <cellStyle name="_신태백(가실행)_양곡부두(투찰)-0.31%_봉무지방산업단지도로(투찰)②_예정공정표" xfId="1762" xr:uid="{00000000-0005-0000-0000-0000E1060000}"/>
    <cellStyle name="_신태백(가실행)_양곡부두(투찰)-0.31%_봉무지방산업단지도로(투찰)②_왜관-태평건설" xfId="1763" xr:uid="{00000000-0005-0000-0000-0000E2060000}"/>
    <cellStyle name="_신태백(가실행)_양곡부두(투찰)-0.31%_봉무지방산업단지도로(투찰)②_왜관-태평건설_예정공정표" xfId="1764" xr:uid="{00000000-0005-0000-0000-0000E3060000}"/>
    <cellStyle name="_신태백(가실행)_양곡부두(투찰)-0.31%_봉무지방산업단지도로(투찰)②+0.250%" xfId="1765" xr:uid="{00000000-0005-0000-0000-0000E4060000}"/>
    <cellStyle name="_신태백(가실행)_양곡부두(투찰)-0.31%_봉무지방산업단지도로(투찰)②+0.250%_마현생창(동양고속)" xfId="1766" xr:uid="{00000000-0005-0000-0000-0000E5060000}"/>
    <cellStyle name="_신태백(가실행)_양곡부두(투찰)-0.31%_봉무지방산업단지도로(투찰)②+0.250%_마현생창(동양고속)_예정공정표" xfId="1767" xr:uid="{00000000-0005-0000-0000-0000E6060000}"/>
    <cellStyle name="_신태백(가실행)_양곡부두(투찰)-0.31%_봉무지방산업단지도로(투찰)②+0.250%_마현생창(동양고속)_왜관-태평건설" xfId="1768" xr:uid="{00000000-0005-0000-0000-0000E7060000}"/>
    <cellStyle name="_신태백(가실행)_양곡부두(투찰)-0.31%_봉무지방산업단지도로(투찰)②+0.250%_마현생창(동양고속)_왜관-태평건설_예정공정표" xfId="1769" xr:uid="{00000000-0005-0000-0000-0000E8060000}"/>
    <cellStyle name="_신태백(가실행)_양곡부두(투찰)-0.31%_봉무지방산업단지도로(투찰)②+0.250%_예정공정표" xfId="1770" xr:uid="{00000000-0005-0000-0000-0000E9060000}"/>
    <cellStyle name="_신태백(가실행)_양곡부두(투찰)-0.31%_봉무지방산업단지도로(투찰)②+0.250%_왜관-태평건설" xfId="1771" xr:uid="{00000000-0005-0000-0000-0000EA060000}"/>
    <cellStyle name="_신태백(가실행)_양곡부두(투찰)-0.31%_봉무지방산업단지도로(투찰)②+0.250%_왜관-태평건설_예정공정표" xfId="1772" xr:uid="{00000000-0005-0000-0000-0000EB060000}"/>
    <cellStyle name="_신태백(가실행)_양곡부두(투찰)-0.31%_예정공정표" xfId="1773" xr:uid="{00000000-0005-0000-0000-0000EC060000}"/>
    <cellStyle name="_신태백(가실행)_양곡부두(투찰)-0.31%_왜관-태평건설" xfId="1774" xr:uid="{00000000-0005-0000-0000-0000ED060000}"/>
    <cellStyle name="_신태백(가실행)_양곡부두(투찰)-0.31%_왜관-태평건설_예정공정표" xfId="1775" xr:uid="{00000000-0005-0000-0000-0000EE060000}"/>
    <cellStyle name="_신태백(가실행)_양곡부두(투찰)-0.31%_합덕-신례원(2공구)투찰" xfId="1776" xr:uid="{00000000-0005-0000-0000-0000EF060000}"/>
    <cellStyle name="_신태백(가실행)_양곡부두(투찰)-0.31%_합덕-신례원(2공구)투찰_경찰서-터미널간도로(투찰)②" xfId="1777" xr:uid="{00000000-0005-0000-0000-0000F0060000}"/>
    <cellStyle name="_신태백(가실행)_양곡부두(투찰)-0.31%_합덕-신례원(2공구)투찰_경찰서-터미널간도로(투찰)②_마현생창(동양고속)" xfId="1778" xr:uid="{00000000-0005-0000-0000-0000F1060000}"/>
    <cellStyle name="_신태백(가실행)_양곡부두(투찰)-0.31%_합덕-신례원(2공구)투찰_경찰서-터미널간도로(투찰)②_마현생창(동양고속)_예정공정표" xfId="1779" xr:uid="{00000000-0005-0000-0000-0000F2060000}"/>
    <cellStyle name="_신태백(가실행)_양곡부두(투찰)-0.31%_합덕-신례원(2공구)투찰_경찰서-터미널간도로(투찰)②_마현생창(동양고속)_왜관-태평건설" xfId="1780" xr:uid="{00000000-0005-0000-0000-0000F3060000}"/>
    <cellStyle name="_신태백(가실행)_양곡부두(투찰)-0.31%_합덕-신례원(2공구)투찰_경찰서-터미널간도로(투찰)②_마현생창(동양고속)_왜관-태평건설_예정공정표" xfId="1781" xr:uid="{00000000-0005-0000-0000-0000F4060000}"/>
    <cellStyle name="_신태백(가실행)_양곡부두(투찰)-0.31%_합덕-신례원(2공구)투찰_경찰서-터미널간도로(투찰)②_예정공정표" xfId="1782" xr:uid="{00000000-0005-0000-0000-0000F5060000}"/>
    <cellStyle name="_신태백(가실행)_양곡부두(투찰)-0.31%_합덕-신례원(2공구)투찰_경찰서-터미널간도로(투찰)②_왜관-태평건설" xfId="1783" xr:uid="{00000000-0005-0000-0000-0000F6060000}"/>
    <cellStyle name="_신태백(가실행)_양곡부두(투찰)-0.31%_합덕-신례원(2공구)투찰_경찰서-터미널간도로(투찰)②_왜관-태평건설_예정공정표" xfId="1784" xr:uid="{00000000-0005-0000-0000-0000F7060000}"/>
    <cellStyle name="_신태백(가실행)_양곡부두(투찰)-0.31%_합덕-신례원(2공구)투찰_마현생창(동양고속)" xfId="1785" xr:uid="{00000000-0005-0000-0000-0000F8060000}"/>
    <cellStyle name="_신태백(가실행)_양곡부두(투찰)-0.31%_합덕-신례원(2공구)투찰_마현생창(동양고속)_예정공정표" xfId="1786" xr:uid="{00000000-0005-0000-0000-0000F9060000}"/>
    <cellStyle name="_신태백(가실행)_양곡부두(투찰)-0.31%_합덕-신례원(2공구)투찰_마현생창(동양고속)_왜관-태평건설" xfId="1787" xr:uid="{00000000-0005-0000-0000-0000FA060000}"/>
    <cellStyle name="_신태백(가실행)_양곡부두(투찰)-0.31%_합덕-신례원(2공구)투찰_마현생창(동양고속)_왜관-태평건설_예정공정표" xfId="1788" xr:uid="{00000000-0005-0000-0000-0000FB060000}"/>
    <cellStyle name="_신태백(가실행)_양곡부두(투찰)-0.31%_합덕-신례원(2공구)투찰_봉무지방산업단지도로(투찰)②" xfId="1789" xr:uid="{00000000-0005-0000-0000-0000FC060000}"/>
    <cellStyle name="_신태백(가실행)_양곡부두(투찰)-0.31%_합덕-신례원(2공구)투찰_봉무지방산업단지도로(투찰)②_마현생창(동양고속)" xfId="1790" xr:uid="{00000000-0005-0000-0000-0000FD060000}"/>
    <cellStyle name="_신태백(가실행)_양곡부두(투찰)-0.31%_합덕-신례원(2공구)투찰_봉무지방산업단지도로(투찰)②_마현생창(동양고속)_예정공정표" xfId="1791" xr:uid="{00000000-0005-0000-0000-0000FE060000}"/>
    <cellStyle name="_신태백(가실행)_양곡부두(투찰)-0.31%_합덕-신례원(2공구)투찰_봉무지방산업단지도로(투찰)②_마현생창(동양고속)_왜관-태평건설" xfId="1792" xr:uid="{00000000-0005-0000-0000-0000FF060000}"/>
    <cellStyle name="_신태백(가실행)_양곡부두(투찰)-0.31%_합덕-신례원(2공구)투찰_봉무지방산업단지도로(투찰)②_마현생창(동양고속)_왜관-태평건설_예정공정표" xfId="1793" xr:uid="{00000000-0005-0000-0000-000000070000}"/>
    <cellStyle name="_신태백(가실행)_양곡부두(투찰)-0.31%_합덕-신례원(2공구)투찰_봉무지방산업단지도로(투찰)②_예정공정표" xfId="1794" xr:uid="{00000000-0005-0000-0000-000001070000}"/>
    <cellStyle name="_신태백(가실행)_양곡부두(투찰)-0.31%_합덕-신례원(2공구)투찰_봉무지방산업단지도로(투찰)②_왜관-태평건설" xfId="1795" xr:uid="{00000000-0005-0000-0000-000002070000}"/>
    <cellStyle name="_신태백(가실행)_양곡부두(투찰)-0.31%_합덕-신례원(2공구)투찰_봉무지방산업단지도로(투찰)②_왜관-태평건설_예정공정표" xfId="1796" xr:uid="{00000000-0005-0000-0000-000003070000}"/>
    <cellStyle name="_신태백(가실행)_양곡부두(투찰)-0.31%_합덕-신례원(2공구)투찰_봉무지방산업단지도로(투찰)②+0.250%" xfId="1797" xr:uid="{00000000-0005-0000-0000-000004070000}"/>
    <cellStyle name="_신태백(가실행)_양곡부두(투찰)-0.31%_합덕-신례원(2공구)투찰_봉무지방산업단지도로(투찰)②+0.250%_마현생창(동양고속)" xfId="1798" xr:uid="{00000000-0005-0000-0000-000005070000}"/>
    <cellStyle name="_신태백(가실행)_양곡부두(투찰)-0.31%_합덕-신례원(2공구)투찰_봉무지방산업단지도로(투찰)②+0.250%_마현생창(동양고속)_예정공정표" xfId="1799" xr:uid="{00000000-0005-0000-0000-000006070000}"/>
    <cellStyle name="_신태백(가실행)_양곡부두(투찰)-0.31%_합덕-신례원(2공구)투찰_봉무지방산업단지도로(투찰)②+0.250%_마현생창(동양고속)_왜관-태평건설" xfId="1800" xr:uid="{00000000-0005-0000-0000-000007070000}"/>
    <cellStyle name="_신태백(가실행)_양곡부두(투찰)-0.31%_합덕-신례원(2공구)투찰_봉무지방산업단지도로(투찰)②+0.250%_마현생창(동양고속)_왜관-태평건설_예정공정표" xfId="1801" xr:uid="{00000000-0005-0000-0000-000008070000}"/>
    <cellStyle name="_신태백(가실행)_양곡부두(투찰)-0.31%_합덕-신례원(2공구)투찰_봉무지방산업단지도로(투찰)②+0.250%_예정공정표" xfId="1802" xr:uid="{00000000-0005-0000-0000-000009070000}"/>
    <cellStyle name="_신태백(가실행)_양곡부두(투찰)-0.31%_합덕-신례원(2공구)투찰_봉무지방산업단지도로(투찰)②+0.250%_왜관-태평건설" xfId="1803" xr:uid="{00000000-0005-0000-0000-00000A070000}"/>
    <cellStyle name="_신태백(가실행)_양곡부두(투찰)-0.31%_합덕-신례원(2공구)투찰_봉무지방산업단지도로(투찰)②+0.250%_왜관-태평건설_예정공정표" xfId="1804" xr:uid="{00000000-0005-0000-0000-00000B070000}"/>
    <cellStyle name="_신태백(가실행)_양곡부두(투찰)-0.31%_합덕-신례원(2공구)투찰_예정공정표" xfId="1805" xr:uid="{00000000-0005-0000-0000-00000C070000}"/>
    <cellStyle name="_신태백(가실행)_양곡부두(투찰)-0.31%_합덕-신례원(2공구)투찰_왜관-태평건설" xfId="1806" xr:uid="{00000000-0005-0000-0000-00000D070000}"/>
    <cellStyle name="_신태백(가실행)_양곡부두(투찰)-0.31%_합덕-신례원(2공구)투찰_왜관-태평건설_예정공정표" xfId="1807" xr:uid="{00000000-0005-0000-0000-00000E070000}"/>
    <cellStyle name="_신태백(가실행)_양곡부두(투찰)-0.31%_합덕-신례원(2공구)투찰_합덕-신례원(2공구)투찰" xfId="1808" xr:uid="{00000000-0005-0000-0000-00000F070000}"/>
    <cellStyle name="_신태백(가실행)_양곡부두(투찰)-0.31%_합덕-신례원(2공구)투찰_합덕-신례원(2공구)투찰_경찰서-터미널간도로(투찰)②" xfId="1809" xr:uid="{00000000-0005-0000-0000-000010070000}"/>
    <cellStyle name="_신태백(가실행)_양곡부두(투찰)-0.31%_합덕-신례원(2공구)투찰_합덕-신례원(2공구)투찰_경찰서-터미널간도로(투찰)②_마현생창(동양고속)" xfId="1810" xr:uid="{00000000-0005-0000-0000-000011070000}"/>
    <cellStyle name="_신태백(가실행)_양곡부두(투찰)-0.31%_합덕-신례원(2공구)투찰_합덕-신례원(2공구)투찰_경찰서-터미널간도로(투찰)②_마현생창(동양고속)_예정공정표" xfId="1811" xr:uid="{00000000-0005-0000-0000-000012070000}"/>
    <cellStyle name="_신태백(가실행)_양곡부두(투찰)-0.31%_합덕-신례원(2공구)투찰_합덕-신례원(2공구)투찰_경찰서-터미널간도로(투찰)②_마현생창(동양고속)_왜관-태평건설" xfId="1812" xr:uid="{00000000-0005-0000-0000-000013070000}"/>
    <cellStyle name="_신태백(가실행)_양곡부두(투찰)-0.31%_합덕-신례원(2공구)투찰_합덕-신례원(2공구)투찰_경찰서-터미널간도로(투찰)②_마현생창(동양고속)_왜관-태평건설_예정공정표" xfId="1813" xr:uid="{00000000-0005-0000-0000-000014070000}"/>
    <cellStyle name="_신태백(가실행)_양곡부두(투찰)-0.31%_합덕-신례원(2공구)투찰_합덕-신례원(2공구)투찰_경찰서-터미널간도로(투찰)②_예정공정표" xfId="1814" xr:uid="{00000000-0005-0000-0000-000015070000}"/>
    <cellStyle name="_신태백(가실행)_양곡부두(투찰)-0.31%_합덕-신례원(2공구)투찰_합덕-신례원(2공구)투찰_경찰서-터미널간도로(투찰)②_왜관-태평건설" xfId="1815" xr:uid="{00000000-0005-0000-0000-000016070000}"/>
    <cellStyle name="_신태백(가실행)_양곡부두(투찰)-0.31%_합덕-신례원(2공구)투찰_합덕-신례원(2공구)투찰_경찰서-터미널간도로(투찰)②_왜관-태평건설_예정공정표" xfId="1816" xr:uid="{00000000-0005-0000-0000-000017070000}"/>
    <cellStyle name="_신태백(가실행)_양곡부두(투찰)-0.31%_합덕-신례원(2공구)투찰_합덕-신례원(2공구)투찰_마현생창(동양고속)" xfId="1817" xr:uid="{00000000-0005-0000-0000-000018070000}"/>
    <cellStyle name="_신태백(가실행)_양곡부두(투찰)-0.31%_합덕-신례원(2공구)투찰_합덕-신례원(2공구)투찰_마현생창(동양고속)_예정공정표" xfId="1818" xr:uid="{00000000-0005-0000-0000-000019070000}"/>
    <cellStyle name="_신태백(가실행)_양곡부두(투찰)-0.31%_합덕-신례원(2공구)투찰_합덕-신례원(2공구)투찰_마현생창(동양고속)_왜관-태평건설" xfId="1819" xr:uid="{00000000-0005-0000-0000-00001A070000}"/>
    <cellStyle name="_신태백(가실행)_양곡부두(투찰)-0.31%_합덕-신례원(2공구)투찰_합덕-신례원(2공구)투찰_마현생창(동양고속)_왜관-태평건설_예정공정표" xfId="1820" xr:uid="{00000000-0005-0000-0000-00001B070000}"/>
    <cellStyle name="_신태백(가실행)_양곡부두(투찰)-0.31%_합덕-신례원(2공구)투찰_합덕-신례원(2공구)투찰_봉무지방산업단지도로(투찰)②" xfId="1821" xr:uid="{00000000-0005-0000-0000-00001C070000}"/>
    <cellStyle name="_신태백(가실행)_양곡부두(투찰)-0.31%_합덕-신례원(2공구)투찰_합덕-신례원(2공구)투찰_봉무지방산업단지도로(투찰)②_마현생창(동양고속)" xfId="1822" xr:uid="{00000000-0005-0000-0000-00001D070000}"/>
    <cellStyle name="_신태백(가실행)_양곡부두(투찰)-0.31%_합덕-신례원(2공구)투찰_합덕-신례원(2공구)투찰_봉무지방산업단지도로(투찰)②_마현생창(동양고속)_예정공정표" xfId="1823" xr:uid="{00000000-0005-0000-0000-00001E070000}"/>
    <cellStyle name="_신태백(가실행)_양곡부두(투찰)-0.31%_합덕-신례원(2공구)투찰_합덕-신례원(2공구)투찰_봉무지방산업단지도로(투찰)②_마현생창(동양고속)_왜관-태평건설" xfId="1824" xr:uid="{00000000-0005-0000-0000-00001F070000}"/>
    <cellStyle name="_신태백(가실행)_양곡부두(투찰)-0.31%_합덕-신례원(2공구)투찰_합덕-신례원(2공구)투찰_봉무지방산업단지도로(투찰)②_마현생창(동양고속)_왜관-태평건설_예정공정표" xfId="1825" xr:uid="{00000000-0005-0000-0000-000020070000}"/>
    <cellStyle name="_신태백(가실행)_양곡부두(투찰)-0.31%_합덕-신례원(2공구)투찰_합덕-신례원(2공구)투찰_봉무지방산업단지도로(투찰)②_예정공정표" xfId="1826" xr:uid="{00000000-0005-0000-0000-000021070000}"/>
    <cellStyle name="_신태백(가실행)_양곡부두(투찰)-0.31%_합덕-신례원(2공구)투찰_합덕-신례원(2공구)투찰_봉무지방산업단지도로(투찰)②_왜관-태평건설" xfId="1827" xr:uid="{00000000-0005-0000-0000-000022070000}"/>
    <cellStyle name="_신태백(가실행)_양곡부두(투찰)-0.31%_합덕-신례원(2공구)투찰_합덕-신례원(2공구)투찰_봉무지방산업단지도로(투찰)②_왜관-태평건설_예정공정표" xfId="1828" xr:uid="{00000000-0005-0000-0000-000023070000}"/>
    <cellStyle name="_신태백(가실행)_양곡부두(투찰)-0.31%_합덕-신례원(2공구)투찰_합덕-신례원(2공구)투찰_봉무지방산업단지도로(투찰)②+0.250%" xfId="1829" xr:uid="{00000000-0005-0000-0000-000024070000}"/>
    <cellStyle name="_신태백(가실행)_양곡부두(투찰)-0.31%_합덕-신례원(2공구)투찰_합덕-신례원(2공구)투찰_봉무지방산업단지도로(투찰)②+0.250%_마현생창(동양고속)" xfId="1830" xr:uid="{00000000-0005-0000-0000-000025070000}"/>
    <cellStyle name="_신태백(가실행)_양곡부두(투찰)-0.31%_합덕-신례원(2공구)투찰_합덕-신례원(2공구)투찰_봉무지방산업단지도로(투찰)②+0.250%_마현생창(동양고속)_예정공정표" xfId="1831" xr:uid="{00000000-0005-0000-0000-000026070000}"/>
    <cellStyle name="_신태백(가실행)_양곡부두(투찰)-0.31%_합덕-신례원(2공구)투찰_합덕-신례원(2공구)투찰_봉무지방산업단지도로(투찰)②+0.250%_마현생창(동양고속)_왜관-태평건설" xfId="1832" xr:uid="{00000000-0005-0000-0000-000027070000}"/>
    <cellStyle name="_신태백(가실행)_양곡부두(투찰)-0.31%_합덕-신례원(2공구)투찰_합덕-신례원(2공구)투찰_봉무지방산업단지도로(투찰)②+0.250%_마현생창(동양고속)_왜관-태평건설_예정공정표" xfId="1833" xr:uid="{00000000-0005-0000-0000-000028070000}"/>
    <cellStyle name="_신태백(가실행)_양곡부두(투찰)-0.31%_합덕-신례원(2공구)투찰_합덕-신례원(2공구)투찰_봉무지방산업단지도로(투찰)②+0.250%_예정공정표" xfId="1834" xr:uid="{00000000-0005-0000-0000-000029070000}"/>
    <cellStyle name="_신태백(가실행)_양곡부두(투찰)-0.31%_합덕-신례원(2공구)투찰_합덕-신례원(2공구)투찰_봉무지방산업단지도로(투찰)②+0.250%_왜관-태평건설" xfId="1835" xr:uid="{00000000-0005-0000-0000-00002A070000}"/>
    <cellStyle name="_신태백(가실행)_양곡부두(투찰)-0.31%_합덕-신례원(2공구)투찰_합덕-신례원(2공구)투찰_봉무지방산업단지도로(투찰)②+0.250%_왜관-태평건설_예정공정표" xfId="1836" xr:uid="{00000000-0005-0000-0000-00002B070000}"/>
    <cellStyle name="_신태백(가실행)_양곡부두(투찰)-0.31%_합덕-신례원(2공구)투찰_합덕-신례원(2공구)투찰_예정공정표" xfId="1837" xr:uid="{00000000-0005-0000-0000-00002C070000}"/>
    <cellStyle name="_신태백(가실행)_양곡부두(투찰)-0.31%_합덕-신례원(2공구)투찰_합덕-신례원(2공구)투찰_왜관-태평건설" xfId="1838" xr:uid="{00000000-0005-0000-0000-00002D070000}"/>
    <cellStyle name="_신태백(가실행)_양곡부두(투찰)-0.31%_합덕-신례원(2공구)투찰_합덕-신례원(2공구)투찰_왜관-태평건설_예정공정표" xfId="1839" xr:uid="{00000000-0005-0000-0000-00002E070000}"/>
    <cellStyle name="_신태백(가실행)_예정공정표" xfId="1840" xr:uid="{00000000-0005-0000-0000-00002F070000}"/>
    <cellStyle name="_신태백(가실행)_왜관-태평건설" xfId="1841" xr:uid="{00000000-0005-0000-0000-000030070000}"/>
    <cellStyle name="_신태백(가실행)_왜관-태평건설_예정공정표" xfId="1842" xr:uid="{00000000-0005-0000-0000-000031070000}"/>
    <cellStyle name="_신태백(가실행)_창원상수도(토목)투찰" xfId="1843" xr:uid="{00000000-0005-0000-0000-000032070000}"/>
    <cellStyle name="_신태백(가실행)_창원상수도(토목)투찰_경찰서-터미널간도로(투찰)②" xfId="1844" xr:uid="{00000000-0005-0000-0000-000033070000}"/>
    <cellStyle name="_신태백(가실행)_창원상수도(토목)투찰_경찰서-터미널간도로(투찰)②_마현생창(동양고속)" xfId="1845" xr:uid="{00000000-0005-0000-0000-000034070000}"/>
    <cellStyle name="_신태백(가실행)_창원상수도(토목)투찰_경찰서-터미널간도로(투찰)②_마현생창(동양고속)_예정공정표" xfId="1846" xr:uid="{00000000-0005-0000-0000-000035070000}"/>
    <cellStyle name="_신태백(가실행)_창원상수도(토목)투찰_경찰서-터미널간도로(투찰)②_마현생창(동양고속)_왜관-태평건설" xfId="1847" xr:uid="{00000000-0005-0000-0000-000036070000}"/>
    <cellStyle name="_신태백(가실행)_창원상수도(토목)투찰_경찰서-터미널간도로(투찰)②_마현생창(동양고속)_왜관-태평건설_예정공정표" xfId="1848" xr:uid="{00000000-0005-0000-0000-000037070000}"/>
    <cellStyle name="_신태백(가실행)_창원상수도(토목)투찰_경찰서-터미널간도로(투찰)②_예정공정표" xfId="1849" xr:uid="{00000000-0005-0000-0000-000038070000}"/>
    <cellStyle name="_신태백(가실행)_창원상수도(토목)투찰_경찰서-터미널간도로(투찰)②_왜관-태평건설" xfId="1850" xr:uid="{00000000-0005-0000-0000-000039070000}"/>
    <cellStyle name="_신태백(가실행)_창원상수도(토목)투찰_경찰서-터미널간도로(투찰)②_왜관-태평건설_예정공정표" xfId="1851" xr:uid="{00000000-0005-0000-0000-00003A070000}"/>
    <cellStyle name="_신태백(가실행)_창원상수도(토목)투찰_마현생창(동양고속)" xfId="1852" xr:uid="{00000000-0005-0000-0000-00003B070000}"/>
    <cellStyle name="_신태백(가실행)_창원상수도(토목)투찰_마현생창(동양고속)_예정공정표" xfId="1853" xr:uid="{00000000-0005-0000-0000-00003C070000}"/>
    <cellStyle name="_신태백(가실행)_창원상수도(토목)투찰_마현생창(동양고속)_왜관-태평건설" xfId="1854" xr:uid="{00000000-0005-0000-0000-00003D070000}"/>
    <cellStyle name="_신태백(가실행)_창원상수도(토목)투찰_마현생창(동양고속)_왜관-태평건설_예정공정표" xfId="1855" xr:uid="{00000000-0005-0000-0000-00003E070000}"/>
    <cellStyle name="_신태백(가실행)_창원상수도(토목)투찰_봉무지방산업단지도로(투찰)②" xfId="1856" xr:uid="{00000000-0005-0000-0000-00003F070000}"/>
    <cellStyle name="_신태백(가실행)_창원상수도(토목)투찰_봉무지방산업단지도로(투찰)②_마현생창(동양고속)" xfId="1857" xr:uid="{00000000-0005-0000-0000-000040070000}"/>
    <cellStyle name="_신태백(가실행)_창원상수도(토목)투찰_봉무지방산업단지도로(투찰)②_마현생창(동양고속)_예정공정표" xfId="1858" xr:uid="{00000000-0005-0000-0000-000041070000}"/>
    <cellStyle name="_신태백(가실행)_창원상수도(토목)투찰_봉무지방산업단지도로(투찰)②_마현생창(동양고속)_왜관-태평건설" xfId="1859" xr:uid="{00000000-0005-0000-0000-000042070000}"/>
    <cellStyle name="_신태백(가실행)_창원상수도(토목)투찰_봉무지방산업단지도로(투찰)②_마현생창(동양고속)_왜관-태평건설_예정공정표" xfId="1860" xr:uid="{00000000-0005-0000-0000-000043070000}"/>
    <cellStyle name="_신태백(가실행)_창원상수도(토목)투찰_봉무지방산업단지도로(투찰)②_예정공정표" xfId="1861" xr:uid="{00000000-0005-0000-0000-000044070000}"/>
    <cellStyle name="_신태백(가실행)_창원상수도(토목)투찰_봉무지방산업단지도로(투찰)②_왜관-태평건설" xfId="1862" xr:uid="{00000000-0005-0000-0000-000045070000}"/>
    <cellStyle name="_신태백(가실행)_창원상수도(토목)투찰_봉무지방산업단지도로(투찰)②_왜관-태평건설_예정공정표" xfId="1863" xr:uid="{00000000-0005-0000-0000-000046070000}"/>
    <cellStyle name="_신태백(가실행)_창원상수도(토목)투찰_봉무지방산업단지도로(투찰)②+0.250%" xfId="1864" xr:uid="{00000000-0005-0000-0000-000047070000}"/>
    <cellStyle name="_신태백(가실행)_창원상수도(토목)투찰_봉무지방산업단지도로(투찰)②+0.250%_마현생창(동양고속)" xfId="1865" xr:uid="{00000000-0005-0000-0000-000048070000}"/>
    <cellStyle name="_신태백(가실행)_창원상수도(토목)투찰_봉무지방산업단지도로(투찰)②+0.250%_마현생창(동양고속)_예정공정표" xfId="1866" xr:uid="{00000000-0005-0000-0000-000049070000}"/>
    <cellStyle name="_신태백(가실행)_창원상수도(토목)투찰_봉무지방산업단지도로(투찰)②+0.250%_마현생창(동양고속)_왜관-태평건설" xfId="1867" xr:uid="{00000000-0005-0000-0000-00004A070000}"/>
    <cellStyle name="_신태백(가실행)_창원상수도(토목)투찰_봉무지방산업단지도로(투찰)②+0.250%_마현생창(동양고속)_왜관-태평건설_예정공정표" xfId="1868" xr:uid="{00000000-0005-0000-0000-00004B070000}"/>
    <cellStyle name="_신태백(가실행)_창원상수도(토목)투찰_봉무지방산업단지도로(투찰)②+0.250%_예정공정표" xfId="1869" xr:uid="{00000000-0005-0000-0000-00004C070000}"/>
    <cellStyle name="_신태백(가실행)_창원상수도(토목)투찰_봉무지방산업단지도로(투찰)②+0.250%_왜관-태평건설" xfId="1870" xr:uid="{00000000-0005-0000-0000-00004D070000}"/>
    <cellStyle name="_신태백(가실행)_창원상수도(토목)투찰_봉무지방산업단지도로(투찰)②+0.250%_왜관-태평건설_예정공정표" xfId="1871" xr:uid="{00000000-0005-0000-0000-00004E070000}"/>
    <cellStyle name="_신태백(가실행)_창원상수도(토목)투찰_예정공정표" xfId="1872" xr:uid="{00000000-0005-0000-0000-00004F070000}"/>
    <cellStyle name="_신태백(가실행)_창원상수도(토목)투찰_왜관-태평건설" xfId="1873" xr:uid="{00000000-0005-0000-0000-000050070000}"/>
    <cellStyle name="_신태백(가실행)_창원상수도(토목)투찰_왜관-태평건설_예정공정표" xfId="1874" xr:uid="{00000000-0005-0000-0000-000051070000}"/>
    <cellStyle name="_신태백(가실행)_창원상수도(토목)투찰_합덕-신례원(2공구)투찰" xfId="1875" xr:uid="{00000000-0005-0000-0000-000052070000}"/>
    <cellStyle name="_신태백(가실행)_창원상수도(토목)투찰_합덕-신례원(2공구)투찰_경찰서-터미널간도로(투찰)②" xfId="1876" xr:uid="{00000000-0005-0000-0000-000053070000}"/>
    <cellStyle name="_신태백(가실행)_창원상수도(토목)투찰_합덕-신례원(2공구)투찰_경찰서-터미널간도로(투찰)②_마현생창(동양고속)" xfId="1877" xr:uid="{00000000-0005-0000-0000-000054070000}"/>
    <cellStyle name="_신태백(가실행)_창원상수도(토목)투찰_합덕-신례원(2공구)투찰_경찰서-터미널간도로(투찰)②_마현생창(동양고속)_예정공정표" xfId="1878" xr:uid="{00000000-0005-0000-0000-000055070000}"/>
    <cellStyle name="_신태백(가실행)_창원상수도(토목)투찰_합덕-신례원(2공구)투찰_경찰서-터미널간도로(투찰)②_마현생창(동양고속)_왜관-태평건설" xfId="1879" xr:uid="{00000000-0005-0000-0000-000056070000}"/>
    <cellStyle name="_신태백(가실행)_창원상수도(토목)투찰_합덕-신례원(2공구)투찰_경찰서-터미널간도로(투찰)②_마현생창(동양고속)_왜관-태평건설_예정공정표" xfId="1880" xr:uid="{00000000-0005-0000-0000-000057070000}"/>
    <cellStyle name="_신태백(가실행)_창원상수도(토목)투찰_합덕-신례원(2공구)투찰_경찰서-터미널간도로(투찰)②_예정공정표" xfId="1881" xr:uid="{00000000-0005-0000-0000-000058070000}"/>
    <cellStyle name="_신태백(가실행)_창원상수도(토목)투찰_합덕-신례원(2공구)투찰_경찰서-터미널간도로(투찰)②_왜관-태평건설" xfId="1882" xr:uid="{00000000-0005-0000-0000-000059070000}"/>
    <cellStyle name="_신태백(가실행)_창원상수도(토목)투찰_합덕-신례원(2공구)투찰_경찰서-터미널간도로(투찰)②_왜관-태평건설_예정공정표" xfId="1883" xr:uid="{00000000-0005-0000-0000-00005A070000}"/>
    <cellStyle name="_신태백(가실행)_창원상수도(토목)투찰_합덕-신례원(2공구)투찰_마현생창(동양고속)" xfId="1884" xr:uid="{00000000-0005-0000-0000-00005B070000}"/>
    <cellStyle name="_신태백(가실행)_창원상수도(토목)투찰_합덕-신례원(2공구)투찰_마현생창(동양고속)_예정공정표" xfId="1885" xr:uid="{00000000-0005-0000-0000-00005C070000}"/>
    <cellStyle name="_신태백(가실행)_창원상수도(토목)투찰_합덕-신례원(2공구)투찰_마현생창(동양고속)_왜관-태평건설" xfId="1886" xr:uid="{00000000-0005-0000-0000-00005D070000}"/>
    <cellStyle name="_신태백(가실행)_창원상수도(토목)투찰_합덕-신례원(2공구)투찰_마현생창(동양고속)_왜관-태평건설_예정공정표" xfId="1887" xr:uid="{00000000-0005-0000-0000-00005E070000}"/>
    <cellStyle name="_신태백(가실행)_창원상수도(토목)투찰_합덕-신례원(2공구)투찰_봉무지방산업단지도로(투찰)②" xfId="1888" xr:uid="{00000000-0005-0000-0000-00005F070000}"/>
    <cellStyle name="_신태백(가실행)_창원상수도(토목)투찰_합덕-신례원(2공구)투찰_봉무지방산업단지도로(투찰)②_마현생창(동양고속)" xfId="1889" xr:uid="{00000000-0005-0000-0000-000060070000}"/>
    <cellStyle name="_신태백(가실행)_창원상수도(토목)투찰_합덕-신례원(2공구)투찰_봉무지방산업단지도로(투찰)②_마현생창(동양고속)_예정공정표" xfId="1890" xr:uid="{00000000-0005-0000-0000-000061070000}"/>
    <cellStyle name="_신태백(가실행)_창원상수도(토목)투찰_합덕-신례원(2공구)투찰_봉무지방산업단지도로(투찰)②_마현생창(동양고속)_왜관-태평건설" xfId="1891" xr:uid="{00000000-0005-0000-0000-000062070000}"/>
    <cellStyle name="_신태백(가실행)_창원상수도(토목)투찰_합덕-신례원(2공구)투찰_봉무지방산업단지도로(투찰)②_마현생창(동양고속)_왜관-태평건설_예정공정표" xfId="1892" xr:uid="{00000000-0005-0000-0000-000063070000}"/>
    <cellStyle name="_신태백(가실행)_창원상수도(토목)투찰_합덕-신례원(2공구)투찰_봉무지방산업단지도로(투찰)②_예정공정표" xfId="1893" xr:uid="{00000000-0005-0000-0000-000064070000}"/>
    <cellStyle name="_신태백(가실행)_창원상수도(토목)투찰_합덕-신례원(2공구)투찰_봉무지방산업단지도로(투찰)②_왜관-태평건설" xfId="1894" xr:uid="{00000000-0005-0000-0000-000065070000}"/>
    <cellStyle name="_신태백(가실행)_창원상수도(토목)투찰_합덕-신례원(2공구)투찰_봉무지방산업단지도로(투찰)②_왜관-태평건설_예정공정표" xfId="1895" xr:uid="{00000000-0005-0000-0000-000066070000}"/>
    <cellStyle name="_신태백(가실행)_창원상수도(토목)투찰_합덕-신례원(2공구)투찰_봉무지방산업단지도로(투찰)②+0.250%" xfId="1896" xr:uid="{00000000-0005-0000-0000-000067070000}"/>
    <cellStyle name="_신태백(가실행)_창원상수도(토목)투찰_합덕-신례원(2공구)투찰_봉무지방산업단지도로(투찰)②+0.250%_마현생창(동양고속)" xfId="1897" xr:uid="{00000000-0005-0000-0000-000068070000}"/>
    <cellStyle name="_신태백(가실행)_창원상수도(토목)투찰_합덕-신례원(2공구)투찰_봉무지방산업단지도로(투찰)②+0.250%_마현생창(동양고속)_예정공정표" xfId="1898" xr:uid="{00000000-0005-0000-0000-000069070000}"/>
    <cellStyle name="_신태백(가실행)_창원상수도(토목)투찰_합덕-신례원(2공구)투찰_봉무지방산업단지도로(투찰)②+0.250%_마현생창(동양고속)_왜관-태평건설" xfId="1899" xr:uid="{00000000-0005-0000-0000-00006A070000}"/>
    <cellStyle name="_신태백(가실행)_창원상수도(토목)투찰_합덕-신례원(2공구)투찰_봉무지방산업단지도로(투찰)②+0.250%_마현생창(동양고속)_왜관-태평건설_예정공정표" xfId="1900" xr:uid="{00000000-0005-0000-0000-00006B070000}"/>
    <cellStyle name="_신태백(가실행)_창원상수도(토목)투찰_합덕-신례원(2공구)투찰_봉무지방산업단지도로(투찰)②+0.250%_예정공정표" xfId="1901" xr:uid="{00000000-0005-0000-0000-00006C070000}"/>
    <cellStyle name="_신태백(가실행)_창원상수도(토목)투찰_합덕-신례원(2공구)투찰_봉무지방산업단지도로(투찰)②+0.250%_왜관-태평건설" xfId="1902" xr:uid="{00000000-0005-0000-0000-00006D070000}"/>
    <cellStyle name="_신태백(가실행)_창원상수도(토목)투찰_합덕-신례원(2공구)투찰_봉무지방산업단지도로(투찰)②+0.250%_왜관-태평건설_예정공정표" xfId="1903" xr:uid="{00000000-0005-0000-0000-00006E070000}"/>
    <cellStyle name="_신태백(가실행)_창원상수도(토목)투찰_합덕-신례원(2공구)투찰_예정공정표" xfId="1904" xr:uid="{00000000-0005-0000-0000-00006F070000}"/>
    <cellStyle name="_신태백(가실행)_창원상수도(토목)투찰_합덕-신례원(2공구)투찰_왜관-태평건설" xfId="1905" xr:uid="{00000000-0005-0000-0000-000070070000}"/>
    <cellStyle name="_신태백(가실행)_창원상수도(토목)투찰_합덕-신례원(2공구)투찰_왜관-태평건설_예정공정표" xfId="1906" xr:uid="{00000000-0005-0000-0000-000071070000}"/>
    <cellStyle name="_신태백(가실행)_창원상수도(토목)투찰_합덕-신례원(2공구)투찰_합덕-신례원(2공구)투찰" xfId="1907" xr:uid="{00000000-0005-0000-0000-000072070000}"/>
    <cellStyle name="_신태백(가실행)_창원상수도(토목)투찰_합덕-신례원(2공구)투찰_합덕-신례원(2공구)투찰_경찰서-터미널간도로(투찰)②" xfId="1908" xr:uid="{00000000-0005-0000-0000-000073070000}"/>
    <cellStyle name="_신태백(가실행)_창원상수도(토목)투찰_합덕-신례원(2공구)투찰_합덕-신례원(2공구)투찰_경찰서-터미널간도로(투찰)②_마현생창(동양고속)" xfId="1909" xr:uid="{00000000-0005-0000-0000-000074070000}"/>
    <cellStyle name="_신태백(가실행)_창원상수도(토목)투찰_합덕-신례원(2공구)투찰_합덕-신례원(2공구)투찰_경찰서-터미널간도로(투찰)②_마현생창(동양고속)_예정공정표" xfId="1910" xr:uid="{00000000-0005-0000-0000-000075070000}"/>
    <cellStyle name="_신태백(가실행)_창원상수도(토목)투찰_합덕-신례원(2공구)투찰_합덕-신례원(2공구)투찰_경찰서-터미널간도로(투찰)②_마현생창(동양고속)_왜관-태평건설" xfId="1911" xr:uid="{00000000-0005-0000-0000-000076070000}"/>
    <cellStyle name="_신태백(가실행)_창원상수도(토목)투찰_합덕-신례원(2공구)투찰_합덕-신례원(2공구)투찰_경찰서-터미널간도로(투찰)②_마현생창(동양고속)_왜관-태평건설_예정공정표" xfId="1912" xr:uid="{00000000-0005-0000-0000-000077070000}"/>
    <cellStyle name="_신태백(가실행)_창원상수도(토목)투찰_합덕-신례원(2공구)투찰_합덕-신례원(2공구)투찰_경찰서-터미널간도로(투찰)②_예정공정표" xfId="1913" xr:uid="{00000000-0005-0000-0000-000078070000}"/>
    <cellStyle name="_신태백(가실행)_창원상수도(토목)투찰_합덕-신례원(2공구)투찰_합덕-신례원(2공구)투찰_경찰서-터미널간도로(투찰)②_왜관-태평건설" xfId="1914" xr:uid="{00000000-0005-0000-0000-000079070000}"/>
    <cellStyle name="_신태백(가실행)_창원상수도(토목)투찰_합덕-신례원(2공구)투찰_합덕-신례원(2공구)투찰_경찰서-터미널간도로(투찰)②_왜관-태평건설_예정공정표" xfId="1915" xr:uid="{00000000-0005-0000-0000-00007A070000}"/>
    <cellStyle name="_신태백(가실행)_창원상수도(토목)투찰_합덕-신례원(2공구)투찰_합덕-신례원(2공구)투찰_마현생창(동양고속)" xfId="1916" xr:uid="{00000000-0005-0000-0000-00007B070000}"/>
    <cellStyle name="_신태백(가실행)_창원상수도(토목)투찰_합덕-신례원(2공구)투찰_합덕-신례원(2공구)투찰_마현생창(동양고속)_예정공정표" xfId="1917" xr:uid="{00000000-0005-0000-0000-00007C070000}"/>
    <cellStyle name="_신태백(가실행)_창원상수도(토목)투찰_합덕-신례원(2공구)투찰_합덕-신례원(2공구)투찰_마현생창(동양고속)_왜관-태평건설" xfId="1918" xr:uid="{00000000-0005-0000-0000-00007D070000}"/>
    <cellStyle name="_신태백(가실행)_창원상수도(토목)투찰_합덕-신례원(2공구)투찰_합덕-신례원(2공구)투찰_마현생창(동양고속)_왜관-태평건설_예정공정표" xfId="1919" xr:uid="{00000000-0005-0000-0000-00007E070000}"/>
    <cellStyle name="_신태백(가실행)_창원상수도(토목)투찰_합덕-신례원(2공구)투찰_합덕-신례원(2공구)투찰_봉무지방산업단지도로(투찰)②" xfId="1920" xr:uid="{00000000-0005-0000-0000-00007F070000}"/>
    <cellStyle name="_신태백(가실행)_창원상수도(토목)투찰_합덕-신례원(2공구)투찰_합덕-신례원(2공구)투찰_봉무지방산업단지도로(투찰)②_마현생창(동양고속)" xfId="1921" xr:uid="{00000000-0005-0000-0000-000080070000}"/>
    <cellStyle name="_신태백(가실행)_창원상수도(토목)투찰_합덕-신례원(2공구)투찰_합덕-신례원(2공구)투찰_봉무지방산업단지도로(투찰)②_마현생창(동양고속)_예정공정표" xfId="1922" xr:uid="{00000000-0005-0000-0000-000081070000}"/>
    <cellStyle name="_신태백(가실행)_창원상수도(토목)투찰_합덕-신례원(2공구)투찰_합덕-신례원(2공구)투찰_봉무지방산업단지도로(투찰)②_마현생창(동양고속)_왜관-태평건설" xfId="1923" xr:uid="{00000000-0005-0000-0000-000082070000}"/>
    <cellStyle name="_신태백(가실행)_창원상수도(토목)투찰_합덕-신례원(2공구)투찰_합덕-신례원(2공구)투찰_봉무지방산업단지도로(투찰)②_마현생창(동양고속)_왜관-태평건설_예정공정표" xfId="1924" xr:uid="{00000000-0005-0000-0000-000083070000}"/>
    <cellStyle name="_신태백(가실행)_창원상수도(토목)투찰_합덕-신례원(2공구)투찰_합덕-신례원(2공구)투찰_봉무지방산업단지도로(투찰)②_예정공정표" xfId="1925" xr:uid="{00000000-0005-0000-0000-000084070000}"/>
    <cellStyle name="_신태백(가실행)_창원상수도(토목)투찰_합덕-신례원(2공구)투찰_합덕-신례원(2공구)투찰_봉무지방산업단지도로(투찰)②_왜관-태평건설" xfId="1926" xr:uid="{00000000-0005-0000-0000-000085070000}"/>
    <cellStyle name="_신태백(가실행)_창원상수도(토목)투찰_합덕-신례원(2공구)투찰_합덕-신례원(2공구)투찰_봉무지방산업단지도로(투찰)②_왜관-태평건설_예정공정표" xfId="1927" xr:uid="{00000000-0005-0000-0000-000086070000}"/>
    <cellStyle name="_신태백(가실행)_창원상수도(토목)투찰_합덕-신례원(2공구)투찰_합덕-신례원(2공구)투찰_봉무지방산업단지도로(투찰)②+0.250%" xfId="1928" xr:uid="{00000000-0005-0000-0000-000087070000}"/>
    <cellStyle name="_신태백(가실행)_창원상수도(토목)투찰_합덕-신례원(2공구)투찰_합덕-신례원(2공구)투찰_봉무지방산업단지도로(투찰)②+0.250%_마현생창(동양고속)" xfId="1929" xr:uid="{00000000-0005-0000-0000-000088070000}"/>
    <cellStyle name="_신태백(가실행)_창원상수도(토목)투찰_합덕-신례원(2공구)투찰_합덕-신례원(2공구)투찰_봉무지방산업단지도로(투찰)②+0.250%_마현생창(동양고속)_예정공정표" xfId="1930" xr:uid="{00000000-0005-0000-0000-000089070000}"/>
    <cellStyle name="_신태백(가실행)_창원상수도(토목)투찰_합덕-신례원(2공구)투찰_합덕-신례원(2공구)투찰_봉무지방산업단지도로(투찰)②+0.250%_마현생창(동양고속)_왜관-태평건설" xfId="1931" xr:uid="{00000000-0005-0000-0000-00008A070000}"/>
    <cellStyle name="_신태백(가실행)_창원상수도(토목)투찰_합덕-신례원(2공구)투찰_합덕-신례원(2공구)투찰_봉무지방산업단지도로(투찰)②+0.250%_마현생창(동양고속)_왜관-태평건설_예정공정표" xfId="1932" xr:uid="{00000000-0005-0000-0000-00008B070000}"/>
    <cellStyle name="_신태백(가실행)_창원상수도(토목)투찰_합덕-신례원(2공구)투찰_합덕-신례원(2공구)투찰_봉무지방산업단지도로(투찰)②+0.250%_예정공정표" xfId="1933" xr:uid="{00000000-0005-0000-0000-00008C070000}"/>
    <cellStyle name="_신태백(가실행)_창원상수도(토목)투찰_합덕-신례원(2공구)투찰_합덕-신례원(2공구)투찰_봉무지방산업단지도로(투찰)②+0.250%_왜관-태평건설" xfId="1934" xr:uid="{00000000-0005-0000-0000-00008D070000}"/>
    <cellStyle name="_신태백(가실행)_창원상수도(토목)투찰_합덕-신례원(2공구)투찰_합덕-신례원(2공구)투찰_봉무지방산업단지도로(투찰)②+0.250%_왜관-태평건설_예정공정표" xfId="1935" xr:uid="{00000000-0005-0000-0000-00008E070000}"/>
    <cellStyle name="_신태백(가실행)_창원상수도(토목)투찰_합덕-신례원(2공구)투찰_합덕-신례원(2공구)투찰_예정공정표" xfId="1936" xr:uid="{00000000-0005-0000-0000-00008F070000}"/>
    <cellStyle name="_신태백(가실행)_창원상수도(토목)투찰_합덕-신례원(2공구)투찰_합덕-신례원(2공구)투찰_왜관-태평건설" xfId="1937" xr:uid="{00000000-0005-0000-0000-000090070000}"/>
    <cellStyle name="_신태백(가실행)_창원상수도(토목)투찰_합덕-신례원(2공구)투찰_합덕-신례원(2공구)투찰_왜관-태평건설_예정공정표" xfId="1938" xr:uid="{00000000-0005-0000-0000-000091070000}"/>
    <cellStyle name="_신태백(가실행)_합덕-신례원(2공구)투찰" xfId="1939" xr:uid="{00000000-0005-0000-0000-000092070000}"/>
    <cellStyle name="_신태백(가실행)_합덕-신례원(2공구)투찰_경찰서-터미널간도로(투찰)②" xfId="1940" xr:uid="{00000000-0005-0000-0000-000093070000}"/>
    <cellStyle name="_신태백(가실행)_합덕-신례원(2공구)투찰_경찰서-터미널간도로(투찰)②_마현생창(동양고속)" xfId="1941" xr:uid="{00000000-0005-0000-0000-000094070000}"/>
    <cellStyle name="_신태백(가실행)_합덕-신례원(2공구)투찰_경찰서-터미널간도로(투찰)②_마현생창(동양고속)_예정공정표" xfId="1942" xr:uid="{00000000-0005-0000-0000-000095070000}"/>
    <cellStyle name="_신태백(가실행)_합덕-신례원(2공구)투찰_경찰서-터미널간도로(투찰)②_마현생창(동양고속)_왜관-태평건설" xfId="1943" xr:uid="{00000000-0005-0000-0000-000096070000}"/>
    <cellStyle name="_신태백(가실행)_합덕-신례원(2공구)투찰_경찰서-터미널간도로(투찰)②_마현생창(동양고속)_왜관-태평건설_예정공정표" xfId="1944" xr:uid="{00000000-0005-0000-0000-000097070000}"/>
    <cellStyle name="_신태백(가실행)_합덕-신례원(2공구)투찰_경찰서-터미널간도로(투찰)②_예정공정표" xfId="1945" xr:uid="{00000000-0005-0000-0000-000098070000}"/>
    <cellStyle name="_신태백(가실행)_합덕-신례원(2공구)투찰_경찰서-터미널간도로(투찰)②_왜관-태평건설" xfId="1946" xr:uid="{00000000-0005-0000-0000-000099070000}"/>
    <cellStyle name="_신태백(가실행)_합덕-신례원(2공구)투찰_경찰서-터미널간도로(투찰)②_왜관-태평건설_예정공정표" xfId="1947" xr:uid="{00000000-0005-0000-0000-00009A070000}"/>
    <cellStyle name="_신태백(가실행)_합덕-신례원(2공구)투찰_마현생창(동양고속)" xfId="1948" xr:uid="{00000000-0005-0000-0000-00009B070000}"/>
    <cellStyle name="_신태백(가실행)_합덕-신례원(2공구)투찰_마현생창(동양고속)_예정공정표" xfId="1949" xr:uid="{00000000-0005-0000-0000-00009C070000}"/>
    <cellStyle name="_신태백(가실행)_합덕-신례원(2공구)투찰_마현생창(동양고속)_왜관-태평건설" xfId="1950" xr:uid="{00000000-0005-0000-0000-00009D070000}"/>
    <cellStyle name="_신태백(가실행)_합덕-신례원(2공구)투찰_마현생창(동양고속)_왜관-태평건설_예정공정표" xfId="1951" xr:uid="{00000000-0005-0000-0000-00009E070000}"/>
    <cellStyle name="_신태백(가실행)_합덕-신례원(2공구)투찰_봉무지방산업단지도로(투찰)②" xfId="1952" xr:uid="{00000000-0005-0000-0000-00009F070000}"/>
    <cellStyle name="_신태백(가실행)_합덕-신례원(2공구)투찰_봉무지방산업단지도로(투찰)②_마현생창(동양고속)" xfId="1953" xr:uid="{00000000-0005-0000-0000-0000A0070000}"/>
    <cellStyle name="_신태백(가실행)_합덕-신례원(2공구)투찰_봉무지방산업단지도로(투찰)②_마현생창(동양고속)_예정공정표" xfId="1954" xr:uid="{00000000-0005-0000-0000-0000A1070000}"/>
    <cellStyle name="_신태백(가실행)_합덕-신례원(2공구)투찰_봉무지방산업단지도로(투찰)②_마현생창(동양고속)_왜관-태평건설" xfId="1955" xr:uid="{00000000-0005-0000-0000-0000A2070000}"/>
    <cellStyle name="_신태백(가실행)_합덕-신례원(2공구)투찰_봉무지방산업단지도로(투찰)②_마현생창(동양고속)_왜관-태평건설_예정공정표" xfId="1956" xr:uid="{00000000-0005-0000-0000-0000A3070000}"/>
    <cellStyle name="_신태백(가실행)_합덕-신례원(2공구)투찰_봉무지방산업단지도로(투찰)②_예정공정표" xfId="1957" xr:uid="{00000000-0005-0000-0000-0000A4070000}"/>
    <cellStyle name="_신태백(가실행)_합덕-신례원(2공구)투찰_봉무지방산업단지도로(투찰)②_왜관-태평건설" xfId="1958" xr:uid="{00000000-0005-0000-0000-0000A5070000}"/>
    <cellStyle name="_신태백(가실행)_합덕-신례원(2공구)투찰_봉무지방산업단지도로(투찰)②_왜관-태평건설_예정공정표" xfId="1959" xr:uid="{00000000-0005-0000-0000-0000A6070000}"/>
    <cellStyle name="_신태백(가실행)_합덕-신례원(2공구)투찰_봉무지방산업단지도로(투찰)②+0.250%" xfId="1960" xr:uid="{00000000-0005-0000-0000-0000A7070000}"/>
    <cellStyle name="_신태백(가실행)_합덕-신례원(2공구)투찰_봉무지방산업단지도로(투찰)②+0.250%_마현생창(동양고속)" xfId="1961" xr:uid="{00000000-0005-0000-0000-0000A8070000}"/>
    <cellStyle name="_신태백(가실행)_합덕-신례원(2공구)투찰_봉무지방산업단지도로(투찰)②+0.250%_마현생창(동양고속)_예정공정표" xfId="1962" xr:uid="{00000000-0005-0000-0000-0000A9070000}"/>
    <cellStyle name="_신태백(가실행)_합덕-신례원(2공구)투찰_봉무지방산업단지도로(투찰)②+0.250%_마현생창(동양고속)_왜관-태평건설" xfId="1963" xr:uid="{00000000-0005-0000-0000-0000AA070000}"/>
    <cellStyle name="_신태백(가실행)_합덕-신례원(2공구)투찰_봉무지방산업단지도로(투찰)②+0.250%_마현생창(동양고속)_왜관-태평건설_예정공정표" xfId="1964" xr:uid="{00000000-0005-0000-0000-0000AB070000}"/>
    <cellStyle name="_신태백(가실행)_합덕-신례원(2공구)투찰_봉무지방산업단지도로(투찰)②+0.250%_예정공정표" xfId="1965" xr:uid="{00000000-0005-0000-0000-0000AC070000}"/>
    <cellStyle name="_신태백(가실행)_합덕-신례원(2공구)투찰_봉무지방산업단지도로(투찰)②+0.250%_왜관-태평건설" xfId="1966" xr:uid="{00000000-0005-0000-0000-0000AD070000}"/>
    <cellStyle name="_신태백(가실행)_합덕-신례원(2공구)투찰_봉무지방산업단지도로(투찰)②+0.250%_왜관-태평건설_예정공정표" xfId="1967" xr:uid="{00000000-0005-0000-0000-0000AE070000}"/>
    <cellStyle name="_신태백(가실행)_합덕-신례원(2공구)투찰_예정공정표" xfId="1968" xr:uid="{00000000-0005-0000-0000-0000AF070000}"/>
    <cellStyle name="_신태백(가실행)_합덕-신례원(2공구)투찰_왜관-태평건설" xfId="1969" xr:uid="{00000000-0005-0000-0000-0000B0070000}"/>
    <cellStyle name="_신태백(가실행)_합덕-신례원(2공구)투찰_왜관-태평건설_예정공정표" xfId="1970" xr:uid="{00000000-0005-0000-0000-0000B1070000}"/>
    <cellStyle name="_신태백(가실행)_합덕-신례원(2공구)투찰_합덕-신례원(2공구)투찰" xfId="1971" xr:uid="{00000000-0005-0000-0000-0000B2070000}"/>
    <cellStyle name="_신태백(가실행)_합덕-신례원(2공구)투찰_합덕-신례원(2공구)투찰_경찰서-터미널간도로(투찰)②" xfId="1972" xr:uid="{00000000-0005-0000-0000-0000B3070000}"/>
    <cellStyle name="_신태백(가실행)_합덕-신례원(2공구)투찰_합덕-신례원(2공구)투찰_경찰서-터미널간도로(투찰)②_마현생창(동양고속)" xfId="1973" xr:uid="{00000000-0005-0000-0000-0000B4070000}"/>
    <cellStyle name="_신태백(가실행)_합덕-신례원(2공구)투찰_합덕-신례원(2공구)투찰_경찰서-터미널간도로(투찰)②_마현생창(동양고속)_예정공정표" xfId="1974" xr:uid="{00000000-0005-0000-0000-0000B5070000}"/>
    <cellStyle name="_신태백(가실행)_합덕-신례원(2공구)투찰_합덕-신례원(2공구)투찰_경찰서-터미널간도로(투찰)②_마현생창(동양고속)_왜관-태평건설" xfId="1975" xr:uid="{00000000-0005-0000-0000-0000B6070000}"/>
    <cellStyle name="_신태백(가실행)_합덕-신례원(2공구)투찰_합덕-신례원(2공구)투찰_경찰서-터미널간도로(투찰)②_마현생창(동양고속)_왜관-태평건설_예정공정표" xfId="1976" xr:uid="{00000000-0005-0000-0000-0000B7070000}"/>
    <cellStyle name="_신태백(가실행)_합덕-신례원(2공구)투찰_합덕-신례원(2공구)투찰_경찰서-터미널간도로(투찰)②_예정공정표" xfId="1977" xr:uid="{00000000-0005-0000-0000-0000B8070000}"/>
    <cellStyle name="_신태백(가실행)_합덕-신례원(2공구)투찰_합덕-신례원(2공구)투찰_경찰서-터미널간도로(투찰)②_왜관-태평건설" xfId="1978" xr:uid="{00000000-0005-0000-0000-0000B9070000}"/>
    <cellStyle name="_신태백(가실행)_합덕-신례원(2공구)투찰_합덕-신례원(2공구)투찰_경찰서-터미널간도로(투찰)②_왜관-태평건설_예정공정표" xfId="1979" xr:uid="{00000000-0005-0000-0000-0000BA070000}"/>
    <cellStyle name="_신태백(가실행)_합덕-신례원(2공구)투찰_합덕-신례원(2공구)투찰_마현생창(동양고속)" xfId="1980" xr:uid="{00000000-0005-0000-0000-0000BB070000}"/>
    <cellStyle name="_신태백(가실행)_합덕-신례원(2공구)투찰_합덕-신례원(2공구)투찰_마현생창(동양고속)_예정공정표" xfId="1981" xr:uid="{00000000-0005-0000-0000-0000BC070000}"/>
    <cellStyle name="_신태백(가실행)_합덕-신례원(2공구)투찰_합덕-신례원(2공구)투찰_마현생창(동양고속)_왜관-태평건설" xfId="1982" xr:uid="{00000000-0005-0000-0000-0000BD070000}"/>
    <cellStyle name="_신태백(가실행)_합덕-신례원(2공구)투찰_합덕-신례원(2공구)투찰_마현생창(동양고속)_왜관-태평건설_예정공정표" xfId="1983" xr:uid="{00000000-0005-0000-0000-0000BE070000}"/>
    <cellStyle name="_신태백(가실행)_합덕-신례원(2공구)투찰_합덕-신례원(2공구)투찰_봉무지방산업단지도로(투찰)②" xfId="1984" xr:uid="{00000000-0005-0000-0000-0000BF070000}"/>
    <cellStyle name="_신태백(가실행)_합덕-신례원(2공구)투찰_합덕-신례원(2공구)투찰_봉무지방산업단지도로(투찰)②_마현생창(동양고속)" xfId="1985" xr:uid="{00000000-0005-0000-0000-0000C0070000}"/>
    <cellStyle name="_신태백(가실행)_합덕-신례원(2공구)투찰_합덕-신례원(2공구)투찰_봉무지방산업단지도로(투찰)②_마현생창(동양고속)_예정공정표" xfId="1986" xr:uid="{00000000-0005-0000-0000-0000C1070000}"/>
    <cellStyle name="_신태백(가실행)_합덕-신례원(2공구)투찰_합덕-신례원(2공구)투찰_봉무지방산업단지도로(투찰)②_마현생창(동양고속)_왜관-태평건설" xfId="1987" xr:uid="{00000000-0005-0000-0000-0000C2070000}"/>
    <cellStyle name="_신태백(가실행)_합덕-신례원(2공구)투찰_합덕-신례원(2공구)투찰_봉무지방산업단지도로(투찰)②_마현생창(동양고속)_왜관-태평건설_예정공정표" xfId="1988" xr:uid="{00000000-0005-0000-0000-0000C3070000}"/>
    <cellStyle name="_신태백(가실행)_합덕-신례원(2공구)투찰_합덕-신례원(2공구)투찰_봉무지방산업단지도로(투찰)②_예정공정표" xfId="1989" xr:uid="{00000000-0005-0000-0000-0000C4070000}"/>
    <cellStyle name="_신태백(가실행)_합덕-신례원(2공구)투찰_합덕-신례원(2공구)투찰_봉무지방산업단지도로(투찰)②_왜관-태평건설" xfId="1990" xr:uid="{00000000-0005-0000-0000-0000C5070000}"/>
    <cellStyle name="_신태백(가실행)_합덕-신례원(2공구)투찰_합덕-신례원(2공구)투찰_봉무지방산업단지도로(투찰)②_왜관-태평건설_예정공정표" xfId="1991" xr:uid="{00000000-0005-0000-0000-0000C6070000}"/>
    <cellStyle name="_신태백(가실행)_합덕-신례원(2공구)투찰_합덕-신례원(2공구)투찰_봉무지방산업단지도로(투찰)②+0.250%" xfId="1992" xr:uid="{00000000-0005-0000-0000-0000C7070000}"/>
    <cellStyle name="_신태백(가실행)_합덕-신례원(2공구)투찰_합덕-신례원(2공구)투찰_봉무지방산업단지도로(투찰)②+0.250%_마현생창(동양고속)" xfId="1993" xr:uid="{00000000-0005-0000-0000-0000C8070000}"/>
    <cellStyle name="_신태백(가실행)_합덕-신례원(2공구)투찰_합덕-신례원(2공구)투찰_봉무지방산업단지도로(투찰)②+0.250%_마현생창(동양고속)_예정공정표" xfId="1994" xr:uid="{00000000-0005-0000-0000-0000C9070000}"/>
    <cellStyle name="_신태백(가실행)_합덕-신례원(2공구)투찰_합덕-신례원(2공구)투찰_봉무지방산업단지도로(투찰)②+0.250%_마현생창(동양고속)_왜관-태평건설" xfId="1995" xr:uid="{00000000-0005-0000-0000-0000CA070000}"/>
    <cellStyle name="_신태백(가실행)_합덕-신례원(2공구)투찰_합덕-신례원(2공구)투찰_봉무지방산업단지도로(투찰)②+0.250%_마현생창(동양고속)_왜관-태평건설_예정공정표" xfId="1996" xr:uid="{00000000-0005-0000-0000-0000CB070000}"/>
    <cellStyle name="_신태백(가실행)_합덕-신례원(2공구)투찰_합덕-신례원(2공구)투찰_봉무지방산업단지도로(투찰)②+0.250%_예정공정표" xfId="1997" xr:uid="{00000000-0005-0000-0000-0000CC070000}"/>
    <cellStyle name="_신태백(가실행)_합덕-신례원(2공구)투찰_합덕-신례원(2공구)투찰_봉무지방산업단지도로(투찰)②+0.250%_왜관-태평건설" xfId="1998" xr:uid="{00000000-0005-0000-0000-0000CD070000}"/>
    <cellStyle name="_신태백(가실행)_합덕-신례원(2공구)투찰_합덕-신례원(2공구)투찰_봉무지방산업단지도로(투찰)②+0.250%_왜관-태평건설_예정공정표" xfId="1999" xr:uid="{00000000-0005-0000-0000-0000CE070000}"/>
    <cellStyle name="_신태백(가실행)_합덕-신례원(2공구)투찰_합덕-신례원(2공구)투찰_예정공정표" xfId="2000" xr:uid="{00000000-0005-0000-0000-0000CF070000}"/>
    <cellStyle name="_신태백(가실행)_합덕-신례원(2공구)투찰_합덕-신례원(2공구)투찰_왜관-태평건설" xfId="2001" xr:uid="{00000000-0005-0000-0000-0000D0070000}"/>
    <cellStyle name="_신태백(가실행)_합덕-신례원(2공구)투찰_합덕-신례원(2공구)투찰_왜관-태평건설_예정공정표" xfId="2002" xr:uid="{00000000-0005-0000-0000-0000D1070000}"/>
    <cellStyle name="_신태백(투찰내역)2" xfId="2003" xr:uid="{00000000-0005-0000-0000-0000D2070000}"/>
    <cellStyle name="_실시설계-원가검토(10차,예정가격작성기준 수정)" xfId="2004" xr:uid="{00000000-0005-0000-0000-0000D3070000}"/>
    <cellStyle name="_안산부대(투찰)⑤" xfId="2005" xr:uid="{00000000-0005-0000-0000-0000D4070000}"/>
    <cellStyle name="_안산부대(투찰)⑤_경찰서-터미널간도로(투찰)②" xfId="2006" xr:uid="{00000000-0005-0000-0000-0000D5070000}"/>
    <cellStyle name="_안산부대(투찰)⑤_경찰서-터미널간도로(투찰)②_마현생창(동양고속)" xfId="2007" xr:uid="{00000000-0005-0000-0000-0000D6070000}"/>
    <cellStyle name="_안산부대(투찰)⑤_경찰서-터미널간도로(투찰)②_마현생창(동양고속)_예정공정표" xfId="2008" xr:uid="{00000000-0005-0000-0000-0000D7070000}"/>
    <cellStyle name="_안산부대(투찰)⑤_경찰서-터미널간도로(투찰)②_마현생창(동양고속)_왜관-태평건설" xfId="2009" xr:uid="{00000000-0005-0000-0000-0000D8070000}"/>
    <cellStyle name="_안산부대(투찰)⑤_경찰서-터미널간도로(투찰)②_마현생창(동양고속)_왜관-태평건설_예정공정표" xfId="2010" xr:uid="{00000000-0005-0000-0000-0000D9070000}"/>
    <cellStyle name="_안산부대(투찰)⑤_경찰서-터미널간도로(투찰)②_예정공정표" xfId="2011" xr:uid="{00000000-0005-0000-0000-0000DA070000}"/>
    <cellStyle name="_안산부대(투찰)⑤_경찰서-터미널간도로(투찰)②_왜관-태평건설" xfId="2012" xr:uid="{00000000-0005-0000-0000-0000DB070000}"/>
    <cellStyle name="_안산부대(투찰)⑤_경찰서-터미널간도로(투찰)②_왜관-태평건설_예정공정표" xfId="2013" xr:uid="{00000000-0005-0000-0000-0000DC070000}"/>
    <cellStyle name="_안산부대(투찰)⑤_마현생창(동양고속)" xfId="2014" xr:uid="{00000000-0005-0000-0000-0000DD070000}"/>
    <cellStyle name="_안산부대(투찰)⑤_마현생창(동양고속)_예정공정표" xfId="2015" xr:uid="{00000000-0005-0000-0000-0000DE070000}"/>
    <cellStyle name="_안산부대(투찰)⑤_마현생창(동양고속)_왜관-태평건설" xfId="2016" xr:uid="{00000000-0005-0000-0000-0000DF070000}"/>
    <cellStyle name="_안산부대(투찰)⑤_마현생창(동양고속)_왜관-태평건설_예정공정표" xfId="2017" xr:uid="{00000000-0005-0000-0000-0000E0070000}"/>
    <cellStyle name="_안산부대(투찰)⑤_봉무지방산업단지도로(투찰)②" xfId="2018" xr:uid="{00000000-0005-0000-0000-0000E1070000}"/>
    <cellStyle name="_안산부대(투찰)⑤_봉무지방산업단지도로(투찰)②_마현생창(동양고속)" xfId="2019" xr:uid="{00000000-0005-0000-0000-0000E2070000}"/>
    <cellStyle name="_안산부대(투찰)⑤_봉무지방산업단지도로(투찰)②_마현생창(동양고속)_예정공정표" xfId="2020" xr:uid="{00000000-0005-0000-0000-0000E3070000}"/>
    <cellStyle name="_안산부대(투찰)⑤_봉무지방산업단지도로(투찰)②_마현생창(동양고속)_왜관-태평건설" xfId="2021" xr:uid="{00000000-0005-0000-0000-0000E4070000}"/>
    <cellStyle name="_안산부대(투찰)⑤_봉무지방산업단지도로(투찰)②_마현생창(동양고속)_왜관-태평건설_예정공정표" xfId="2022" xr:uid="{00000000-0005-0000-0000-0000E5070000}"/>
    <cellStyle name="_안산부대(투찰)⑤_봉무지방산업단지도로(투찰)②_예정공정표" xfId="2023" xr:uid="{00000000-0005-0000-0000-0000E6070000}"/>
    <cellStyle name="_안산부대(투찰)⑤_봉무지방산업단지도로(투찰)②_왜관-태평건설" xfId="2024" xr:uid="{00000000-0005-0000-0000-0000E7070000}"/>
    <cellStyle name="_안산부대(투찰)⑤_봉무지방산업단지도로(투찰)②_왜관-태평건설_예정공정표" xfId="2025" xr:uid="{00000000-0005-0000-0000-0000E8070000}"/>
    <cellStyle name="_안산부대(투찰)⑤_봉무지방산업단지도로(투찰)②+0.250%" xfId="2026" xr:uid="{00000000-0005-0000-0000-0000E9070000}"/>
    <cellStyle name="_안산부대(투찰)⑤_봉무지방산업단지도로(투찰)②+0.250%_마현생창(동양고속)" xfId="2027" xr:uid="{00000000-0005-0000-0000-0000EA070000}"/>
    <cellStyle name="_안산부대(투찰)⑤_봉무지방산업단지도로(투찰)②+0.250%_마현생창(동양고속)_예정공정표" xfId="2028" xr:uid="{00000000-0005-0000-0000-0000EB070000}"/>
    <cellStyle name="_안산부대(투찰)⑤_봉무지방산업단지도로(투찰)②+0.250%_마현생창(동양고속)_왜관-태평건설" xfId="2029" xr:uid="{00000000-0005-0000-0000-0000EC070000}"/>
    <cellStyle name="_안산부대(투찰)⑤_봉무지방산업단지도로(투찰)②+0.250%_마현생창(동양고속)_왜관-태평건설_예정공정표" xfId="2030" xr:uid="{00000000-0005-0000-0000-0000ED070000}"/>
    <cellStyle name="_안산부대(투찰)⑤_봉무지방산업단지도로(투찰)②+0.250%_예정공정표" xfId="2031" xr:uid="{00000000-0005-0000-0000-0000EE070000}"/>
    <cellStyle name="_안산부대(투찰)⑤_봉무지방산업단지도로(투찰)②+0.250%_왜관-태평건설" xfId="2032" xr:uid="{00000000-0005-0000-0000-0000EF070000}"/>
    <cellStyle name="_안산부대(투찰)⑤_봉무지방산업단지도로(투찰)②+0.250%_왜관-태평건설_예정공정표" xfId="2033" xr:uid="{00000000-0005-0000-0000-0000F0070000}"/>
    <cellStyle name="_안산부대(투찰)⑤_예정공정표" xfId="2034" xr:uid="{00000000-0005-0000-0000-0000F1070000}"/>
    <cellStyle name="_안산부대(투찰)⑤_왜관-태평건설" xfId="2035" xr:uid="{00000000-0005-0000-0000-0000F2070000}"/>
    <cellStyle name="_안산부대(투찰)⑤_왜관-태평건설_예정공정표" xfId="2036" xr:uid="{00000000-0005-0000-0000-0000F3070000}"/>
    <cellStyle name="_안산부대(투찰)⑤_합덕-신례원(2공구)투찰" xfId="2037" xr:uid="{00000000-0005-0000-0000-0000F4070000}"/>
    <cellStyle name="_안산부대(투찰)⑤_합덕-신례원(2공구)투찰_경찰서-터미널간도로(투찰)②" xfId="2038" xr:uid="{00000000-0005-0000-0000-0000F5070000}"/>
    <cellStyle name="_안산부대(투찰)⑤_합덕-신례원(2공구)투찰_경찰서-터미널간도로(투찰)②_마현생창(동양고속)" xfId="2039" xr:uid="{00000000-0005-0000-0000-0000F6070000}"/>
    <cellStyle name="_안산부대(투찰)⑤_합덕-신례원(2공구)투찰_경찰서-터미널간도로(투찰)②_마현생창(동양고속)_예정공정표" xfId="2040" xr:uid="{00000000-0005-0000-0000-0000F7070000}"/>
    <cellStyle name="_안산부대(투찰)⑤_합덕-신례원(2공구)투찰_경찰서-터미널간도로(투찰)②_마현생창(동양고속)_왜관-태평건설" xfId="2041" xr:uid="{00000000-0005-0000-0000-0000F8070000}"/>
    <cellStyle name="_안산부대(투찰)⑤_합덕-신례원(2공구)투찰_경찰서-터미널간도로(투찰)②_마현생창(동양고속)_왜관-태평건설_예정공정표" xfId="2042" xr:uid="{00000000-0005-0000-0000-0000F9070000}"/>
    <cellStyle name="_안산부대(투찰)⑤_합덕-신례원(2공구)투찰_경찰서-터미널간도로(투찰)②_예정공정표" xfId="2043" xr:uid="{00000000-0005-0000-0000-0000FA070000}"/>
    <cellStyle name="_안산부대(투찰)⑤_합덕-신례원(2공구)투찰_경찰서-터미널간도로(투찰)②_왜관-태평건설" xfId="2044" xr:uid="{00000000-0005-0000-0000-0000FB070000}"/>
    <cellStyle name="_안산부대(투찰)⑤_합덕-신례원(2공구)투찰_경찰서-터미널간도로(투찰)②_왜관-태평건설_예정공정표" xfId="2045" xr:uid="{00000000-0005-0000-0000-0000FC070000}"/>
    <cellStyle name="_안산부대(투찰)⑤_합덕-신례원(2공구)투찰_마현생창(동양고속)" xfId="2046" xr:uid="{00000000-0005-0000-0000-0000FD070000}"/>
    <cellStyle name="_안산부대(투찰)⑤_합덕-신례원(2공구)투찰_마현생창(동양고속)_예정공정표" xfId="2047" xr:uid="{00000000-0005-0000-0000-0000FE070000}"/>
    <cellStyle name="_안산부대(투찰)⑤_합덕-신례원(2공구)투찰_마현생창(동양고속)_왜관-태평건설" xfId="2048" xr:uid="{00000000-0005-0000-0000-0000FF070000}"/>
    <cellStyle name="_안산부대(투찰)⑤_합덕-신례원(2공구)투찰_마현생창(동양고속)_왜관-태평건설_예정공정표" xfId="2049" xr:uid="{00000000-0005-0000-0000-000000080000}"/>
    <cellStyle name="_안산부대(투찰)⑤_합덕-신례원(2공구)투찰_봉무지방산업단지도로(투찰)②" xfId="2050" xr:uid="{00000000-0005-0000-0000-000001080000}"/>
    <cellStyle name="_안산부대(투찰)⑤_합덕-신례원(2공구)투찰_봉무지방산업단지도로(투찰)②_마현생창(동양고속)" xfId="2051" xr:uid="{00000000-0005-0000-0000-000002080000}"/>
    <cellStyle name="_안산부대(투찰)⑤_합덕-신례원(2공구)투찰_봉무지방산업단지도로(투찰)②_마현생창(동양고속)_예정공정표" xfId="2052" xr:uid="{00000000-0005-0000-0000-000003080000}"/>
    <cellStyle name="_안산부대(투찰)⑤_합덕-신례원(2공구)투찰_봉무지방산업단지도로(투찰)②_마현생창(동양고속)_왜관-태평건설" xfId="2053" xr:uid="{00000000-0005-0000-0000-000004080000}"/>
    <cellStyle name="_안산부대(투찰)⑤_합덕-신례원(2공구)투찰_봉무지방산업단지도로(투찰)②_마현생창(동양고속)_왜관-태평건설_예정공정표" xfId="2054" xr:uid="{00000000-0005-0000-0000-000005080000}"/>
    <cellStyle name="_안산부대(투찰)⑤_합덕-신례원(2공구)투찰_봉무지방산업단지도로(투찰)②_예정공정표" xfId="2055" xr:uid="{00000000-0005-0000-0000-000006080000}"/>
    <cellStyle name="_안산부대(투찰)⑤_합덕-신례원(2공구)투찰_봉무지방산업단지도로(투찰)②_왜관-태평건설" xfId="2056" xr:uid="{00000000-0005-0000-0000-000007080000}"/>
    <cellStyle name="_안산부대(투찰)⑤_합덕-신례원(2공구)투찰_봉무지방산업단지도로(투찰)②_왜관-태평건설_예정공정표" xfId="2057" xr:uid="{00000000-0005-0000-0000-000008080000}"/>
    <cellStyle name="_안산부대(투찰)⑤_합덕-신례원(2공구)투찰_봉무지방산업단지도로(투찰)②+0.250%" xfId="2058" xr:uid="{00000000-0005-0000-0000-000009080000}"/>
    <cellStyle name="_안산부대(투찰)⑤_합덕-신례원(2공구)투찰_봉무지방산업단지도로(투찰)②+0.250%_마현생창(동양고속)" xfId="2059" xr:uid="{00000000-0005-0000-0000-00000A080000}"/>
    <cellStyle name="_안산부대(투찰)⑤_합덕-신례원(2공구)투찰_봉무지방산업단지도로(투찰)②+0.250%_마현생창(동양고속)_예정공정표" xfId="2060" xr:uid="{00000000-0005-0000-0000-00000B080000}"/>
    <cellStyle name="_안산부대(투찰)⑤_합덕-신례원(2공구)투찰_봉무지방산업단지도로(투찰)②+0.250%_마현생창(동양고속)_왜관-태평건설" xfId="2061" xr:uid="{00000000-0005-0000-0000-00000C080000}"/>
    <cellStyle name="_안산부대(투찰)⑤_합덕-신례원(2공구)투찰_봉무지방산업단지도로(투찰)②+0.250%_마현생창(동양고속)_왜관-태평건설_예정공정표" xfId="2062" xr:uid="{00000000-0005-0000-0000-00000D080000}"/>
    <cellStyle name="_안산부대(투찰)⑤_합덕-신례원(2공구)투찰_봉무지방산업단지도로(투찰)②+0.250%_예정공정표" xfId="2063" xr:uid="{00000000-0005-0000-0000-00000E080000}"/>
    <cellStyle name="_안산부대(투찰)⑤_합덕-신례원(2공구)투찰_봉무지방산업단지도로(투찰)②+0.250%_왜관-태평건설" xfId="2064" xr:uid="{00000000-0005-0000-0000-00000F080000}"/>
    <cellStyle name="_안산부대(투찰)⑤_합덕-신례원(2공구)투찰_봉무지방산업단지도로(투찰)②+0.250%_왜관-태평건설_예정공정표" xfId="2065" xr:uid="{00000000-0005-0000-0000-000010080000}"/>
    <cellStyle name="_안산부대(투찰)⑤_합덕-신례원(2공구)투찰_예정공정표" xfId="2066" xr:uid="{00000000-0005-0000-0000-000011080000}"/>
    <cellStyle name="_안산부대(투찰)⑤_합덕-신례원(2공구)투찰_왜관-태평건설" xfId="2067" xr:uid="{00000000-0005-0000-0000-000012080000}"/>
    <cellStyle name="_안산부대(투찰)⑤_합덕-신례원(2공구)투찰_왜관-태평건설_예정공정표" xfId="2068" xr:uid="{00000000-0005-0000-0000-000013080000}"/>
    <cellStyle name="_안산부대(투찰)⑤_합덕-신례원(2공구)투찰_합덕-신례원(2공구)투찰" xfId="2069" xr:uid="{00000000-0005-0000-0000-000014080000}"/>
    <cellStyle name="_안산부대(투찰)⑤_합덕-신례원(2공구)투찰_합덕-신례원(2공구)투찰_경찰서-터미널간도로(투찰)②" xfId="2070" xr:uid="{00000000-0005-0000-0000-000015080000}"/>
    <cellStyle name="_안산부대(투찰)⑤_합덕-신례원(2공구)투찰_합덕-신례원(2공구)투찰_경찰서-터미널간도로(투찰)②_마현생창(동양고속)" xfId="2071" xr:uid="{00000000-0005-0000-0000-000016080000}"/>
    <cellStyle name="_안산부대(투찰)⑤_합덕-신례원(2공구)투찰_합덕-신례원(2공구)투찰_경찰서-터미널간도로(투찰)②_마현생창(동양고속)_예정공정표" xfId="2072" xr:uid="{00000000-0005-0000-0000-000017080000}"/>
    <cellStyle name="_안산부대(투찰)⑤_합덕-신례원(2공구)투찰_합덕-신례원(2공구)투찰_경찰서-터미널간도로(투찰)②_마현생창(동양고속)_왜관-태평건설" xfId="2073" xr:uid="{00000000-0005-0000-0000-000018080000}"/>
    <cellStyle name="_안산부대(투찰)⑤_합덕-신례원(2공구)투찰_합덕-신례원(2공구)투찰_경찰서-터미널간도로(투찰)②_마현생창(동양고속)_왜관-태평건설_예정공정표" xfId="2074" xr:uid="{00000000-0005-0000-0000-000019080000}"/>
    <cellStyle name="_안산부대(투찰)⑤_합덕-신례원(2공구)투찰_합덕-신례원(2공구)투찰_경찰서-터미널간도로(투찰)②_예정공정표" xfId="2075" xr:uid="{00000000-0005-0000-0000-00001A080000}"/>
    <cellStyle name="_안산부대(투찰)⑤_합덕-신례원(2공구)투찰_합덕-신례원(2공구)투찰_경찰서-터미널간도로(투찰)②_왜관-태평건설" xfId="2076" xr:uid="{00000000-0005-0000-0000-00001B080000}"/>
    <cellStyle name="_안산부대(투찰)⑤_합덕-신례원(2공구)투찰_합덕-신례원(2공구)투찰_경찰서-터미널간도로(투찰)②_왜관-태평건설_예정공정표" xfId="2077" xr:uid="{00000000-0005-0000-0000-00001C080000}"/>
    <cellStyle name="_안산부대(투찰)⑤_합덕-신례원(2공구)투찰_합덕-신례원(2공구)투찰_마현생창(동양고속)" xfId="2078" xr:uid="{00000000-0005-0000-0000-00001D080000}"/>
    <cellStyle name="_안산부대(투찰)⑤_합덕-신례원(2공구)투찰_합덕-신례원(2공구)투찰_마현생창(동양고속)_예정공정표" xfId="2079" xr:uid="{00000000-0005-0000-0000-00001E080000}"/>
    <cellStyle name="_안산부대(투찰)⑤_합덕-신례원(2공구)투찰_합덕-신례원(2공구)투찰_마현생창(동양고속)_왜관-태평건설" xfId="2080" xr:uid="{00000000-0005-0000-0000-00001F080000}"/>
    <cellStyle name="_안산부대(투찰)⑤_합덕-신례원(2공구)투찰_합덕-신례원(2공구)투찰_마현생창(동양고속)_왜관-태평건설_예정공정표" xfId="2081" xr:uid="{00000000-0005-0000-0000-000020080000}"/>
    <cellStyle name="_안산부대(투찰)⑤_합덕-신례원(2공구)투찰_합덕-신례원(2공구)투찰_봉무지방산업단지도로(투찰)②" xfId="2082" xr:uid="{00000000-0005-0000-0000-000021080000}"/>
    <cellStyle name="_안산부대(투찰)⑤_합덕-신례원(2공구)투찰_합덕-신례원(2공구)투찰_봉무지방산업단지도로(투찰)②_마현생창(동양고속)" xfId="2083" xr:uid="{00000000-0005-0000-0000-000022080000}"/>
    <cellStyle name="_안산부대(투찰)⑤_합덕-신례원(2공구)투찰_합덕-신례원(2공구)투찰_봉무지방산업단지도로(투찰)②_마현생창(동양고속)_예정공정표" xfId="2084" xr:uid="{00000000-0005-0000-0000-000023080000}"/>
    <cellStyle name="_안산부대(투찰)⑤_합덕-신례원(2공구)투찰_합덕-신례원(2공구)투찰_봉무지방산업단지도로(투찰)②_마현생창(동양고속)_왜관-태평건설" xfId="2085" xr:uid="{00000000-0005-0000-0000-000024080000}"/>
    <cellStyle name="_안산부대(투찰)⑤_합덕-신례원(2공구)투찰_합덕-신례원(2공구)투찰_봉무지방산업단지도로(투찰)②_마현생창(동양고속)_왜관-태평건설_예정공정표" xfId="2086" xr:uid="{00000000-0005-0000-0000-000025080000}"/>
    <cellStyle name="_안산부대(투찰)⑤_합덕-신례원(2공구)투찰_합덕-신례원(2공구)투찰_봉무지방산업단지도로(투찰)②_예정공정표" xfId="2087" xr:uid="{00000000-0005-0000-0000-000026080000}"/>
    <cellStyle name="_안산부대(투찰)⑤_합덕-신례원(2공구)투찰_합덕-신례원(2공구)투찰_봉무지방산업단지도로(투찰)②_왜관-태평건설" xfId="2088" xr:uid="{00000000-0005-0000-0000-000027080000}"/>
    <cellStyle name="_안산부대(투찰)⑤_합덕-신례원(2공구)투찰_합덕-신례원(2공구)투찰_봉무지방산업단지도로(투찰)②_왜관-태평건설_예정공정표" xfId="2089" xr:uid="{00000000-0005-0000-0000-000028080000}"/>
    <cellStyle name="_안산부대(투찰)⑤_합덕-신례원(2공구)투찰_합덕-신례원(2공구)투찰_봉무지방산업단지도로(투찰)②+0.250%" xfId="2090" xr:uid="{00000000-0005-0000-0000-000029080000}"/>
    <cellStyle name="_안산부대(투찰)⑤_합덕-신례원(2공구)투찰_합덕-신례원(2공구)투찰_봉무지방산업단지도로(투찰)②+0.250%_마현생창(동양고속)" xfId="2091" xr:uid="{00000000-0005-0000-0000-00002A080000}"/>
    <cellStyle name="_안산부대(투찰)⑤_합덕-신례원(2공구)투찰_합덕-신례원(2공구)투찰_봉무지방산업단지도로(투찰)②+0.250%_마현생창(동양고속)_예정공정표" xfId="2092" xr:uid="{00000000-0005-0000-0000-00002B080000}"/>
    <cellStyle name="_안산부대(투찰)⑤_합덕-신례원(2공구)투찰_합덕-신례원(2공구)투찰_봉무지방산업단지도로(투찰)②+0.250%_마현생창(동양고속)_왜관-태평건설" xfId="2093" xr:uid="{00000000-0005-0000-0000-00002C080000}"/>
    <cellStyle name="_안산부대(투찰)⑤_합덕-신례원(2공구)투찰_합덕-신례원(2공구)투찰_봉무지방산업단지도로(투찰)②+0.250%_마현생창(동양고속)_왜관-태평건설_예정공정표" xfId="2094" xr:uid="{00000000-0005-0000-0000-00002D080000}"/>
    <cellStyle name="_안산부대(투찰)⑤_합덕-신례원(2공구)투찰_합덕-신례원(2공구)투찰_봉무지방산업단지도로(투찰)②+0.250%_예정공정표" xfId="2095" xr:uid="{00000000-0005-0000-0000-00002E080000}"/>
    <cellStyle name="_안산부대(투찰)⑤_합덕-신례원(2공구)투찰_합덕-신례원(2공구)투찰_봉무지방산업단지도로(투찰)②+0.250%_왜관-태평건설" xfId="2096" xr:uid="{00000000-0005-0000-0000-00002F080000}"/>
    <cellStyle name="_안산부대(투찰)⑤_합덕-신례원(2공구)투찰_합덕-신례원(2공구)투찰_봉무지방산업단지도로(투찰)②+0.250%_왜관-태평건설_예정공정표" xfId="2097" xr:uid="{00000000-0005-0000-0000-000030080000}"/>
    <cellStyle name="_안산부대(투찰)⑤_합덕-신례원(2공구)투찰_합덕-신례원(2공구)투찰_예정공정표" xfId="2098" xr:uid="{00000000-0005-0000-0000-000031080000}"/>
    <cellStyle name="_안산부대(투찰)⑤_합덕-신례원(2공구)투찰_합덕-신례원(2공구)투찰_왜관-태평건설" xfId="2099" xr:uid="{00000000-0005-0000-0000-000032080000}"/>
    <cellStyle name="_안산부대(투찰)⑤_합덕-신례원(2공구)투찰_합덕-신례원(2공구)투찰_왜관-태평건설_예정공정표" xfId="2100" xr:uid="{00000000-0005-0000-0000-000033080000}"/>
    <cellStyle name="_안양지청구조물내역서-20080524" xfId="2101" xr:uid="{00000000-0005-0000-0000-000034080000}"/>
    <cellStyle name="_애니원고" xfId="2102" xr:uid="{00000000-0005-0000-0000-000035080000}"/>
    <cellStyle name="_양곡부두(투찰)+0.30%" xfId="2103" xr:uid="{00000000-0005-0000-0000-000036080000}"/>
    <cellStyle name="_에프네트 견적 1022사본-씨제이시스템즈" xfId="2104" xr:uid="{00000000-0005-0000-0000-000037080000}"/>
    <cellStyle name="_여수우회" xfId="2105" xr:uid="{00000000-0005-0000-0000-000038080000}"/>
    <cellStyle name="_영산강-금호(부대내역)" xfId="2106" xr:uid="{00000000-0005-0000-0000-000039080000}"/>
    <cellStyle name="_영산강-금호(부대내역)_공무정산양식(10월초)" xfId="2107" xr:uid="{00000000-0005-0000-0000-00003A080000}"/>
    <cellStyle name="_영산강-금호(부대내역)_공무정산양식(10월초)_기성내역서" xfId="2108" xr:uid="{00000000-0005-0000-0000-00003B080000}"/>
    <cellStyle name="_영산강-금호(부대내역)_공무정산양식(10월초)_기성내역서_전체계약변경(03)" xfId="2109" xr:uid="{00000000-0005-0000-0000-00003C080000}"/>
    <cellStyle name="_영산강-금호(부대내역)_공무정산양식(10월초)_전체계약변경(03)" xfId="2110" xr:uid="{00000000-0005-0000-0000-00003D080000}"/>
    <cellStyle name="_영산강-금호(부대내역)_공무정산양식(10월초)_포장외건(최종)" xfId="2111" xr:uid="{00000000-0005-0000-0000-00003E080000}"/>
    <cellStyle name="_영산강-금호(부대내역)_기성내역서" xfId="2112" xr:uid="{00000000-0005-0000-0000-00003F080000}"/>
    <cellStyle name="_영산강-금호(부대내역)_기성내역서_전체계약변경(03)" xfId="2113" xr:uid="{00000000-0005-0000-0000-000040080000}"/>
    <cellStyle name="_영산강-금호(부대내역)_전체계약변경(03)" xfId="2114" xr:uid="{00000000-0005-0000-0000-000041080000}"/>
    <cellStyle name="_영산강-금호(부대내역)_포장외건(최종)" xfId="2115" xr:uid="{00000000-0005-0000-0000-000042080000}"/>
    <cellStyle name="_영양반딧불전기" xfId="2116" xr:uid="{00000000-0005-0000-0000-000043080000}"/>
    <cellStyle name="_영종통신케이블공사" xfId="2117" xr:uid="{00000000-0005-0000-0000-000044080000}"/>
    <cellStyle name="_예산내역서(해운대+달맞이)" xfId="2118" xr:uid="{00000000-0005-0000-0000-000045080000}"/>
    <cellStyle name="_예산내역서(해운대+달맞이)-도급공사분일위대가수정(09.06)" xfId="2119" xr:uid="{00000000-0005-0000-0000-000046080000}"/>
    <cellStyle name="_예산서(이화철교)" xfId="2120" xr:uid="{00000000-0005-0000-0000-000047080000}"/>
    <cellStyle name="_예정공정표" xfId="2121" xr:uid="{00000000-0005-0000-0000-000048080000}"/>
    <cellStyle name="_예정공정표2" xfId="2122" xr:uid="{00000000-0005-0000-0000-000049080000}"/>
    <cellStyle name="_옥포초등학교소방내역서" xfId="2123" xr:uid="{00000000-0005-0000-0000-00004A080000}"/>
    <cellStyle name="_왕숙천 둔치내 조명시설 내역서" xfId="2124" xr:uid="{00000000-0005-0000-0000-00004B080000}"/>
    <cellStyle name="_왕숙천 조명기구 구매설치" xfId="2125" xr:uid="{00000000-0005-0000-0000-00004C080000}"/>
    <cellStyle name="_왜관읍금산리성부산업공장증축공사(전기)" xfId="2126" xr:uid="{00000000-0005-0000-0000-00004D080000}"/>
    <cellStyle name="_운남~송정2교 2차설변" xfId="2127" xr:uid="{00000000-0005-0000-0000-00004E080000}"/>
    <cellStyle name="_울산강동교차로계산서(최종)06.07(wp)" xfId="2128" xr:uid="{00000000-0005-0000-0000-00004F080000}"/>
    <cellStyle name="_울산강동터널계산서(수정본2)" xfId="2129" xr:uid="{00000000-0005-0000-0000-000050080000}"/>
    <cellStyle name="_울산강동터널계산서(최종)REV2" xfId="2130" xr:uid="{00000000-0005-0000-0000-000051080000}"/>
    <cellStyle name="_울진고등학교B동교사증축 내역서" xfId="2131" xr:uid="{00000000-0005-0000-0000-000052080000}"/>
    <cellStyle name="_울진남부초등학교(전기)" xfId="2132" xr:uid="{00000000-0005-0000-0000-000053080000}"/>
    <cellStyle name="_원가계산" xfId="2133" xr:uid="{00000000-0005-0000-0000-000054080000}"/>
    <cellStyle name="_원가계산_1" xfId="2134" xr:uid="{00000000-0005-0000-0000-000055080000}"/>
    <cellStyle name="_원가계산서" xfId="2135" xr:uid="{00000000-0005-0000-0000-000056080000}"/>
    <cellStyle name="_원가계산서-1" xfId="2136" xr:uid="{00000000-0005-0000-0000-000057080000}"/>
    <cellStyle name="_원가분석(1217)" xfId="2137" xr:uid="{00000000-0005-0000-0000-000058080000}"/>
    <cellStyle name="_원가분석(아이0208)" xfId="2138" xr:uid="{00000000-0005-0000-0000-000059080000}"/>
    <cellStyle name="_원가산출자료[최종]" xfId="2139" xr:uid="{00000000-0005-0000-0000-00005A080000}"/>
    <cellStyle name="_원가-전기" xfId="2140" xr:uid="{00000000-0005-0000-0000-00005B080000}"/>
    <cellStyle name="_원가조사_구매" xfId="2141" xr:uid="{00000000-0005-0000-0000-00005C080000}"/>
    <cellStyle name="_원가표" xfId="2142" xr:uid="{00000000-0005-0000-0000-00005D080000}"/>
    <cellStyle name="_원석학원본관개축견적" xfId="2143" xr:uid="{00000000-0005-0000-0000-00005E080000}"/>
    <cellStyle name="_원석학원작업" xfId="2144" xr:uid="{00000000-0005-0000-0000-00005F080000}"/>
    <cellStyle name="_월예정공정표" xfId="2145" xr:uid="{00000000-0005-0000-0000-000060080000}"/>
    <cellStyle name="_유강초수배전" xfId="2146" xr:uid="{00000000-0005-0000-0000-000061080000}"/>
    <cellStyle name="_유기전기1(동영ENG내역)" xfId="2147" xr:uid="{00000000-0005-0000-0000-000062080000}"/>
    <cellStyle name="_유치투찰" xfId="2148" xr:uid="{00000000-0005-0000-0000-000063080000}"/>
    <cellStyle name="_유치투찰_예정공정표" xfId="2149" xr:uid="{00000000-0005-0000-0000-000064080000}"/>
    <cellStyle name="_유치투찰_왜관-태평건설" xfId="2150" xr:uid="{00000000-0005-0000-0000-000065080000}"/>
    <cellStyle name="_유치투찰_왜관-태평건설_예정공정표" xfId="2151" xr:uid="{00000000-0005-0000-0000-000066080000}"/>
    <cellStyle name="_음암관리비" xfId="2152" xr:uid="{00000000-0005-0000-0000-000067080000}"/>
    <cellStyle name="_의성중학교증축공사" xfId="2153" xr:uid="{00000000-0005-0000-0000-000068080000}"/>
    <cellStyle name="_의왕시 남부철도 화물기지 증축공사 도급내역서(설비)VER1" xfId="2154" xr:uid="{00000000-0005-0000-0000-000069080000}"/>
    <cellStyle name="_이엔지(강성철)" xfId="2155" xr:uid="{00000000-0005-0000-0000-00006A080000}"/>
    <cellStyle name="_인원계획표 " xfId="2156" xr:uid="{00000000-0005-0000-0000-00006B080000}"/>
    <cellStyle name="_인원계획표 _(가)실행" xfId="2157" xr:uid="{00000000-0005-0000-0000-00006C080000}"/>
    <cellStyle name="_인원계획표 _(가)실행_(가)실행" xfId="2158" xr:uid="{00000000-0005-0000-0000-00006D080000}"/>
    <cellStyle name="_인원계획표 _(가)실행_(가)실행2" xfId="2159" xr:uid="{00000000-0005-0000-0000-00006E080000}"/>
    <cellStyle name="_인원계획표 _(가)실행_중동성황(가)실행" xfId="2160" xr:uid="{00000000-0005-0000-0000-00006F080000}"/>
    <cellStyle name="_인원계획표 _1차1회변경" xfId="2161" xr:uid="{00000000-0005-0000-0000-000070080000}"/>
    <cellStyle name="_인원계획표 _가실행(공설운동장)" xfId="2162" xr:uid="{00000000-0005-0000-0000-000071080000}"/>
    <cellStyle name="_인원계획표 _가실행(공설운동장)_(가)실행" xfId="2163" xr:uid="{00000000-0005-0000-0000-000072080000}"/>
    <cellStyle name="_인원계획표 _가실행(공설운동장)_(가)실행2" xfId="2164" xr:uid="{00000000-0005-0000-0000-000073080000}"/>
    <cellStyle name="_인원계획표 _가실행(공설운동장)_중동성황(가)실행" xfId="2165" xr:uid="{00000000-0005-0000-0000-000074080000}"/>
    <cellStyle name="_인원계획표 _가실행(송탄IC)" xfId="2166" xr:uid="{00000000-0005-0000-0000-000075080000}"/>
    <cellStyle name="_인원계획표 _가실행(송탄IC)_(가)실행" xfId="2167" xr:uid="{00000000-0005-0000-0000-000076080000}"/>
    <cellStyle name="_인원계획표 _가실행(송탄IC)_(가)실행2" xfId="2168" xr:uid="{00000000-0005-0000-0000-000077080000}"/>
    <cellStyle name="_인원계획표 _가실행(송탄IC)_중동성황(가)실행" xfId="2169" xr:uid="{00000000-0005-0000-0000-000078080000}"/>
    <cellStyle name="_인원계획표 _도급내역(전체분)" xfId="2170" xr:uid="{00000000-0005-0000-0000-000079080000}"/>
    <cellStyle name="_인원계획표 _도급내역(전체분)_복사본 총괄1회변경" xfId="2171" xr:uid="{00000000-0005-0000-0000-00007A080000}"/>
    <cellStyle name="_인원계획표 _도급내역(전체분)_총괄1회변경" xfId="2172" xr:uid="{00000000-0005-0000-0000-00007B080000}"/>
    <cellStyle name="_인원계획표 _도급내역(토공)" xfId="2173" xr:uid="{00000000-0005-0000-0000-00007C080000}"/>
    <cellStyle name="_인원계획표 _설계변경내역서(1회총괄)" xfId="2174" xr:uid="{00000000-0005-0000-0000-00007D080000}"/>
    <cellStyle name="_인원계획표 _설계변경앞지" xfId="2175" xr:uid="{00000000-0005-0000-0000-00007E080000}"/>
    <cellStyle name="_인원계획표 _설계변경앞지(2차)" xfId="2176" xr:uid="{00000000-0005-0000-0000-00007F080000}"/>
    <cellStyle name="_인원계획표 _설계변경앞지(총괄)" xfId="2177" xr:uid="{00000000-0005-0000-0000-000080080000}"/>
    <cellStyle name="_인원계획표 _설계변경총괄(토목,건축,기계,조경)01" xfId="2178" xr:uid="{00000000-0005-0000-0000-000081080000}"/>
    <cellStyle name="_인원계획표 _설계변경총괄(토목,건축,기계,조경)02" xfId="2179" xr:uid="{00000000-0005-0000-0000-000082080000}"/>
    <cellStyle name="_인원계획표 _예정공정표" xfId="2180" xr:uid="{00000000-0005-0000-0000-000083080000}"/>
    <cellStyle name="_인원계획표 _작업" xfId="2181" xr:uid="{00000000-0005-0000-0000-000084080000}"/>
    <cellStyle name="_인원계획표 _적격 " xfId="2182" xr:uid="{00000000-0005-0000-0000-000085080000}"/>
    <cellStyle name="_인원계획표 _적격 _1차1회변경" xfId="2183" xr:uid="{00000000-0005-0000-0000-000086080000}"/>
    <cellStyle name="_인원계획표 _적격 _도급내역(전체분)" xfId="2184" xr:uid="{00000000-0005-0000-0000-000087080000}"/>
    <cellStyle name="_인원계획표 _적격 _도급내역(전체분)_복사본 총괄1회변경" xfId="2185" xr:uid="{00000000-0005-0000-0000-000088080000}"/>
    <cellStyle name="_인원계획표 _적격 _도급내역(전체분)_총괄1회변경" xfId="2186" xr:uid="{00000000-0005-0000-0000-000089080000}"/>
    <cellStyle name="_인원계획표 _적격 _도급내역(토공)" xfId="2187" xr:uid="{00000000-0005-0000-0000-00008A080000}"/>
    <cellStyle name="_인원계획표 _적격 _설계변경내역서(1회총괄)" xfId="2188" xr:uid="{00000000-0005-0000-0000-00008B080000}"/>
    <cellStyle name="_인원계획표 _적격 _설계변경앞지" xfId="2189" xr:uid="{00000000-0005-0000-0000-00008C080000}"/>
    <cellStyle name="_인원계획표 _적격 _설계변경앞지(2차)" xfId="2190" xr:uid="{00000000-0005-0000-0000-00008D080000}"/>
    <cellStyle name="_인원계획표 _적격 _설계변경앞지(총괄)" xfId="2191" xr:uid="{00000000-0005-0000-0000-00008E080000}"/>
    <cellStyle name="_인원계획표 _적격 _설계변경총괄(토목,건축,기계,조경)01" xfId="2192" xr:uid="{00000000-0005-0000-0000-00008F080000}"/>
    <cellStyle name="_인원계획표 _적격 _설계변경총괄(토목,건축,기계,조경)02" xfId="2193" xr:uid="{00000000-0005-0000-0000-000090080000}"/>
    <cellStyle name="_인원계획표 _적격 _예정공정표" xfId="2194" xr:uid="{00000000-0005-0000-0000-000091080000}"/>
    <cellStyle name="_인원계획표 _적격 _작업" xfId="2195" xr:uid="{00000000-0005-0000-0000-000092080000}"/>
    <cellStyle name="_인원계획표 _적격 _제잡비계산서" xfId="2196" xr:uid="{00000000-0005-0000-0000-000093080000}"/>
    <cellStyle name="_인원계획표 _적격 _증평1차내역" xfId="2197" xr:uid="{00000000-0005-0000-0000-000094080000}"/>
    <cellStyle name="_인원계획표 _적격 _증평1차내역_1차1회변경" xfId="2198" xr:uid="{00000000-0005-0000-0000-000095080000}"/>
    <cellStyle name="_인원계획표 _적격 _증평1차내역_1차1회변경_예정공정표" xfId="2199" xr:uid="{00000000-0005-0000-0000-000096080000}"/>
    <cellStyle name="_인원계획표 _적격 _증평1차내역_예정공정표" xfId="2200" xr:uid="{00000000-0005-0000-0000-000097080000}"/>
    <cellStyle name="_인원계획표 _적격 _증평1차내역_총괄1회변경" xfId="2201" xr:uid="{00000000-0005-0000-0000-000098080000}"/>
    <cellStyle name="_인원계획표 _적격 _총괄1회변경" xfId="2202" xr:uid="{00000000-0005-0000-0000-000099080000}"/>
    <cellStyle name="_인원계획표 _제잡비계산서" xfId="2203" xr:uid="{00000000-0005-0000-0000-00009A080000}"/>
    <cellStyle name="_인원계획표 _중동성황(가)실행" xfId="2204" xr:uid="{00000000-0005-0000-0000-00009B080000}"/>
    <cellStyle name="_인원계획표 _중동성황(가)실행_(가)실행" xfId="2205" xr:uid="{00000000-0005-0000-0000-00009C080000}"/>
    <cellStyle name="_인원계획표 _중동성황(가)실행_(가)실행2" xfId="2206" xr:uid="{00000000-0005-0000-0000-00009D080000}"/>
    <cellStyle name="_인원계획표 _중동성황(가)실행_중동성황(가)실행" xfId="2207" xr:uid="{00000000-0005-0000-0000-00009E080000}"/>
    <cellStyle name="_인원계획표 _중동-성황투찰(new)(발주자변경)" xfId="2208" xr:uid="{00000000-0005-0000-0000-00009F080000}"/>
    <cellStyle name="_인원계획표 _중동-성황투찰(new)(발주자변경)_(가)실행" xfId="2209" xr:uid="{00000000-0005-0000-0000-0000A0080000}"/>
    <cellStyle name="_인원계획표 _중동-성황투찰(new)(발주자변경)_(가)실행2" xfId="2210" xr:uid="{00000000-0005-0000-0000-0000A1080000}"/>
    <cellStyle name="_인원계획표 _중동-성황투찰(new)(발주자변경)_중동성황(가)실행" xfId="2211" xr:uid="{00000000-0005-0000-0000-0000A2080000}"/>
    <cellStyle name="_인원계획표 _증평1차내역" xfId="2212" xr:uid="{00000000-0005-0000-0000-0000A3080000}"/>
    <cellStyle name="_인원계획표 _증평1차내역_1차1회변경" xfId="2213" xr:uid="{00000000-0005-0000-0000-0000A4080000}"/>
    <cellStyle name="_인원계획표 _증평1차내역_1차1회변경_예정공정표" xfId="2214" xr:uid="{00000000-0005-0000-0000-0000A5080000}"/>
    <cellStyle name="_인원계획표 _증평1차내역_예정공정표" xfId="2215" xr:uid="{00000000-0005-0000-0000-0000A6080000}"/>
    <cellStyle name="_인원계획표 _증평1차내역_총괄1회변경" xfId="2216" xr:uid="{00000000-0005-0000-0000-0000A7080000}"/>
    <cellStyle name="_인원계획표 _총괄1회변경" xfId="2217" xr:uid="{00000000-0005-0000-0000-0000A8080000}"/>
    <cellStyle name="_인원계획표 _토공및구조물" xfId="2218" xr:uid="{00000000-0005-0000-0000-0000A9080000}"/>
    <cellStyle name="_인원계획표 _토공및구조물_(가)실행" xfId="2219" xr:uid="{00000000-0005-0000-0000-0000AA080000}"/>
    <cellStyle name="_인원계획표 _토공및구조물_(가)실행2" xfId="2220" xr:uid="{00000000-0005-0000-0000-0000AB080000}"/>
    <cellStyle name="_인원계획표 _토공및구조물_중동성황(가)실행" xfId="2221" xr:uid="{00000000-0005-0000-0000-0000AC080000}"/>
    <cellStyle name="_인원계획표 _토공및터널발주" xfId="2222" xr:uid="{00000000-0005-0000-0000-0000AD080000}"/>
    <cellStyle name="_인원계획표 _토공및터널발주분내역서1" xfId="2223" xr:uid="{00000000-0005-0000-0000-0000AE080000}"/>
    <cellStyle name="_인정전 내역서--" xfId="2224" xr:uid="{00000000-0005-0000-0000-0000AF080000}"/>
    <cellStyle name="_일위대가" xfId="2225" xr:uid="{00000000-0005-0000-0000-0000B0080000}"/>
    <cellStyle name="_임금(진흥콘크리트)" xfId="2226" xr:uid="{00000000-0005-0000-0000-0000B1080000}"/>
    <cellStyle name="_입찰표지 " xfId="2227" xr:uid="{00000000-0005-0000-0000-0000B2080000}"/>
    <cellStyle name="_입찰표지 _(가)실행" xfId="2228" xr:uid="{00000000-0005-0000-0000-0000B3080000}"/>
    <cellStyle name="_입찰표지 _(가)실행_(가)실행" xfId="2229" xr:uid="{00000000-0005-0000-0000-0000B4080000}"/>
    <cellStyle name="_입찰표지 _(가)실행_(가)실행2" xfId="2230" xr:uid="{00000000-0005-0000-0000-0000B5080000}"/>
    <cellStyle name="_입찰표지 _(가)실행_중동성황(가)실행" xfId="2231" xr:uid="{00000000-0005-0000-0000-0000B6080000}"/>
    <cellStyle name="_입찰표지 _1차1회변경" xfId="2232" xr:uid="{00000000-0005-0000-0000-0000B7080000}"/>
    <cellStyle name="_입찰표지 _가실행(공설운동장)" xfId="2233" xr:uid="{00000000-0005-0000-0000-0000B8080000}"/>
    <cellStyle name="_입찰표지 _가실행(공설운동장)_(가)실행" xfId="2234" xr:uid="{00000000-0005-0000-0000-0000B9080000}"/>
    <cellStyle name="_입찰표지 _가실행(공설운동장)_(가)실행2" xfId="2235" xr:uid="{00000000-0005-0000-0000-0000BA080000}"/>
    <cellStyle name="_입찰표지 _가실행(공설운동장)_중동성황(가)실행" xfId="2236" xr:uid="{00000000-0005-0000-0000-0000BB080000}"/>
    <cellStyle name="_입찰표지 _가실행(송탄IC)" xfId="2237" xr:uid="{00000000-0005-0000-0000-0000BC080000}"/>
    <cellStyle name="_입찰표지 _가실행(송탄IC)_(가)실행" xfId="2238" xr:uid="{00000000-0005-0000-0000-0000BD080000}"/>
    <cellStyle name="_입찰표지 _가실행(송탄IC)_(가)실행2" xfId="2239" xr:uid="{00000000-0005-0000-0000-0000BE080000}"/>
    <cellStyle name="_입찰표지 _가실행(송탄IC)_중동성황(가)실행" xfId="2240" xr:uid="{00000000-0005-0000-0000-0000BF080000}"/>
    <cellStyle name="_입찰표지 _도급내역(전체분)" xfId="2241" xr:uid="{00000000-0005-0000-0000-0000C0080000}"/>
    <cellStyle name="_입찰표지 _도급내역(전체분)_복사본 총괄1회변경" xfId="2242" xr:uid="{00000000-0005-0000-0000-0000C1080000}"/>
    <cellStyle name="_입찰표지 _도급내역(전체분)_총괄1회변경" xfId="2243" xr:uid="{00000000-0005-0000-0000-0000C2080000}"/>
    <cellStyle name="_입찰표지 _도급내역(토공)" xfId="2244" xr:uid="{00000000-0005-0000-0000-0000C3080000}"/>
    <cellStyle name="_입찰표지 _설계변경내역서(1회총괄)" xfId="2245" xr:uid="{00000000-0005-0000-0000-0000C4080000}"/>
    <cellStyle name="_입찰표지 _설계변경앞지" xfId="2246" xr:uid="{00000000-0005-0000-0000-0000C5080000}"/>
    <cellStyle name="_입찰표지 _설계변경앞지(2차)" xfId="2247" xr:uid="{00000000-0005-0000-0000-0000C6080000}"/>
    <cellStyle name="_입찰표지 _설계변경앞지(총괄)" xfId="2248" xr:uid="{00000000-0005-0000-0000-0000C7080000}"/>
    <cellStyle name="_입찰표지 _설계변경총괄(토목,건축,기계,조경)01" xfId="2249" xr:uid="{00000000-0005-0000-0000-0000C8080000}"/>
    <cellStyle name="_입찰표지 _설계변경총괄(토목,건축,기계,조경)02" xfId="2250" xr:uid="{00000000-0005-0000-0000-0000C9080000}"/>
    <cellStyle name="_입찰표지 _예정공정표" xfId="2251" xr:uid="{00000000-0005-0000-0000-0000CA080000}"/>
    <cellStyle name="_입찰표지 _작업" xfId="2252" xr:uid="{00000000-0005-0000-0000-0000CB080000}"/>
    <cellStyle name="_입찰표지 _제잡비계산서" xfId="2253" xr:uid="{00000000-0005-0000-0000-0000CC080000}"/>
    <cellStyle name="_입찰표지 _중동성황(가)실행" xfId="2254" xr:uid="{00000000-0005-0000-0000-0000CD080000}"/>
    <cellStyle name="_입찰표지 _중동성황(가)실행_(가)실행" xfId="2255" xr:uid="{00000000-0005-0000-0000-0000CE080000}"/>
    <cellStyle name="_입찰표지 _중동성황(가)실행_(가)실행2" xfId="2256" xr:uid="{00000000-0005-0000-0000-0000CF080000}"/>
    <cellStyle name="_입찰표지 _중동성황(가)실행_중동성황(가)실행" xfId="2257" xr:uid="{00000000-0005-0000-0000-0000D0080000}"/>
    <cellStyle name="_입찰표지 _중동-성황투찰(new)(발주자변경)" xfId="2258" xr:uid="{00000000-0005-0000-0000-0000D1080000}"/>
    <cellStyle name="_입찰표지 _중동-성황투찰(new)(발주자변경)_(가)실행" xfId="2259" xr:uid="{00000000-0005-0000-0000-0000D2080000}"/>
    <cellStyle name="_입찰표지 _중동-성황투찰(new)(발주자변경)_(가)실행2" xfId="2260" xr:uid="{00000000-0005-0000-0000-0000D3080000}"/>
    <cellStyle name="_입찰표지 _중동-성황투찰(new)(발주자변경)_중동성황(가)실행" xfId="2261" xr:uid="{00000000-0005-0000-0000-0000D4080000}"/>
    <cellStyle name="_입찰표지 _증평1차내역" xfId="2262" xr:uid="{00000000-0005-0000-0000-0000D5080000}"/>
    <cellStyle name="_입찰표지 _증평1차내역_1차1회변경" xfId="2263" xr:uid="{00000000-0005-0000-0000-0000D6080000}"/>
    <cellStyle name="_입찰표지 _증평1차내역_1차1회변경_예정공정표" xfId="2264" xr:uid="{00000000-0005-0000-0000-0000D7080000}"/>
    <cellStyle name="_입찰표지 _증평1차내역_예정공정표" xfId="2265" xr:uid="{00000000-0005-0000-0000-0000D8080000}"/>
    <cellStyle name="_입찰표지 _증평1차내역_총괄1회변경" xfId="2266" xr:uid="{00000000-0005-0000-0000-0000D9080000}"/>
    <cellStyle name="_입찰표지 _총괄1회변경" xfId="2267" xr:uid="{00000000-0005-0000-0000-0000DA080000}"/>
    <cellStyle name="_입찰표지 _토공및구조물" xfId="2268" xr:uid="{00000000-0005-0000-0000-0000DB080000}"/>
    <cellStyle name="_입찰표지 _토공및구조물_(가)실행" xfId="2269" xr:uid="{00000000-0005-0000-0000-0000DC080000}"/>
    <cellStyle name="_입찰표지 _토공및구조물_(가)실행2" xfId="2270" xr:uid="{00000000-0005-0000-0000-0000DD080000}"/>
    <cellStyle name="_입찰표지 _토공및구조물_중동성황(가)실행" xfId="2271" xr:uid="{00000000-0005-0000-0000-0000DE080000}"/>
    <cellStyle name="_입찰표지 _토공및터널발주" xfId="2272" xr:uid="{00000000-0005-0000-0000-0000DF080000}"/>
    <cellStyle name="_입찰표지 _토공및터널발주분내역서1" xfId="2273" xr:uid="{00000000-0005-0000-0000-0000E0080000}"/>
    <cellStyle name="_작업" xfId="2274" xr:uid="{00000000-0005-0000-0000-0000E1080000}"/>
    <cellStyle name="_장미실비요양원0522" xfId="2275" xr:uid="{00000000-0005-0000-0000-0000E2080000}"/>
    <cellStyle name="_장산제1배수문외17개소 전기공사" xfId="2276" xr:uid="{00000000-0005-0000-0000-0000E3080000}"/>
    <cellStyle name="_장성IC투찰" xfId="2277" xr:uid="{00000000-0005-0000-0000-0000E4080000}"/>
    <cellStyle name="_장성IC투찰_경찰서-터미널간도로(투찰)②" xfId="2278" xr:uid="{00000000-0005-0000-0000-0000E5080000}"/>
    <cellStyle name="_장성IC투찰_경찰서-터미널간도로(투찰)②_마현생창(동양고속)" xfId="2279" xr:uid="{00000000-0005-0000-0000-0000E6080000}"/>
    <cellStyle name="_장성IC투찰_경찰서-터미널간도로(투찰)②_마현생창(동양고속)_예정공정표" xfId="2280" xr:uid="{00000000-0005-0000-0000-0000E7080000}"/>
    <cellStyle name="_장성IC투찰_경찰서-터미널간도로(투찰)②_마현생창(동양고속)_왜관-태평건설" xfId="2281" xr:uid="{00000000-0005-0000-0000-0000E8080000}"/>
    <cellStyle name="_장성IC투찰_경찰서-터미널간도로(투찰)②_마현생창(동양고속)_왜관-태평건설_예정공정표" xfId="2282" xr:uid="{00000000-0005-0000-0000-0000E9080000}"/>
    <cellStyle name="_장성IC투찰_경찰서-터미널간도로(투찰)②_예정공정표" xfId="2283" xr:uid="{00000000-0005-0000-0000-0000EA080000}"/>
    <cellStyle name="_장성IC투찰_경찰서-터미널간도로(투찰)②_왜관-태평건설" xfId="2284" xr:uid="{00000000-0005-0000-0000-0000EB080000}"/>
    <cellStyle name="_장성IC투찰_경찰서-터미널간도로(투찰)②_왜관-태평건설_예정공정표" xfId="2285" xr:uid="{00000000-0005-0000-0000-0000EC080000}"/>
    <cellStyle name="_장성IC투찰_마현생창(동양고속)" xfId="2286" xr:uid="{00000000-0005-0000-0000-0000ED080000}"/>
    <cellStyle name="_장성IC투찰_마현생창(동양고속)_예정공정표" xfId="2287" xr:uid="{00000000-0005-0000-0000-0000EE080000}"/>
    <cellStyle name="_장성IC투찰_마현생창(동양고속)_왜관-태평건설" xfId="2288" xr:uid="{00000000-0005-0000-0000-0000EF080000}"/>
    <cellStyle name="_장성IC투찰_마현생창(동양고속)_왜관-태평건설_예정공정표" xfId="2289" xr:uid="{00000000-0005-0000-0000-0000F0080000}"/>
    <cellStyle name="_장성IC투찰_봉무지방산업단지도로(투찰)②" xfId="2290" xr:uid="{00000000-0005-0000-0000-0000F1080000}"/>
    <cellStyle name="_장성IC투찰_봉무지방산업단지도로(투찰)②_마현생창(동양고속)" xfId="2291" xr:uid="{00000000-0005-0000-0000-0000F2080000}"/>
    <cellStyle name="_장성IC투찰_봉무지방산업단지도로(투찰)②_마현생창(동양고속)_예정공정표" xfId="2292" xr:uid="{00000000-0005-0000-0000-0000F3080000}"/>
    <cellStyle name="_장성IC투찰_봉무지방산업단지도로(투찰)②_마현생창(동양고속)_왜관-태평건설" xfId="2293" xr:uid="{00000000-0005-0000-0000-0000F4080000}"/>
    <cellStyle name="_장성IC투찰_봉무지방산업단지도로(투찰)②_마현생창(동양고속)_왜관-태평건설_예정공정표" xfId="2294" xr:uid="{00000000-0005-0000-0000-0000F5080000}"/>
    <cellStyle name="_장성IC투찰_봉무지방산업단지도로(투찰)②_예정공정표" xfId="2295" xr:uid="{00000000-0005-0000-0000-0000F6080000}"/>
    <cellStyle name="_장성IC투찰_봉무지방산업단지도로(투찰)②_왜관-태평건설" xfId="2296" xr:uid="{00000000-0005-0000-0000-0000F7080000}"/>
    <cellStyle name="_장성IC투찰_봉무지방산업단지도로(투찰)②_왜관-태평건설_예정공정표" xfId="2297" xr:uid="{00000000-0005-0000-0000-0000F8080000}"/>
    <cellStyle name="_장성IC투찰_봉무지방산업단지도로(투찰)②+0.250%" xfId="2298" xr:uid="{00000000-0005-0000-0000-0000F9080000}"/>
    <cellStyle name="_장성IC투찰_봉무지방산업단지도로(투찰)②+0.250%_마현생창(동양고속)" xfId="2299" xr:uid="{00000000-0005-0000-0000-0000FA080000}"/>
    <cellStyle name="_장성IC투찰_봉무지방산업단지도로(투찰)②+0.250%_마현생창(동양고속)_예정공정표" xfId="2300" xr:uid="{00000000-0005-0000-0000-0000FB080000}"/>
    <cellStyle name="_장성IC투찰_봉무지방산업단지도로(투찰)②+0.250%_마현생창(동양고속)_왜관-태평건설" xfId="2301" xr:uid="{00000000-0005-0000-0000-0000FC080000}"/>
    <cellStyle name="_장성IC투찰_봉무지방산업단지도로(투찰)②+0.250%_마현생창(동양고속)_왜관-태평건설_예정공정표" xfId="2302" xr:uid="{00000000-0005-0000-0000-0000FD080000}"/>
    <cellStyle name="_장성IC투찰_봉무지방산업단지도로(투찰)②+0.250%_예정공정표" xfId="2303" xr:uid="{00000000-0005-0000-0000-0000FE080000}"/>
    <cellStyle name="_장성IC투찰_봉무지방산업단지도로(투찰)②+0.250%_왜관-태평건설" xfId="2304" xr:uid="{00000000-0005-0000-0000-0000FF080000}"/>
    <cellStyle name="_장성IC투찰_봉무지방산업단지도로(투찰)②+0.250%_왜관-태평건설_예정공정표" xfId="2305" xr:uid="{00000000-0005-0000-0000-000000090000}"/>
    <cellStyle name="_장성IC투찰_예정공정표" xfId="2306" xr:uid="{00000000-0005-0000-0000-000001090000}"/>
    <cellStyle name="_장성IC투찰_왜관-태평건설" xfId="2307" xr:uid="{00000000-0005-0000-0000-000002090000}"/>
    <cellStyle name="_장성IC투찰_왜관-태평건설_예정공정표" xfId="2308" xr:uid="{00000000-0005-0000-0000-000003090000}"/>
    <cellStyle name="_장성IC투찰_합덕-신례원(2공구)투찰" xfId="2309" xr:uid="{00000000-0005-0000-0000-000004090000}"/>
    <cellStyle name="_장성IC투찰_합덕-신례원(2공구)투찰_경찰서-터미널간도로(투찰)②" xfId="2310" xr:uid="{00000000-0005-0000-0000-000005090000}"/>
    <cellStyle name="_장성IC투찰_합덕-신례원(2공구)투찰_경찰서-터미널간도로(투찰)②_마현생창(동양고속)" xfId="2311" xr:uid="{00000000-0005-0000-0000-000006090000}"/>
    <cellStyle name="_장성IC투찰_합덕-신례원(2공구)투찰_경찰서-터미널간도로(투찰)②_마현생창(동양고속)_예정공정표" xfId="2312" xr:uid="{00000000-0005-0000-0000-000007090000}"/>
    <cellStyle name="_장성IC투찰_합덕-신례원(2공구)투찰_경찰서-터미널간도로(투찰)②_마현생창(동양고속)_왜관-태평건설" xfId="2313" xr:uid="{00000000-0005-0000-0000-000008090000}"/>
    <cellStyle name="_장성IC투찰_합덕-신례원(2공구)투찰_경찰서-터미널간도로(투찰)②_마현생창(동양고속)_왜관-태평건설_예정공정표" xfId="2314" xr:uid="{00000000-0005-0000-0000-000009090000}"/>
    <cellStyle name="_장성IC투찰_합덕-신례원(2공구)투찰_경찰서-터미널간도로(투찰)②_예정공정표" xfId="2315" xr:uid="{00000000-0005-0000-0000-00000A090000}"/>
    <cellStyle name="_장성IC투찰_합덕-신례원(2공구)투찰_경찰서-터미널간도로(투찰)②_왜관-태평건설" xfId="2316" xr:uid="{00000000-0005-0000-0000-00000B090000}"/>
    <cellStyle name="_장성IC투찰_합덕-신례원(2공구)투찰_경찰서-터미널간도로(투찰)②_왜관-태평건설_예정공정표" xfId="2317" xr:uid="{00000000-0005-0000-0000-00000C090000}"/>
    <cellStyle name="_장성IC투찰_합덕-신례원(2공구)투찰_마현생창(동양고속)" xfId="2318" xr:uid="{00000000-0005-0000-0000-00000D090000}"/>
    <cellStyle name="_장성IC투찰_합덕-신례원(2공구)투찰_마현생창(동양고속)_예정공정표" xfId="2319" xr:uid="{00000000-0005-0000-0000-00000E090000}"/>
    <cellStyle name="_장성IC투찰_합덕-신례원(2공구)투찰_마현생창(동양고속)_왜관-태평건설" xfId="2320" xr:uid="{00000000-0005-0000-0000-00000F090000}"/>
    <cellStyle name="_장성IC투찰_합덕-신례원(2공구)투찰_마현생창(동양고속)_왜관-태평건설_예정공정표" xfId="2321" xr:uid="{00000000-0005-0000-0000-000010090000}"/>
    <cellStyle name="_장성IC투찰_합덕-신례원(2공구)투찰_봉무지방산업단지도로(투찰)②" xfId="2322" xr:uid="{00000000-0005-0000-0000-000011090000}"/>
    <cellStyle name="_장성IC투찰_합덕-신례원(2공구)투찰_봉무지방산업단지도로(투찰)②_마현생창(동양고속)" xfId="2323" xr:uid="{00000000-0005-0000-0000-000012090000}"/>
    <cellStyle name="_장성IC투찰_합덕-신례원(2공구)투찰_봉무지방산업단지도로(투찰)②_마현생창(동양고속)_예정공정표" xfId="2324" xr:uid="{00000000-0005-0000-0000-000013090000}"/>
    <cellStyle name="_장성IC투찰_합덕-신례원(2공구)투찰_봉무지방산업단지도로(투찰)②_마현생창(동양고속)_왜관-태평건설" xfId="2325" xr:uid="{00000000-0005-0000-0000-000014090000}"/>
    <cellStyle name="_장성IC투찰_합덕-신례원(2공구)투찰_봉무지방산업단지도로(투찰)②_마현생창(동양고속)_왜관-태평건설_예정공정표" xfId="2326" xr:uid="{00000000-0005-0000-0000-000015090000}"/>
    <cellStyle name="_장성IC투찰_합덕-신례원(2공구)투찰_봉무지방산업단지도로(투찰)②_예정공정표" xfId="2327" xr:uid="{00000000-0005-0000-0000-000016090000}"/>
    <cellStyle name="_장성IC투찰_합덕-신례원(2공구)투찰_봉무지방산업단지도로(투찰)②_왜관-태평건설" xfId="2328" xr:uid="{00000000-0005-0000-0000-000017090000}"/>
    <cellStyle name="_장성IC투찰_합덕-신례원(2공구)투찰_봉무지방산업단지도로(투찰)②_왜관-태평건설_예정공정표" xfId="2329" xr:uid="{00000000-0005-0000-0000-000018090000}"/>
    <cellStyle name="_장성IC투찰_합덕-신례원(2공구)투찰_봉무지방산업단지도로(투찰)②+0.250%" xfId="2330" xr:uid="{00000000-0005-0000-0000-000019090000}"/>
    <cellStyle name="_장성IC투찰_합덕-신례원(2공구)투찰_봉무지방산업단지도로(투찰)②+0.250%_마현생창(동양고속)" xfId="2331" xr:uid="{00000000-0005-0000-0000-00001A090000}"/>
    <cellStyle name="_장성IC투찰_합덕-신례원(2공구)투찰_봉무지방산업단지도로(투찰)②+0.250%_마현생창(동양고속)_예정공정표" xfId="2332" xr:uid="{00000000-0005-0000-0000-00001B090000}"/>
    <cellStyle name="_장성IC투찰_합덕-신례원(2공구)투찰_봉무지방산업단지도로(투찰)②+0.250%_마현생창(동양고속)_왜관-태평건설" xfId="2333" xr:uid="{00000000-0005-0000-0000-00001C090000}"/>
    <cellStyle name="_장성IC투찰_합덕-신례원(2공구)투찰_봉무지방산업단지도로(투찰)②+0.250%_마현생창(동양고속)_왜관-태평건설_예정공정표" xfId="2334" xr:uid="{00000000-0005-0000-0000-00001D090000}"/>
    <cellStyle name="_장성IC투찰_합덕-신례원(2공구)투찰_봉무지방산업단지도로(투찰)②+0.250%_예정공정표" xfId="2335" xr:uid="{00000000-0005-0000-0000-00001E090000}"/>
    <cellStyle name="_장성IC투찰_합덕-신례원(2공구)투찰_봉무지방산업단지도로(투찰)②+0.250%_왜관-태평건설" xfId="2336" xr:uid="{00000000-0005-0000-0000-00001F090000}"/>
    <cellStyle name="_장성IC투찰_합덕-신례원(2공구)투찰_봉무지방산업단지도로(투찰)②+0.250%_왜관-태평건설_예정공정표" xfId="2337" xr:uid="{00000000-0005-0000-0000-000020090000}"/>
    <cellStyle name="_장성IC투찰_합덕-신례원(2공구)투찰_예정공정표" xfId="2338" xr:uid="{00000000-0005-0000-0000-000021090000}"/>
    <cellStyle name="_장성IC투찰_합덕-신례원(2공구)투찰_왜관-태평건설" xfId="2339" xr:uid="{00000000-0005-0000-0000-000022090000}"/>
    <cellStyle name="_장성IC투찰_합덕-신례원(2공구)투찰_왜관-태평건설_예정공정표" xfId="2340" xr:uid="{00000000-0005-0000-0000-000023090000}"/>
    <cellStyle name="_장성IC투찰_합덕-신례원(2공구)투찰_합덕-신례원(2공구)투찰" xfId="2341" xr:uid="{00000000-0005-0000-0000-000024090000}"/>
    <cellStyle name="_장성IC투찰_합덕-신례원(2공구)투찰_합덕-신례원(2공구)투찰_경찰서-터미널간도로(투찰)②" xfId="2342" xr:uid="{00000000-0005-0000-0000-000025090000}"/>
    <cellStyle name="_장성IC투찰_합덕-신례원(2공구)투찰_합덕-신례원(2공구)투찰_경찰서-터미널간도로(투찰)②_마현생창(동양고속)" xfId="2343" xr:uid="{00000000-0005-0000-0000-000026090000}"/>
    <cellStyle name="_장성IC투찰_합덕-신례원(2공구)투찰_합덕-신례원(2공구)투찰_경찰서-터미널간도로(투찰)②_마현생창(동양고속)_예정공정표" xfId="2344" xr:uid="{00000000-0005-0000-0000-000027090000}"/>
    <cellStyle name="_장성IC투찰_합덕-신례원(2공구)투찰_합덕-신례원(2공구)투찰_경찰서-터미널간도로(투찰)②_마현생창(동양고속)_왜관-태평건설" xfId="2345" xr:uid="{00000000-0005-0000-0000-000028090000}"/>
    <cellStyle name="_장성IC투찰_합덕-신례원(2공구)투찰_합덕-신례원(2공구)투찰_경찰서-터미널간도로(투찰)②_마현생창(동양고속)_왜관-태평건설_예정공정표" xfId="2346" xr:uid="{00000000-0005-0000-0000-000029090000}"/>
    <cellStyle name="_장성IC투찰_합덕-신례원(2공구)투찰_합덕-신례원(2공구)투찰_경찰서-터미널간도로(투찰)②_예정공정표" xfId="2347" xr:uid="{00000000-0005-0000-0000-00002A090000}"/>
    <cellStyle name="_장성IC투찰_합덕-신례원(2공구)투찰_합덕-신례원(2공구)투찰_경찰서-터미널간도로(투찰)②_왜관-태평건설" xfId="2348" xr:uid="{00000000-0005-0000-0000-00002B090000}"/>
    <cellStyle name="_장성IC투찰_합덕-신례원(2공구)투찰_합덕-신례원(2공구)투찰_경찰서-터미널간도로(투찰)②_왜관-태평건설_예정공정표" xfId="2349" xr:uid="{00000000-0005-0000-0000-00002C090000}"/>
    <cellStyle name="_장성IC투찰_합덕-신례원(2공구)투찰_합덕-신례원(2공구)투찰_마현생창(동양고속)" xfId="2350" xr:uid="{00000000-0005-0000-0000-00002D090000}"/>
    <cellStyle name="_장성IC투찰_합덕-신례원(2공구)투찰_합덕-신례원(2공구)투찰_마현생창(동양고속)_예정공정표" xfId="2351" xr:uid="{00000000-0005-0000-0000-00002E090000}"/>
    <cellStyle name="_장성IC투찰_합덕-신례원(2공구)투찰_합덕-신례원(2공구)투찰_마현생창(동양고속)_왜관-태평건설" xfId="2352" xr:uid="{00000000-0005-0000-0000-00002F090000}"/>
    <cellStyle name="_장성IC투찰_합덕-신례원(2공구)투찰_합덕-신례원(2공구)투찰_마현생창(동양고속)_왜관-태평건설_예정공정표" xfId="2353" xr:uid="{00000000-0005-0000-0000-000030090000}"/>
    <cellStyle name="_장성IC투찰_합덕-신례원(2공구)투찰_합덕-신례원(2공구)투찰_봉무지방산업단지도로(투찰)②" xfId="2354" xr:uid="{00000000-0005-0000-0000-000031090000}"/>
    <cellStyle name="_장성IC투찰_합덕-신례원(2공구)투찰_합덕-신례원(2공구)투찰_봉무지방산업단지도로(투찰)②_마현생창(동양고속)" xfId="2355" xr:uid="{00000000-0005-0000-0000-000032090000}"/>
    <cellStyle name="_장성IC투찰_합덕-신례원(2공구)투찰_합덕-신례원(2공구)투찰_봉무지방산업단지도로(투찰)②_마현생창(동양고속)_예정공정표" xfId="2356" xr:uid="{00000000-0005-0000-0000-000033090000}"/>
    <cellStyle name="_장성IC투찰_합덕-신례원(2공구)투찰_합덕-신례원(2공구)투찰_봉무지방산업단지도로(투찰)②_마현생창(동양고속)_왜관-태평건설" xfId="2357" xr:uid="{00000000-0005-0000-0000-000034090000}"/>
    <cellStyle name="_장성IC투찰_합덕-신례원(2공구)투찰_합덕-신례원(2공구)투찰_봉무지방산업단지도로(투찰)②_마현생창(동양고속)_왜관-태평건설_예정공정표" xfId="2358" xr:uid="{00000000-0005-0000-0000-000035090000}"/>
    <cellStyle name="_장성IC투찰_합덕-신례원(2공구)투찰_합덕-신례원(2공구)투찰_봉무지방산업단지도로(투찰)②_예정공정표" xfId="2359" xr:uid="{00000000-0005-0000-0000-000036090000}"/>
    <cellStyle name="_장성IC투찰_합덕-신례원(2공구)투찰_합덕-신례원(2공구)투찰_봉무지방산업단지도로(투찰)②_왜관-태평건설" xfId="2360" xr:uid="{00000000-0005-0000-0000-000037090000}"/>
    <cellStyle name="_장성IC투찰_합덕-신례원(2공구)투찰_합덕-신례원(2공구)투찰_봉무지방산업단지도로(투찰)②_왜관-태평건설_예정공정표" xfId="2361" xr:uid="{00000000-0005-0000-0000-000038090000}"/>
    <cellStyle name="_장성IC투찰_합덕-신례원(2공구)투찰_합덕-신례원(2공구)투찰_봉무지방산업단지도로(투찰)②+0.250%" xfId="2362" xr:uid="{00000000-0005-0000-0000-000039090000}"/>
    <cellStyle name="_장성IC투찰_합덕-신례원(2공구)투찰_합덕-신례원(2공구)투찰_봉무지방산업단지도로(투찰)②+0.250%_마현생창(동양고속)" xfId="2363" xr:uid="{00000000-0005-0000-0000-00003A090000}"/>
    <cellStyle name="_장성IC투찰_합덕-신례원(2공구)투찰_합덕-신례원(2공구)투찰_봉무지방산업단지도로(투찰)②+0.250%_마현생창(동양고속)_예정공정표" xfId="2364" xr:uid="{00000000-0005-0000-0000-00003B090000}"/>
    <cellStyle name="_장성IC투찰_합덕-신례원(2공구)투찰_합덕-신례원(2공구)투찰_봉무지방산업단지도로(투찰)②+0.250%_마현생창(동양고속)_왜관-태평건설" xfId="2365" xr:uid="{00000000-0005-0000-0000-00003C090000}"/>
    <cellStyle name="_장성IC투찰_합덕-신례원(2공구)투찰_합덕-신례원(2공구)투찰_봉무지방산업단지도로(투찰)②+0.250%_마현생창(동양고속)_왜관-태평건설_예정공정표" xfId="2366" xr:uid="{00000000-0005-0000-0000-00003D090000}"/>
    <cellStyle name="_장성IC투찰_합덕-신례원(2공구)투찰_합덕-신례원(2공구)투찰_봉무지방산업단지도로(투찰)②+0.250%_예정공정표" xfId="2367" xr:uid="{00000000-0005-0000-0000-00003E090000}"/>
    <cellStyle name="_장성IC투찰_합덕-신례원(2공구)투찰_합덕-신례원(2공구)투찰_봉무지방산업단지도로(투찰)②+0.250%_왜관-태평건설" xfId="2368" xr:uid="{00000000-0005-0000-0000-00003F090000}"/>
    <cellStyle name="_장성IC투찰_합덕-신례원(2공구)투찰_합덕-신례원(2공구)투찰_봉무지방산업단지도로(투찰)②+0.250%_왜관-태평건설_예정공정표" xfId="2369" xr:uid="{00000000-0005-0000-0000-000040090000}"/>
    <cellStyle name="_장성IC투찰_합덕-신례원(2공구)투찰_합덕-신례원(2공구)투찰_예정공정표" xfId="2370" xr:uid="{00000000-0005-0000-0000-000041090000}"/>
    <cellStyle name="_장성IC투찰_합덕-신례원(2공구)투찰_합덕-신례원(2공구)투찰_왜관-태평건설" xfId="2371" xr:uid="{00000000-0005-0000-0000-000042090000}"/>
    <cellStyle name="_장성IC투찰_합덕-신례원(2공구)투찰_합덕-신례원(2공구)투찰_왜관-태평건설_예정공정표" xfId="2372" xr:uid="{00000000-0005-0000-0000-000043090000}"/>
    <cellStyle name="_장성초등학교" xfId="2373" xr:uid="{00000000-0005-0000-0000-000044090000}"/>
    <cellStyle name="_장현중(내역서+개요)" xfId="2374" xr:uid="{00000000-0005-0000-0000-000045090000}"/>
    <cellStyle name="_적격 " xfId="2375" xr:uid="{00000000-0005-0000-0000-000046090000}"/>
    <cellStyle name="_적격 _1차1회변경" xfId="2376" xr:uid="{00000000-0005-0000-0000-000047090000}"/>
    <cellStyle name="_적격 _도급내역(전체분)" xfId="2377" xr:uid="{00000000-0005-0000-0000-000048090000}"/>
    <cellStyle name="_적격 _도급내역(전체분)_복사본 총괄1회변경" xfId="2378" xr:uid="{00000000-0005-0000-0000-000049090000}"/>
    <cellStyle name="_적격 _도급내역(전체분)_총괄1회변경" xfId="2379" xr:uid="{00000000-0005-0000-0000-00004A090000}"/>
    <cellStyle name="_적격 _도급내역(토공)" xfId="2380" xr:uid="{00000000-0005-0000-0000-00004B090000}"/>
    <cellStyle name="_적격 _설계변경내역서(1회총괄)" xfId="2381" xr:uid="{00000000-0005-0000-0000-00004C090000}"/>
    <cellStyle name="_적격 _설계변경앞지" xfId="2382" xr:uid="{00000000-0005-0000-0000-00004D090000}"/>
    <cellStyle name="_적격 _설계변경앞지(2차)" xfId="2383" xr:uid="{00000000-0005-0000-0000-00004E090000}"/>
    <cellStyle name="_적격 _설계변경앞지(총괄)" xfId="2384" xr:uid="{00000000-0005-0000-0000-00004F090000}"/>
    <cellStyle name="_적격 _설계변경총괄(토목,건축,기계,조경)01" xfId="2385" xr:uid="{00000000-0005-0000-0000-000050090000}"/>
    <cellStyle name="_적격 _설계변경총괄(토목,건축,기계,조경)02" xfId="2386" xr:uid="{00000000-0005-0000-0000-000051090000}"/>
    <cellStyle name="_적격 _예정공정표" xfId="2387" xr:uid="{00000000-0005-0000-0000-000052090000}"/>
    <cellStyle name="_적격 _작업" xfId="2388" xr:uid="{00000000-0005-0000-0000-000053090000}"/>
    <cellStyle name="_적격 _제잡비계산서" xfId="2389" xr:uid="{00000000-0005-0000-0000-000054090000}"/>
    <cellStyle name="_적격 _증평1차내역" xfId="2390" xr:uid="{00000000-0005-0000-0000-000055090000}"/>
    <cellStyle name="_적격 _증평1차내역_1차1회변경" xfId="2391" xr:uid="{00000000-0005-0000-0000-000056090000}"/>
    <cellStyle name="_적격 _증평1차내역_1차1회변경_예정공정표" xfId="2392" xr:uid="{00000000-0005-0000-0000-000057090000}"/>
    <cellStyle name="_적격 _증평1차내역_예정공정표" xfId="2393" xr:uid="{00000000-0005-0000-0000-000058090000}"/>
    <cellStyle name="_적격 _증평1차내역_총괄1회변경" xfId="2394" xr:uid="{00000000-0005-0000-0000-000059090000}"/>
    <cellStyle name="_적격 _집행갑지 " xfId="2395" xr:uid="{00000000-0005-0000-0000-00005A090000}"/>
    <cellStyle name="_적격 _집행갑지 _1차1회변경" xfId="2396" xr:uid="{00000000-0005-0000-0000-00005B090000}"/>
    <cellStyle name="_적격 _집행갑지 _도급내역(전체분)" xfId="2397" xr:uid="{00000000-0005-0000-0000-00005C090000}"/>
    <cellStyle name="_적격 _집행갑지 _도급내역(전체분)_복사본 총괄1회변경" xfId="2398" xr:uid="{00000000-0005-0000-0000-00005D090000}"/>
    <cellStyle name="_적격 _집행갑지 _도급내역(전체분)_총괄1회변경" xfId="2399" xr:uid="{00000000-0005-0000-0000-00005E090000}"/>
    <cellStyle name="_적격 _집행갑지 _도급내역(토공)" xfId="2400" xr:uid="{00000000-0005-0000-0000-00005F090000}"/>
    <cellStyle name="_적격 _집행갑지 _설계변경내역서(1회총괄)" xfId="2401" xr:uid="{00000000-0005-0000-0000-000060090000}"/>
    <cellStyle name="_적격 _집행갑지 _설계변경앞지" xfId="2402" xr:uid="{00000000-0005-0000-0000-000061090000}"/>
    <cellStyle name="_적격 _집행갑지 _설계변경앞지(2차)" xfId="2403" xr:uid="{00000000-0005-0000-0000-000062090000}"/>
    <cellStyle name="_적격 _집행갑지 _설계변경앞지(총괄)" xfId="2404" xr:uid="{00000000-0005-0000-0000-000063090000}"/>
    <cellStyle name="_적격 _집행갑지 _설계변경총괄(토목,건축,기계,조경)01" xfId="2405" xr:uid="{00000000-0005-0000-0000-000064090000}"/>
    <cellStyle name="_적격 _집행갑지 _설계변경총괄(토목,건축,기계,조경)02" xfId="2406" xr:uid="{00000000-0005-0000-0000-000065090000}"/>
    <cellStyle name="_적격 _집행갑지 _예정공정표" xfId="2407" xr:uid="{00000000-0005-0000-0000-000066090000}"/>
    <cellStyle name="_적격 _집행갑지 _작업" xfId="2408" xr:uid="{00000000-0005-0000-0000-000067090000}"/>
    <cellStyle name="_적격 _집행갑지 _제잡비계산서" xfId="2409" xr:uid="{00000000-0005-0000-0000-000068090000}"/>
    <cellStyle name="_적격 _집행갑지 _증평1차내역" xfId="2410" xr:uid="{00000000-0005-0000-0000-000069090000}"/>
    <cellStyle name="_적격 _집행갑지 _증평1차내역_1차1회변경" xfId="2411" xr:uid="{00000000-0005-0000-0000-00006A090000}"/>
    <cellStyle name="_적격 _집행갑지 _증평1차내역_1차1회변경_예정공정표" xfId="2412" xr:uid="{00000000-0005-0000-0000-00006B090000}"/>
    <cellStyle name="_적격 _집행갑지 _증평1차내역_예정공정표" xfId="2413" xr:uid="{00000000-0005-0000-0000-00006C090000}"/>
    <cellStyle name="_적격 _집행갑지 _증평1차내역_총괄1회변경" xfId="2414" xr:uid="{00000000-0005-0000-0000-00006D090000}"/>
    <cellStyle name="_적격 _집행갑지 _총괄1회변경" xfId="2415" xr:uid="{00000000-0005-0000-0000-00006E090000}"/>
    <cellStyle name="_적격 _총괄1회변경" xfId="2416" xr:uid="{00000000-0005-0000-0000-00006F090000}"/>
    <cellStyle name="_적격(화산) " xfId="2417" xr:uid="{00000000-0005-0000-0000-000070090000}"/>
    <cellStyle name="_적격(화산) _(가)실행" xfId="2418" xr:uid="{00000000-0005-0000-0000-000071090000}"/>
    <cellStyle name="_적격(화산) _(가)실행_(가)실행" xfId="2419" xr:uid="{00000000-0005-0000-0000-000072090000}"/>
    <cellStyle name="_적격(화산) _(가)실행_(가)실행2" xfId="2420" xr:uid="{00000000-0005-0000-0000-000073090000}"/>
    <cellStyle name="_적격(화산) _(가)실행_중동성황(가)실행" xfId="2421" xr:uid="{00000000-0005-0000-0000-000074090000}"/>
    <cellStyle name="_적격(화산) _1차1회변경" xfId="2422" xr:uid="{00000000-0005-0000-0000-000075090000}"/>
    <cellStyle name="_적격(화산) _가실행(공설운동장)" xfId="2423" xr:uid="{00000000-0005-0000-0000-000076090000}"/>
    <cellStyle name="_적격(화산) _가실행(공설운동장)_(가)실행" xfId="2424" xr:uid="{00000000-0005-0000-0000-000077090000}"/>
    <cellStyle name="_적격(화산) _가실행(공설운동장)_(가)실행2" xfId="2425" xr:uid="{00000000-0005-0000-0000-000078090000}"/>
    <cellStyle name="_적격(화산) _가실행(공설운동장)_중동성황(가)실행" xfId="2426" xr:uid="{00000000-0005-0000-0000-000079090000}"/>
    <cellStyle name="_적격(화산) _가실행(송탄IC)" xfId="2427" xr:uid="{00000000-0005-0000-0000-00007A090000}"/>
    <cellStyle name="_적격(화산) _가실행(송탄IC)_(가)실행" xfId="2428" xr:uid="{00000000-0005-0000-0000-00007B090000}"/>
    <cellStyle name="_적격(화산) _가실행(송탄IC)_(가)실행2" xfId="2429" xr:uid="{00000000-0005-0000-0000-00007C090000}"/>
    <cellStyle name="_적격(화산) _가실행(송탄IC)_중동성황(가)실행" xfId="2430" xr:uid="{00000000-0005-0000-0000-00007D090000}"/>
    <cellStyle name="_적격(화산) _도급내역(전체분)" xfId="2431" xr:uid="{00000000-0005-0000-0000-00007E090000}"/>
    <cellStyle name="_적격(화산) _도급내역(전체분)_복사본 총괄1회변경" xfId="2432" xr:uid="{00000000-0005-0000-0000-00007F090000}"/>
    <cellStyle name="_적격(화산) _도급내역(전체분)_총괄1회변경" xfId="2433" xr:uid="{00000000-0005-0000-0000-000080090000}"/>
    <cellStyle name="_적격(화산) _도급내역(토공)" xfId="2434" xr:uid="{00000000-0005-0000-0000-000081090000}"/>
    <cellStyle name="_적격(화산) _설계변경내역서(1회총괄)" xfId="2435" xr:uid="{00000000-0005-0000-0000-000082090000}"/>
    <cellStyle name="_적격(화산) _설계변경앞지" xfId="2436" xr:uid="{00000000-0005-0000-0000-000083090000}"/>
    <cellStyle name="_적격(화산) _설계변경앞지(2차)" xfId="2437" xr:uid="{00000000-0005-0000-0000-000084090000}"/>
    <cellStyle name="_적격(화산) _설계변경앞지(총괄)" xfId="2438" xr:uid="{00000000-0005-0000-0000-000085090000}"/>
    <cellStyle name="_적격(화산) _설계변경총괄(토목,건축,기계,조경)01" xfId="2439" xr:uid="{00000000-0005-0000-0000-000086090000}"/>
    <cellStyle name="_적격(화산) _설계변경총괄(토목,건축,기계,조경)02" xfId="2440" xr:uid="{00000000-0005-0000-0000-000087090000}"/>
    <cellStyle name="_적격(화산) _예정공정표" xfId="2441" xr:uid="{00000000-0005-0000-0000-000088090000}"/>
    <cellStyle name="_적격(화산) _작업" xfId="2442" xr:uid="{00000000-0005-0000-0000-000089090000}"/>
    <cellStyle name="_적격(화산) _제잡비계산서" xfId="2443" xr:uid="{00000000-0005-0000-0000-00008A090000}"/>
    <cellStyle name="_적격(화산) _중동성황(가)실행" xfId="2444" xr:uid="{00000000-0005-0000-0000-00008B090000}"/>
    <cellStyle name="_적격(화산) _중동성황(가)실행_(가)실행" xfId="2445" xr:uid="{00000000-0005-0000-0000-00008C090000}"/>
    <cellStyle name="_적격(화산) _중동성황(가)실행_(가)실행2" xfId="2446" xr:uid="{00000000-0005-0000-0000-00008D090000}"/>
    <cellStyle name="_적격(화산) _중동성황(가)실행_중동성황(가)실행" xfId="2447" xr:uid="{00000000-0005-0000-0000-00008E090000}"/>
    <cellStyle name="_적격(화산) _중동-성황투찰(new)(발주자변경)" xfId="2448" xr:uid="{00000000-0005-0000-0000-00008F090000}"/>
    <cellStyle name="_적격(화산) _중동-성황투찰(new)(발주자변경)_(가)실행" xfId="2449" xr:uid="{00000000-0005-0000-0000-000090090000}"/>
    <cellStyle name="_적격(화산) _중동-성황투찰(new)(발주자변경)_(가)실행2" xfId="2450" xr:uid="{00000000-0005-0000-0000-000091090000}"/>
    <cellStyle name="_적격(화산) _중동-성황투찰(new)(발주자변경)_중동성황(가)실행" xfId="2451" xr:uid="{00000000-0005-0000-0000-000092090000}"/>
    <cellStyle name="_적격(화산) _증평1차내역" xfId="2452" xr:uid="{00000000-0005-0000-0000-000093090000}"/>
    <cellStyle name="_적격(화산) _증평1차내역_1차1회변경" xfId="2453" xr:uid="{00000000-0005-0000-0000-000094090000}"/>
    <cellStyle name="_적격(화산) _증평1차내역_1차1회변경_예정공정표" xfId="2454" xr:uid="{00000000-0005-0000-0000-000095090000}"/>
    <cellStyle name="_적격(화산) _증평1차내역_예정공정표" xfId="2455" xr:uid="{00000000-0005-0000-0000-000096090000}"/>
    <cellStyle name="_적격(화산) _증평1차내역_총괄1회변경" xfId="2456" xr:uid="{00000000-0005-0000-0000-000097090000}"/>
    <cellStyle name="_적격(화산) _총괄1회변경" xfId="2457" xr:uid="{00000000-0005-0000-0000-000098090000}"/>
    <cellStyle name="_적격(화산) _토공및구조물" xfId="2458" xr:uid="{00000000-0005-0000-0000-000099090000}"/>
    <cellStyle name="_적격(화산) _토공및구조물_(가)실행" xfId="2459" xr:uid="{00000000-0005-0000-0000-00009A090000}"/>
    <cellStyle name="_적격(화산) _토공및구조물_(가)실행2" xfId="2460" xr:uid="{00000000-0005-0000-0000-00009B090000}"/>
    <cellStyle name="_적격(화산) _토공및구조물_중동성황(가)실행" xfId="2461" xr:uid="{00000000-0005-0000-0000-00009C090000}"/>
    <cellStyle name="_적격(화산) _토공및터널발주" xfId="2462" xr:uid="{00000000-0005-0000-0000-00009D090000}"/>
    <cellStyle name="_적격(화산) _토공및터널발주분내역서1" xfId="2463" xr:uid="{00000000-0005-0000-0000-00009E090000}"/>
    <cellStyle name="_전기" xfId="2464" xr:uid="{00000000-0005-0000-0000-00009F090000}"/>
    <cellStyle name="_전기1" xfId="2465" xr:uid="{00000000-0005-0000-0000-0000A0090000}"/>
    <cellStyle name="_전기공사실정보고내역" xfId="2466" xr:uid="{00000000-0005-0000-0000-0000A1090000}"/>
    <cellStyle name="_전기공사원가, 단가대비" xfId="2467" xr:uid="{00000000-0005-0000-0000-0000A2090000}"/>
    <cellStyle name="_전기관급총괄" xfId="2468" xr:uid="{00000000-0005-0000-0000-0000A3090000}"/>
    <cellStyle name="_전기내역" xfId="2469" xr:uid="{00000000-0005-0000-0000-0000A4090000}"/>
    <cellStyle name="_전기내역서" xfId="2470" xr:uid="{00000000-0005-0000-0000-0000A5090000}"/>
    <cellStyle name="_전기내역서_한국메탈-풋살구장조성-보고서" xfId="2471" xr:uid="{00000000-0005-0000-0000-0000A6090000}"/>
    <cellStyle name="_전기내역서-박곡리" xfId="2472" xr:uid="{00000000-0005-0000-0000-0000A7090000}"/>
    <cellStyle name="_전기방식" xfId="2473" xr:uid="{00000000-0005-0000-0000-0000A8090000}"/>
    <cellStyle name="_전기방식_28개소" xfId="2474" xr:uid="{00000000-0005-0000-0000-0000A9090000}"/>
    <cellStyle name="_전기방식_내역" xfId="2475" xr:uid="{00000000-0005-0000-0000-0000AA090000}"/>
    <cellStyle name="_전기방식_내역1" xfId="2476" xr:uid="{00000000-0005-0000-0000-0000AB090000}"/>
    <cellStyle name="_전기방식_담암제1배수문외1개소" xfId="2477" xr:uid="{00000000-0005-0000-0000-0000AC090000}"/>
    <cellStyle name="_전기방식_담암제1수문외1개소자동화전기공사내역서" xfId="2478" xr:uid="{00000000-0005-0000-0000-0000AD090000}"/>
    <cellStyle name="_전기방식_담암제2수문외1개소자동화전기공사내역서" xfId="2479" xr:uid="{00000000-0005-0000-0000-0000AE090000}"/>
    <cellStyle name="_전기방식_비교내역서" xfId="2480" xr:uid="{00000000-0005-0000-0000-0000AF090000}"/>
    <cellStyle name="_전기방식_장산제1배수문외19개소1" xfId="2481" xr:uid="{00000000-0005-0000-0000-0000B0090000}"/>
    <cellStyle name="_전기실정보고건" xfId="2482" xr:uid="{00000000-0005-0000-0000-0000B1090000}"/>
    <cellStyle name="_전기원가" xfId="2483" xr:uid="{00000000-0005-0000-0000-0000B2090000}"/>
    <cellStyle name="_전체분자재집계표" xfId="2484" xr:uid="{00000000-0005-0000-0000-0000B3090000}"/>
    <cellStyle name="_전체실행(현장)(자재비포함)" xfId="2485" xr:uid="{00000000-0005-0000-0000-0000B4090000}"/>
    <cellStyle name="_점촌3동 조희숙씨" xfId="2486" xr:uid="{00000000-0005-0000-0000-0000B5090000}"/>
    <cellStyle name="_정보관건축내역(2층완성)" xfId="2487" xr:uid="{00000000-0005-0000-0000-0000B6090000}"/>
    <cellStyle name="_제잡비계산서" xfId="2488" xr:uid="{00000000-0005-0000-0000-0000B7090000}"/>
    <cellStyle name="_주덕투찰내역서" xfId="2489" xr:uid="{00000000-0005-0000-0000-0000B8090000}"/>
    <cellStyle name="_증평1차내역" xfId="2490" xr:uid="{00000000-0005-0000-0000-0000B9090000}"/>
    <cellStyle name="_증평1차내역_1차1회변경" xfId="2491" xr:uid="{00000000-0005-0000-0000-0000BA090000}"/>
    <cellStyle name="_증평1차내역_1차1회변경_예정공정표" xfId="2492" xr:uid="{00000000-0005-0000-0000-0000BB090000}"/>
    <cellStyle name="_증평1차내역_예정공정표" xfId="2493" xr:uid="{00000000-0005-0000-0000-0000BC090000}"/>
    <cellStyle name="_증평1차내역_총괄1회변경" xfId="2494" xr:uid="{00000000-0005-0000-0000-0000BD090000}"/>
    <cellStyle name="_진량 다문간로 가로등-내역서" xfId="2495" xr:uid="{00000000-0005-0000-0000-0000BE090000}"/>
    <cellStyle name="_진흥콘크리트 원가" xfId="2496" xr:uid="{00000000-0005-0000-0000-0000BF090000}"/>
    <cellStyle name="_집행갑지 " xfId="2497" xr:uid="{00000000-0005-0000-0000-0000C0090000}"/>
    <cellStyle name="_집행갑지 _1차1회변경" xfId="2498" xr:uid="{00000000-0005-0000-0000-0000C1090000}"/>
    <cellStyle name="_집행갑지 _도급내역(전체분)" xfId="2499" xr:uid="{00000000-0005-0000-0000-0000C2090000}"/>
    <cellStyle name="_집행갑지 _도급내역(전체분)_복사본 총괄1회변경" xfId="2500" xr:uid="{00000000-0005-0000-0000-0000C3090000}"/>
    <cellStyle name="_집행갑지 _도급내역(전체분)_총괄1회변경" xfId="2501" xr:uid="{00000000-0005-0000-0000-0000C4090000}"/>
    <cellStyle name="_집행갑지 _도급내역(토공)" xfId="2502" xr:uid="{00000000-0005-0000-0000-0000C5090000}"/>
    <cellStyle name="_집행갑지 _설계변경내역서(1회총괄)" xfId="2503" xr:uid="{00000000-0005-0000-0000-0000C6090000}"/>
    <cellStyle name="_집행갑지 _설계변경앞지" xfId="2504" xr:uid="{00000000-0005-0000-0000-0000C7090000}"/>
    <cellStyle name="_집행갑지 _설계변경앞지(2차)" xfId="2505" xr:uid="{00000000-0005-0000-0000-0000C8090000}"/>
    <cellStyle name="_집행갑지 _설계변경앞지(총괄)" xfId="2506" xr:uid="{00000000-0005-0000-0000-0000C9090000}"/>
    <cellStyle name="_집행갑지 _설계변경총괄(토목,건축,기계,조경)01" xfId="2507" xr:uid="{00000000-0005-0000-0000-0000CA090000}"/>
    <cellStyle name="_집행갑지 _설계변경총괄(토목,건축,기계,조경)02" xfId="2508" xr:uid="{00000000-0005-0000-0000-0000CB090000}"/>
    <cellStyle name="_집행갑지 _예정공정표" xfId="2509" xr:uid="{00000000-0005-0000-0000-0000CC090000}"/>
    <cellStyle name="_집행갑지 _작업" xfId="2510" xr:uid="{00000000-0005-0000-0000-0000CD090000}"/>
    <cellStyle name="_집행갑지 _제잡비계산서" xfId="2511" xr:uid="{00000000-0005-0000-0000-0000CE090000}"/>
    <cellStyle name="_집행갑지 _증평1차내역" xfId="2512" xr:uid="{00000000-0005-0000-0000-0000CF090000}"/>
    <cellStyle name="_집행갑지 _증평1차내역_1차1회변경" xfId="2513" xr:uid="{00000000-0005-0000-0000-0000D0090000}"/>
    <cellStyle name="_집행갑지 _증평1차내역_1차1회변경_예정공정표" xfId="2514" xr:uid="{00000000-0005-0000-0000-0000D1090000}"/>
    <cellStyle name="_집행갑지 _증평1차내역_예정공정표" xfId="2515" xr:uid="{00000000-0005-0000-0000-0000D2090000}"/>
    <cellStyle name="_집행갑지 _증평1차내역_총괄1회변경" xfId="2516" xr:uid="{00000000-0005-0000-0000-0000D3090000}"/>
    <cellStyle name="_집행갑지 _총괄1회변경" xfId="2517" xr:uid="{00000000-0005-0000-0000-0000D4090000}"/>
    <cellStyle name="_차량등록사업소- 전기내역서" xfId="2518" xr:uid="{00000000-0005-0000-0000-0000D5090000}"/>
    <cellStyle name="_창원상수도(투찰)-0.815%" xfId="2519" xr:uid="{00000000-0005-0000-0000-0000D6090000}"/>
    <cellStyle name="_천체투영실설치공사" xfId="2520" xr:uid="{00000000-0005-0000-0000-0000D7090000}"/>
    <cellStyle name="_철송물류센터A-기지신축공사(서희)" xfId="2521" xr:uid="{00000000-0005-0000-0000-0000D8090000}"/>
    <cellStyle name="_첨단가로등" xfId="2522" xr:uid="{00000000-0005-0000-0000-0000D9090000}"/>
    <cellStyle name="_청도자재(견적의뢰)" xfId="2523" xr:uid="{00000000-0005-0000-0000-0000DA090000}"/>
    <cellStyle name="_총괄1회변경" xfId="2524" xr:uid="{00000000-0005-0000-0000-0000DB090000}"/>
    <cellStyle name="_최종 견적 원가021227" xfId="2525" xr:uid="{00000000-0005-0000-0000-0000DC090000}"/>
    <cellStyle name="_춘천전화국증축통신+개요" xfId="2526" xr:uid="{00000000-0005-0000-0000-0000DD090000}"/>
    <cellStyle name="_춘천합동내역+개요(수정한최종)" xfId="2527" xr:uid="{00000000-0005-0000-0000-0000DE090000}"/>
    <cellStyle name="_측  구" xfId="2528" xr:uid="{00000000-0005-0000-0000-0000DF090000}"/>
    <cellStyle name="_측구공" xfId="2529" xr:uid="{00000000-0005-0000-0000-0000E0090000}"/>
    <cellStyle name="_칠보산자연휴양림신축공사(전기)" xfId="2530" xr:uid="{00000000-0005-0000-0000-0000E1090000}"/>
    <cellStyle name="_칠서도로2000-1225" xfId="2531" xr:uid="{00000000-0005-0000-0000-0000E2090000}"/>
    <cellStyle name="_칠서영산" xfId="2532" xr:uid="{00000000-0005-0000-0000-0000E3090000}"/>
    <cellStyle name="_칠서영산_공무정산양식(10월초)" xfId="2533" xr:uid="{00000000-0005-0000-0000-0000E4090000}"/>
    <cellStyle name="_칠서영산_공무정산양식(10월초)_기성내역서" xfId="2534" xr:uid="{00000000-0005-0000-0000-0000E5090000}"/>
    <cellStyle name="_칠서영산_공무정산양식(10월초)_기성내역서_전체계약변경(03)" xfId="2535" xr:uid="{00000000-0005-0000-0000-0000E6090000}"/>
    <cellStyle name="_칠서영산_공무정산양식(10월초)_전체계약변경(03)" xfId="2536" xr:uid="{00000000-0005-0000-0000-0000E7090000}"/>
    <cellStyle name="_칠서영산_공무정산양식(10월초)_포장외건(최종)" xfId="2537" xr:uid="{00000000-0005-0000-0000-0000E8090000}"/>
    <cellStyle name="_칠서영산_기성내역서" xfId="2538" xr:uid="{00000000-0005-0000-0000-0000E9090000}"/>
    <cellStyle name="_칠서영산_기성내역서_전체계약변경(03)" xfId="2539" xr:uid="{00000000-0005-0000-0000-0000EA090000}"/>
    <cellStyle name="_칠서영산_전체계약변경(03)" xfId="2540" xr:uid="{00000000-0005-0000-0000-0000EB090000}"/>
    <cellStyle name="_칠서영산_포장외건(최종)" xfId="2541" xr:uid="{00000000-0005-0000-0000-0000EC090000}"/>
    <cellStyle name="_침입감시 견적서" xfId="2542" xr:uid="{00000000-0005-0000-0000-0000ED090000}"/>
    <cellStyle name="_태종대1차" xfId="2543" xr:uid="{00000000-0005-0000-0000-0000EE090000}"/>
    <cellStyle name="_태종대2차" xfId="2544" xr:uid="{00000000-0005-0000-0000-0000EF090000}"/>
    <cellStyle name="_태종대공영주차장통신내역서(총괄)1" xfId="2545" xr:uid="{00000000-0005-0000-0000-0000F0090000}"/>
    <cellStyle name="_터널부하계산서(최종본)" xfId="2546" xr:uid="{00000000-0005-0000-0000-0000F1090000}"/>
    <cellStyle name="_토공" xfId="2547" xr:uid="{00000000-0005-0000-0000-0000F2090000}"/>
    <cellStyle name="_통신공사원가, 단가대비" xfId="2548" xr:uid="{00000000-0005-0000-0000-0000F3090000}"/>
    <cellStyle name="_통신내역서" xfId="2549" xr:uid="{00000000-0005-0000-0000-0000F4090000}"/>
    <cellStyle name="_투찰내역(샷메이킹)" xfId="2550" xr:uid="{00000000-0005-0000-0000-0000F5090000}"/>
    <cellStyle name="_팔각정자" xfId="2551" xr:uid="{00000000-0005-0000-0000-0000F6090000}"/>
    <cellStyle name="_평택이동" xfId="2552" xr:uid="{00000000-0005-0000-0000-0000F7090000}"/>
    <cellStyle name="_평화의댐내역서최종(OLD)" xfId="2553" xr:uid="{00000000-0005-0000-0000-0000F8090000}"/>
    <cellStyle name="_표준 견적서 2003년" xfId="2554" xr:uid="{00000000-0005-0000-0000-0000F9090000}"/>
    <cellStyle name="_표지" xfId="2555" xr:uid="{00000000-0005-0000-0000-0000FA090000}"/>
    <cellStyle name="_표지 및 원가계산" xfId="2556" xr:uid="{00000000-0005-0000-0000-0000FB090000}"/>
    <cellStyle name="_표지(1)" xfId="2557" xr:uid="{00000000-0005-0000-0000-0000FC090000}"/>
    <cellStyle name="_표지," xfId="2558" xr:uid="{00000000-0005-0000-0000-0000FD090000}"/>
    <cellStyle name="_표지_1 신농공장 기숙사 증축공사-건축" xfId="2559" xr:uid="{00000000-0005-0000-0000-0000FE090000}"/>
    <cellStyle name="_표지_본관전원이설및전기개보수내역서" xfId="2560" xr:uid="{00000000-0005-0000-0000-0000FF090000}"/>
    <cellStyle name="_표지_신천태양광6차내역서" xfId="2561" xr:uid="{00000000-0005-0000-0000-0000000A0000}"/>
    <cellStyle name="_표지_표지 및 원가계산" xfId="2562" xr:uid="{00000000-0005-0000-0000-0000010A0000}"/>
    <cellStyle name="_표지_한전수수료" xfId="2563" xr:uid="{00000000-0005-0000-0000-0000020A0000}"/>
    <cellStyle name="_하도급관리계획서" xfId="2564" xr:uid="{00000000-0005-0000-0000-0000030A0000}"/>
    <cellStyle name="_하도급관리계획서_예정공정표" xfId="2565" xr:uid="{00000000-0005-0000-0000-0000040A0000}"/>
    <cellStyle name="_하드웨어-상용소프트웨어 예상가격-030529" xfId="2566" xr:uid="{00000000-0005-0000-0000-0000050A0000}"/>
    <cellStyle name="_하반기성과급인별LIST" xfId="2567" xr:uid="{00000000-0005-0000-0000-0000060A0000}"/>
    <cellStyle name="_한전수수료" xfId="2568" xr:uid="{00000000-0005-0000-0000-0000070A0000}"/>
    <cellStyle name="_한전수수료_1" xfId="2569" xr:uid="{00000000-0005-0000-0000-0000080A0000}"/>
    <cellStyle name="_항만관리사업소청사건립공사(전기)" xfId="2570" xr:uid="{00000000-0005-0000-0000-0000090A0000}"/>
    <cellStyle name="_항만해운청전기산출근거" xfId="2571" xr:uid="{00000000-0005-0000-0000-00000A0A0000}"/>
    <cellStyle name="_항만해운청통신산출근거" xfId="2572" xr:uid="{00000000-0005-0000-0000-00000B0A0000}"/>
    <cellStyle name="_협력업체list" xfId="2573" xr:uid="{00000000-0005-0000-0000-00000C0A0000}"/>
    <cellStyle name="_호남선두계역외2개소연결통로" xfId="2574" xr:uid="{00000000-0005-0000-0000-00000D0A0000}"/>
    <cellStyle name="_홍대,화정견적" xfId="2575" xr:uid="{00000000-0005-0000-0000-00000E0A0000}"/>
    <cellStyle name="_홍익회도급(최종)" xfId="2576" xr:uid="{00000000-0005-0000-0000-00000F0A0000}"/>
    <cellStyle name="_화동초-전기" xfId="2577" xr:uid="{00000000-0005-0000-0000-0000100A0000}"/>
    <cellStyle name="_화장실내역" xfId="2578" xr:uid="{00000000-0005-0000-0000-0000110A0000}"/>
    <cellStyle name="_확약서" xfId="2579" xr:uid="{00000000-0005-0000-0000-0000120A0000}"/>
    <cellStyle name="_회의실 견적서(배관배선)" xfId="2580" xr:uid="{00000000-0005-0000-0000-0000130A0000}"/>
    <cellStyle name="_횡배수관" xfId="2581" xr:uid="{00000000-0005-0000-0000-0000140A0000}"/>
    <cellStyle name="_흙막이공사(일위)" xfId="2582" xr:uid="{00000000-0005-0000-0000-0000150A0000}"/>
    <cellStyle name="¡¾¨u￠￢ⓒ÷A¨u," xfId="2583" xr:uid="{00000000-0005-0000-0000-0000160A0000}"/>
    <cellStyle name="¡E￠￥@?e_TEST-1 " xfId="2584" xr:uid="{00000000-0005-0000-0000-0000170A0000}"/>
    <cellStyle name="´þ·?" xfId="2585" xr:uid="{00000000-0005-0000-0000-0000180A0000}"/>
    <cellStyle name="’E‰Y [0.00]_laroux" xfId="2586" xr:uid="{00000000-0005-0000-0000-0000190A0000}"/>
    <cellStyle name="’E‰Y_laroux" xfId="2587" xr:uid="{00000000-0005-0000-0000-00001A0A0000}"/>
    <cellStyle name="¤@?e_TEST-1 " xfId="2588" xr:uid="{00000000-0005-0000-0000-00001B0A0000}"/>
    <cellStyle name="△백분율" xfId="2589" xr:uid="{00000000-0005-0000-0000-00001C0A0000}"/>
    <cellStyle name="△콤마" xfId="2590" xr:uid="{00000000-0005-0000-0000-00001D0A0000}"/>
    <cellStyle name="°ia¤¼o¼ya¡" xfId="2591" xr:uid="{00000000-0005-0000-0000-00001E0A0000}"/>
    <cellStyle name="°ia¤aa·a1" xfId="2592" xr:uid="{00000000-0005-0000-0000-00001F0A0000}"/>
    <cellStyle name="°ia¤aa·a2" xfId="2593" xr:uid="{00000000-0005-0000-0000-0000200A0000}"/>
    <cellStyle name="" xfId="2594" xr:uid="{00000000-0005-0000-0000-0000210A0000}"/>
    <cellStyle name="_x0007_ _x000d__x000d_­­_x0007_ ­" xfId="2595" xr:uid="{00000000-0005-0000-0000-0000220A0000}"/>
    <cellStyle name="_x0007__x0009__x000d__x000d_­­_x0007__x0009_­" xfId="2596" xr:uid="{00000000-0005-0000-0000-0000230A0000}"/>
    <cellStyle name="0" xfId="2597" xr:uid="{00000000-0005-0000-0000-0000240A0000}"/>
    <cellStyle name="0%" xfId="2598" xr:uid="{00000000-0005-0000-0000-0000250A0000}"/>
    <cellStyle name="0.0" xfId="2599" xr:uid="{00000000-0005-0000-0000-0000260A0000}"/>
    <cellStyle name="0.0%" xfId="2600" xr:uid="{00000000-0005-0000-0000-0000270A0000}"/>
    <cellStyle name="0.00" xfId="2601" xr:uid="{00000000-0005-0000-0000-0000280A0000}"/>
    <cellStyle name="0.00%" xfId="2602" xr:uid="{00000000-0005-0000-0000-0000290A0000}"/>
    <cellStyle name="0.000%" xfId="2603" xr:uid="{00000000-0005-0000-0000-00002A0A0000}"/>
    <cellStyle name="0.0000%" xfId="2604" xr:uid="{00000000-0005-0000-0000-00002B0A0000}"/>
    <cellStyle name="00" xfId="2605" xr:uid="{00000000-0005-0000-0000-00002C0A0000}"/>
    <cellStyle name="1" xfId="2606" xr:uid="{00000000-0005-0000-0000-00002D0A0000}"/>
    <cellStyle name="1_01-도급성서이곡운동장0316" xfId="2607" xr:uid="{00000000-0005-0000-0000-00002E0A0000}"/>
    <cellStyle name="1_0409 안동시청사 태양광-내역서(57(1).6kW)-수정" xfId="2608" xr:uid="{00000000-0005-0000-0000-00002F0A0000}"/>
    <cellStyle name="1_Book1" xfId="2609" xr:uid="{00000000-0005-0000-0000-0000300A0000}"/>
    <cellStyle name="1_tree" xfId="2610" xr:uid="{00000000-0005-0000-0000-0000310A0000}"/>
    <cellStyle name="1_경주축구공원-전기0116" xfId="2611" xr:uid="{00000000-0005-0000-0000-0000320A0000}"/>
    <cellStyle name="1_공사원가-안동시 본청 태양광설비공사" xfId="2612" xr:uid="{00000000-0005-0000-0000-0000330A0000}"/>
    <cellStyle name="1_구미중학교내역서-1" xfId="2613" xr:uid="{00000000-0005-0000-0000-0000340A0000}"/>
    <cellStyle name="1_굴전단일로외1개소(신)" xfId="2614" xr:uid="{00000000-0005-0000-0000-0000350A0000}"/>
    <cellStyle name="1_귀인APT(보안)" xfId="2615" xr:uid="{00000000-0005-0000-0000-0000360A0000}"/>
    <cellStyle name="1_내역서(30kW)-예천청소년수련관_090309(최종)" xfId="2616" xr:uid="{00000000-0005-0000-0000-0000370A0000}"/>
    <cellStyle name="1_논공남리내역서" xfId="2617" xr:uid="{00000000-0005-0000-0000-0000380A0000}"/>
    <cellStyle name="1_단가조사표" xfId="2618" xr:uid="{00000000-0005-0000-0000-0000390A0000}"/>
    <cellStyle name="1_단가조사표_1011소각" xfId="2619" xr:uid="{00000000-0005-0000-0000-00003A0A0000}"/>
    <cellStyle name="1_단가조사표_121내역" xfId="2620" xr:uid="{00000000-0005-0000-0000-00003B0A0000}"/>
    <cellStyle name="1_단가조사표_객토량" xfId="2621" xr:uid="{00000000-0005-0000-0000-00003C0A0000}"/>
    <cellStyle name="1_단가조사표_교통센~1" xfId="2622" xr:uid="{00000000-0005-0000-0000-00003D0A0000}"/>
    <cellStyle name="1_단가조사표_구조물대가 (2)" xfId="2623" xr:uid="{00000000-0005-0000-0000-00003E0A0000}"/>
    <cellStyle name="1_단가조사표_내역서 (2)" xfId="2624" xr:uid="{00000000-0005-0000-0000-00003F0A0000}"/>
    <cellStyle name="1_단가조사표_부대시설" xfId="2625" xr:uid="{00000000-0005-0000-0000-0000400A0000}"/>
    <cellStyle name="1_단가조사표_소각수~1" xfId="2626" xr:uid="{00000000-0005-0000-0000-0000410A0000}"/>
    <cellStyle name="1_단가조사표_소각수내역서" xfId="2627" xr:uid="{00000000-0005-0000-0000-0000420A0000}"/>
    <cellStyle name="1_단가조사표_소각수목2" xfId="2628" xr:uid="{00000000-0005-0000-0000-0000430A0000}"/>
    <cellStyle name="1_단가조사표_수량산출서 (2)" xfId="2629" xr:uid="{00000000-0005-0000-0000-0000440A0000}"/>
    <cellStyle name="1_단가조사표_엑스포~1" xfId="2630" xr:uid="{00000000-0005-0000-0000-0000450A0000}"/>
    <cellStyle name="1_단가조사표_엑스포한빛1" xfId="2631" xr:uid="{00000000-0005-0000-0000-0000460A0000}"/>
    <cellStyle name="1_단가조사표_원가계~1" xfId="2632" xr:uid="{00000000-0005-0000-0000-0000470A0000}"/>
    <cellStyle name="1_단가조사표_유기질" xfId="2633" xr:uid="{00000000-0005-0000-0000-0000480A0000}"/>
    <cellStyle name="1_단가조사표_자재조서 (2)" xfId="2634" xr:uid="{00000000-0005-0000-0000-0000490A0000}"/>
    <cellStyle name="1_단가조사표_총괄내역" xfId="2635" xr:uid="{00000000-0005-0000-0000-00004A0A0000}"/>
    <cellStyle name="1_단가조사표_총괄내역 (2)" xfId="2636" xr:uid="{00000000-0005-0000-0000-00004B0A0000}"/>
    <cellStyle name="1_단가조사표_포장일위" xfId="2637" xr:uid="{00000000-0005-0000-0000-00004C0A0000}"/>
    <cellStyle name="1_동구효청원설계내역서" xfId="2638" xr:uid="{00000000-0005-0000-0000-00004D0A0000}"/>
    <cellStyle name="1_상주한방병원전기" xfId="2639" xr:uid="{00000000-0005-0000-0000-00004E0A0000}"/>
    <cellStyle name="1_설계내역서(영천나자렛집)" xfId="2640" xr:uid="{00000000-0005-0000-0000-00004F0A0000}"/>
    <cellStyle name="1_성서이곡운동장0316" xfId="2641" xr:uid="{00000000-0005-0000-0000-0000500A0000}"/>
    <cellStyle name="1_성서이곡테니스장" xfId="2642" xr:uid="{00000000-0005-0000-0000-0000510A0000}"/>
    <cellStyle name="1_시민계략공사" xfId="2643" xr:uid="{00000000-0005-0000-0000-0000520A0000}"/>
    <cellStyle name="1_시민계략공사_2002년도각종계산서너릿제터널등7개소" xfId="2644" xr:uid="{00000000-0005-0000-0000-0000530A0000}"/>
    <cellStyle name="1_시민계략공사_2002년도각종계산서하반기원본" xfId="2645" xr:uid="{00000000-0005-0000-0000-0000540A0000}"/>
    <cellStyle name="1_시민계략공사_2002년도각종계산서하반기원본_2006년 최종 설계서" xfId="2646" xr:uid="{00000000-0005-0000-0000-0000550A0000}"/>
    <cellStyle name="1_시민계략공사_2003년 각종계산서(읽기전용)" xfId="2647" xr:uid="{00000000-0005-0000-0000-0000560A0000}"/>
    <cellStyle name="1_시민계략공사_2003년 각종계산서(읽기전용)_2006년 최종 설계서" xfId="2648" xr:uid="{00000000-0005-0000-0000-0000570A0000}"/>
    <cellStyle name="1_시민계략공사_2003년 각종계산서(읽기전용)_내역서(전기)" xfId="2649" xr:uid="{00000000-0005-0000-0000-0000580A0000}"/>
    <cellStyle name="1_시민계략공사_2003년 각종계산서(읽기전용)_내역서(전기)_2006년 최종 설계서" xfId="2650" xr:uid="{00000000-0005-0000-0000-0000590A0000}"/>
    <cellStyle name="1_시민계략공사_Book2" xfId="2651" xr:uid="{00000000-0005-0000-0000-00005A0A0000}"/>
    <cellStyle name="1_시민계략공사_계산서" xfId="2652" xr:uid="{00000000-0005-0000-0000-00005B0A0000}"/>
    <cellStyle name="1_시민계략공사_계산서_2006년 최종 설계서" xfId="2653" xr:uid="{00000000-0005-0000-0000-00005C0A0000}"/>
    <cellStyle name="1_시민계략공사_계산서및내역서5월15일변경" xfId="2654" xr:uid="{00000000-0005-0000-0000-00005D0A0000}"/>
    <cellStyle name="1_시민계략공사_계산서및내역서5월9일변경" xfId="2655" xr:uid="{00000000-0005-0000-0000-00005E0A0000}"/>
    <cellStyle name="1_시민계략공사_광양중동중학교실증축공사(전기)-4월10일한번더" xfId="2656" xr:uid="{00000000-0005-0000-0000-00005F0A0000}"/>
    <cellStyle name="1_시민계략공사_무안연꽃방죽(4월9일)한번더" xfId="2657" xr:uid="{00000000-0005-0000-0000-0000600A0000}"/>
    <cellStyle name="1_시민계략공사_보일약국~순국비간 도로개설 가로등설치공사" xfId="2658" xr:uid="{00000000-0005-0000-0000-0000610A0000}"/>
    <cellStyle name="1_시민계략공사_복지관 부하계산서" xfId="2659" xr:uid="{00000000-0005-0000-0000-0000620A0000}"/>
    <cellStyle name="1_시민계략공사_복지관 부하계산서_2006년 최종 설계서" xfId="2660" xr:uid="{00000000-0005-0000-0000-0000630A0000}"/>
    <cellStyle name="1_시민계략공사_복지관 부하계산서_내역서(전기)" xfId="2661" xr:uid="{00000000-0005-0000-0000-0000640A0000}"/>
    <cellStyle name="1_시민계략공사_복지관 부하계산서_내역서(전기)_2006년 최종 설계서" xfId="2662" xr:uid="{00000000-0005-0000-0000-0000650A0000}"/>
    <cellStyle name="1_시민계략공사_봉산면보건지소신축공사(전기)11월30일변경" xfId="2663" xr:uid="{00000000-0005-0000-0000-0000660A0000}"/>
    <cellStyle name="1_시민계략공사_북문로(팔마로)가로등설치공사(변경)3월11일" xfId="2664" xr:uid="{00000000-0005-0000-0000-0000670A0000}"/>
    <cellStyle name="1_시민계략공사_북문팔마로확포장공사가로등" xfId="2665" xr:uid="{00000000-0005-0000-0000-0000680A0000}"/>
    <cellStyle name="1_시민계략공사_비상부하,발전기용량 계산서" xfId="2666" xr:uid="{00000000-0005-0000-0000-0000690A0000}"/>
    <cellStyle name="1_시민계략공사_비상부하,발전기용량 계산서_2006년 최종 설계서" xfId="2667" xr:uid="{00000000-0005-0000-0000-00006A0A0000}"/>
    <cellStyle name="1_시민계략공사_비상부하,발전기용량 계산서_내역서(전기)" xfId="2668" xr:uid="{00000000-0005-0000-0000-00006B0A0000}"/>
    <cellStyle name="1_시민계략공사_비상부하,발전기용량 계산서_내역서(전기)_2006년 최종 설계서" xfId="2669" xr:uid="{00000000-0005-0000-0000-00006C0A0000}"/>
    <cellStyle name="1_시민계략공사_여수화력발전소" xfId="2670" xr:uid="{00000000-0005-0000-0000-00006D0A0000}"/>
    <cellStyle name="1_시민계략공사_여수화력발전소_2006년 최종 설계서" xfId="2671" xr:uid="{00000000-0005-0000-0000-00006E0A0000}"/>
    <cellStyle name="1_시민계략공사_여수화력발전소-부하계산" xfId="2672" xr:uid="{00000000-0005-0000-0000-00006F0A0000}"/>
    <cellStyle name="1_시민계략공사_여수화력발전소-부하계산_2006년 최종 설계서" xfId="2673" xr:uid="{00000000-0005-0000-0000-0000700A0000}"/>
    <cellStyle name="1_시민계략공사_율촌중학교심야전기" xfId="2674" xr:uid="{00000000-0005-0000-0000-0000710A0000}"/>
    <cellStyle name="1_시민계략공사_전기-한남" xfId="2675" xr:uid="{00000000-0005-0000-0000-0000720A0000}"/>
    <cellStyle name="1_시민계략공사_전기-한남_침해2차변경8월16일" xfId="2676" xr:uid="{00000000-0005-0000-0000-0000730A0000}"/>
    <cellStyle name="1_시민계략공사_조도계산서" xfId="2677" xr:uid="{00000000-0005-0000-0000-0000740A0000}"/>
    <cellStyle name="1_시민계략공사_조도계산서_2006년 최종 설계서" xfId="2678" xr:uid="{00000000-0005-0000-0000-0000750A0000}"/>
    <cellStyle name="1_시민계략공사_조도계산서_내역서(전기)" xfId="2679" xr:uid="{00000000-0005-0000-0000-0000760A0000}"/>
    <cellStyle name="1_시민계략공사_조도계산서_내역서(전기)_2006년 최종 설계서" xfId="2680" xr:uid="{00000000-0005-0000-0000-0000770A0000}"/>
    <cellStyle name="1_시민계략공사_침해2차변경8월16일" xfId="2681" xr:uid="{00000000-0005-0000-0000-0000780A0000}"/>
    <cellStyle name="1_신암공원-0923" xfId="2682" xr:uid="{00000000-0005-0000-0000-0000790A0000}"/>
    <cellStyle name="1_실정보고설명서-개요서-내역서등-20080524" xfId="2683" xr:uid="{00000000-0005-0000-0000-00007A0A0000}"/>
    <cellStyle name="1_양곡부두정비창고전기내역서" xfId="2684" xr:uid="{00000000-0005-0000-0000-00007B0A0000}"/>
    <cellStyle name="1_영양반딧불전기" xfId="2685" xr:uid="{00000000-0005-0000-0000-00007C0A0000}"/>
    <cellStyle name="1_울진남부초등학교(전기)" xfId="2686" xr:uid="{00000000-0005-0000-0000-00007D0A0000}"/>
    <cellStyle name="1_장미실비요양원0522" xfId="2687" xr:uid="{00000000-0005-0000-0000-00007E0A0000}"/>
    <cellStyle name="1_전기내역서" xfId="2688" xr:uid="{00000000-0005-0000-0000-00007F0A0000}"/>
    <cellStyle name="1_전기내역서_한국메탈-풋살구장조성-보고서" xfId="2689" xr:uid="{00000000-0005-0000-0000-0000800A0000}"/>
    <cellStyle name="1_전기내역서-박곡리" xfId="2690" xr:uid="{00000000-0005-0000-0000-0000810A0000}"/>
    <cellStyle name="1_전자입찰원가양식" xfId="2691" xr:uid="{00000000-0005-0000-0000-0000820A0000}"/>
    <cellStyle name="1_차량등록사업소- 전기내역서" xfId="2692" xr:uid="{00000000-0005-0000-0000-0000830A0000}"/>
    <cellStyle name="1_첨단가로등" xfId="2693" xr:uid="{00000000-0005-0000-0000-0000840A0000}"/>
    <cellStyle name="1_태양광내역서(구매제작)" xfId="2694" xr:uid="{00000000-0005-0000-0000-0000850A0000}"/>
    <cellStyle name="1_통신내역서" xfId="2695" xr:uid="{00000000-0005-0000-0000-0000860A0000}"/>
    <cellStyle name="10" xfId="2696" xr:uid="{00000000-0005-0000-0000-0000870A0000}"/>
    <cellStyle name="11" xfId="2697" xr:uid="{00000000-0005-0000-0000-0000880A0000}"/>
    <cellStyle name="111" xfId="2698" xr:uid="{00000000-0005-0000-0000-0000890A0000}"/>
    <cellStyle name="19990216" xfId="2699" xr:uid="{00000000-0005-0000-0000-00008A0A0000}"/>
    <cellStyle name="¹e" xfId="2700" xr:uid="{00000000-0005-0000-0000-00008B0A0000}"/>
    <cellStyle name="¹eºÐA²_±aA¸" xfId="2701" xr:uid="{00000000-0005-0000-0000-00008C0A0000}"/>
    <cellStyle name="2" xfId="2702" xr:uid="{00000000-0005-0000-0000-00008D0A0000}"/>
    <cellStyle name="²" xfId="2703" xr:uid="{00000000-0005-0000-0000-00008E0A0000}"/>
    <cellStyle name="2)" xfId="2704" xr:uid="{00000000-0005-0000-0000-00008F0A0000}"/>
    <cellStyle name="2_단가조사표" xfId="2705" xr:uid="{00000000-0005-0000-0000-0000900A0000}"/>
    <cellStyle name="2_단가조사표_1011소각" xfId="2706" xr:uid="{00000000-0005-0000-0000-0000910A0000}"/>
    <cellStyle name="2_단가조사표_121내역" xfId="2707" xr:uid="{00000000-0005-0000-0000-0000920A0000}"/>
    <cellStyle name="2_단가조사표_객토량" xfId="2708" xr:uid="{00000000-0005-0000-0000-0000930A0000}"/>
    <cellStyle name="2_단가조사표_교통센~1" xfId="2709" xr:uid="{00000000-0005-0000-0000-0000940A0000}"/>
    <cellStyle name="2_단가조사표_구조물대가 (2)" xfId="2710" xr:uid="{00000000-0005-0000-0000-0000950A0000}"/>
    <cellStyle name="2_단가조사표_내역서 (2)" xfId="2711" xr:uid="{00000000-0005-0000-0000-0000960A0000}"/>
    <cellStyle name="2_단가조사표_부대시설" xfId="2712" xr:uid="{00000000-0005-0000-0000-0000970A0000}"/>
    <cellStyle name="2_단가조사표_소각수~1" xfId="2713" xr:uid="{00000000-0005-0000-0000-0000980A0000}"/>
    <cellStyle name="2_단가조사표_소각수내역서" xfId="2714" xr:uid="{00000000-0005-0000-0000-0000990A0000}"/>
    <cellStyle name="2_단가조사표_소각수목2" xfId="2715" xr:uid="{00000000-0005-0000-0000-00009A0A0000}"/>
    <cellStyle name="2_단가조사표_수량산출서 (2)" xfId="2716" xr:uid="{00000000-0005-0000-0000-00009B0A0000}"/>
    <cellStyle name="2_단가조사표_엑스포~1" xfId="2717" xr:uid="{00000000-0005-0000-0000-00009C0A0000}"/>
    <cellStyle name="2_단가조사표_엑스포한빛1" xfId="2718" xr:uid="{00000000-0005-0000-0000-00009D0A0000}"/>
    <cellStyle name="2_단가조사표_원가계~1" xfId="2719" xr:uid="{00000000-0005-0000-0000-00009E0A0000}"/>
    <cellStyle name="2_단가조사표_유기질" xfId="2720" xr:uid="{00000000-0005-0000-0000-00009F0A0000}"/>
    <cellStyle name="2_단가조사표_자재조서 (2)" xfId="2721" xr:uid="{00000000-0005-0000-0000-0000A00A0000}"/>
    <cellStyle name="2_단가조사표_총괄내역" xfId="2722" xr:uid="{00000000-0005-0000-0000-0000A10A0000}"/>
    <cellStyle name="2_단가조사표_총괄내역 (2)" xfId="2723" xr:uid="{00000000-0005-0000-0000-0000A20A0000}"/>
    <cellStyle name="2_단가조사표_포장일위" xfId="2724" xr:uid="{00000000-0005-0000-0000-0000A30A0000}"/>
    <cellStyle name="20% - 강조색2 2" xfId="2725" xr:uid="{00000000-0005-0000-0000-0000A40A0000}"/>
    <cellStyle name="2자리" xfId="2726" xr:uid="{00000000-0005-0000-0000-0000A50A0000}"/>
    <cellStyle name="³?a￥" xfId="2727" xr:uid="{00000000-0005-0000-0000-0000A60A0000}"/>
    <cellStyle name="60" xfId="2728" xr:uid="{00000000-0005-0000-0000-0000A70A0000}"/>
    <cellStyle name="80" xfId="2729" xr:uid="{00000000-0005-0000-0000-0000A80A0000}"/>
    <cellStyle name="８０" xfId="2730" xr:uid="{00000000-0005-0000-0000-0000A90A0000}"/>
    <cellStyle name="800" xfId="2731" xr:uid="{00000000-0005-0000-0000-0000AA0A0000}"/>
    <cellStyle name="82" xfId="2732" xr:uid="{00000000-0005-0000-0000-0000AB0A0000}"/>
    <cellStyle name="90" xfId="2733" xr:uid="{00000000-0005-0000-0000-0000AC0A0000}"/>
    <cellStyle name="A" xfId="2734" xr:uid="{00000000-0005-0000-0000-0000AD0A0000}"/>
    <cellStyle name="Ā _x0010_က랐_xdc01_땯_x0001_" xfId="2735" xr:uid="{00000000-0005-0000-0000-0000AE0A0000}"/>
    <cellStyle name="A¡§¡ⓒ¡E¡þ¡EO [0]_¡§uc¡§oA " xfId="2736" xr:uid="{00000000-0005-0000-0000-0000AF0A0000}"/>
    <cellStyle name="A¡§¡ⓒ¡E¡þ¡EO_¡§uc¡§oA " xfId="2737" xr:uid="{00000000-0005-0000-0000-0000B00A0000}"/>
    <cellStyle name="A¨­￠￢￠O [0]_ ¨￢n￠￢n¨￢¡Æ ￠?u¨￢¡Æ¡¾a¨uu " xfId="2738" xr:uid="{00000000-0005-0000-0000-0000B10A0000}"/>
    <cellStyle name="A¨­¢¬¢Ò [0]_¨úc¨öA " xfId="2739" xr:uid="{00000000-0005-0000-0000-0000B20A0000}"/>
    <cellStyle name="A¨­￠￢￠O [0]_3￠?u¨uoAⓒ÷ " xfId="2740" xr:uid="{00000000-0005-0000-0000-0000B30A0000}"/>
    <cellStyle name="A¨­¢¬¢Ò [0]_4PART " xfId="2741" xr:uid="{00000000-0005-0000-0000-0000B40A0000}"/>
    <cellStyle name="A¨­￠￢￠O [0]_A|A￠O1¨￢I1¡Æu CoEⓒ÷ " xfId="2742" xr:uid="{00000000-0005-0000-0000-0000B50A0000}"/>
    <cellStyle name="A¨­¢¬¢Ò [0]_C¡Æ¢¬n¨¬¡Æ " xfId="2743" xr:uid="{00000000-0005-0000-0000-0000B60A0000}"/>
    <cellStyle name="A¨­￠￢￠O [0]_ⓒoⓒ¡A¨o¨￢R " xfId="2744" xr:uid="{00000000-0005-0000-0000-0000B70A0000}"/>
    <cellStyle name="A¨­￠￢￠O_ ¨￢n￠￢n¨￢¡Æ ￠?u¨￢¡Æ¡¾a¨uu " xfId="2745" xr:uid="{00000000-0005-0000-0000-0000B80A0000}"/>
    <cellStyle name="A¨­¢¬¢Ò_¨úc¨öA " xfId="2746" xr:uid="{00000000-0005-0000-0000-0000B90A0000}"/>
    <cellStyle name="A¨­￠￢￠O_3￠?u¨uoAⓒ÷ " xfId="2747" xr:uid="{00000000-0005-0000-0000-0000BA0A0000}"/>
    <cellStyle name="A¨­¢¬¢Ò_95©øaAN¡Æy¨ùo¡¤R " xfId="2748" xr:uid="{00000000-0005-0000-0000-0000BB0A0000}"/>
    <cellStyle name="A¨­￠￢￠O_A|A￠O1¨￢I1¡Æu CoEⓒ÷ " xfId="2749" xr:uid="{00000000-0005-0000-0000-0000BC0A0000}"/>
    <cellStyle name="A¨­¢¬¢Ò_C¡Æ¢¬n¨¬¡Æ " xfId="2750" xr:uid="{00000000-0005-0000-0000-0000BD0A0000}"/>
    <cellStyle name="A¨­￠￢￠O_ⓒoⓒ¡A¨o¨￢R " xfId="2751" xr:uid="{00000000-0005-0000-0000-0000BE0A0000}"/>
    <cellStyle name="A￠R¡×￠R¨I￠RE￠Rⓒ­￠REO [0]_INQUIRY ￠RE?￠RIi￠R¡×u¡ERAA¡§I￠Rⓒ­A¡§I¡§¡I " xfId="2752" xr:uid="{00000000-0005-0000-0000-0000BF0A0000}"/>
    <cellStyle name="A￠R¡×￠R¨I￠RE￠Rⓒ­￠REO_INQUIRY ￠RE?￠RIi￠R¡×u¡ERAA¡§I￠Rⓒ­A¡§I¡§¡I " xfId="2753" xr:uid="{00000000-0005-0000-0000-0000C00A0000}"/>
    <cellStyle name="a-4" xfId="2754" xr:uid="{00000000-0005-0000-0000-0000C10A0000}"/>
    <cellStyle name="AA" xfId="2755" xr:uid="{00000000-0005-0000-0000-0000C20A0000}"/>
    <cellStyle name="ȂȃRMऌଃਁȋ⤭ࠀȄԂȂ(ȃRMऌଃਁȋ⤂Ā飰ˠ" xfId="2756" xr:uid="{00000000-0005-0000-0000-0000C30A0000}"/>
    <cellStyle name="Aⓒ­" xfId="2757" xr:uid="{00000000-0005-0000-0000-0000C40A0000}"/>
    <cellStyle name="Actual Date" xfId="2758" xr:uid="{00000000-0005-0000-0000-0000C50A0000}"/>
    <cellStyle name="Ae" xfId="2759" xr:uid="{00000000-0005-0000-0000-0000C60A0000}"/>
    <cellStyle name="Aee­ " xfId="2760" xr:uid="{00000000-0005-0000-0000-0000C70A0000}"/>
    <cellStyle name="AeE­ [0]_  A¾  CO  " xfId="2761" xr:uid="{00000000-0005-0000-0000-0000C80A0000}"/>
    <cellStyle name="ÅëÈ­ [0]_(1.Åä)" xfId="2762" xr:uid="{00000000-0005-0000-0000-0000C90A0000}"/>
    <cellStyle name="AeE­ [0]_¿­¸° INT" xfId="2763" xr:uid="{00000000-0005-0000-0000-0000CA0A0000}"/>
    <cellStyle name="ÅëÈ­ [0]_»óºÎ¼ö·®Áý°è " xfId="2764" xr:uid="{00000000-0005-0000-0000-0000CB0A0000}"/>
    <cellStyle name="AeE­ [0]_¼oAI¼º " xfId="2765" xr:uid="{00000000-0005-0000-0000-0000CC0A0000}"/>
    <cellStyle name="ÅëÈ­ [0]_¾÷Á¾º° " xfId="2766" xr:uid="{00000000-0005-0000-0000-0000CD0A0000}"/>
    <cellStyle name="AeE­ [0]_¾c½A " xfId="2767" xr:uid="{00000000-0005-0000-0000-0000CE0A0000}"/>
    <cellStyle name="ÅëÈ­ [0]_¹æÀ½º® " xfId="2768" xr:uid="{00000000-0005-0000-0000-0000CF0A0000}"/>
    <cellStyle name="AeE­ [0]_4PART " xfId="2769" xr:uid="{00000000-0005-0000-0000-0000D00A0000}"/>
    <cellStyle name="ÅëÈ­ [0]_7°èÈ¹ " xfId="2770" xr:uid="{00000000-0005-0000-0000-0000D10A0000}"/>
    <cellStyle name="AeE­ [0]_A¾CO½A¼³ " xfId="2771" xr:uid="{00000000-0005-0000-0000-0000D20A0000}"/>
    <cellStyle name="ÅëÈ­ [0]_Á¾ÇÕ½Å¼³ " xfId="2772" xr:uid="{00000000-0005-0000-0000-0000D30A0000}"/>
    <cellStyle name="AeE­ [0]_A¾CO½A¼³  2" xfId="2773" xr:uid="{00000000-0005-0000-0000-0000D40A0000}"/>
    <cellStyle name="ÅëÈ­ [0]_Á¾ÇÕÃ¶°ÅºÐ " xfId="2774" xr:uid="{00000000-0005-0000-0000-0000D50A0000}"/>
    <cellStyle name="AeE­ [0]_A¾COA¶°AºÐ  2" xfId="2775" xr:uid="{00000000-0005-0000-0000-0000D60A0000}"/>
    <cellStyle name="ÅëÈ­ [0]_INQUIRY ¿µ¾÷ÃßÁø " xfId="2776" xr:uid="{00000000-0005-0000-0000-0000D70A0000}"/>
    <cellStyle name="AeE­ [0]_INQUIRY ¿μ¾÷AßAø " xfId="2777" xr:uid="{00000000-0005-0000-0000-0000D80A0000}"/>
    <cellStyle name="ÅëÈ­ [0]_laroux" xfId="2778" xr:uid="{00000000-0005-0000-0000-0000D90A0000}"/>
    <cellStyle name="AeE­ [0]_laroux_1" xfId="2779" xr:uid="{00000000-0005-0000-0000-0000DA0A0000}"/>
    <cellStyle name="ÅëÈ­ [0]_laroux_1" xfId="2780" xr:uid="{00000000-0005-0000-0000-0000DB0A0000}"/>
    <cellStyle name="AeE­ [0]_laroux_2" xfId="2781" xr:uid="{00000000-0005-0000-0000-0000DC0A0000}"/>
    <cellStyle name="ÅëÈ­ [0]_laroux_2" xfId="2782" xr:uid="{00000000-0005-0000-0000-0000DD0A0000}"/>
    <cellStyle name="AeE­ [0]_º≫¼± ±æ¾i±uºI ¼o·R Ay°eC￥ " xfId="2783" xr:uid="{00000000-0005-0000-0000-0000DE0A0000}"/>
    <cellStyle name="ÅëÈ­ [0]_ºÙÀÓ2-1 " xfId="2784" xr:uid="{00000000-0005-0000-0000-0000DF0A0000}"/>
    <cellStyle name="AeE­ [0]_PERSONAL" xfId="2785" xr:uid="{00000000-0005-0000-0000-0000E00A0000}"/>
    <cellStyle name="Aee­ _부평배수지(투찰)" xfId="2786" xr:uid="{00000000-0005-0000-0000-0000E10A0000}"/>
    <cellStyle name="AeE­_  A¾  CO  " xfId="2787" xr:uid="{00000000-0005-0000-0000-0000E20A0000}"/>
    <cellStyle name="ÅëÈ­_(1.Åä)" xfId="2788" xr:uid="{00000000-0005-0000-0000-0000E30A0000}"/>
    <cellStyle name="AeE­_¿­¸° INT" xfId="2789" xr:uid="{00000000-0005-0000-0000-0000E40A0000}"/>
    <cellStyle name="ÅëÈ­_»óºÎ¼ö·®Áý°è " xfId="2790" xr:uid="{00000000-0005-0000-0000-0000E50A0000}"/>
    <cellStyle name="AeE­_¼oAI¼º " xfId="2791" xr:uid="{00000000-0005-0000-0000-0000E60A0000}"/>
    <cellStyle name="ÅëÈ­_¾÷Á¾º° " xfId="2792" xr:uid="{00000000-0005-0000-0000-0000E70A0000}"/>
    <cellStyle name="AeE­_¾c½A " xfId="2793" xr:uid="{00000000-0005-0000-0000-0000E80A0000}"/>
    <cellStyle name="ÅëÈ­_¹æÀ½º® " xfId="2794" xr:uid="{00000000-0005-0000-0000-0000E90A0000}"/>
    <cellStyle name="AeE­_4PART " xfId="2795" xr:uid="{00000000-0005-0000-0000-0000EA0A0000}"/>
    <cellStyle name="ÅëÈ­_7°èÈ¹ " xfId="2796" xr:uid="{00000000-0005-0000-0000-0000EB0A0000}"/>
    <cellStyle name="AeE­_A¾CO½A¼³ " xfId="2797" xr:uid="{00000000-0005-0000-0000-0000EC0A0000}"/>
    <cellStyle name="ÅëÈ­_Á¾ÇÕ½Å¼³ " xfId="2798" xr:uid="{00000000-0005-0000-0000-0000ED0A0000}"/>
    <cellStyle name="AeE­_A¾CO½A¼³  2" xfId="2799" xr:uid="{00000000-0005-0000-0000-0000EE0A0000}"/>
    <cellStyle name="ÅëÈ­_Á¾ÇÕÃ¶°ÅºÐ " xfId="2800" xr:uid="{00000000-0005-0000-0000-0000EF0A0000}"/>
    <cellStyle name="AeE­_A¾COA¶°AºÐ  2" xfId="2801" xr:uid="{00000000-0005-0000-0000-0000F00A0000}"/>
    <cellStyle name="ÅëÈ­_INQUIRY ¿µ¾÷ÃßÁø " xfId="2802" xr:uid="{00000000-0005-0000-0000-0000F10A0000}"/>
    <cellStyle name="AeE­_INQUIRY ¿μ¾÷AßAø " xfId="2803" xr:uid="{00000000-0005-0000-0000-0000F20A0000}"/>
    <cellStyle name="ÅëÈ­_laroux" xfId="2804" xr:uid="{00000000-0005-0000-0000-0000F30A0000}"/>
    <cellStyle name="AeE­_laroux_1" xfId="2805" xr:uid="{00000000-0005-0000-0000-0000F40A0000}"/>
    <cellStyle name="ÅëÈ­_laroux_1" xfId="2806" xr:uid="{00000000-0005-0000-0000-0000F50A0000}"/>
    <cellStyle name="AeE­_laroux_2" xfId="2807" xr:uid="{00000000-0005-0000-0000-0000F60A0000}"/>
    <cellStyle name="ÅëÈ­_laroux_2" xfId="2808" xr:uid="{00000000-0005-0000-0000-0000F70A0000}"/>
    <cellStyle name="AeE­_º≫¼± ±æ¾i±uºI ¼o·R Ay°eC￥ " xfId="2809" xr:uid="{00000000-0005-0000-0000-0000F80A0000}"/>
    <cellStyle name="ÅëÈ­_ºÙÀÓ2-1 " xfId="2810" xr:uid="{00000000-0005-0000-0000-0000F90A0000}"/>
    <cellStyle name="AeE­_PERSONAL" xfId="2811" xr:uid="{00000000-0005-0000-0000-0000FA0A0000}"/>
    <cellStyle name="Aee¡" xfId="2812" xr:uid="{00000000-0005-0000-0000-0000FB0A0000}"/>
    <cellStyle name="AeE¡© [0]_¨úc¨öA " xfId="2813" xr:uid="{00000000-0005-0000-0000-0000FC0A0000}"/>
    <cellStyle name="AeE¡©_¨úc¨öA " xfId="2814" xr:uid="{00000000-0005-0000-0000-0000FD0A0000}"/>
    <cellStyle name="AeE¡ⓒ [0]_ ¨￢n￠￢n¨￢¡Æ ￠?u¨￢¡Æ¡¾a¨uu " xfId="2815" xr:uid="{00000000-0005-0000-0000-0000FE0A0000}"/>
    <cellStyle name="AeE¡ⓒ_ ¨￢n￠￢n¨￢¡Æ ￠?u¨￢¡Æ¡¾a¨uu " xfId="2816" xr:uid="{00000000-0005-0000-0000-0000FF0A0000}"/>
    <cellStyle name="AeE¡ER¡§I [0]_INQUIRY ￠RE?￠RIi￠R¡×u¡ERAA¡§I￠Rⓒ­A¡§I¡§¡I " xfId="2817" xr:uid="{00000000-0005-0000-0000-0000000B0000}"/>
    <cellStyle name="AeE¡ER¡§I_INQUIRY ￠RE?￠RIi￠R¡×u¡ERAA¡§I￠Rⓒ­A¡§I¡§¡I " xfId="2818" xr:uid="{00000000-0005-0000-0000-0000010B0000}"/>
    <cellStyle name="AeE￠R¨I [0]_¡§uc¡§oA " xfId="2819" xr:uid="{00000000-0005-0000-0000-0000020B0000}"/>
    <cellStyle name="AeE￠R¨I_¡§uc¡§oA " xfId="2820" xr:uid="{00000000-0005-0000-0000-0000030B0000}"/>
    <cellStyle name="Æu¼¾æR" xfId="2821" xr:uid="{00000000-0005-0000-0000-0000040B0000}"/>
    <cellStyle name="ALIGNMENT" xfId="2822" xr:uid="{00000000-0005-0000-0000-0000050B0000}"/>
    <cellStyle name="AoA¤μCAo ¾EA½" xfId="2823" xr:uid="{00000000-0005-0000-0000-0000060B0000}"/>
    <cellStyle name="AoA¤μCAo ¾EA½ 2" xfId="2824" xr:uid="{00000000-0005-0000-0000-0000070B0000}"/>
    <cellStyle name="AoA¤μCAo ¾EA½ 3" xfId="2825" xr:uid="{00000000-0005-0000-0000-0000080B0000}"/>
    <cellStyle name="args.style" xfId="2826" xr:uid="{00000000-0005-0000-0000-0000090B0000}"/>
    <cellStyle name="Aþ¸" xfId="2827" xr:uid="{00000000-0005-0000-0000-00000A0B0000}"/>
    <cellStyle name="AÞ¸¶ [0]_  A¾  CO  " xfId="2828" xr:uid="{00000000-0005-0000-0000-00000B0B0000}"/>
    <cellStyle name="ÄÞ¸¶ [0]_(1.Åä)" xfId="2829" xr:uid="{00000000-0005-0000-0000-00000C0B0000}"/>
    <cellStyle name="AÞ¸¶ [0]_¿­¸° INT" xfId="2830" xr:uid="{00000000-0005-0000-0000-00000D0B0000}"/>
    <cellStyle name="ÄÞ¸¶ [0]_»óºÎ¼ö·®Áý°è " xfId="2831" xr:uid="{00000000-0005-0000-0000-00000E0B0000}"/>
    <cellStyle name="AÞ¸¶ [0]_°u¸RBS('98) " xfId="2832" xr:uid="{00000000-0005-0000-0000-00000F0B0000}"/>
    <cellStyle name="ÄÞ¸¶ [0]_¾÷Á¾º° " xfId="2833" xr:uid="{00000000-0005-0000-0000-0000100B0000}"/>
    <cellStyle name="AÞ¸¶ [0]_¾c½A " xfId="2834" xr:uid="{00000000-0005-0000-0000-0000110B0000}"/>
    <cellStyle name="ÄÞ¸¶ [0]_¹æÀ½º® " xfId="2835" xr:uid="{00000000-0005-0000-0000-0000120B0000}"/>
    <cellStyle name="AÞ¸¶ [0]_4PART " xfId="2836" xr:uid="{00000000-0005-0000-0000-0000130B0000}"/>
    <cellStyle name="ÄÞ¸¶ [0]_7°èÈ¹ " xfId="2837" xr:uid="{00000000-0005-0000-0000-0000140B0000}"/>
    <cellStyle name="AÞ¸¶ [0]_A¾CO½A¼³ " xfId="2838" xr:uid="{00000000-0005-0000-0000-0000150B0000}"/>
    <cellStyle name="ÄÞ¸¶ [0]_Á¾ÇÕ½Å¼³ " xfId="2839" xr:uid="{00000000-0005-0000-0000-0000160B0000}"/>
    <cellStyle name="AÞ¸¶ [0]_A¾CO½A¼³  2" xfId="2840" xr:uid="{00000000-0005-0000-0000-0000170B0000}"/>
    <cellStyle name="ÄÞ¸¶ [0]_Á¾ÇÕÃ¶°ÅºÐ " xfId="2841" xr:uid="{00000000-0005-0000-0000-0000180B0000}"/>
    <cellStyle name="AÞ¸¶ [0]_A¾COA¶°AºÐ  2" xfId="2842" xr:uid="{00000000-0005-0000-0000-0000190B0000}"/>
    <cellStyle name="ÄÞ¸¶ [0]_INQUIRY ¿µ¾÷ÃßÁø " xfId="2843" xr:uid="{00000000-0005-0000-0000-00001A0B0000}"/>
    <cellStyle name="AÞ¸¶ [0]_INQUIRY ¿μ¾÷AßAø " xfId="2844" xr:uid="{00000000-0005-0000-0000-00001B0B0000}"/>
    <cellStyle name="ÄÞ¸¶ [0]_laroux" xfId="2845" xr:uid="{00000000-0005-0000-0000-00001C0B0000}"/>
    <cellStyle name="AÞ¸¶ [0]_laroux_1" xfId="2846" xr:uid="{00000000-0005-0000-0000-00001D0B0000}"/>
    <cellStyle name="ÄÞ¸¶ [0]_laroux_1" xfId="2847" xr:uid="{00000000-0005-0000-0000-00001E0B0000}"/>
    <cellStyle name="AÞ¸¶ [0]_laroux_2" xfId="2848" xr:uid="{00000000-0005-0000-0000-00001F0B0000}"/>
    <cellStyle name="ÄÞ¸¶ [0]_laroux_2" xfId="2849" xr:uid="{00000000-0005-0000-0000-0000200B0000}"/>
    <cellStyle name="AÞ¸¶ [0]_laroux_도담차량공작실설계서" xfId="2850" xr:uid="{00000000-0005-0000-0000-0000210B0000}"/>
    <cellStyle name="ÄÞ¸¶ [0]_laroux_도담차량공작실설계서" xfId="2851" xr:uid="{00000000-0005-0000-0000-0000220B0000}"/>
    <cellStyle name="AÞ¸¶ [0]_laroux_도담차량공작실신설공사" xfId="2852" xr:uid="{00000000-0005-0000-0000-0000230B0000}"/>
    <cellStyle name="ÄÞ¸¶ [0]_laroux_도담차량공작실신설공사" xfId="2853" xr:uid="{00000000-0005-0000-0000-0000240B0000}"/>
    <cellStyle name="AÞ¸¶ [0]_laroux_상장가도교설계서" xfId="2854" xr:uid="{00000000-0005-0000-0000-0000250B0000}"/>
    <cellStyle name="ÄÞ¸¶ [0]_laroux_상장가도교수량산출" xfId="2855" xr:uid="{00000000-0005-0000-0000-0000260B0000}"/>
    <cellStyle name="AÞ¸¶ [0]_º≫¼± ±æ¾i±uºI ¼o·R Ay°eC￥ " xfId="2856" xr:uid="{00000000-0005-0000-0000-0000270B0000}"/>
    <cellStyle name="ÄÞ¸¶ [0]_ºÙÀÓ2-1 " xfId="2857" xr:uid="{00000000-0005-0000-0000-0000280B0000}"/>
    <cellStyle name="AÞ¸¶_  A¾  CO  " xfId="2858" xr:uid="{00000000-0005-0000-0000-0000290B0000}"/>
    <cellStyle name="ÄÞ¸¶_(1.Åä)" xfId="2859" xr:uid="{00000000-0005-0000-0000-00002A0B0000}"/>
    <cellStyle name="AÞ¸¶_¿­¸° INT" xfId="2860" xr:uid="{00000000-0005-0000-0000-00002B0B0000}"/>
    <cellStyle name="ÄÞ¸¶_»óºÎ¼ö·®Áý°è " xfId="2861" xr:uid="{00000000-0005-0000-0000-00002C0B0000}"/>
    <cellStyle name="AÞ¸¶_¼oAI¼º " xfId="2862" xr:uid="{00000000-0005-0000-0000-00002D0B0000}"/>
    <cellStyle name="ÄÞ¸¶_¾÷Á¾º° " xfId="2863" xr:uid="{00000000-0005-0000-0000-00002E0B0000}"/>
    <cellStyle name="AÞ¸¶_¾c½A " xfId="2864" xr:uid="{00000000-0005-0000-0000-00002F0B0000}"/>
    <cellStyle name="ÄÞ¸¶_¹æÀ½º® " xfId="2865" xr:uid="{00000000-0005-0000-0000-0000300B0000}"/>
    <cellStyle name="AÞ¸¶_95³aAN°y¼o·R " xfId="2866" xr:uid="{00000000-0005-0000-0000-0000310B0000}"/>
    <cellStyle name="ÄÞ¸¶_Á¦Á¶1ºÎ1°ú ÇöÈ² " xfId="2867" xr:uid="{00000000-0005-0000-0000-0000320B0000}"/>
    <cellStyle name="AÞ¸¶_A¾CO½A¼³ " xfId="2868" xr:uid="{00000000-0005-0000-0000-0000330B0000}"/>
    <cellStyle name="ÄÞ¸¶_Á¾ÇÕ½Å¼³ " xfId="2869" xr:uid="{00000000-0005-0000-0000-0000340B0000}"/>
    <cellStyle name="AÞ¸¶_A¾CO½A¼³  2" xfId="2870" xr:uid="{00000000-0005-0000-0000-0000350B0000}"/>
    <cellStyle name="ÄÞ¸¶_Á¾ÇÕÃ¶°ÅºÐ " xfId="2871" xr:uid="{00000000-0005-0000-0000-0000360B0000}"/>
    <cellStyle name="AÞ¸¶_A¾COA¶°AºÐ  2" xfId="2872" xr:uid="{00000000-0005-0000-0000-0000370B0000}"/>
    <cellStyle name="ÄÞ¸¶_INQUIRY ¿µ¾÷ÃßÁø " xfId="2873" xr:uid="{00000000-0005-0000-0000-0000380B0000}"/>
    <cellStyle name="AÞ¸¶_INQUIRY ¿μ¾÷AßAø " xfId="2874" xr:uid="{00000000-0005-0000-0000-0000390B0000}"/>
    <cellStyle name="ÄÞ¸¶_laroux" xfId="2875" xr:uid="{00000000-0005-0000-0000-00003A0B0000}"/>
    <cellStyle name="AÞ¸¶_laroux_1" xfId="2876" xr:uid="{00000000-0005-0000-0000-00003B0B0000}"/>
    <cellStyle name="ÄÞ¸¶_laroux_1" xfId="2877" xr:uid="{00000000-0005-0000-0000-00003C0B0000}"/>
    <cellStyle name="AÞ¸¶_laroux_2" xfId="2878" xr:uid="{00000000-0005-0000-0000-00003D0B0000}"/>
    <cellStyle name="ÄÞ¸¶_laroux_2" xfId="2879" xr:uid="{00000000-0005-0000-0000-00003E0B0000}"/>
    <cellStyle name="AÞ¸¶_º≫¼± ±æ¾i±uºI ¼o·R Ay°eC￥ " xfId="2880" xr:uid="{00000000-0005-0000-0000-00003F0B0000}"/>
    <cellStyle name="ÄÞ¸¶_ºÙÀÓ2-1 " xfId="2881" xr:uid="{00000000-0005-0000-0000-0000400B0000}"/>
    <cellStyle name="Au¸R¼o" xfId="2882" xr:uid="{00000000-0005-0000-0000-0000410B0000}"/>
    <cellStyle name="Au¸R¼o0" xfId="2883" xr:uid="{00000000-0005-0000-0000-0000420B0000}"/>
    <cellStyle name="_x0001_b" xfId="2884" xr:uid="{00000000-0005-0000-0000-0000430B0000}"/>
    <cellStyle name="body" xfId="2885" xr:uid="{00000000-0005-0000-0000-0000440B0000}"/>
    <cellStyle name="Border" xfId="2886" xr:uid="{00000000-0005-0000-0000-0000450B0000}"/>
    <cellStyle name="C" xfId="2887" xr:uid="{00000000-0005-0000-0000-0000460B0000}"/>
    <cellStyle name="C¡ERIA￠R¡×¡§¡I_¡ERic￠R¡×u¡ERA￠R¡×￠Rⓒ­I￠R¡×￠Rⓒ­¡ER¡§￠R AN¡ER¡§￠Re " xfId="2888" xr:uid="{00000000-0005-0000-0000-0000470B0000}"/>
    <cellStyle name="C¡ÍA¨ª_  FAB AIA¢´  " xfId="2889" xr:uid="{00000000-0005-0000-0000-0000480B0000}"/>
    <cellStyle name="C¡IA¨ª_ 1-3 " xfId="2890" xr:uid="{00000000-0005-0000-0000-0000490B0000}"/>
    <cellStyle name="C¡ÍA¨ª_¡Æ©øAI OXIDE " xfId="2891" xr:uid="{00000000-0005-0000-0000-00004A0B0000}"/>
    <cellStyle name="C¡IA¨ª_¡Æu￠￢RBS('98) " xfId="2892" xr:uid="{00000000-0005-0000-0000-00004B0B0000}"/>
    <cellStyle name="C¡ÍA¨ª_¡íoE©÷¡¾a¡¤IAo " xfId="2893" xr:uid="{00000000-0005-0000-0000-00004C0B0000}"/>
    <cellStyle name="C¡IA¨ª_¡ioEⓒ÷¡¾a¡¤IAo " xfId="2894" xr:uid="{00000000-0005-0000-0000-00004D0B0000}"/>
    <cellStyle name="C¡ÍA¨ª_03 " xfId="2895" xr:uid="{00000000-0005-0000-0000-00004E0B0000}"/>
    <cellStyle name="C¡IA¨ª_12￠?u " xfId="2896" xr:uid="{00000000-0005-0000-0000-00004F0B0000}"/>
    <cellStyle name="C¡ÍA¨ª_12AO " xfId="2897" xr:uid="{00000000-0005-0000-0000-0000500B0000}"/>
    <cellStyle name="C¡IA¨ª_Ac¡Æi¡Æu￠￢R " xfId="2898" xr:uid="{00000000-0005-0000-0000-0000510B0000}"/>
    <cellStyle name="C¡ÍA¨ª_C¡ÍAo " xfId="2899" xr:uid="{00000000-0005-0000-0000-0000520B0000}"/>
    <cellStyle name="C¡IA¨ª_CD-ROM " xfId="2900" xr:uid="{00000000-0005-0000-0000-0000530B0000}"/>
    <cellStyle name="C¡ÍA¨ª_Sheet1_4PART " xfId="2901" xr:uid="{00000000-0005-0000-0000-0000540B0000}"/>
    <cellStyle name="C￠RIA¡§¨￡_  FAB AIA¡E￠￥  " xfId="2902" xr:uid="{00000000-0005-0000-0000-0000550B0000}"/>
    <cellStyle name="C￥AØ_  A¾  CO  " xfId="2903" xr:uid="{00000000-0005-0000-0000-0000560B0000}"/>
    <cellStyle name="Ç¥ÁØ_´ëºñÇ¥" xfId="2904" xr:uid="{00000000-0005-0000-0000-0000570B0000}"/>
    <cellStyle name="C￥AØ_´eºnC￥ (2)_1_ºI´eAa°ø " xfId="2905" xr:uid="{00000000-0005-0000-0000-0000580B0000}"/>
    <cellStyle name="Ç¥ÁØ_¸ðÇü¸·" xfId="2906" xr:uid="{00000000-0005-0000-0000-0000590B0000}"/>
    <cellStyle name="C￥AØ_¿­¸° INT" xfId="2907" xr:uid="{00000000-0005-0000-0000-00005A0B0000}"/>
    <cellStyle name="Ç¥ÁØ_¿µ¾÷ÇöÈ² " xfId="2908" xr:uid="{00000000-0005-0000-0000-00005B0B0000}"/>
    <cellStyle name="C￥AØ_¿ø°¡ºÐ¼R" xfId="2909" xr:uid="{00000000-0005-0000-0000-00005C0B0000}"/>
    <cellStyle name="Ç¥ÁØ_±â¾È¿ëÁö" xfId="2910" xr:uid="{00000000-0005-0000-0000-00005D0B0000}"/>
    <cellStyle name="C￥AØ_≫c¾÷ºIº° AN°e " xfId="2911" xr:uid="{00000000-0005-0000-0000-00005E0B0000}"/>
    <cellStyle name="Ç¥ÁØ_°­´ç (2)" xfId="2912" xr:uid="{00000000-0005-0000-0000-00005F0B0000}"/>
    <cellStyle name="C￥AØ_°­´c (2)_광명견적대비1010" xfId="2913" xr:uid="{00000000-0005-0000-0000-0000600B0000}"/>
    <cellStyle name="Ç¥ÁØ_°­´ç (2)_광명견적대비1010" xfId="2914" xr:uid="{00000000-0005-0000-0000-0000610B0000}"/>
    <cellStyle name="C￥AØ_°­´c (2)_광명견적대비1010 2" xfId="2915" xr:uid="{00000000-0005-0000-0000-0000620B0000}"/>
    <cellStyle name="Ç¥ÁØ_°­´ç (2)_광명견적대비1010_동아대부민캠퍼스내역서" xfId="2916" xr:uid="{00000000-0005-0000-0000-0000630B0000}"/>
    <cellStyle name="C￥AØ_°­´c (2)_광명견적대비1010_동아대부민캠퍼스내역서 2" xfId="2917" xr:uid="{00000000-0005-0000-0000-0000640B0000}"/>
    <cellStyle name="Ç¥ÁØ_°­´ç (2)_광명관급" xfId="2918" xr:uid="{00000000-0005-0000-0000-0000650B0000}"/>
    <cellStyle name="C￥AØ_°­´c (2)_광명관급 2" xfId="2919" xr:uid="{00000000-0005-0000-0000-0000660B0000}"/>
    <cellStyle name="Ç¥ÁØ_°­´ç (2)_금광" xfId="2920" xr:uid="{00000000-0005-0000-0000-0000670B0000}"/>
    <cellStyle name="C￥AØ_°­´c (2)_금광 2" xfId="2921" xr:uid="{00000000-0005-0000-0000-0000680B0000}"/>
    <cellStyle name="Ç¥ÁØ_°­´ç (2)_금광_동아대부민캠퍼스내역서" xfId="2922" xr:uid="{00000000-0005-0000-0000-0000690B0000}"/>
    <cellStyle name="C￥AØ_°­´c (2)_금광_동아대부민캠퍼스내역서 2" xfId="2923" xr:uid="{00000000-0005-0000-0000-00006A0B0000}"/>
    <cellStyle name="Ç¥ÁØ_°­´ç (2)_삼사" xfId="2924" xr:uid="{00000000-0005-0000-0000-00006B0B0000}"/>
    <cellStyle name="C￥AØ_°­´c (2)_삼사 2" xfId="2925" xr:uid="{00000000-0005-0000-0000-00006C0B0000}"/>
    <cellStyle name="Ç¥ÁØ_°­´ç (2)_삼사_동아대부민캠퍼스내역서" xfId="2926" xr:uid="{00000000-0005-0000-0000-00006D0B0000}"/>
    <cellStyle name="C￥AØ_°­´c (2)_삼사_동아대부민캠퍼스내역서 2" xfId="2927" xr:uid="{00000000-0005-0000-0000-00006E0B0000}"/>
    <cellStyle name="Ç¥ÁØ_°­´ç (2)_상이군경회견적서" xfId="2928" xr:uid="{00000000-0005-0000-0000-00006F0B0000}"/>
    <cellStyle name="C￥AØ_°­´c (2)_상이군경회견적서 2" xfId="2929" xr:uid="{00000000-0005-0000-0000-0000700B0000}"/>
    <cellStyle name="Ç¥ÁØ_°ü¸®BS('98) " xfId="2930" xr:uid="{00000000-0005-0000-0000-0000710B0000}"/>
    <cellStyle name="C￥AØ_03 " xfId="2931" xr:uid="{00000000-0005-0000-0000-0000720B0000}"/>
    <cellStyle name="Ç¥ÁØ_0N-HANDLING " xfId="2932" xr:uid="{00000000-0005-0000-0000-0000730B0000}"/>
    <cellStyle name="C￥AØ_¼oAI¼º " xfId="2933" xr:uid="{00000000-0005-0000-0000-0000740B0000}"/>
    <cellStyle name="Ç¥ÁØ_¹æÀ½º® " xfId="2934" xr:uid="{00000000-0005-0000-0000-0000750B0000}"/>
    <cellStyle name="C￥AØ_53AO " xfId="2935" xr:uid="{00000000-0005-0000-0000-0000760B0000}"/>
    <cellStyle name="Ç¥ÁØ_7°èÈ¹ " xfId="2936" xr:uid="{00000000-0005-0000-0000-0000770B0000}"/>
    <cellStyle name="C￥AØ_95,96 ºn±³ " xfId="2937" xr:uid="{00000000-0005-0000-0000-0000780B0000}"/>
    <cellStyle name="Ç¥ÁØ_95,96 ºñ±³ " xfId="2938" xr:uid="{00000000-0005-0000-0000-0000790B0000}"/>
    <cellStyle name="C￥AØ_95,96 ºn±³  2" xfId="2939" xr:uid="{00000000-0005-0000-0000-00007A0B0000}"/>
    <cellStyle name="Ç¥ÁØ_Á¾ÇÕÃ¶°ÅºÐ " xfId="2940" xr:uid="{00000000-0005-0000-0000-00007B0B0000}"/>
    <cellStyle name="C￥AØ_A¾COA¶°AºÐ  2" xfId="2941" xr:uid="{00000000-0005-0000-0000-00007C0B0000}"/>
    <cellStyle name="Ç¥ÁØ_Àü·Â¼ÕÀÍºÐ¼®" xfId="2942" xr:uid="{00000000-0005-0000-0000-00007D0B0000}"/>
    <cellStyle name="C￥AØ_Au·A¼OAIºÐ¼R" xfId="2943" xr:uid="{00000000-0005-0000-0000-00007E0B0000}"/>
    <cellStyle name="Ç¥ÁØ_Áý°èÇ¥(2¿ù) " xfId="2944" xr:uid="{00000000-0005-0000-0000-00007F0B0000}"/>
    <cellStyle name="C￥AØ_C￥Ao " xfId="2945" xr:uid="{00000000-0005-0000-0000-0000800B0000}"/>
    <cellStyle name="Ç¥ÁØ_CD-ROM " xfId="2946" xr:uid="{00000000-0005-0000-0000-0000810B0000}"/>
    <cellStyle name="C￥AØ_laroux_1_A¾CO½A¼³ " xfId="2947" xr:uid="{00000000-0005-0000-0000-0000820B0000}"/>
    <cellStyle name="Calc Currency (0)" xfId="2948" xr:uid="{00000000-0005-0000-0000-0000830B0000}"/>
    <cellStyle name="Calc Currency (2)" xfId="2949" xr:uid="{00000000-0005-0000-0000-0000840B0000}"/>
    <cellStyle name="Calc Percent (0)" xfId="2950" xr:uid="{00000000-0005-0000-0000-0000850B0000}"/>
    <cellStyle name="Calc Percent (1)" xfId="2951" xr:uid="{00000000-0005-0000-0000-0000860B0000}"/>
    <cellStyle name="Calc Percent (2)" xfId="2952" xr:uid="{00000000-0005-0000-0000-0000870B0000}"/>
    <cellStyle name="Calc Units (0)" xfId="2953" xr:uid="{00000000-0005-0000-0000-0000880B0000}"/>
    <cellStyle name="Calc Units (1)" xfId="2954" xr:uid="{00000000-0005-0000-0000-0000890B0000}"/>
    <cellStyle name="Calc Units (2)" xfId="2955" xr:uid="{00000000-0005-0000-0000-00008A0B0000}"/>
    <cellStyle name="category" xfId="2956" xr:uid="{00000000-0005-0000-0000-00008B0B0000}"/>
    <cellStyle name="CIAIÆU¸μAⓒ" xfId="2957" xr:uid="{00000000-0005-0000-0000-00008C0B0000}"/>
    <cellStyle name="Cmma_을지 (2)_갑지 (2)_집계표 (2)_집계표 (3)_견적서 (2)" xfId="2958" xr:uid="{00000000-0005-0000-0000-00008D0B0000}"/>
    <cellStyle name="ⓒo" xfId="2959" xr:uid="{00000000-0005-0000-0000-00008E0B0000}"/>
    <cellStyle name="Co≫e" xfId="2960" xr:uid="{00000000-0005-0000-0000-00008F0B0000}"/>
    <cellStyle name="Column Heading" xfId="2961" xr:uid="{00000000-0005-0000-0000-0000900B0000}"/>
    <cellStyle name="Comma" xfId="2962" xr:uid="{00000000-0005-0000-0000-0000910B0000}"/>
    <cellStyle name="Comma [0]" xfId="2963" xr:uid="{00000000-0005-0000-0000-0000920B0000}"/>
    <cellStyle name="Comma [00]" xfId="2964" xr:uid="{00000000-0005-0000-0000-0000930B0000}"/>
    <cellStyle name="comma zerodec" xfId="2965" xr:uid="{00000000-0005-0000-0000-0000940B0000}"/>
    <cellStyle name="Comma_ SG&amp;A Bridge " xfId="2966" xr:uid="{00000000-0005-0000-0000-0000950B0000}"/>
    <cellStyle name="Comma0" xfId="2967" xr:uid="{00000000-0005-0000-0000-0000960B0000}"/>
    <cellStyle name="Comm뼬_E&amp;ONW2" xfId="2968" xr:uid="{00000000-0005-0000-0000-0000970B0000}"/>
    <cellStyle name="Copied" xfId="2969" xr:uid="{00000000-0005-0000-0000-0000980B0000}"/>
    <cellStyle name="COST1" xfId="2970" xr:uid="{00000000-0005-0000-0000-0000990B0000}"/>
    <cellStyle name="Curre~cy [0]_MATERAL2" xfId="2971" xr:uid="{00000000-0005-0000-0000-00009A0B0000}"/>
    <cellStyle name="Curren?_x0012_퐀_x0017_?" xfId="2972" xr:uid="{00000000-0005-0000-0000-00009B0B0000}"/>
    <cellStyle name="Currency" xfId="2973" xr:uid="{00000000-0005-0000-0000-00009C0B0000}"/>
    <cellStyle name="Currency [0]" xfId="2974" xr:uid="{00000000-0005-0000-0000-00009D0B0000}"/>
    <cellStyle name="Currency [00]" xfId="2975" xr:uid="{00000000-0005-0000-0000-00009E0B0000}"/>
    <cellStyle name="currency-$" xfId="2976" xr:uid="{00000000-0005-0000-0000-00009F0B0000}"/>
    <cellStyle name="Currency_ SG&amp;A Bridge " xfId="2977" xr:uid="{00000000-0005-0000-0000-0000A00B0000}"/>
    <cellStyle name="Currency0" xfId="2978" xr:uid="{00000000-0005-0000-0000-0000A10B0000}"/>
    <cellStyle name="Currency1" xfId="2979" xr:uid="{00000000-0005-0000-0000-0000A20B0000}"/>
    <cellStyle name="Currency1 2" xfId="2980" xr:uid="{00000000-0005-0000-0000-0000A30B0000}"/>
    <cellStyle name="Currency1 3" xfId="2981" xr:uid="{00000000-0005-0000-0000-0000A40B0000}"/>
    <cellStyle name="Currency1 4" xfId="2982" xr:uid="{00000000-0005-0000-0000-0000A50B0000}"/>
    <cellStyle name="Currency1_0409 안동시청사 태양광-내역서(57(1).6kW)-수정" xfId="2983" xr:uid="{00000000-0005-0000-0000-0000A60B0000}"/>
    <cellStyle name="Date" xfId="2984" xr:uid="{00000000-0005-0000-0000-0000A70B0000}"/>
    <cellStyle name="Date Short" xfId="2985" xr:uid="{00000000-0005-0000-0000-0000A80B0000}"/>
    <cellStyle name="Date_(주)설텍-보고서" xfId="2986" xr:uid="{00000000-0005-0000-0000-0000A90B0000}"/>
    <cellStyle name="DD" xfId="2987" xr:uid="{00000000-0005-0000-0000-0000AA0B0000}"/>
    <cellStyle name="Description" xfId="2988" xr:uid="{00000000-0005-0000-0000-0000AB0B0000}"/>
    <cellStyle name="Dezimal [0]_Ausdruck RUND (D)" xfId="2989" xr:uid="{00000000-0005-0000-0000-0000AC0B0000}"/>
    <cellStyle name="Dezimal_Ausdruck RUND (D)" xfId="2990" xr:uid="{00000000-0005-0000-0000-0000AD0B0000}"/>
    <cellStyle name="Dollar (zero dec)" xfId="2991" xr:uid="{00000000-0005-0000-0000-0000AE0B0000}"/>
    <cellStyle name="EA" xfId="2992" xr:uid="{00000000-0005-0000-0000-0000AF0B0000}"/>
    <cellStyle name="E­æo±ae￡" xfId="2993" xr:uid="{00000000-0005-0000-0000-0000B00B0000}"/>
    <cellStyle name="E­æo±ae￡0" xfId="2994" xr:uid="{00000000-0005-0000-0000-0000B10B0000}"/>
    <cellStyle name="Enter Currency (0)" xfId="2995" xr:uid="{00000000-0005-0000-0000-0000B20B0000}"/>
    <cellStyle name="Enter Currency (2)" xfId="2996" xr:uid="{00000000-0005-0000-0000-0000B30B0000}"/>
    <cellStyle name="Enter Units (0)" xfId="2997" xr:uid="{00000000-0005-0000-0000-0000B40B0000}"/>
    <cellStyle name="Enter Units (1)" xfId="2998" xr:uid="{00000000-0005-0000-0000-0000B50B0000}"/>
    <cellStyle name="Enter Units (2)" xfId="2999" xr:uid="{00000000-0005-0000-0000-0000B60B0000}"/>
    <cellStyle name="Entered" xfId="3000" xr:uid="{00000000-0005-0000-0000-0000B70B0000}"/>
    <cellStyle name="Euro" xfId="3001" xr:uid="{00000000-0005-0000-0000-0000B80B0000}"/>
    <cellStyle name="F2" xfId="3002" xr:uid="{00000000-0005-0000-0000-0000B90B0000}"/>
    <cellStyle name="F3" xfId="3003" xr:uid="{00000000-0005-0000-0000-0000BA0B0000}"/>
    <cellStyle name="F4" xfId="3004" xr:uid="{00000000-0005-0000-0000-0000BB0B0000}"/>
    <cellStyle name="F5" xfId="3005" xr:uid="{00000000-0005-0000-0000-0000BC0B0000}"/>
    <cellStyle name="F6" xfId="3006" xr:uid="{00000000-0005-0000-0000-0000BD0B0000}"/>
    <cellStyle name="F7" xfId="3007" xr:uid="{00000000-0005-0000-0000-0000BE0B0000}"/>
    <cellStyle name="F8" xfId="3008" xr:uid="{00000000-0005-0000-0000-0000BF0B0000}"/>
    <cellStyle name="Fixed" xfId="3009" xr:uid="{00000000-0005-0000-0000-0000C00B0000}"/>
    <cellStyle name="ǦǦ_x0003_" xfId="3010" xr:uid="{00000000-0005-0000-0000-0000C10B0000}"/>
    <cellStyle name="Grey" xfId="3011" xr:uid="{00000000-0005-0000-0000-0000C20B0000}"/>
    <cellStyle name="Grey 2" xfId="3012" xr:uid="{00000000-0005-0000-0000-0000C30B0000}"/>
    <cellStyle name="Grey 3" xfId="3013" xr:uid="{00000000-0005-0000-0000-0000C40B0000}"/>
    <cellStyle name="Grey 4" xfId="3014" xr:uid="{00000000-0005-0000-0000-0000C50B0000}"/>
    <cellStyle name="group" xfId="3015" xr:uid="{00000000-0005-0000-0000-0000C60B0000}"/>
    <cellStyle name="H1" xfId="3016" xr:uid="{00000000-0005-0000-0000-0000C70B0000}"/>
    <cellStyle name="H2" xfId="3017" xr:uid="{00000000-0005-0000-0000-0000C80B0000}"/>
    <cellStyle name="HEADER" xfId="3018" xr:uid="{00000000-0005-0000-0000-0000C90B0000}"/>
    <cellStyle name="Header1" xfId="3019" xr:uid="{00000000-0005-0000-0000-0000CA0B0000}"/>
    <cellStyle name="Header2" xfId="3020" xr:uid="{00000000-0005-0000-0000-0000CB0B0000}"/>
    <cellStyle name="Heading 1" xfId="3021" xr:uid="{00000000-0005-0000-0000-0000CC0B0000}"/>
    <cellStyle name="Heading 2" xfId="3022" xr:uid="{00000000-0005-0000-0000-0000CD0B0000}"/>
    <cellStyle name="Heading1" xfId="3023" xr:uid="{00000000-0005-0000-0000-0000CE0B0000}"/>
    <cellStyle name="Heading2" xfId="3024" xr:uid="{00000000-0005-0000-0000-0000CF0B0000}"/>
    <cellStyle name="Helv8_PFD4.XLS" xfId="3025" xr:uid="{00000000-0005-0000-0000-0000D00B0000}"/>
    <cellStyle name="HIGHLIGHT" xfId="3026" xr:uid="{00000000-0005-0000-0000-0000D10B0000}"/>
    <cellStyle name="Hyperlink" xfId="3027" xr:uid="{00000000-0005-0000-0000-0000D20B0000}"/>
    <cellStyle name="INPUT" xfId="3028" xr:uid="{00000000-0005-0000-0000-0000D30B0000}"/>
    <cellStyle name="Input [yellow]" xfId="3029" xr:uid="{00000000-0005-0000-0000-0000D40B0000}"/>
    <cellStyle name="Input [yellow] 2" xfId="3030" xr:uid="{00000000-0005-0000-0000-0000D50B0000}"/>
    <cellStyle name="Input [yellow] 3" xfId="3031" xr:uid="{00000000-0005-0000-0000-0000D60B0000}"/>
    <cellStyle name="Input [yellow] 4" xfId="3032" xr:uid="{00000000-0005-0000-0000-0000D70B0000}"/>
    <cellStyle name="Input Cells" xfId="3033" xr:uid="{00000000-0005-0000-0000-0000D80B0000}"/>
    <cellStyle name="_x0001__x0002_ĵĵ_x0007_ ĵĵ_x000d__x000d_ƨƬ_x0001__x0002_ƨƬ_x0007__x000d_ǒǓ _x000d_ǜǜ_x000d__x000d_ǪǪ_x0007__x0007__x0005__x0005__x0010__x0001_ဠ" xfId="3034" xr:uid="{00000000-0005-0000-0000-0000D90B0000}"/>
    <cellStyle name="_x0001__x0002_ĵĵ_x0007__x0009_ĵĵ_x000d__x000d_ƨƬ_x0001__x0002_ƨƬ_x0007__x000d_ǒǓ_x0009__x000d_ǜǜ_x000d__x000d_ǪǪ_x0007__x0007__x0005__x0005__x0010__x0001_ဠ" xfId="3035" xr:uid="{00000000-0005-0000-0000-0000DA0B0000}"/>
    <cellStyle name="Komma [0]_BINV" xfId="3036" xr:uid="{00000000-0005-0000-0000-0000DB0B0000}"/>
    <cellStyle name="Komma_BINV" xfId="3037" xr:uid="{00000000-0005-0000-0000-0000DC0B0000}"/>
    <cellStyle name="L`" xfId="3038" xr:uid="{00000000-0005-0000-0000-0000DD0B0000}"/>
    <cellStyle name="Link Currency (0)" xfId="3039" xr:uid="{00000000-0005-0000-0000-0000DE0B0000}"/>
    <cellStyle name="Link Currency (2)" xfId="3040" xr:uid="{00000000-0005-0000-0000-0000DF0B0000}"/>
    <cellStyle name="Link Units (0)" xfId="3041" xr:uid="{00000000-0005-0000-0000-0000E00B0000}"/>
    <cellStyle name="Link Units (1)" xfId="3042" xr:uid="{00000000-0005-0000-0000-0000E10B0000}"/>
    <cellStyle name="Link Units (2)" xfId="3043" xr:uid="{00000000-0005-0000-0000-0000E20B0000}"/>
    <cellStyle name="Linked Cells" xfId="3044" xr:uid="{00000000-0005-0000-0000-0000E30B0000}"/>
    <cellStyle name="M" xfId="3045" xr:uid="{00000000-0005-0000-0000-0000E40B0000}"/>
    <cellStyle name="Midtitle" xfId="3046" xr:uid="{00000000-0005-0000-0000-0000E50B0000}"/>
    <cellStyle name="Milliers [0]_Arabian Spec" xfId="3047" xr:uid="{00000000-0005-0000-0000-0000E60B0000}"/>
    <cellStyle name="Milliers_Arabian Spec" xfId="3048" xr:uid="{00000000-0005-0000-0000-0000E70B0000}"/>
    <cellStyle name="mma_CASH &amp; DSO" xfId="3049" xr:uid="{00000000-0005-0000-0000-0000E80B0000}"/>
    <cellStyle name="Model" xfId="3050" xr:uid="{00000000-0005-0000-0000-0000E90B0000}"/>
    <cellStyle name="Mon?aire [0]_Arabian Spec" xfId="3051" xr:uid="{00000000-0005-0000-0000-0000EA0B0000}"/>
    <cellStyle name="Mon?aire_Arabian Spec" xfId="3052" xr:uid="{00000000-0005-0000-0000-0000EB0B0000}"/>
    <cellStyle name="Mon?taire [0]_CTC" xfId="3053" xr:uid="{00000000-0005-0000-0000-0000EC0B0000}"/>
    <cellStyle name="Mon?taire_CTC" xfId="3054" xr:uid="{00000000-0005-0000-0000-0000ED0B0000}"/>
    <cellStyle name="New" xfId="3055" xr:uid="{00000000-0005-0000-0000-0000EE0B0000}"/>
    <cellStyle name="NEW정렬" xfId="3056" xr:uid="{00000000-0005-0000-0000-0000EF0B0000}"/>
    <cellStyle name="no dec" xfId="3057" xr:uid="{00000000-0005-0000-0000-0000F00B0000}"/>
    <cellStyle name="normal" xfId="3058" xr:uid="{00000000-0005-0000-0000-0000F10B0000}"/>
    <cellStyle name="Normal - Style1" xfId="3059" xr:uid="{00000000-0005-0000-0000-0000F20B0000}"/>
    <cellStyle name="Normal - Style1 2" xfId="3060" xr:uid="{00000000-0005-0000-0000-0000F30B0000}"/>
    <cellStyle name="Normal - Style1 3" xfId="3061" xr:uid="{00000000-0005-0000-0000-0000F40B0000}"/>
    <cellStyle name="Normal - Style1 4" xfId="3062" xr:uid="{00000000-0005-0000-0000-0000F50B0000}"/>
    <cellStyle name="Normal - Style1_0409 안동시청사 태양광-내역서(57(1).6kW)-수정" xfId="3063" xr:uid="{00000000-0005-0000-0000-0000F60B0000}"/>
    <cellStyle name="Normal - Style2" xfId="3064" xr:uid="{00000000-0005-0000-0000-0000F70B0000}"/>
    <cellStyle name="Normal - Style3" xfId="3065" xr:uid="{00000000-0005-0000-0000-0000F80B0000}"/>
    <cellStyle name="Normal - Style4" xfId="3066" xr:uid="{00000000-0005-0000-0000-0000F90B0000}"/>
    <cellStyle name="Normal - Style5" xfId="3067" xr:uid="{00000000-0005-0000-0000-0000FA0B0000}"/>
    <cellStyle name="Normal - Style6" xfId="3068" xr:uid="{00000000-0005-0000-0000-0000FB0B0000}"/>
    <cellStyle name="Normal - Style7" xfId="3069" xr:uid="{00000000-0005-0000-0000-0000FC0B0000}"/>
    <cellStyle name="Normal - Style8" xfId="3070" xr:uid="{00000000-0005-0000-0000-0000FD0B0000}"/>
    <cellStyle name="Normal - 유형1" xfId="3071" xr:uid="{00000000-0005-0000-0000-0000FE0B0000}"/>
    <cellStyle name="Normal_ SG&amp;A Bridge " xfId="3072" xr:uid="{00000000-0005-0000-0000-0000FF0B0000}"/>
    <cellStyle name="Noroal_ SG&amp;A Bridge " xfId="3073" xr:uid="{00000000-0005-0000-0000-0000000C0000}"/>
    <cellStyle name="Œ…?æ맖?e [0.00]_laroux" xfId="3074" xr:uid="{00000000-0005-0000-0000-0000010C0000}"/>
    <cellStyle name="Œ…?æ맖?e_laroux" xfId="3075" xr:uid="{00000000-0005-0000-0000-0000020C0000}"/>
    <cellStyle name="oft Excel]_x000d__x000a_Comment=The open=/f lines load custom functions into the Paste Function list._x000d__x000a_Maximized=3_x000d__x000a_AutoFormat=" xfId="3076" xr:uid="{00000000-0005-0000-0000-0000030C0000}"/>
    <cellStyle name="per.style" xfId="3077" xr:uid="{00000000-0005-0000-0000-0000040C0000}"/>
    <cellStyle name="Percent" xfId="3078" xr:uid="{00000000-0005-0000-0000-0000050C0000}"/>
    <cellStyle name="Percent [0]" xfId="3079" xr:uid="{00000000-0005-0000-0000-0000060C0000}"/>
    <cellStyle name="Percent [00]" xfId="3080" xr:uid="{00000000-0005-0000-0000-0000070C0000}"/>
    <cellStyle name="Percent [2]" xfId="3081" xr:uid="{00000000-0005-0000-0000-0000080C0000}"/>
    <cellStyle name="Percent_#6 Temps &amp; Contractors" xfId="3082" xr:uid="{00000000-0005-0000-0000-0000090C0000}"/>
    <cellStyle name="Peኜcent [2]" xfId="3083" xr:uid="{00000000-0005-0000-0000-00000A0C0000}"/>
    <cellStyle name="PrePop Currency (0)" xfId="3084" xr:uid="{00000000-0005-0000-0000-00000B0C0000}"/>
    <cellStyle name="PrePop Currency (2)" xfId="3085" xr:uid="{00000000-0005-0000-0000-00000C0C0000}"/>
    <cellStyle name="PrePop Units (0)" xfId="3086" xr:uid="{00000000-0005-0000-0000-00000D0C0000}"/>
    <cellStyle name="PrePop Units (1)" xfId="3087" xr:uid="{00000000-0005-0000-0000-00000E0C0000}"/>
    <cellStyle name="PrePop Units (2)" xfId="3088" xr:uid="{00000000-0005-0000-0000-00000F0C0000}"/>
    <cellStyle name="Price" xfId="3089" xr:uid="{00000000-0005-0000-0000-0000100C0000}"/>
    <cellStyle name="PRICE2" xfId="3090" xr:uid="{00000000-0005-0000-0000-0000110C0000}"/>
    <cellStyle name="pricing" xfId="3091" xr:uid="{00000000-0005-0000-0000-0000120C0000}"/>
    <cellStyle name="Procent_BINV" xfId="3092" xr:uid="{00000000-0005-0000-0000-0000130C0000}"/>
    <cellStyle name="PSChar" xfId="3093" xr:uid="{00000000-0005-0000-0000-0000140C0000}"/>
    <cellStyle name="Ʀ" xfId="3094" xr:uid="{00000000-0005-0000-0000-0000150C0000}"/>
    <cellStyle name="RevList" xfId="3095" xr:uid="{00000000-0005-0000-0000-0000160C0000}"/>
    <cellStyle name="setup" xfId="3096" xr:uid="{00000000-0005-0000-0000-0000170C0000}"/>
    <cellStyle name="small descr." xfId="3097" xr:uid="{00000000-0005-0000-0000-0000180C0000}"/>
    <cellStyle name="_x0001__x0002_ƨƬ_x0007__x000d_ǒǓ _x000d_ǜǜ_x000d__x000d_ǪǪ_x0007__x0007__x0005__x0005__x0010__x0001_ဠ" xfId="3098" xr:uid="{00000000-0005-0000-0000-0000190C0000}"/>
    <cellStyle name="_x0001__x0002_ƨƬ_x0007__x000d_ǒǓ_x0009__x000d_ǜǜ_x000d__x000d_ǪǪ_x0007__x0007__x0005__x0005__x0010__x0001_ဠ" xfId="3099" xr:uid="{00000000-0005-0000-0000-00001A0C0000}"/>
    <cellStyle name="Standaard_BINV" xfId="3100" xr:uid="{00000000-0005-0000-0000-00001B0C0000}"/>
    <cellStyle name="STANDARD" xfId="3101" xr:uid="{00000000-0005-0000-0000-00001C0C0000}"/>
    <cellStyle name="STD" xfId="3102" xr:uid="{00000000-0005-0000-0000-00001D0C0000}"/>
    <cellStyle name="Sub" xfId="3103" xr:uid="{00000000-0005-0000-0000-00001E0C0000}"/>
    <cellStyle name="subhead" xfId="3104" xr:uid="{00000000-0005-0000-0000-00001F0C0000}"/>
    <cellStyle name="Subtotal" xfId="3105" xr:uid="{00000000-0005-0000-0000-0000200C0000}"/>
    <cellStyle name="testtitle" xfId="3106" xr:uid="{00000000-0005-0000-0000-0000210C0000}"/>
    <cellStyle name="text" xfId="3107" xr:uid="{00000000-0005-0000-0000-0000220C0000}"/>
    <cellStyle name="Text Indent A" xfId="3108" xr:uid="{00000000-0005-0000-0000-0000230C0000}"/>
    <cellStyle name="Text Indent B" xfId="3109" xr:uid="{00000000-0005-0000-0000-0000240C0000}"/>
    <cellStyle name="Text Indent C" xfId="3110" xr:uid="{00000000-0005-0000-0000-0000250C0000}"/>
    <cellStyle name="Title" xfId="3111" xr:uid="{00000000-0005-0000-0000-0000260C0000}"/>
    <cellStyle name="title [1]" xfId="3112" xr:uid="{00000000-0005-0000-0000-0000270C0000}"/>
    <cellStyle name="title [2]" xfId="3113" xr:uid="{00000000-0005-0000-0000-0000280C0000}"/>
    <cellStyle name="Title_한국메탈-풋살구장조성-보고서" xfId="3114" xr:uid="{00000000-0005-0000-0000-0000290C0000}"/>
    <cellStyle name="Title2" xfId="3115" xr:uid="{00000000-0005-0000-0000-00002A0C0000}"/>
    <cellStyle name="ton" xfId="3116" xr:uid="{00000000-0005-0000-0000-00002B0C0000}"/>
    <cellStyle name="ton(1)" xfId="3117" xr:uid="{00000000-0005-0000-0000-00002C0C0000}"/>
    <cellStyle name="Total" xfId="3118" xr:uid="{00000000-0005-0000-0000-00002D0C0000}"/>
    <cellStyle name="UM" xfId="3119" xr:uid="{00000000-0005-0000-0000-00002E0C0000}"/>
    <cellStyle name="Unprot" xfId="3120" xr:uid="{00000000-0005-0000-0000-00002F0C0000}"/>
    <cellStyle name="Unprot$" xfId="3121" xr:uid="{00000000-0005-0000-0000-0000300C0000}"/>
    <cellStyle name="Unprotect" xfId="3122" xr:uid="{00000000-0005-0000-0000-0000310C0000}"/>
    <cellStyle name="Valuta [0]_BINV" xfId="3123" xr:uid="{00000000-0005-0000-0000-0000320C0000}"/>
    <cellStyle name="Valuta_BINV" xfId="3124" xr:uid="{00000000-0005-0000-0000-0000330C0000}"/>
    <cellStyle name="W?rung [0]_Ausdruck RUND (D)" xfId="3125" xr:uid="{00000000-0005-0000-0000-0000340C0000}"/>
    <cellStyle name="W?rung_Ausdruck RUND (D)" xfId="3126" xr:uid="{00000000-0005-0000-0000-0000350C0000}"/>
    <cellStyle name="μU¿¡ ¿A´A CIAIÆU¸μAⓒ" xfId="3127" xr:uid="{00000000-0005-0000-0000-0000360C0000}"/>
    <cellStyle name="ハイパーリンク" xfId="3128" xr:uid="{00000000-0005-0000-0000-0000370C0000}"/>
    <cellStyle name="ଃਁȋ⤂Ā飰ˠ" xfId="3129" xr:uid="{00000000-0005-0000-0000-0000380C0000}"/>
    <cellStyle name="_x0010__x0001_ဠ" xfId="3130" xr:uid="{00000000-0005-0000-0000-0000390C0000}"/>
    <cellStyle name="|?ドE" xfId="3131" xr:uid="{00000000-0005-0000-0000-00003A0C0000}"/>
    <cellStyle name="감춤" xfId="3132" xr:uid="{00000000-0005-0000-0000-00003B0C0000}"/>
    <cellStyle name="견적" xfId="3133" xr:uid="{00000000-0005-0000-0000-00003C0C0000}"/>
    <cellStyle name="계" xfId="3134" xr:uid="{00000000-0005-0000-0000-00003D0C0000}"/>
    <cellStyle name="고정소숫점" xfId="3135" xr:uid="{00000000-0005-0000-0000-00003E0C0000}"/>
    <cellStyle name="고정소숫점 2" xfId="3136" xr:uid="{00000000-0005-0000-0000-00003F0C0000}"/>
    <cellStyle name="고정소숫점 3" xfId="3137" xr:uid="{00000000-0005-0000-0000-0000400C0000}"/>
    <cellStyle name="고정소숫점 4" xfId="3138" xr:uid="{00000000-0005-0000-0000-0000410C0000}"/>
    <cellStyle name="고정소숫점_0409 안동시청사 태양광-내역서(57(1).6kW)-수정" xfId="3139" xr:uid="{00000000-0005-0000-0000-0000420C0000}"/>
    <cellStyle name="고정출력1" xfId="3140" xr:uid="{00000000-0005-0000-0000-0000430C0000}"/>
    <cellStyle name="고정출력1 2" xfId="3141" xr:uid="{00000000-0005-0000-0000-0000440C0000}"/>
    <cellStyle name="고정출력1 3" xfId="3142" xr:uid="{00000000-0005-0000-0000-0000450C0000}"/>
    <cellStyle name="고정출력1 4" xfId="3143" xr:uid="{00000000-0005-0000-0000-0000460C0000}"/>
    <cellStyle name="고정출력1_0409 안동시청사 태양광-내역서(57(1).6kW)-수정" xfId="3144" xr:uid="{00000000-0005-0000-0000-0000470C0000}"/>
    <cellStyle name="고정출력2" xfId="3145" xr:uid="{00000000-0005-0000-0000-0000480C0000}"/>
    <cellStyle name="고정출력2 2" xfId="3146" xr:uid="{00000000-0005-0000-0000-0000490C0000}"/>
    <cellStyle name="고정출력2 3" xfId="3147" xr:uid="{00000000-0005-0000-0000-00004A0C0000}"/>
    <cellStyle name="고정출력2 4" xfId="3148" xr:uid="{00000000-0005-0000-0000-00004B0C0000}"/>
    <cellStyle name="고정출력2_0409 안동시청사 태양광-내역서(57(1).6kW)-수정" xfId="3149" xr:uid="{00000000-0005-0000-0000-00004C0C0000}"/>
    <cellStyle name="공사원가계산서(조경)" xfId="3150" xr:uid="{00000000-0005-0000-0000-00004D0C0000}"/>
    <cellStyle name="공정제목" xfId="3151" xr:uid="{00000000-0005-0000-0000-00004E0C0000}"/>
    <cellStyle name="공종" xfId="3152" xr:uid="{00000000-0005-0000-0000-00004F0C0000}"/>
    <cellStyle name="공종-규격" xfId="3153" xr:uid="{00000000-0005-0000-0000-0000500C0000}"/>
    <cellStyle name="咬訌裝?INCOM1" xfId="3154" xr:uid="{00000000-0005-0000-0000-0000510C0000}"/>
    <cellStyle name="咬訌裝?INCOM10" xfId="3155" xr:uid="{00000000-0005-0000-0000-0000520C0000}"/>
    <cellStyle name="咬訌裝?INCOM2" xfId="3156" xr:uid="{00000000-0005-0000-0000-0000530C0000}"/>
    <cellStyle name="咬訌裝?INCOM3" xfId="3157" xr:uid="{00000000-0005-0000-0000-0000540C0000}"/>
    <cellStyle name="咬訌裝?INCOM4" xfId="3158" xr:uid="{00000000-0005-0000-0000-0000550C0000}"/>
    <cellStyle name="咬訌裝?INCOM5" xfId="3159" xr:uid="{00000000-0005-0000-0000-0000560C0000}"/>
    <cellStyle name="咬訌裝?INCOM6" xfId="3160" xr:uid="{00000000-0005-0000-0000-0000570C0000}"/>
    <cellStyle name="咬訌裝?INCOM7" xfId="3161" xr:uid="{00000000-0005-0000-0000-0000580C0000}"/>
    <cellStyle name="咬訌裝?INCOM8" xfId="3162" xr:uid="{00000000-0005-0000-0000-0000590C0000}"/>
    <cellStyle name="咬訌裝?INCOM9" xfId="3163" xr:uid="{00000000-0005-0000-0000-00005A0C0000}"/>
    <cellStyle name="咬訌裝?PRIB11" xfId="3164" xr:uid="{00000000-0005-0000-0000-00005B0C0000}"/>
    <cellStyle name="국종합건설" xfId="3165" xr:uid="{00000000-0005-0000-0000-00005C0C0000}"/>
    <cellStyle name="금액" xfId="3166" xr:uid="{00000000-0005-0000-0000-00005D0C0000}"/>
    <cellStyle name="금액(\/㎡)" xfId="3167" xr:uid="{00000000-0005-0000-0000-00005E0C0000}"/>
    <cellStyle name="금액(\/㎥)" xfId="3168" xr:uid="{00000000-0005-0000-0000-00005F0C0000}"/>
    <cellStyle name="금액(\/ton)" xfId="3169" xr:uid="{00000000-0005-0000-0000-0000600C0000}"/>
    <cellStyle name="금액_070122마산창원하수처리장_(전기)" xfId="3170" xr:uid="{00000000-0005-0000-0000-0000610C0000}"/>
    <cellStyle name="기계" xfId="3171" xr:uid="{00000000-0005-0000-0000-0000620C0000}"/>
    <cellStyle name="기본내역서" xfId="3172" xr:uid="{00000000-0005-0000-0000-0000630C0000}"/>
    <cellStyle name="기본숫자" xfId="3173" xr:uid="{00000000-0005-0000-0000-0000640C0000}"/>
    <cellStyle name="김해전기" xfId="3174" xr:uid="{00000000-0005-0000-0000-0000650C0000}"/>
    <cellStyle name="끼_x0001_?" xfId="3175" xr:uid="{00000000-0005-0000-0000-0000660C0000}"/>
    <cellStyle name="날짜" xfId="3176" xr:uid="{00000000-0005-0000-0000-0000670C0000}"/>
    <cellStyle name="날짜 2" xfId="3177" xr:uid="{00000000-0005-0000-0000-0000680C0000}"/>
    <cellStyle name="날짜 3" xfId="3178" xr:uid="{00000000-0005-0000-0000-0000690C0000}"/>
    <cellStyle name="날짜 4" xfId="3179" xr:uid="{00000000-0005-0000-0000-00006A0C0000}"/>
    <cellStyle name="날짜_0409 안동시청사 태양광-내역서(57(1).6kW)-수정" xfId="3180" xr:uid="{00000000-0005-0000-0000-00006B0C0000}"/>
    <cellStyle name="내역" xfId="3181" xr:uid="{00000000-0005-0000-0000-00006C0C0000}"/>
    <cellStyle name="내역서" xfId="3182" xr:uid="{00000000-0005-0000-0000-00006D0C0000}"/>
    <cellStyle name="내역수량(0)" xfId="3183" xr:uid="{00000000-0005-0000-0000-00006E0C0000}"/>
    <cellStyle name="내역수량(1)" xfId="3184" xr:uid="{00000000-0005-0000-0000-00006F0C0000}"/>
    <cellStyle name="내역수량(2)" xfId="3185" xr:uid="{00000000-0005-0000-0000-0000700C0000}"/>
    <cellStyle name="내역수량(3)" xfId="3186" xr:uid="{00000000-0005-0000-0000-0000710C0000}"/>
    <cellStyle name="단위" xfId="3187" xr:uid="{00000000-0005-0000-0000-0000720C0000}"/>
    <cellStyle name="단위-&quot;*&quot;" xfId="3188" xr:uid="{00000000-0005-0000-0000-0000730C0000}"/>
    <cellStyle name="단위-%" xfId="3189" xr:uid="{00000000-0005-0000-0000-0000740C0000}"/>
    <cellStyle name="단위(원)" xfId="3190" xr:uid="{00000000-0005-0000-0000-0000750C0000}"/>
    <cellStyle name="단위-kg" xfId="3191" xr:uid="{00000000-0005-0000-0000-0000760C0000}"/>
    <cellStyle name="단위-m" xfId="3192" xr:uid="{00000000-0005-0000-0000-0000770C0000}"/>
    <cellStyle name="단위-㎡" xfId="3193" xr:uid="{00000000-0005-0000-0000-0000780C0000}"/>
    <cellStyle name="단위-㎡/개소" xfId="3194" xr:uid="{00000000-0005-0000-0000-0000790C0000}"/>
    <cellStyle name="단위-㎡_1.토공2005.11.9" xfId="3195" xr:uid="{00000000-0005-0000-0000-00007A0C0000}"/>
    <cellStyle name="단위-㎥" xfId="3196" xr:uid="{00000000-0005-0000-0000-00007B0C0000}"/>
    <cellStyle name="단위-t=" xfId="3197" xr:uid="{00000000-0005-0000-0000-00007C0C0000}"/>
    <cellStyle name="달러" xfId="3198" xr:uid="{00000000-0005-0000-0000-00007D0C0000}"/>
    <cellStyle name="달러 2" xfId="3199" xr:uid="{00000000-0005-0000-0000-00007E0C0000}"/>
    <cellStyle name="달러 3" xfId="3200" xr:uid="{00000000-0005-0000-0000-00007F0C0000}"/>
    <cellStyle name="달러 4" xfId="3201" xr:uid="{00000000-0005-0000-0000-0000800C0000}"/>
    <cellStyle name="달러_0409 안동시청사 태양광-내역서(57(1).6kW)-수정" xfId="3202" xr:uid="{00000000-0005-0000-0000-0000810C0000}"/>
    <cellStyle name="대공종" xfId="3203" xr:uid="{00000000-0005-0000-0000-0000820C0000}"/>
    <cellStyle name="대기" xfId="3204" xr:uid="{00000000-0005-0000-0000-0000830C0000}"/>
    <cellStyle name="뒤에 오는 하이퍼링크" xfId="3205" xr:uid="{00000000-0005-0000-0000-0000840C0000}"/>
    <cellStyle name="똿떓죶Ø? [0.00]_Region Orders (2)" xfId="3206" xr:uid="{00000000-0005-0000-0000-0000850C0000}"/>
    <cellStyle name="똿떓죶Ø?_Region Orders (2)" xfId="3207" xr:uid="{00000000-0005-0000-0000-0000860C0000}"/>
    <cellStyle name="똿뗦먛귟 [0.00]_laroux" xfId="3208" xr:uid="{00000000-0005-0000-0000-0000870C0000}"/>
    <cellStyle name="똿뗦먛귟_laroux" xfId="3209" xr:uid="{00000000-0005-0000-0000-0000880C0000}"/>
    <cellStyle name="면적" xfId="3210" xr:uid="{00000000-0005-0000-0000-0000890C0000}"/>
    <cellStyle name="면적(0)" xfId="3211" xr:uid="{00000000-0005-0000-0000-00008A0C0000}"/>
    <cellStyle name="면적(1)" xfId="3212" xr:uid="{00000000-0005-0000-0000-00008B0C0000}"/>
    <cellStyle name="면적(2)" xfId="3213" xr:uid="{00000000-0005-0000-0000-00008C0C0000}"/>
    <cellStyle name="면적(a)" xfId="3214" xr:uid="{00000000-0005-0000-0000-00008D0C0000}"/>
    <cellStyle name="면적_동원인원" xfId="3215" xr:uid="{00000000-0005-0000-0000-00008E0C0000}"/>
    <cellStyle name="무게(㎏)" xfId="3216" xr:uid="{00000000-0005-0000-0000-00008F0C0000}"/>
    <cellStyle name="무게1(ton)" xfId="3217" xr:uid="{00000000-0005-0000-0000-0000900C0000}"/>
    <cellStyle name="무게3(ton)" xfId="3218" xr:uid="{00000000-0005-0000-0000-0000910C0000}"/>
    <cellStyle name="믅됞 [0.00]_laroux" xfId="3219" xr:uid="{00000000-0005-0000-0000-0000920C0000}"/>
    <cellStyle name="믅됞_laroux" xfId="3220" xr:uid="{00000000-0005-0000-0000-0000930C0000}"/>
    <cellStyle name="미터" xfId="3221" xr:uid="{00000000-0005-0000-0000-0000940C0000}"/>
    <cellStyle name="배분" xfId="3222" xr:uid="{00000000-0005-0000-0000-0000950C0000}"/>
    <cellStyle name="백" xfId="3223" xr:uid="{00000000-0005-0000-0000-0000960C0000}"/>
    <cellStyle name="백분율 [0]" xfId="3224" xr:uid="{00000000-0005-0000-0000-0000970C0000}"/>
    <cellStyle name="백분율 [2]" xfId="3225" xr:uid="{00000000-0005-0000-0000-0000980C0000}"/>
    <cellStyle name="백분율 2" xfId="3226" xr:uid="{00000000-0005-0000-0000-0000990C0000}"/>
    <cellStyle name="백분율 2 2" xfId="3227" xr:uid="{00000000-0005-0000-0000-00009A0C0000}"/>
    <cellStyle name="백분율 2 2 2" xfId="3228" xr:uid="{00000000-0005-0000-0000-00009B0C0000}"/>
    <cellStyle name="백분율 3" xfId="3229" xr:uid="{00000000-0005-0000-0000-00009C0C0000}"/>
    <cellStyle name="백분율 3 2" xfId="3230" xr:uid="{00000000-0005-0000-0000-00009D0C0000}"/>
    <cellStyle name="백분율 3 2 2" xfId="3522" xr:uid="{934F355D-6736-4B3D-AC88-69C1A8AE95E3}"/>
    <cellStyle name="백분율 4" xfId="3231" xr:uid="{00000000-0005-0000-0000-00009E0C0000}"/>
    <cellStyle name="백분율［△1］" xfId="3232" xr:uid="{00000000-0005-0000-0000-00009F0C0000}"/>
    <cellStyle name="백분율［△2］" xfId="3233" xr:uid="{00000000-0005-0000-0000-0000A00C0000}"/>
    <cellStyle name="벭?_Q1 PRODUCT ACTUAL_4월 (2)" xfId="3234" xr:uid="{00000000-0005-0000-0000-0000A10C0000}"/>
    <cellStyle name="병합 후 가운데 맞춤" xfId="3235" xr:uid="{00000000-0005-0000-0000-0000A20C0000}"/>
    <cellStyle name="병합 후 가운데 정열" xfId="3236" xr:uid="{00000000-0005-0000-0000-0000A30C0000}"/>
    <cellStyle name="분수" xfId="3237" xr:uid="{00000000-0005-0000-0000-0000A40C0000}"/>
    <cellStyle name="뷭?" xfId="3238" xr:uid="{00000000-0005-0000-0000-0000A50C0000}"/>
    <cellStyle name="빨강" xfId="3239" xr:uid="{00000000-0005-0000-0000-0000A60C0000}"/>
    <cellStyle name="사업장별" xfId="3240" xr:uid="{00000000-0005-0000-0000-0000A70C0000}"/>
    <cellStyle name="산출식" xfId="3241" xr:uid="{00000000-0005-0000-0000-0000A80C0000}"/>
    <cellStyle name="常规_cs802" xfId="3242" xr:uid="{00000000-0005-0000-0000-0000A90C0000}"/>
    <cellStyle name="선택영역" xfId="3243" xr:uid="{00000000-0005-0000-0000-0000AA0C0000}"/>
    <cellStyle name="선택영역의 가운데로" xfId="3244" xr:uid="{00000000-0005-0000-0000-0000AB0C0000}"/>
    <cellStyle name="설계서" xfId="3245" xr:uid="{00000000-0005-0000-0000-0000AC0C0000}"/>
    <cellStyle name="설계서-내용" xfId="3246" xr:uid="{00000000-0005-0000-0000-0000AD0C0000}"/>
    <cellStyle name="설계서-내용-소수점" xfId="3247" xr:uid="{00000000-0005-0000-0000-0000AE0C0000}"/>
    <cellStyle name="설계서-내용-우" xfId="3248" xr:uid="{00000000-0005-0000-0000-0000AF0C0000}"/>
    <cellStyle name="설계서-내용-좌" xfId="3249" xr:uid="{00000000-0005-0000-0000-0000B00C0000}"/>
    <cellStyle name="설계서-소제목" xfId="3250" xr:uid="{00000000-0005-0000-0000-0000B10C0000}"/>
    <cellStyle name="설계서-타이틀" xfId="3251" xr:uid="{00000000-0005-0000-0000-0000B20C0000}"/>
    <cellStyle name="설계서-항목" xfId="3252" xr:uid="{00000000-0005-0000-0000-0000B30C0000}"/>
    <cellStyle name="세로줄" xfId="3253" xr:uid="{00000000-0005-0000-0000-0000B40C0000}"/>
    <cellStyle name="소공종" xfId="3254" xr:uid="{00000000-0005-0000-0000-0000B50C0000}"/>
    <cellStyle name="소수" xfId="3255" xr:uid="{00000000-0005-0000-0000-0000B60C0000}"/>
    <cellStyle name="소수3" xfId="3256" xr:uid="{00000000-0005-0000-0000-0000B70C0000}"/>
    <cellStyle name="소수4" xfId="3257" xr:uid="{00000000-0005-0000-0000-0000B80C0000}"/>
    <cellStyle name="소수점" xfId="3258" xr:uid="{00000000-0005-0000-0000-0000B90C0000}"/>
    <cellStyle name="수당" xfId="3259" xr:uid="{00000000-0005-0000-0000-0000BA0C0000}"/>
    <cellStyle name="수당2" xfId="3260" xr:uid="{00000000-0005-0000-0000-0000BB0C0000}"/>
    <cellStyle name="수량" xfId="3261" xr:uid="{00000000-0005-0000-0000-0000BC0C0000}"/>
    <cellStyle name="수량(Ea)" xfId="3262" xr:uid="{00000000-0005-0000-0000-0000BD0C0000}"/>
    <cellStyle name="수량1" xfId="3263" xr:uid="{00000000-0005-0000-0000-0000BE0C0000}"/>
    <cellStyle name="수량산출" xfId="3264" xr:uid="{00000000-0005-0000-0000-0000BF0C0000}"/>
    <cellStyle name="숨김" xfId="3265" xr:uid="{00000000-0005-0000-0000-0000C00C0000}"/>
    <cellStyle name="숫자" xfId="3266" xr:uid="{00000000-0005-0000-0000-0000C10C0000}"/>
    <cellStyle name="숫자(R)" xfId="3267" xr:uid="{00000000-0005-0000-0000-0000C20C0000}"/>
    <cellStyle name="숫자(R) 2" xfId="3268" xr:uid="{00000000-0005-0000-0000-0000C30C0000}"/>
    <cellStyle name="숫자(R) 3" xfId="3269" xr:uid="{00000000-0005-0000-0000-0000C40C0000}"/>
    <cellStyle name="숫자(R) 4" xfId="3270" xr:uid="{00000000-0005-0000-0000-0000C50C0000}"/>
    <cellStyle name="숫자(R)_0409 안동시청사 태양광-내역서(57(1).6kW)-수정" xfId="3271" xr:uid="{00000000-0005-0000-0000-0000C60C0000}"/>
    <cellStyle name="숫자1" xfId="3272" xr:uid="{00000000-0005-0000-0000-0000C70C0000}"/>
    <cellStyle name="숫자3" xfId="3273" xr:uid="{00000000-0005-0000-0000-0000C80C0000}"/>
    <cellStyle name="쉼표 [0] 10" xfId="3274" xr:uid="{00000000-0005-0000-0000-0000C90C0000}"/>
    <cellStyle name="쉼표 [0] 2" xfId="3275" xr:uid="{00000000-0005-0000-0000-0000CA0C0000}"/>
    <cellStyle name="쉼표 [0] 2 2" xfId="3276" xr:uid="{00000000-0005-0000-0000-0000CB0C0000}"/>
    <cellStyle name="쉼표 [0] 3" xfId="3277" xr:uid="{00000000-0005-0000-0000-0000CC0C0000}"/>
    <cellStyle name="쉼표 [0] 3 2" xfId="3278" xr:uid="{00000000-0005-0000-0000-0000CD0C0000}"/>
    <cellStyle name="쉼표 [0] 4" xfId="3279" xr:uid="{00000000-0005-0000-0000-0000CE0C0000}"/>
    <cellStyle name="쉼표 [0] 5" xfId="3280" xr:uid="{00000000-0005-0000-0000-0000CF0C0000}"/>
    <cellStyle name="쉼표 [0] 6" xfId="3281" xr:uid="{00000000-0005-0000-0000-0000D00C0000}"/>
    <cellStyle name="쉼표 [0] 7" xfId="3282" xr:uid="{00000000-0005-0000-0000-0000D10C0000}"/>
    <cellStyle name="쉼표 [0] 8" xfId="3283" xr:uid="{00000000-0005-0000-0000-0000D20C0000}"/>
    <cellStyle name="쉼표 [0] 8 2" xfId="3284" xr:uid="{00000000-0005-0000-0000-0000D30C0000}"/>
    <cellStyle name="쉼표 [0]_공사원가(전기)" xfId="3285" xr:uid="{00000000-0005-0000-0000-0000D40C0000}"/>
    <cellStyle name="쉼표 [0]_원가계산서" xfId="3286" xr:uid="{00000000-0005-0000-0000-0000D50C0000}"/>
    <cellStyle name="스타일 1" xfId="3287" xr:uid="{00000000-0005-0000-0000-0000D60C0000}"/>
    <cellStyle name="스타일 10" xfId="3288" xr:uid="{00000000-0005-0000-0000-0000D70C0000}"/>
    <cellStyle name="스타일 11" xfId="3289" xr:uid="{00000000-0005-0000-0000-0000D80C0000}"/>
    <cellStyle name="스타일 12" xfId="3290" xr:uid="{00000000-0005-0000-0000-0000D90C0000}"/>
    <cellStyle name="스타일 13" xfId="3291" xr:uid="{00000000-0005-0000-0000-0000DA0C0000}"/>
    <cellStyle name="스타일 14" xfId="3292" xr:uid="{00000000-0005-0000-0000-0000DB0C0000}"/>
    <cellStyle name="스타일 15" xfId="3293" xr:uid="{00000000-0005-0000-0000-0000DC0C0000}"/>
    <cellStyle name="스타일 16" xfId="3294" xr:uid="{00000000-0005-0000-0000-0000DD0C0000}"/>
    <cellStyle name="스타일 17" xfId="3295" xr:uid="{00000000-0005-0000-0000-0000DE0C0000}"/>
    <cellStyle name="스타일 18" xfId="3296" xr:uid="{00000000-0005-0000-0000-0000DF0C0000}"/>
    <cellStyle name="스타일 19" xfId="3297" xr:uid="{00000000-0005-0000-0000-0000E00C0000}"/>
    <cellStyle name="스타일 2" xfId="3298" xr:uid="{00000000-0005-0000-0000-0000E10C0000}"/>
    <cellStyle name="스타일 20" xfId="3299" xr:uid="{00000000-0005-0000-0000-0000E20C0000}"/>
    <cellStyle name="스타일 3" xfId="3300" xr:uid="{00000000-0005-0000-0000-0000E30C0000}"/>
    <cellStyle name="스타일 3 2" xfId="3301" xr:uid="{00000000-0005-0000-0000-0000E40C0000}"/>
    <cellStyle name="스타일 4" xfId="3302" xr:uid="{00000000-0005-0000-0000-0000E50C0000}"/>
    <cellStyle name="스타일 4 2" xfId="3303" xr:uid="{00000000-0005-0000-0000-0000E60C0000}"/>
    <cellStyle name="스타일 5" xfId="3304" xr:uid="{00000000-0005-0000-0000-0000E70C0000}"/>
    <cellStyle name="스타일 5 2" xfId="3305" xr:uid="{00000000-0005-0000-0000-0000E80C0000}"/>
    <cellStyle name="스타일 6" xfId="3306" xr:uid="{00000000-0005-0000-0000-0000E90C0000}"/>
    <cellStyle name="스타일 6 2" xfId="3307" xr:uid="{00000000-0005-0000-0000-0000EA0C0000}"/>
    <cellStyle name="스타일 7" xfId="3308" xr:uid="{00000000-0005-0000-0000-0000EB0C0000}"/>
    <cellStyle name="스타일 7 2" xfId="3309" xr:uid="{00000000-0005-0000-0000-0000EC0C0000}"/>
    <cellStyle name="스타일 8" xfId="3310" xr:uid="{00000000-0005-0000-0000-0000ED0C0000}"/>
    <cellStyle name="스타일 8 2" xfId="3311" xr:uid="{00000000-0005-0000-0000-0000EE0C0000}"/>
    <cellStyle name="스타일 9" xfId="3312" xr:uid="{00000000-0005-0000-0000-0000EF0C0000}"/>
    <cellStyle name="안건회계법인" xfId="3313" xr:uid="{00000000-0005-0000-0000-0000F00C0000}"/>
    <cellStyle name="양식-타이틀" xfId="3314" xr:uid="{00000000-0005-0000-0000-0000F10C0000}"/>
    <cellStyle name="연장" xfId="3315" xr:uid="{00000000-0005-0000-0000-0000F20C0000}"/>
    <cellStyle name="연장(1)" xfId="3316" xr:uid="{00000000-0005-0000-0000-0000F30C0000}"/>
    <cellStyle name="연장(2)" xfId="3317" xr:uid="{00000000-0005-0000-0000-0000F40C0000}"/>
    <cellStyle name="연장(㎞)" xfId="3318" xr:uid="{00000000-0005-0000-0000-0000F50C0000}"/>
    <cellStyle name="영호" xfId="3319" xr:uid="{00000000-0005-0000-0000-0000F60C0000}"/>
    <cellStyle name="옛체" xfId="3320" xr:uid="{00000000-0005-0000-0000-0000F70C0000}"/>
    <cellStyle name="우괄호_박심배수구조물공" xfId="3321" xr:uid="{00000000-0005-0000-0000-0000F80C0000}"/>
    <cellStyle name="우측양괄호" xfId="3322" xr:uid="{00000000-0005-0000-0000-0000F90C0000}"/>
    <cellStyle name="원" xfId="3323" xr:uid="{00000000-0005-0000-0000-0000FA0C0000}"/>
    <cellStyle name="원_0. 박열의사-총괄집계표(금회+차후)-1차수정" xfId="3324" xr:uid="{00000000-0005-0000-0000-0000FB0C0000}"/>
    <cellStyle name="원_0409 안동시청사 태양광-내역서(57(1).6kW)-수정" xfId="3325" xr:uid="{00000000-0005-0000-0000-0000FC0C0000}"/>
    <cellStyle name="원_1-3.단가산출서(중기손료)" xfId="3326" xr:uid="{00000000-0005-0000-0000-0000FD0C0000}"/>
    <cellStyle name="원_공사원가-안동시 본청 태양광설비공사" xfId="3327" xr:uid="{00000000-0005-0000-0000-0000FE0C0000}"/>
    <cellStyle name="원_관광 농업체험 네트워크 구축사업(금액이하)" xfId="3328" xr:uid="{00000000-0005-0000-0000-0000FF0C0000}"/>
    <cellStyle name="원_내역서(30kW)-예천청소년수련관_090309(최종)" xfId="3329" xr:uid="{00000000-0005-0000-0000-0000000D0000}"/>
    <cellStyle name="원_농협영주시지부견적2" xfId="3330" xr:uid="{00000000-0005-0000-0000-0000010D0000}"/>
    <cellStyle name="원_부산체신청전기공사(11.15)" xfId="3331" xr:uid="{00000000-0005-0000-0000-0000020D0000}"/>
    <cellStyle name="원_태양광내역서(구매제작)" xfId="3332" xr:uid="{00000000-0005-0000-0000-0000030D0000}"/>
    <cellStyle name="원_한국메탈-풋살구장조성-보고서" xfId="3333" xr:uid="{00000000-0005-0000-0000-0000040D0000}"/>
    <cellStyle name="원_항만관리사업소청사건립공사(설계변경1)" xfId="3334" xr:uid="{00000000-0005-0000-0000-0000050D0000}"/>
    <cellStyle name="유1" xfId="3335" xr:uid="{00000000-0005-0000-0000-0000060D0000}"/>
    <cellStyle name="유영" xfId="3336" xr:uid="{00000000-0005-0000-0000-0000070D0000}"/>
    <cellStyle name="인원" xfId="3337" xr:uid="{00000000-0005-0000-0000-0000080D0000}"/>
    <cellStyle name="인원1" xfId="3338" xr:uid="{00000000-0005-0000-0000-0000090D0000}"/>
    <cellStyle name="일반" xfId="3339" xr:uid="{00000000-0005-0000-0000-00000A0D0000}"/>
    <cellStyle name="일위대가" xfId="3340" xr:uid="{00000000-0005-0000-0000-00000B0D0000}"/>
    <cellStyle name="자리수" xfId="3341" xr:uid="{00000000-0005-0000-0000-00000C0D0000}"/>
    <cellStyle name="자리수 2" xfId="3342" xr:uid="{00000000-0005-0000-0000-00000D0D0000}"/>
    <cellStyle name="자리수 3" xfId="3343" xr:uid="{00000000-0005-0000-0000-00000E0D0000}"/>
    <cellStyle name="자리수 4" xfId="3344" xr:uid="{00000000-0005-0000-0000-00000F0D0000}"/>
    <cellStyle name="자리수_0409 안동시청사 태양광-내역서(57(1).6kW)-수정" xfId="3345" xr:uid="{00000000-0005-0000-0000-0000100D0000}"/>
    <cellStyle name="자리수0" xfId="3346" xr:uid="{00000000-0005-0000-0000-0000110D0000}"/>
    <cellStyle name="자리수0 2" xfId="3347" xr:uid="{00000000-0005-0000-0000-0000120D0000}"/>
    <cellStyle name="자리수0 3" xfId="3348" xr:uid="{00000000-0005-0000-0000-0000130D0000}"/>
    <cellStyle name="자리수0 4" xfId="3349" xr:uid="{00000000-0005-0000-0000-0000140D0000}"/>
    <cellStyle name="자리수0_0409 안동시청사 태양광-내역서(57(1).6kW)-수정" xfId="3350" xr:uid="{00000000-0005-0000-0000-0000150D0000}"/>
    <cellStyle name="㘀开㤀㜀谀䓖¾ᄀ䌀漀洀洀愀 嬀　崀开儀㐀 䘀夀㤀㘀" xfId="3351" xr:uid="{00000000-0005-0000-0000-0000160D0000}"/>
    <cellStyle name="작업량" xfId="3352" xr:uid="{00000000-0005-0000-0000-0000170D0000}"/>
    <cellStyle name="정렬" xfId="3353" xr:uid="{00000000-0005-0000-0000-0000180D0000}"/>
    <cellStyle name="정렬범위" xfId="3354" xr:uid="{00000000-0005-0000-0000-0000190D0000}"/>
    <cellStyle name="제곱" xfId="3355" xr:uid="{00000000-0005-0000-0000-00001A0D0000}"/>
    <cellStyle name="제목 5" xfId="3356" xr:uid="{00000000-0005-0000-0000-00001B0D0000}"/>
    <cellStyle name="제목 6" xfId="3357" xr:uid="{00000000-0005-0000-0000-00001C0D0000}"/>
    <cellStyle name="제목 7" xfId="3358" xr:uid="{00000000-0005-0000-0000-00001D0D0000}"/>
    <cellStyle name="제목[1 줄]" xfId="3359" xr:uid="{00000000-0005-0000-0000-00001E0D0000}"/>
    <cellStyle name="제목[2줄 아래]" xfId="3360" xr:uid="{00000000-0005-0000-0000-00001F0D0000}"/>
    <cellStyle name="제목[2줄 위]" xfId="3361" xr:uid="{00000000-0005-0000-0000-0000200D0000}"/>
    <cellStyle name="제목1" xfId="3362" xr:uid="{00000000-0005-0000-0000-0000210D0000}"/>
    <cellStyle name="제목2" xfId="3363" xr:uid="{00000000-0005-0000-0000-0000220D0000}"/>
    <cellStyle name="제목3" xfId="3364" xr:uid="{00000000-0005-0000-0000-0000230D0000}"/>
    <cellStyle name="좌괄호_박심배수구조물공" xfId="3365" xr:uid="{00000000-0005-0000-0000-0000240D0000}"/>
    <cellStyle name="좌측양괄호" xfId="3366" xr:uid="{00000000-0005-0000-0000-0000250D0000}"/>
    <cellStyle name="중요" xfId="3367" xr:uid="{00000000-0005-0000-0000-0000260D0000}"/>
    <cellStyle name="지정되지 않음" xfId="3368" xr:uid="{00000000-0005-0000-0000-0000270D0000}"/>
    <cellStyle name="지하철정렬" xfId="3369" xr:uid="{00000000-0005-0000-0000-0000280D0000}"/>
    <cellStyle name="집계" xfId="3370" xr:uid="{00000000-0005-0000-0000-0000290D0000}"/>
    <cellStyle name="체적(0)" xfId="3371" xr:uid="{00000000-0005-0000-0000-00002A0D0000}"/>
    <cellStyle name="체적(1)" xfId="3372" xr:uid="{00000000-0005-0000-0000-00002B0D0000}"/>
    <cellStyle name="체적(2)" xfId="3373" xr:uid="{00000000-0005-0000-0000-00002C0D0000}"/>
    <cellStyle name="측점" xfId="3374" xr:uid="{00000000-0005-0000-0000-00002D0D0000}"/>
    <cellStyle name="코드" xfId="3375" xr:uid="{00000000-0005-0000-0000-00002E0D0000}"/>
    <cellStyle name="콤" xfId="3376" xr:uid="{00000000-0005-0000-0000-00002F0D0000}"/>
    <cellStyle name="콤냡?&lt;_x000f_$??: `1_1 " xfId="3377" xr:uid="{00000000-0005-0000-0000-0000300D0000}"/>
    <cellStyle name="콤마" xfId="3378" xr:uid="{00000000-0005-0000-0000-0000310D0000}"/>
    <cellStyle name="콤마 [" xfId="3379" xr:uid="{00000000-0005-0000-0000-0000320D0000}"/>
    <cellStyle name="콤마 [#]" xfId="3380" xr:uid="{00000000-0005-0000-0000-0000330D0000}"/>
    <cellStyle name="콤마 []" xfId="3381" xr:uid="{00000000-0005-0000-0000-0000340D0000}"/>
    <cellStyle name="콤마 [0]" xfId="3382" xr:uid="{00000000-0005-0000-0000-0000350D0000}"/>
    <cellStyle name="콤마 [1]" xfId="3383" xr:uid="{00000000-0005-0000-0000-0000360D0000}"/>
    <cellStyle name="콤마 [2]" xfId="3384" xr:uid="{00000000-0005-0000-0000-0000370D0000}"/>
    <cellStyle name="콤마 [3]" xfId="3385" xr:uid="{00000000-0005-0000-0000-0000380D0000}"/>
    <cellStyle name="콤마 [금액]" xfId="3386" xr:uid="{00000000-0005-0000-0000-0000390D0000}"/>
    <cellStyle name="콤마 [소수]" xfId="3387" xr:uid="{00000000-0005-0000-0000-00003A0D0000}"/>
    <cellStyle name="콤마 [수량]" xfId="3388" xr:uid="{00000000-0005-0000-0000-00003B0D0000}"/>
    <cellStyle name="콤마 1" xfId="3389" xr:uid="{00000000-0005-0000-0000-00003C0D0000}"/>
    <cellStyle name="콤마(0)" xfId="3390" xr:uid="{00000000-0005-0000-0000-00003D0D0000}"/>
    <cellStyle name="콤마(1)" xfId="3391" xr:uid="{00000000-0005-0000-0000-00003E0D0000}"/>
    <cellStyle name="콤마(2)" xfId="3392" xr:uid="{00000000-0005-0000-0000-00003F0D0000}"/>
    <cellStyle name="콤마(20)" xfId="3393" xr:uid="{00000000-0005-0000-0000-0000400D0000}"/>
    <cellStyle name="콤마(3)" xfId="3394" xr:uid="{00000000-0005-0000-0000-0000410D0000}"/>
    <cellStyle name="콤마[ ]" xfId="3395" xr:uid="{00000000-0005-0000-0000-0000420D0000}"/>
    <cellStyle name="콤마[*]" xfId="3396" xr:uid="{00000000-0005-0000-0000-0000430D0000}"/>
    <cellStyle name="콤마[,]" xfId="3397" xr:uid="{00000000-0005-0000-0000-0000440D0000}"/>
    <cellStyle name="콤마[.]" xfId="3398" xr:uid="{00000000-0005-0000-0000-0000450D0000}"/>
    <cellStyle name="콤마[0]" xfId="3399" xr:uid="{00000000-0005-0000-0000-0000460D0000}"/>
    <cellStyle name="콤마[0] 2" xfId="3400" xr:uid="{00000000-0005-0000-0000-0000470D0000}"/>
    <cellStyle name="콤마[0] 3" xfId="3401" xr:uid="{00000000-0005-0000-0000-0000480D0000}"/>
    <cellStyle name="콤마[0] 4" xfId="3402" xr:uid="{00000000-0005-0000-0000-0000490D0000}"/>
    <cellStyle name="콤마_  종  합  " xfId="3403" xr:uid="{00000000-0005-0000-0000-00004A0D0000}"/>
    <cellStyle name="콤마宛 " xfId="3404" xr:uid="{00000000-0005-0000-0000-00004B0D0000}"/>
    <cellStyle name="콤마桓?琉?업종별 " xfId="3405" xr:uid="{00000000-0005-0000-0000-00004C0D0000}"/>
    <cellStyle name="콤마쇔[0]_대총괄표 " xfId="3406" xr:uid="{00000000-0005-0000-0000-00004D0D0000}"/>
    <cellStyle name="콤막 [0]_수출실적 _양식98" xfId="3407" xr:uid="{00000000-0005-0000-0000-00004E0D0000}"/>
    <cellStyle name="톤" xfId="3408" xr:uid="{00000000-0005-0000-0000-00004F0D0000}"/>
    <cellStyle name="통" xfId="3409" xr:uid="{00000000-0005-0000-0000-0000500D0000}"/>
    <cellStyle name="통화 [" xfId="3410" xr:uid="{00000000-0005-0000-0000-0000510D0000}"/>
    <cellStyle name="통화 [0] 2" xfId="3411" xr:uid="{00000000-0005-0000-0000-0000520D0000}"/>
    <cellStyle name="통화 [0㉝〸" xfId="3412" xr:uid="{00000000-0005-0000-0000-0000530D0000}"/>
    <cellStyle name="퍼센트" xfId="3413" xr:uid="{00000000-0005-0000-0000-0000540D0000}"/>
    <cellStyle name="퍼센트 2" xfId="3414" xr:uid="{00000000-0005-0000-0000-0000550D0000}"/>
    <cellStyle name="퍼센트 3" xfId="3415" xr:uid="{00000000-0005-0000-0000-0000560D0000}"/>
    <cellStyle name="퍼센트 4" xfId="3416" xr:uid="{00000000-0005-0000-0000-0000570D0000}"/>
    <cellStyle name="퍼센트_0409 안동시청사 태양광-내역서(57(1).6kW)-수정" xfId="3417" xr:uid="{00000000-0005-0000-0000-0000580D0000}"/>
    <cellStyle name="표" xfId="3418" xr:uid="{00000000-0005-0000-0000-0000590D0000}"/>
    <cellStyle name="表示済みのハイパーリンク" xfId="3419" xr:uid="{00000000-0005-0000-0000-00005A0D0000}"/>
    <cellStyle name="표준" xfId="0" builtinId="0"/>
    <cellStyle name="표준 10" xfId="3420" xr:uid="{00000000-0005-0000-0000-00005C0D0000}"/>
    <cellStyle name="표준 11" xfId="3421" xr:uid="{00000000-0005-0000-0000-00005D0D0000}"/>
    <cellStyle name="표준 12" xfId="3422" xr:uid="{00000000-0005-0000-0000-00005E0D0000}"/>
    <cellStyle name="표준 12 2" xfId="3423" xr:uid="{00000000-0005-0000-0000-00005F0D0000}"/>
    <cellStyle name="표준 13" xfId="3424" xr:uid="{00000000-0005-0000-0000-0000600D0000}"/>
    <cellStyle name="표준 14" xfId="3425" xr:uid="{00000000-0005-0000-0000-0000610D0000}"/>
    <cellStyle name="표준 14 2" xfId="3426" xr:uid="{00000000-0005-0000-0000-0000620D0000}"/>
    <cellStyle name="표준 15" xfId="3427" xr:uid="{00000000-0005-0000-0000-0000630D0000}"/>
    <cellStyle name="표준 15 2" xfId="3428" xr:uid="{00000000-0005-0000-0000-0000640D0000}"/>
    <cellStyle name="표준 16" xfId="3429" xr:uid="{00000000-0005-0000-0000-0000650D0000}"/>
    <cellStyle name="표준 16 2" xfId="3430" xr:uid="{00000000-0005-0000-0000-0000660D0000}"/>
    <cellStyle name="표준 17" xfId="3431" xr:uid="{00000000-0005-0000-0000-0000670D0000}"/>
    <cellStyle name="표준 17 2" xfId="3432" xr:uid="{00000000-0005-0000-0000-0000680D0000}"/>
    <cellStyle name="표준 18" xfId="3433" xr:uid="{00000000-0005-0000-0000-0000690D0000}"/>
    <cellStyle name="표준 18 2" xfId="3434" xr:uid="{00000000-0005-0000-0000-00006A0D0000}"/>
    <cellStyle name="표준 19" xfId="3435" xr:uid="{00000000-0005-0000-0000-00006B0D0000}"/>
    <cellStyle name="표준 19 2" xfId="3436" xr:uid="{00000000-0005-0000-0000-00006C0D0000}"/>
    <cellStyle name="표준 2" xfId="3437" xr:uid="{00000000-0005-0000-0000-00006D0D0000}"/>
    <cellStyle name="표준 2 2" xfId="3438" xr:uid="{00000000-0005-0000-0000-00006E0D0000}"/>
    <cellStyle name="표준 2 2 2" xfId="3439" xr:uid="{00000000-0005-0000-0000-00006F0D0000}"/>
    <cellStyle name="표준 2 2_(주)설텍-보고서" xfId="3440" xr:uid="{00000000-0005-0000-0000-0000700D0000}"/>
    <cellStyle name="표준 2 3" xfId="3441" xr:uid="{00000000-0005-0000-0000-0000710D0000}"/>
    <cellStyle name="표준 2 4" xfId="3442" xr:uid="{00000000-0005-0000-0000-0000720D0000}"/>
    <cellStyle name="표준 2_(주)설텍-보고서" xfId="3443" xr:uid="{00000000-0005-0000-0000-0000730D0000}"/>
    <cellStyle name="표준 20" xfId="3444" xr:uid="{00000000-0005-0000-0000-0000740D0000}"/>
    <cellStyle name="표준 21" xfId="3445" xr:uid="{00000000-0005-0000-0000-0000750D0000}"/>
    <cellStyle name="표준 22" xfId="3446" xr:uid="{00000000-0005-0000-0000-0000760D0000}"/>
    <cellStyle name="표준 23" xfId="3447" xr:uid="{00000000-0005-0000-0000-0000770D0000}"/>
    <cellStyle name="표준 24" xfId="3448" xr:uid="{00000000-0005-0000-0000-0000780D0000}"/>
    <cellStyle name="표준 25" xfId="3449" xr:uid="{00000000-0005-0000-0000-0000790D0000}"/>
    <cellStyle name="표준 26" xfId="3450" xr:uid="{00000000-0005-0000-0000-00007A0D0000}"/>
    <cellStyle name="표준 27" xfId="3451" xr:uid="{00000000-0005-0000-0000-00007B0D0000}"/>
    <cellStyle name="표준 28" xfId="3452" xr:uid="{00000000-0005-0000-0000-00007C0D0000}"/>
    <cellStyle name="표준 29" xfId="3453" xr:uid="{00000000-0005-0000-0000-00007D0D0000}"/>
    <cellStyle name="표준 3" xfId="3454" xr:uid="{00000000-0005-0000-0000-00007E0D0000}"/>
    <cellStyle name="표준 3 2" xfId="3455" xr:uid="{00000000-0005-0000-0000-00007F0D0000}"/>
    <cellStyle name="표준 3 3" xfId="3456" xr:uid="{00000000-0005-0000-0000-0000800D0000}"/>
    <cellStyle name="표준 3_(주)설텍-보고서" xfId="3457" xr:uid="{00000000-0005-0000-0000-0000810D0000}"/>
    <cellStyle name="표준 30" xfId="3458" xr:uid="{00000000-0005-0000-0000-0000820D0000}"/>
    <cellStyle name="표준 31" xfId="3459" xr:uid="{00000000-0005-0000-0000-0000830D0000}"/>
    <cellStyle name="표준 32" xfId="3460" xr:uid="{00000000-0005-0000-0000-0000840D0000}"/>
    <cellStyle name="표준 33" xfId="3461" xr:uid="{00000000-0005-0000-0000-0000850D0000}"/>
    <cellStyle name="표준 34" xfId="3462" xr:uid="{00000000-0005-0000-0000-0000860D0000}"/>
    <cellStyle name="표준 35" xfId="3463" xr:uid="{00000000-0005-0000-0000-0000870D0000}"/>
    <cellStyle name="표준 36" xfId="3502" xr:uid="{AF82D592-CF24-4FA1-B643-C74EB0E97568}"/>
    <cellStyle name="표준 37" xfId="3503" xr:uid="{00864775-E199-4E3F-96CA-2CF9EF728B27}"/>
    <cellStyle name="표준 38" xfId="3504" xr:uid="{6DA87B37-55DE-418E-BD4E-C0B9B66C93B1}"/>
    <cellStyle name="표준 39" xfId="3505" xr:uid="{12DA54AC-7069-4103-B6A6-F6C2D2A1AD58}"/>
    <cellStyle name="표준 4" xfId="3464" xr:uid="{00000000-0005-0000-0000-0000880D0000}"/>
    <cellStyle name="표준 4 2" xfId="3465" xr:uid="{00000000-0005-0000-0000-0000890D0000}"/>
    <cellStyle name="표준 4_(주)설텍-보고서" xfId="3466" xr:uid="{00000000-0005-0000-0000-00008A0D0000}"/>
    <cellStyle name="표준 40" xfId="3506" xr:uid="{ED5B9BAF-CF98-441E-ADD5-41EB43BC00C1}"/>
    <cellStyle name="표준 41" xfId="3507" xr:uid="{E4C6574B-2F91-4A8C-A728-F29F67AEFB4A}"/>
    <cellStyle name="표준 42" xfId="3508" xr:uid="{7C0930B3-821C-405D-906D-7F6E6C6FA480}"/>
    <cellStyle name="표준 43" xfId="3509" xr:uid="{663F8399-4211-45FD-98A0-3075C68A52A2}"/>
    <cellStyle name="표준 44" xfId="3510" xr:uid="{5EB44A4D-C6E3-40B1-B1CE-231BC0A7FB6E}"/>
    <cellStyle name="표준 45" xfId="3511" xr:uid="{09BF2B83-DA67-4945-9F01-8D59F58B7289}"/>
    <cellStyle name="표준 46" xfId="3512" xr:uid="{4F7F35F4-F386-46F7-B258-876E4DEE7D28}"/>
    <cellStyle name="표준 47" xfId="3513" xr:uid="{5C46750E-F9DD-42E8-B4A7-E348331B936E}"/>
    <cellStyle name="표준 48" xfId="3514" xr:uid="{AC9FB45B-170E-4244-BE8B-6A2081B370E9}"/>
    <cellStyle name="표준 49" xfId="3515" xr:uid="{62E4D55D-33A9-4786-8DFE-64DAAF859199}"/>
    <cellStyle name="표준 5" xfId="3467" xr:uid="{00000000-0005-0000-0000-00008B0D0000}"/>
    <cellStyle name="표준 50" xfId="3516" xr:uid="{9AA29787-8E60-430B-BAA4-D2212E2497CB}"/>
    <cellStyle name="표준 51" xfId="3517" xr:uid="{C3BEB723-31AA-4DF7-A22F-E909D099E870}"/>
    <cellStyle name="표준 52" xfId="3518" xr:uid="{07972FDD-4653-46C3-8450-2A9BE003D31C}"/>
    <cellStyle name="표준 53" xfId="3519" xr:uid="{2CDE1B81-C472-47B8-BD47-24DEF24F0B35}"/>
    <cellStyle name="표준 54" xfId="3520" xr:uid="{19D8A476-F6A3-477F-9ADE-715012FE5C7B}"/>
    <cellStyle name="표준 55" xfId="3521" xr:uid="{5610DF30-78B4-40B1-B93F-8200D77F4764}"/>
    <cellStyle name="표준 56" xfId="3523" xr:uid="{E4FE1722-76DE-4266-A7A1-6615549DA700}"/>
    <cellStyle name="표준 57" xfId="3524" xr:uid="{7158D1C9-1A51-41F5-AFB1-C925811558FB}"/>
    <cellStyle name="표준 58" xfId="3525" xr:uid="{F70FAC78-97A7-495C-9225-3E8E04A0F8CD}"/>
    <cellStyle name="표준 59" xfId="3526" xr:uid="{6F1C2CEC-CB89-499D-B8C4-EC6C0F67392C}"/>
    <cellStyle name="표준 6" xfId="3468" xr:uid="{00000000-0005-0000-0000-00008C0D0000}"/>
    <cellStyle name="표준 60" xfId="3527" xr:uid="{5022C17C-0869-47B7-912A-DB05DFFB14F7}"/>
    <cellStyle name="표준 7" xfId="3469" xr:uid="{00000000-0005-0000-0000-00008D0D0000}"/>
    <cellStyle name="표준 8" xfId="3470" xr:uid="{00000000-0005-0000-0000-00008E0D0000}"/>
    <cellStyle name="표준 9" xfId="3471" xr:uid="{00000000-0005-0000-0000-00008F0D0000}"/>
    <cellStyle name="標準_Akia(F）-8" xfId="3472" xr:uid="{00000000-0005-0000-0000-0000900D0000}"/>
    <cellStyle name="표준_KBS" xfId="3473" xr:uid="{00000000-0005-0000-0000-0000910D0000}"/>
    <cellStyle name="표준_계림고등" xfId="3474" xr:uid="{00000000-0005-0000-0000-0000920D0000}"/>
    <cellStyle name="표준_원가계산서" xfId="3475" xr:uid="{00000000-0005-0000-0000-0000930D0000}"/>
    <cellStyle name="표준_자탐공사" xfId="3476" xr:uid="{00000000-0005-0000-0000-0000940D0000}"/>
    <cellStyle name="표준_전기1" xfId="3477" xr:uid="{00000000-0005-0000-0000-0000950D0000}"/>
    <cellStyle name="표준_한국국제협력단원가계산(2005.11.21최종)" xfId="3478" xr:uid="{00000000-0005-0000-0000-0000970D0000}"/>
    <cellStyle name="표준1" xfId="3479" xr:uid="{00000000-0005-0000-0000-0000980D0000}"/>
    <cellStyle name="표준2" xfId="3480" xr:uid="{00000000-0005-0000-0000-0000990D0000}"/>
    <cellStyle name="표쥰" xfId="3481" xr:uid="{00000000-0005-0000-0000-00009A0D0000}"/>
    <cellStyle name="합계" xfId="3482" xr:uid="{00000000-0005-0000-0000-00009C0D0000}"/>
    <cellStyle name="합산" xfId="3483" xr:uid="{00000000-0005-0000-0000-00009D0D0000}"/>
    <cellStyle name="합산 2" xfId="3484" xr:uid="{00000000-0005-0000-0000-00009E0D0000}"/>
    <cellStyle name="합산 3" xfId="3485" xr:uid="{00000000-0005-0000-0000-00009F0D0000}"/>
    <cellStyle name="합산 4" xfId="3486" xr:uid="{00000000-0005-0000-0000-0000A00D0000}"/>
    <cellStyle name="합산_0409 안동시청사 태양광-내역서(57(1).6kW)-수정" xfId="3487" xr:uid="{00000000-0005-0000-0000-0000A10D0000}"/>
    <cellStyle name="항목" xfId="3488" xr:uid="{00000000-0005-0000-0000-0000A20D0000}"/>
    <cellStyle name="垓" xfId="3489" xr:uid="{00000000-0005-0000-0000-0000A30D0000}"/>
    <cellStyle name="해동양식" xfId="3490" xr:uid="{00000000-0005-0000-0000-0000A40D0000}"/>
    <cellStyle name="화폐기호" xfId="3491" xr:uid="{00000000-0005-0000-0000-0000A50D0000}"/>
    <cellStyle name="화폐기호 2" xfId="3492" xr:uid="{00000000-0005-0000-0000-0000A60D0000}"/>
    <cellStyle name="화폐기호 3" xfId="3493" xr:uid="{00000000-0005-0000-0000-0000A70D0000}"/>
    <cellStyle name="화폐기호 4" xfId="3494" xr:uid="{00000000-0005-0000-0000-0000A80D0000}"/>
    <cellStyle name="화폐기호_0409 안동시청사 태양광-내역서(57(1).6kW)-수정" xfId="3495" xr:uid="{00000000-0005-0000-0000-0000A90D0000}"/>
    <cellStyle name="화폐기호0" xfId="3496" xr:uid="{00000000-0005-0000-0000-0000AA0D0000}"/>
    <cellStyle name="화폐기호0 2" xfId="3497" xr:uid="{00000000-0005-0000-0000-0000AB0D0000}"/>
    <cellStyle name="화폐기호0 3" xfId="3498" xr:uid="{00000000-0005-0000-0000-0000AC0D0000}"/>
    <cellStyle name="화폐기호0 4" xfId="3499" xr:uid="{00000000-0005-0000-0000-0000AD0D0000}"/>
    <cellStyle name="화폐기호0_0409 안동시청사 태양광-내역서(57(1).6kW)-수정" xfId="3500" xr:uid="{00000000-0005-0000-0000-0000AE0D0000}"/>
    <cellStyle name="ㅣ" xfId="3501" xr:uid="{00000000-0005-0000-0000-0000AF0D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9" Type="http://schemas.openxmlformats.org/officeDocument/2006/relationships/externalLink" Target="externalLinks/externalLink14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9.xml"/><Relationship Id="rId42" Type="http://schemas.openxmlformats.org/officeDocument/2006/relationships/externalLink" Target="externalLinks/externalLink17.xml"/><Relationship Id="rId47" Type="http://schemas.openxmlformats.org/officeDocument/2006/relationships/externalLink" Target="externalLinks/externalLink22.xml"/><Relationship Id="rId50" Type="http://schemas.openxmlformats.org/officeDocument/2006/relationships/externalLink" Target="externalLinks/externalLink25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externalLink" Target="externalLinks/externalLink4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7.xml"/><Relationship Id="rId37" Type="http://schemas.openxmlformats.org/officeDocument/2006/relationships/externalLink" Target="externalLinks/externalLink12.xml"/><Relationship Id="rId40" Type="http://schemas.openxmlformats.org/officeDocument/2006/relationships/externalLink" Target="externalLinks/externalLink15.xml"/><Relationship Id="rId45" Type="http://schemas.openxmlformats.org/officeDocument/2006/relationships/externalLink" Target="externalLinks/externalLink20.xml"/><Relationship Id="rId53" Type="http://schemas.openxmlformats.org/officeDocument/2006/relationships/externalLink" Target="externalLinks/externalLink28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externalLink" Target="externalLinks/externalLink5.xml"/><Relationship Id="rId35" Type="http://schemas.openxmlformats.org/officeDocument/2006/relationships/externalLink" Target="externalLinks/externalLink10.xml"/><Relationship Id="rId43" Type="http://schemas.openxmlformats.org/officeDocument/2006/relationships/externalLink" Target="externalLinks/externalLink18.xml"/><Relationship Id="rId48" Type="http://schemas.openxmlformats.org/officeDocument/2006/relationships/externalLink" Target="externalLinks/externalLink23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6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8.xml"/><Relationship Id="rId38" Type="http://schemas.openxmlformats.org/officeDocument/2006/relationships/externalLink" Target="externalLinks/externalLink13.xml"/><Relationship Id="rId46" Type="http://schemas.openxmlformats.org/officeDocument/2006/relationships/externalLink" Target="externalLinks/externalLink2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6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36" Type="http://schemas.openxmlformats.org/officeDocument/2006/relationships/externalLink" Target="externalLinks/externalLink11.xml"/><Relationship Id="rId49" Type="http://schemas.openxmlformats.org/officeDocument/2006/relationships/externalLink" Target="externalLinks/externalLink24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6.xml"/><Relationship Id="rId44" Type="http://schemas.openxmlformats.org/officeDocument/2006/relationships/externalLink" Target="externalLinks/externalLink19.xml"/><Relationship Id="rId52" Type="http://schemas.openxmlformats.org/officeDocument/2006/relationships/externalLink" Target="externalLinks/externalLink2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693E0D5-9597-EF70-EF0B-04D1DD262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7312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22CFA47-7E4A-4D34-A9D5-4444D6884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7312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3FD6442-A52E-4FDA-8828-7901A04B3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7312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F03DEBE-EB44-4876-945A-B44E2F78B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7312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E5AC50D-E52E-451F-9526-533243A025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7312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3D259DD-7C39-49D4-8AE7-84D0E89FA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73EB97E-3C1C-4EE1-90CB-EC63DED72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26E64CB-8F90-4EE1-A18C-287CB6E9D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64113C7-F98F-434C-9829-3679D60D4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602DFEB-1989-4A64-A13B-D3DC9F1F7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89;&#50629;&#48169;\2013\&#50857;&#50669;&#48324;\&#51032;&#49457;&#44552;&#49457;&#46020;&#47196;&#54869;&#51109;&#44277;&#49324;\&#44552;&#49457;&#46020;&#47196;%20&#54869;&#51109;%20&#51204;&#44592;&#44277;&#49324;%20&#49444;&#44228;&#49436;(0924)\1.%20&#45236;&#50669;&#49436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037\data\data\2-&#49892;&#54665;\&#44148;&#52629;\2-&#51228;&#51452;&#50672;&#46041;2&#52264;&#48376;&#49892;&#54665;\&#51228;&#51452;&#50672;&#46041;2(&#44032;&#49892;&#54665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JT-97\R-SUWONJ\REP\P7-5-31\LX-C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SOFFICE\Excel\DATA1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20\&#46041;&#50577;&#44592;&#49696;&#45800;%20(Dye-p20)\&#47448;&#51064;&#49689;-2003-3\My%20Documents\2002&#45380;&#46020;\&#51228;&#51312;2002\ryu\RYU1\SINGLE\EMAIL\temp\02\980226%20&#54056;&#49496;MESA&#48716;&#4637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20\&#46041;&#50577;&#44592;&#49696;&#45800;%20(Dye-p20)\2005&#45380;%20&#49444;&#44228;&#48169;\&#50857;&#50669;&#48324;&#47784;&#51020;\19.&#44228;&#47548;&#51473;&#50808;2&#44368;%20&#45257;&#45212;&#48169;%20&#48143;%20&#44592;&#53440;&#49884;&#49444;&#44060;&#49440;%20&#51204;&#44592;&#49444;&#44228;&#50857;&#50669;\&#52572;&#51333;&#45225;&#54408;(2005.07.07)\&#45236;&#50669;\&#46020;&#44553;&#45236;&#50669;\&#44204;&#51201;\&#44368;&#50977;&#52397;\1221\&#54868;&#51652;\&#45236;&#50669;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J20826\B&#49892;&#54665;\HLOTUS\9801J\OUT\Y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4592;&#44228;&#44221;&#487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My%20Documents\&#44032;&#48169;&#51060;&#48169;\&#54924;&#44288;\&#50696;&#51452;&#47928;&#54868;&#50696;&#49696;\&#50629;&#52404;&#44204;&#51201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333;&#49689;\d\&#54868;&#47749;&#44256;&#46321;&#54617;&#44368;\&#45236;&#50669;&#49436;\&#45824;&#44396;&#51649;&#50629;&#51204;&#47928;&#54617;&#4436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49436;&#50872;\&#44053;&#48320;&#48513;&#47196;\My%20Documents\&#53456;&#51652;&#45840;\&#53664;&#52384;&#51032;&#47280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5&#45380;%20&#51089;&#50629;&#51652;&#54665;&#51473;\&#51077;&#52272;%20&#48143;%20&#49688;&#51032;\2015.11\&#50864;&#54200;&#51665;&#51473;&#44397;-&#49440;&#50612;&#45824;&#44036;&#46020;&#47196;%20&#44032;&#47196;&#46321;,%20&#44368;&#53685;&#49888;&#54840;&#49444;&#48708;%20&#49892;&#49884;&#49444;&#44228;&#50857;&#50669;\151118\2.&#44277;&#49324;&#50896;&#44032;\&#50864;&#54200;&#51665;&#51473;&#44397;-&#49440;&#50612;&#45824;&#44036;&#46020;&#47196;%20&#44032;&#47196;&#46321;&#44368;&#53685;&#49888;&#54840;&#49444;&#48708;%20&#49444;&#52824;&#44277;&#49324;&#50896;&#4403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54016;&#44277;&#50976;&#48169;\&#49444;&#44228;&#54016;&#26032;&#44277;&#50976;\(&#51216;&#52492;&#44256;)&#52384;&#44144;&#49328;&#526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EX\&#53664;&#47785;&#51068;&#5094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6020;&#47196;&#49688;&#47049;\&#51473;&#49457;&#49688;&#5120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1999&#44204;&#51201;\&#50808;&#48512;&#44204;&#51201;\&#50504;&#49328;&#47928;&#54868;&#44288;\PROJECT\DAEGU\LSH\&#54980;&#4579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44508;\Data%20(D)\&#44404;&#54252;&#52380;\&#49688;&#47049;&#49688;&#51221;(6&#50900;25&#51068;)\&#50696;&#49328;&#49436;0525-&#49340;&#5050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212;&#51648;&#46020;&#54872;&#44221;&#45824;&#51473;&#44264;&#54532;&#51109;\&#45432;&#51012;\&#49444;&#44228;&#45236;&#50669;&#49436;&#48143;&#49688;&#47049;&#49328;&#52636;&#49436;\&#49688;&#47049;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mtong\c\&#54861;&#49457;&#51456;\KHS\&#54617;&#44368;&#48324;\&#47564;&#45909;&#44256;\&#53685;&#49888;&#45236;&#50669;&#49436;(&#52488;.&#51473;.&#44256;.99.11)&#48376;&#52397;&#5085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49888;\D\&#49444;&#44228;&#51088;&#47308;\&#53444;&#48169;&#51473;\&#53444;&#48169;&#51473;&#52572;&#51333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6020;&#47196;&#49688;&#47049;\&#47928;&#50577;&#51204;&#4968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PROJECT\ELLWORD\98HABAN\518\NEAYUK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&#49444;&#44228;data\&#50669;&#44257;&#44732;&#50844;&#47196;\final\&#45236;&#50669;&#49436;\&#50669;&#44257;(&#51204;&#44592;&#45236;&#50669;&#49436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ELLWORD\98HABAN\518\NEAYUK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My%20Documents\&#51089;&#50629;&#49892;\&#52649;&#48513;&#49440;(&#52572;&#51333;)\&#48156;&#51452;&#49436;&#51089;&#50629;&#50756;&#47308;\&#45236;&#50669;&#49436;\&#44148;&#48376;&#50857;\&#44060;&#49548;&#48324;&#47749;&#49464;&#5436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unzipped\1&#44277;&#44396;&#44277;&#45236;&#50669;\&#51204;&#44592;&#44228;&#51109;\&#54032;&#51221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단가"/>
      <sheetName val="잡비"/>
      <sheetName val="견적현황"/>
      <sheetName val="견적서"/>
      <sheetName val="내역"/>
      <sheetName val="일위대가"/>
      <sheetName val="일위대가 (2)"/>
      <sheetName val="용인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G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자재단가"/>
      <sheetName val="날개벽수량표"/>
      <sheetName val="LX-C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날개벽수량표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3BL공동구 수량"/>
      <sheetName val="980226 패션MESA빌딩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total내역"/>
      <sheetName val="내역"/>
      <sheetName val="물가대비표"/>
      <sheetName val="공량"/>
      <sheetName val="견적"/>
      <sheetName val="Sheet3"/>
      <sheetName val="산수배수"/>
      <sheetName val="코드표"/>
      <sheetName val="설계서을"/>
      <sheetName val="물가시세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정부노임단가"/>
      <sheetName val="날개벽수량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"/>
      <sheetName val="#REF"/>
      <sheetName val="전체"/>
      <sheetName val="수량산출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집계표"/>
      <sheetName val="예산내역서"/>
      <sheetName val="설계예산서"/>
      <sheetName val="표지"/>
      <sheetName val="노임단가"/>
      <sheetName val="내역"/>
      <sheetName val="표지 (2)"/>
      <sheetName val="단가산출1"/>
      <sheetName val="단가산출2"/>
      <sheetName val="단가산출"/>
      <sheetName val="건축내역서"/>
      <sheetName val="설비내역서"/>
      <sheetName val="전기내역서"/>
      <sheetName val="일위대가"/>
      <sheetName val="내역서"/>
      <sheetName val="제품표준규격"/>
      <sheetName val="사용자정의"/>
      <sheetName val="6PILE  (돌출)"/>
      <sheetName val="#REF"/>
      <sheetName val="내역서 (2)"/>
      <sheetName val="관급자재"/>
      <sheetName val="현장관리비"/>
      <sheetName val="Y-WORK"/>
      <sheetName val="할증"/>
      <sheetName val="FACTOR"/>
      <sheetName val="신우"/>
      <sheetName val="실행간접비용"/>
      <sheetName val="Macro"/>
      <sheetName val="Taux"/>
      <sheetName val="AP1"/>
      <sheetName val="견적서"/>
      <sheetName val="단1"/>
      <sheetName val="업체견적"/>
      <sheetName val="견적을"/>
      <sheetName val="확약서"/>
      <sheetName val="COA-17"/>
      <sheetName val="C-18"/>
      <sheetName val="산출내역서집계표"/>
      <sheetName val="96수출"/>
      <sheetName val="기본일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단가표"/>
      <sheetName val="총집계표"/>
      <sheetName val="개요"/>
      <sheetName val="WOC96-412-4"/>
      <sheetName val="집계"/>
      <sheetName val="직노"/>
      <sheetName val="내역서2안"/>
      <sheetName val="실행내역"/>
      <sheetName val="분석"/>
      <sheetName val="단가"/>
      <sheetName val="수량산출"/>
      <sheetName val="소방"/>
      <sheetName val="plan&amp;section of foundation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foxz"/>
      <sheetName val="갑지 (8)"/>
      <sheetName val="산출내역서집계표"/>
      <sheetName val="원가계산"/>
      <sheetName val="Sheet1"/>
      <sheetName val="원가계산서(최초)"/>
      <sheetName val="원가계산 (2)"/>
      <sheetName val="공사비집계"/>
      <sheetName val="건축"/>
      <sheetName val="설비"/>
      <sheetName val="토목"/>
      <sheetName val="가스"/>
      <sheetName val="정화조"/>
      <sheetName val="조경"/>
      <sheetName val="소화"/>
      <sheetName val="실행철강하도"/>
      <sheetName val="단가"/>
      <sheetName val="자재단가"/>
      <sheetName val="예산조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BID"/>
      <sheetName val="날개벽수량표"/>
      <sheetName val="원가서"/>
      <sheetName val="덕전리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 (2)"/>
      <sheetName val="표지 "/>
      <sheetName val="설계서용지 "/>
      <sheetName val="원가계산"/>
      <sheetName val="한전불입"/>
      <sheetName val="정보센터연동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VXXXXX"/>
      <sheetName val="Sheet1"/>
      <sheetName val="날개벽수량표"/>
      <sheetName val="일위대가"/>
      <sheetName val="BID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전기"/>
      <sheetName val="계수시트"/>
      <sheetName val="원가계산서"/>
      <sheetName val="단가목록"/>
      <sheetName val="시설물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대비"/>
      <sheetName val="날개벽수량표"/>
      <sheetName val="9811"/>
    </sheetNames>
    <sheetDataSet>
      <sheetData sheetId="0"/>
      <sheetData sheetId="1">
        <row r="11">
          <cell r="AH11">
            <v>480</v>
          </cell>
        </row>
      </sheetData>
      <sheetData sheetId="2"/>
      <sheetData sheetId="3">
        <row r="34">
          <cell r="BU34">
            <v>1807.94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노임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물가대비표"/>
      <sheetName val="증감대비"/>
      <sheetName val="설계명세"/>
      <sheetName val="관급자재"/>
      <sheetName val="단가 및 재료비"/>
      <sheetName val="중기사용료산출근거"/>
      <sheetName val="WORK"/>
      <sheetName val="Y-WORK"/>
      <sheetName val="총괄집계표"/>
      <sheetName val="내역"/>
      <sheetName val="밀양내역"/>
      <sheetName val="소포내역 (2)"/>
      <sheetName val="단가비교표"/>
      <sheetName val="48단가"/>
      <sheetName val="Mc1"/>
      <sheetName val="공통단가"/>
      <sheetName val="운반비"/>
      <sheetName val="설계서을"/>
      <sheetName val="토목"/>
      <sheetName val="조경일람"/>
      <sheetName val="준검 내역서"/>
      <sheetName val="gyun"/>
      <sheetName val="단가"/>
      <sheetName val="일위목록"/>
      <sheetName val="단가대비"/>
      <sheetName val="요율"/>
      <sheetName val="산수배수"/>
      <sheetName val="수량집계"/>
      <sheetName val="노무비"/>
      <sheetName val="재료비"/>
      <sheetName val="9509"/>
      <sheetName val="Sheet5"/>
      <sheetName val="토량1-1"/>
      <sheetName val="단위량당중기사용료"/>
      <sheetName val="건축내역"/>
      <sheetName val="대로근거"/>
      <sheetName val="중로근거"/>
      <sheetName val="예산명세서"/>
      <sheetName val="설계명세서"/>
      <sheetName val="자료입력"/>
      <sheetName val="수목표준대가"/>
      <sheetName val="철거산출근거"/>
      <sheetName val="데이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1단계총괄내역서"/>
      <sheetName val="노무비 "/>
      <sheetName val="공종구간"/>
      <sheetName val="단가대비표"/>
      <sheetName val="일위_파일"/>
      <sheetName val="49단가"/>
      <sheetName val="단가산출서"/>
      <sheetName val="일 위 대 가 표"/>
      <sheetName val="9811"/>
      <sheetName val="첨부1"/>
      <sheetName val="신공항A-9(원가수정)"/>
      <sheetName val="단  가  대  비  표"/>
      <sheetName val="일  위  대  가  목  록"/>
      <sheetName val="조명율표"/>
      <sheetName val="일위대가표"/>
      <sheetName val="2F 회의실견적(5_14 일대)"/>
      <sheetName val="개소별수량산출"/>
      <sheetName val="수량산출"/>
      <sheetName val="주요자재집계표"/>
      <sheetName val="입찰"/>
      <sheetName val="현경"/>
      <sheetName val="Cost bd-&quot;A&quot;"/>
      <sheetName val="설비"/>
      <sheetName val="변압기 및 발전기 용량"/>
      <sheetName val="조건표"/>
      <sheetName val="#REF"/>
      <sheetName val="내역서"/>
      <sheetName val="냉천부속동"/>
      <sheetName val="기자재비"/>
      <sheetName val="EQ-R1"/>
      <sheetName val="단 box"/>
      <sheetName val="DATE"/>
      <sheetName val="하부철근수량"/>
      <sheetName val="단"/>
      <sheetName val="급탕순환펌프"/>
      <sheetName val="법면"/>
      <sheetName val="부대공"/>
      <sheetName val="구조물공"/>
      <sheetName val="중기일위대가"/>
      <sheetName val="포장공"/>
      <sheetName val="토공"/>
      <sheetName val="배수공1"/>
      <sheetName val="BID"/>
      <sheetName val="수량산출서 (2)"/>
      <sheetName val="단가 "/>
      <sheetName val="총괄내역단가"/>
      <sheetName val="조명시설"/>
      <sheetName val="정산노무"/>
      <sheetName val="정산재료"/>
      <sheetName val="Sheet1"/>
      <sheetName val="물가단가"/>
      <sheetName val="기계경비"/>
      <sheetName val="5.단가대비표"/>
      <sheetName val="토사(PE)"/>
      <sheetName val="비탈면보호공수량산출"/>
      <sheetName val="단가조정"/>
      <sheetName val="가로등제어반 설치공사(수량)"/>
      <sheetName val="copy"/>
      <sheetName val="06 일위대가목록"/>
      <sheetName val="출력X"/>
      <sheetName val="우각부보강"/>
      <sheetName val="일용노무비지급명세서(7)"/>
      <sheetName val="단가순번"/>
      <sheetName val="쌍송교"/>
      <sheetName val="부대내역"/>
      <sheetName val="일위대가목록"/>
      <sheetName val="96노임기준"/>
      <sheetName val="ABUT수량-A1"/>
      <sheetName val="연부97-1"/>
      <sheetName val="갑지1"/>
      <sheetName val="기계경비(시간당)"/>
      <sheetName val="램머"/>
      <sheetName val="6차2회변경내역서"/>
      <sheetName val="Sheet1 (2)"/>
      <sheetName val="CON'C"/>
      <sheetName val="내역표지"/>
      <sheetName val="노임 (신규)"/>
      <sheetName val="일위대가(4층원격)"/>
      <sheetName val="열린교실"/>
      <sheetName val="2000년1차"/>
      <sheetName val="제직재"/>
      <sheetName val="메인"/>
      <sheetName val="자재단가표"/>
      <sheetName val="기단"/>
      <sheetName val="남대문빌딩"/>
      <sheetName val="단가(전기)"/>
      <sheetName val="구간공종"/>
      <sheetName val="관리,공감"/>
      <sheetName val="공조기"/>
      <sheetName val="공조기휀"/>
      <sheetName val="AHU집계"/>
      <sheetName val="설계서표지"/>
      <sheetName val="원가계산서"/>
      <sheetName val="인공산출"/>
      <sheetName val="수량산출근거"/>
      <sheetName val="장비산출"/>
      <sheetName val="장비가격"/>
      <sheetName val="산근1호-가로등설치비"/>
      <sheetName val="기초물량산출(거푸집용)"/>
      <sheetName val="동중량산출"/>
      <sheetName val="단가산출_목록"/>
      <sheetName val="내역서 (토목)"/>
      <sheetName val="일위대가_목록"/>
      <sheetName val="일위대가(토목)"/>
      <sheetName val="시설부담금"/>
      <sheetName val="일위대가표H1200미만"/>
      <sheetName val="기초물량산출(중공기초)"/>
      <sheetName val="기초깨기"/>
      <sheetName val="기계경비일람"/>
      <sheetName val="교대시점"/>
      <sheetName val="부하계산서"/>
      <sheetName val="설계예산2"/>
      <sheetName val="일위"/>
      <sheetName val="단가조사서"/>
      <sheetName val="이토변실(A3-LINE)"/>
      <sheetName val="Noname 1"/>
      <sheetName val="실행철강하도"/>
      <sheetName val="실행내역"/>
      <sheetName val="손익분석"/>
      <sheetName val="Macro(차단기)"/>
      <sheetName val="노무단가"/>
      <sheetName val="단가표"/>
      <sheetName val="코드표"/>
      <sheetName val="공종목록표"/>
      <sheetName val="토적계산서"/>
      <sheetName val="가시설(TYPE-A)"/>
      <sheetName val="1-1평균터파기고(1)"/>
      <sheetName val="단위수량"/>
      <sheetName val="표준차도부연장집계-ASP"/>
      <sheetName val="보도포장연장조서-표준차도부"/>
      <sheetName val="표준차도부연장조서-ASP"/>
      <sheetName val="별표 "/>
      <sheetName val="인건비"/>
      <sheetName val="1.취수장"/>
      <sheetName val="내역-진입도로"/>
      <sheetName val="토공수량산출"/>
      <sheetName val="굴화내역"/>
      <sheetName val="일위총괄표"/>
      <sheetName val="집계표"/>
      <sheetName val="설비내역서"/>
      <sheetName val="건축내역서"/>
      <sheetName val="전기내역서"/>
      <sheetName val="200"/>
      <sheetName val="직노"/>
      <sheetName val="설계예산서"/>
      <sheetName val="물가시세표"/>
      <sheetName val="BQ(실행)"/>
      <sheetName val="2.냉난방설비공사"/>
      <sheetName val="MOTOR"/>
      <sheetName val="수목데이타 "/>
      <sheetName val="인건비(VOICE)"/>
      <sheetName val="Sheet2"/>
      <sheetName val="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덕전리"/>
      <sheetName val="코드표"/>
    </sheetNames>
    <sheetDataSet>
      <sheetData sheetId="0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1안 기계공사원가계산서"/>
      <sheetName val="기계공사집계표"/>
      <sheetName val="배관자재비"/>
      <sheetName val="배관설치비"/>
      <sheetName val="기기설치비"/>
      <sheetName val="기기자재비"/>
      <sheetName val="일위대가목록"/>
      <sheetName val="일위대가표"/>
      <sheetName val="단가비교표"/>
      <sheetName val="견적대비표"/>
      <sheetName val="노임단가"/>
      <sheetName val="기기리스트"/>
      <sheetName val="수량산출서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8">
          <cell r="F8">
            <v>60590</v>
          </cell>
        </row>
      </sheetData>
      <sheetData sheetId="12"/>
      <sheetData sheetId="13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그린집계"/>
      <sheetName val="그린수량"/>
      <sheetName val="그린면적"/>
      <sheetName val="티집계"/>
      <sheetName val="티수량"/>
      <sheetName val="방카집계"/>
      <sheetName val="방카수량"/>
      <sheetName val="방카면적"/>
      <sheetName val="연못집계"/>
      <sheetName val="연못수량"/>
      <sheetName val="연못방수쉬트"/>
      <sheetName val="포장집계"/>
      <sheetName val="포장수량"/>
      <sheetName val="포장위치"/>
      <sheetName val="스프링클러"/>
      <sheetName val="상수도"/>
      <sheetName val="가설사무소"/>
      <sheetName val="교통안전"/>
      <sheetName val="생태통로"/>
      <sheetName val="옹벽"/>
      <sheetName val="Sheet9"/>
      <sheetName val="Sheet10"/>
      <sheetName val="토공"/>
      <sheetName val="덕전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물가대비표"/>
      <sheetName val="8.수량산출 (2)"/>
      <sheetName val="을지"/>
      <sheetName val="덕전리"/>
      <sheetName val="단가산출"/>
      <sheetName val="페이징 배관배선"/>
      <sheetName val="건축"/>
      <sheetName val="주요재료비(원본)"/>
      <sheetName val="통신내역서(초.중.고.99.11)본청용"/>
      <sheetName val="갑지"/>
      <sheetName val="개소별수량산출"/>
      <sheetName val="철거산출근거"/>
      <sheetName val="수량산출서"/>
      <sheetName val="일위(설)"/>
      <sheetName val="DATE"/>
      <sheetName val="전기산출기초"/>
      <sheetName val="빗물받이(910-510-410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공사원가계산서"/>
      <sheetName val="내역서"/>
      <sheetName val="단가조사표"/>
      <sheetName val="방송설비"/>
      <sheetName val="타견적(중앙)"/>
      <sheetName val="견적"/>
      <sheetName val="실행철강하도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덕전리"/>
      <sheetName val="일반공사"/>
    </sheetNames>
    <sheetDataSet>
      <sheetData sheetId="0"/>
      <sheetData sheetId="1">
        <row r="11">
          <cell r="AL11">
            <v>0</v>
          </cell>
        </row>
      </sheetData>
      <sheetData sheetId="2">
        <row r="26">
          <cell r="AY26">
            <v>91.02</v>
          </cell>
        </row>
      </sheetData>
      <sheetData sheetId="3">
        <row r="8">
          <cell r="AY8" t="e">
            <v>#REF!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000000"/>
      <sheetName val="세훈 (2)"/>
      <sheetName val="실행철강하도"/>
      <sheetName val="원가,내역,관급,한전,일위"/>
      <sheetName val="일위대가(가설)"/>
      <sheetName val="개요"/>
      <sheetName val="Sheet1"/>
      <sheetName val="직재"/>
      <sheetName val="EP0618"/>
      <sheetName val="노임단가"/>
      <sheetName val="부하계산서"/>
      <sheetName val="산출내역서집계표"/>
      <sheetName val="수량산출"/>
      <sheetName val="자재단가"/>
      <sheetName val="여과지동"/>
      <sheetName val="기초자료"/>
      <sheetName val="일위(설)"/>
      <sheetName val="터널조도"/>
      <sheetName val="본관동"/>
      <sheetName val="후관동"/>
      <sheetName val="총괄내역서"/>
      <sheetName val="3련 BOX"/>
      <sheetName val="옥외등신설"/>
      <sheetName val="옥외등철거"/>
      <sheetName val="철주신설"/>
      <sheetName val="콘주철거"/>
      <sheetName val="수량산출서"/>
      <sheetName val="22수량"/>
      <sheetName val="견적대비"/>
      <sheetName val="건축"/>
      <sheetName val="9GNG운반"/>
      <sheetName val="내역"/>
      <sheetName val="을지"/>
      <sheetName val="날개벽수량표"/>
      <sheetName val="총괄표"/>
      <sheetName val="COVER"/>
      <sheetName val="2공구산출내역"/>
      <sheetName val="중기일위대가"/>
      <sheetName val="터파기및재료"/>
      <sheetName val="단가"/>
      <sheetName val="4안전율"/>
      <sheetName val="99 조정금액"/>
      <sheetName val="실내건축일위대가"/>
      <sheetName val="NEAYUK"/>
      <sheetName val="품셈TABLE"/>
      <sheetName val="시화점실행"/>
      <sheetName val="단위수량"/>
      <sheetName val="N賃率-職"/>
      <sheetName val="일위대가"/>
      <sheetName val="공사기본내용입력"/>
      <sheetName val="개소별수량산출"/>
      <sheetName val="Y-WORK"/>
      <sheetName val="공통가설"/>
      <sheetName val="내역서1"/>
      <sheetName val="갑지"/>
      <sheetName val="집계표"/>
      <sheetName val="대치판정"/>
      <sheetName val="단가대비표"/>
      <sheetName val="#REF"/>
      <sheetName val="기성금내역서"/>
      <sheetName val="물가자료"/>
      <sheetName val="인건-측정"/>
      <sheetName val="물가대비표"/>
      <sheetName val="시설물기초"/>
      <sheetName val="설비"/>
      <sheetName val="일위대가(1)"/>
      <sheetName val="산출근거"/>
      <sheetName val="집계"/>
      <sheetName val="중기사용료산출근거"/>
      <sheetName val="영동(D)"/>
      <sheetName val="옥외"/>
      <sheetName val="관일"/>
      <sheetName val="맨홀토공"/>
      <sheetName val="입찰안"/>
      <sheetName val="원본(갑지)"/>
      <sheetName val="건축내역"/>
      <sheetName val="전기단가조사서"/>
      <sheetName val="단가 및 재료비"/>
      <sheetName val="청 구"/>
      <sheetName val="사통"/>
      <sheetName val="위치조서"/>
      <sheetName val="변경품셈총괄"/>
      <sheetName val="부하(성남)"/>
      <sheetName val="호표"/>
      <sheetName val="지급자재"/>
      <sheetName val="파일"/>
      <sheetName val="공사비증감"/>
      <sheetName val="예산조서"/>
      <sheetName val="5.단가대비표"/>
      <sheetName val="원가계산서"/>
      <sheetName val="Ekog10"/>
      <sheetName val="공사비"/>
      <sheetName val="단가산출"/>
      <sheetName val="본사인상전"/>
      <sheetName val="근로자자료입력"/>
      <sheetName val="참고자료"/>
      <sheetName val="저케CV22신설"/>
      <sheetName val="저케CV38신설"/>
      <sheetName val="저케CV8신설"/>
      <sheetName val="접지3종"/>
      <sheetName val="내역서 (2)"/>
      <sheetName val="노무,재료"/>
      <sheetName val="신우"/>
      <sheetName val="조명시설"/>
      <sheetName val="일위대가목록"/>
      <sheetName val="자재운반단가일람표"/>
      <sheetName val="차액보증"/>
      <sheetName val="유림총괄"/>
      <sheetName val="샘플표지"/>
      <sheetName val="예산서"/>
      <sheetName val="분전함신설"/>
      <sheetName val="접지1종"/>
      <sheetName val="공통"/>
      <sheetName val="PLC B-M"/>
      <sheetName val="WOC95467"/>
      <sheetName val="선급금신청서"/>
      <sheetName val="감액총괄표"/>
      <sheetName val="토사(PE)"/>
      <sheetName val="제잡비"/>
      <sheetName val="__MAIN"/>
      <sheetName val="Macro1"/>
      <sheetName val="플랜트 설치"/>
      <sheetName val="공량산출서"/>
      <sheetName val="옥외배관기본공량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실행철강하도"/>
      <sheetName val="자재단가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교수설계"/>
      <sheetName val="영창26"/>
      <sheetName val="갑  지"/>
      <sheetName val="인건-측정"/>
      <sheetName val="내역서1"/>
      <sheetName val="일위대가"/>
      <sheetName val="E총15"/>
      <sheetName val="노임조서"/>
      <sheetName val="날개벽수량표"/>
      <sheetName val="원가"/>
      <sheetName val="내역"/>
      <sheetName val="대가목록"/>
      <sheetName val="지하"/>
      <sheetName val="공사착공계"/>
      <sheetName val="수량분배표"/>
      <sheetName val="N賃率-職"/>
      <sheetName val="입상내역"/>
      <sheetName val="9811"/>
      <sheetName val="율촌법률사무소2내역"/>
      <sheetName val="조명율표"/>
      <sheetName val="6.일위대가"/>
      <sheetName val="일위대가목차"/>
      <sheetName val="재료"/>
      <sheetName val="요율"/>
      <sheetName val="직재"/>
      <sheetName val="부하(성남)"/>
      <sheetName val="인건비"/>
      <sheetName val="한강운반비"/>
      <sheetName val="MOTOR"/>
      <sheetName val="하조서"/>
      <sheetName val="조도계산서 (도서)"/>
      <sheetName val="수량산출"/>
      <sheetName val="NEAYUK"/>
      <sheetName val="Sheet3"/>
      <sheetName val="000000"/>
      <sheetName val="세훈 (2)"/>
      <sheetName val="실행철강하도"/>
      <sheetName val="개요"/>
      <sheetName val="Sheet1"/>
      <sheetName val="EP0618"/>
      <sheetName val="노임단가"/>
      <sheetName val="부하계산서"/>
      <sheetName val="일위대가(가설)"/>
      <sheetName val="여과지동"/>
      <sheetName val="기초자료"/>
      <sheetName val="4안전율"/>
      <sheetName val="자재단가"/>
      <sheetName val="코드일람표2001년10월"/>
      <sheetName val="RE9604"/>
      <sheetName val="#REF"/>
      <sheetName val="약품공급2"/>
      <sheetName val="전기2005"/>
      <sheetName val="전기일위목록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잡철물"/>
      <sheetName val="집계표2"/>
      <sheetName val="품셈"/>
      <sheetName val="1안"/>
      <sheetName val="I一般比"/>
      <sheetName val="산출근거"/>
      <sheetName val="대극장-하부단가"/>
      <sheetName val="참조자료"/>
      <sheetName val="일위대가표"/>
      <sheetName val="1 자원총괄"/>
      <sheetName val="세부내역"/>
      <sheetName val="입찰안"/>
      <sheetName val="접지수량"/>
      <sheetName val="과천MAIN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소별(표지)"/>
      <sheetName val="구간별집계표(총체)"/>
      <sheetName val="(1)-1.개소별집계표(토공구간)"/>
      <sheetName val="1-2.개소별명세표(토공구간)"/>
      <sheetName val="1-3.개소별집계표(매설접지)"/>
      <sheetName val="1-4.개소별명세표( 매설접지)"/>
      <sheetName val="3-1.개소별명세표(석축구간)"/>
      <sheetName val="4-1.개소별명세표(옹벽구간)"/>
      <sheetName val="5-1.개소별집계표(터널구간)"/>
      <sheetName val="5-2.개소별명세표(터널구간)"/>
      <sheetName val="6-1.개소별집계표(교량구간)"/>
      <sheetName val="6-2.개소별집계표(교량구간)"/>
      <sheetName val="6-3개소별명세표(교량구간)"/>
      <sheetName val="7-1.개소별집계표(신호)"/>
      <sheetName val="7-2.개소별명세표(신호)"/>
      <sheetName val="8-1.개소별집계표(터널조명)"/>
      <sheetName val="8-2.개소별명세표(터널조명)"/>
      <sheetName val="3-8 개소별명세표(전기실간선)"/>
      <sheetName val="3-9 개소별명세표(전기실접지)"/>
      <sheetName val="역사개량표지 (2)"/>
      <sheetName val="3-10.개소별명세표(역사개량)"/>
      <sheetName val="(1)-2.개소별명세표(총체)"/>
      <sheetName val="1-1.개소별집계표(총체)"/>
      <sheetName val="신설개소별총집계표(토공)"/>
      <sheetName val="신설개소별집계표(토공)"/>
      <sheetName val="개소별명세표 (토공)"/>
      <sheetName val="개소별집계표 (매설접지)"/>
      <sheetName val="개소별명세표 (매설접지)"/>
      <sheetName val="신설개소별집계표 (옹벽)"/>
      <sheetName val="개소별명세표 (옹벽)"/>
      <sheetName val="교량 집계표"/>
      <sheetName val="개소별명세표(교량구간)"/>
      <sheetName val="터널 집계표"/>
      <sheetName val="개소별명세표(터널간선)"/>
      <sheetName val="터널 집계표 (급전선)"/>
      <sheetName val="개소별명세표(급전선)"/>
      <sheetName val="터널 집계표 (조명)"/>
      <sheetName val="개소별명세표(터널조명)"/>
      <sheetName val="전기실집계표 (전력기기)"/>
      <sheetName val="개소별명세표 (전기실)"/>
      <sheetName val="개소별명세표(메쉬접지)"/>
      <sheetName val="신설집계표 (신호,통신)"/>
      <sheetName val="신설개소별집계표 (신호,통신)"/>
      <sheetName val="개소별명세표 (신호,통신)"/>
      <sheetName val="홈등신설"/>
      <sheetName val="철거개소별총집계표"/>
      <sheetName val="철거개소별집계표"/>
      <sheetName val="기존 개소별명세표 (철거)"/>
      <sheetName val="개소별명세표 (임시선로)"/>
      <sheetName val="기존 개소별명세표(철거-전력기기)"/>
      <sheetName val="단가비교"/>
      <sheetName val="하조서"/>
      <sheetName val="전선"/>
      <sheetName val="덕전리"/>
      <sheetName val="오억미만"/>
      <sheetName val="집계표"/>
      <sheetName val="대가목록"/>
      <sheetName val="제수"/>
      <sheetName val="공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실행철강하도"/>
      <sheetName val="공사개요"/>
      <sheetName val="보도내역 (3)"/>
      <sheetName val="Module1"/>
      <sheetName val="노임단가"/>
      <sheetName val="자재단가"/>
      <sheetName val="Qheet6"/>
      <sheetName val="입찰안"/>
      <sheetName val="준검 내역서"/>
      <sheetName val="산출내역서"/>
      <sheetName val="차액보증"/>
      <sheetName val="#REF"/>
      <sheetName val="내역서"/>
      <sheetName val="갑지"/>
      <sheetName val="주차구획선수량"/>
      <sheetName val="자재단가비교표"/>
      <sheetName val="일위대가"/>
      <sheetName val="개요"/>
      <sheetName val="부대tu"/>
      <sheetName val="정부노임단가"/>
      <sheetName val="A-4"/>
      <sheetName val="변경비교-을"/>
      <sheetName val="금호"/>
      <sheetName val="하조서"/>
      <sheetName val="한강운반비"/>
      <sheetName val="6공구(당초)"/>
      <sheetName val="내역"/>
      <sheetName val="신공항A-9(원가수정)"/>
      <sheetName val="저"/>
      <sheetName val="품의서"/>
      <sheetName val="SP-B1"/>
      <sheetName val="목차"/>
      <sheetName val="가도공"/>
      <sheetName val="재개발"/>
      <sheetName val="서∼군(2)"/>
      <sheetName val="데리네이타현황"/>
      <sheetName val="후다내역"/>
      <sheetName val="도급"/>
      <sheetName val="소야공정계획표"/>
      <sheetName val="토적집계"/>
      <sheetName val="설계예산서"/>
      <sheetName val="직노"/>
      <sheetName val="보할"/>
      <sheetName val="SG"/>
      <sheetName val="기초코드"/>
      <sheetName val="낙찰표"/>
      <sheetName val="2.대외공문"/>
      <sheetName val="98NS-N"/>
      <sheetName val="BID"/>
      <sheetName val="을"/>
      <sheetName val="대로근거"/>
      <sheetName val="가시설"/>
      <sheetName val="1.수인터널"/>
      <sheetName val="45,46"/>
      <sheetName val="일위대가표"/>
      <sheetName val="실행대비"/>
      <sheetName val="입찰품의서"/>
      <sheetName val="공업용수관로"/>
      <sheetName val="SANTOGO"/>
      <sheetName val="입력시트"/>
      <sheetName val="연결임시"/>
      <sheetName val="시공여유율"/>
      <sheetName val="대비"/>
      <sheetName val="총괄-1"/>
      <sheetName val="지주설치제원"/>
      <sheetName val="횡배수관토공수량"/>
      <sheetName val="SF내역및원가02"/>
      <sheetName val="J直材4"/>
      <sheetName val="98지급계획"/>
      <sheetName val="일위(토목)"/>
      <sheetName val="기본단가"/>
      <sheetName val="설 계"/>
      <sheetName val="경비"/>
      <sheetName val="입적표"/>
      <sheetName val="Total"/>
      <sheetName val="물가시세"/>
      <sheetName val="갑지(추정)"/>
      <sheetName val="부대내역"/>
      <sheetName val="초기화면"/>
      <sheetName val="2000년1차"/>
      <sheetName val="토목주소"/>
      <sheetName val="6PILE  (돌출)"/>
      <sheetName val="특수선일위대가"/>
      <sheetName val="건축내역서"/>
      <sheetName val="단가비교표"/>
      <sheetName val="원형1호맨홀토공수량"/>
      <sheetName val="단가산출서"/>
      <sheetName val="결과조달"/>
      <sheetName val="AS포장복구 "/>
      <sheetName val="Dae_Jiju"/>
      <sheetName val="Sikje_ingun"/>
      <sheetName val="TREE_D"/>
      <sheetName val="eq_data"/>
      <sheetName val="장비집계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전기공사"/>
      <sheetName val="설계"/>
      <sheetName val="공통가설"/>
      <sheetName val="0.0ControlSheet"/>
      <sheetName val="0.1keyAssumption"/>
      <sheetName val="건축내역"/>
      <sheetName val="DATA"/>
      <sheetName val="실행내역"/>
      <sheetName val="중로근거"/>
      <sheetName val="준공조서갑지"/>
      <sheetName val="실행내역서"/>
      <sheetName val="입출재고현황 (2)"/>
      <sheetName val="수문일1"/>
      <sheetName val="을지"/>
      <sheetName val="시화점실행"/>
      <sheetName val="흥양2교토공집계표"/>
      <sheetName val="인건-측정"/>
      <sheetName val="단"/>
      <sheetName val="3차준공"/>
      <sheetName val="배수통관(좌)"/>
      <sheetName val="공문(신)"/>
      <sheetName val="노임"/>
      <sheetName val="토사(PE)"/>
      <sheetName val="맨홀수량"/>
      <sheetName val="관일"/>
      <sheetName val="투찰(하수)"/>
      <sheetName val="설계내역서"/>
      <sheetName val="실행내역서 "/>
      <sheetName val="4.내진설계"/>
      <sheetName val="내역(최종본4.5)"/>
      <sheetName val="4)유동표"/>
      <sheetName val="Sheet1 (2)"/>
      <sheetName val="상-교대(A1-A2)"/>
      <sheetName val="원본(갑지)"/>
      <sheetName val="DATE"/>
      <sheetName val="N賃率-職"/>
      <sheetName val="수로단위수량"/>
      <sheetName val="공사비총괄표"/>
      <sheetName val="공제구간조서"/>
      <sheetName val="A-7-1LINE(수량)"/>
      <sheetName val="대치판정"/>
      <sheetName val="증감대비"/>
      <sheetName val="날개벽"/>
      <sheetName val="보고"/>
      <sheetName val="원가계산서"/>
      <sheetName val="하수급견적대비"/>
      <sheetName val="ELECTRIC"/>
      <sheetName val="충주"/>
      <sheetName val="wall"/>
      <sheetName val="MOTOR"/>
      <sheetName val="교각1"/>
      <sheetName val="2000년하반기"/>
      <sheetName val="여과지동"/>
      <sheetName val="기초자료"/>
      <sheetName val="전체_1설계"/>
      <sheetName val="자재일람"/>
      <sheetName val="현장관리"/>
      <sheetName val="기계내역"/>
      <sheetName val="표지"/>
      <sheetName val="BSD (2)"/>
      <sheetName val="type-F"/>
      <sheetName val="광산내역"/>
      <sheetName val="nys"/>
      <sheetName val="조명시설"/>
      <sheetName val="접속도로1"/>
      <sheetName val="총괄내역서"/>
      <sheetName val="기성신청"/>
      <sheetName val="물량표"/>
      <sheetName val="EQUIP-H"/>
      <sheetName val="강교(Sub)"/>
      <sheetName val="설계예산"/>
      <sheetName val="일위대가(가설)"/>
      <sheetName val="위치조서"/>
      <sheetName val="TYPE-A"/>
      <sheetName val="APT"/>
      <sheetName val="전기일위대가"/>
      <sheetName val="토공사"/>
      <sheetName val="제잡비.xls"/>
      <sheetName val="구천"/>
      <sheetName val="BJJIN"/>
      <sheetName val="공사"/>
      <sheetName val="관급"/>
      <sheetName val="코드표"/>
      <sheetName val="1.설계조건"/>
      <sheetName val="음료실행"/>
      <sheetName val="배관단가조사서"/>
      <sheetName val="간접비"/>
      <sheetName val="전차선로 물량표"/>
      <sheetName val="자재"/>
      <sheetName val="공통(20-91)"/>
      <sheetName val="전신"/>
      <sheetName val="견적서"/>
      <sheetName val="현장별계약현황('98.10.31)"/>
      <sheetName val="구의33고"/>
      <sheetName val="금액내역서"/>
      <sheetName val="세부내역"/>
      <sheetName val="9GNG운반"/>
      <sheetName val="CONCRETE"/>
      <sheetName val="몰탈재료산출"/>
      <sheetName val="ABUT수량-A1"/>
      <sheetName val="96보완계획7.12"/>
      <sheetName val="일위대가(1)"/>
      <sheetName val=" 총괄표"/>
      <sheetName val="건축집계"/>
      <sheetName val="현장관리비"/>
      <sheetName val="일위대가(계측기설치)"/>
      <sheetName val="전신환매도율"/>
      <sheetName val="설직재-1"/>
      <sheetName val="손익현황"/>
      <sheetName val="현황CODE"/>
      <sheetName val="교대(A1)"/>
      <sheetName val="I一般比"/>
      <sheetName val="6호기"/>
      <sheetName val="수자재단위당"/>
      <sheetName val="수량조서"/>
      <sheetName val="가격조사서"/>
      <sheetName val="TB-내역서"/>
      <sheetName val="현대물량"/>
      <sheetName val="1. 설계조건 2.단면가정 3. 하중계산"/>
      <sheetName val="DATA 입력란"/>
      <sheetName val="2.고용보험료산출근거"/>
      <sheetName val="산출내역서집계표"/>
      <sheetName val="경영상태"/>
      <sheetName val="철거산출근거"/>
      <sheetName val="단가"/>
      <sheetName val="1.취수장"/>
      <sheetName val="신대방33(적용)"/>
      <sheetName val="자재목록"/>
      <sheetName val="중기목록"/>
      <sheetName val="단가목록"/>
      <sheetName val="일위목록"/>
      <sheetName val="노임목록"/>
      <sheetName val="단면가정"/>
      <sheetName val="설계조건"/>
      <sheetName val="부재력정리"/>
      <sheetName val="포장단면별단위수량"/>
      <sheetName val="3BL공동구 수량"/>
      <sheetName val="수량산출"/>
      <sheetName val="적용대가"/>
      <sheetName val="인건비 "/>
      <sheetName val="가로등내역서"/>
      <sheetName val="전라자금"/>
      <sheetName val="b_yesan"/>
      <sheetName val="플랜트 설치"/>
      <sheetName val="집계표(OPTION)"/>
      <sheetName val="단가조사"/>
      <sheetName val="s"/>
      <sheetName val="집계"/>
      <sheetName val="날개벽(시점좌측)"/>
      <sheetName val="확약서"/>
      <sheetName val="선정요령"/>
      <sheetName val="노원열병합  건축공사기성내역서"/>
      <sheetName val="토목내역"/>
      <sheetName val="부하(성남)"/>
      <sheetName val="부하계산서"/>
      <sheetName val="STAND20"/>
      <sheetName val="교각계산"/>
      <sheetName val="부대입찰 내역서"/>
      <sheetName val="자재집계표"/>
      <sheetName val="공종별산출내역서"/>
      <sheetName val="최초침전지집계표"/>
      <sheetName val="토공(우물통,기타) "/>
      <sheetName val="명단"/>
      <sheetName val="_REF"/>
      <sheetName val="COPING"/>
      <sheetName val="0Title"/>
      <sheetName val="프랜트면허"/>
      <sheetName val="일위(PN)"/>
      <sheetName val="공사비예산서(토목분)"/>
      <sheetName val="노무비"/>
      <sheetName val="2000전체분"/>
      <sheetName val="중기일위대가"/>
      <sheetName val="주경기-오배수"/>
      <sheetName val="설계서"/>
      <sheetName val="예산서"/>
      <sheetName val="총공사비"/>
      <sheetName val="뚝토공"/>
      <sheetName val="Y-WORK"/>
      <sheetName val="200"/>
      <sheetName val="국내"/>
      <sheetName val="우석문틀"/>
      <sheetName val="세금자료"/>
      <sheetName val="노임이"/>
      <sheetName val="화설내"/>
      <sheetName val="도급b_balju"/>
      <sheetName val="원가서"/>
      <sheetName val="원가계산 (2)"/>
      <sheetName val="포장공자재집계표"/>
      <sheetName val="골조시행"/>
      <sheetName val="Eq. Mobilization"/>
      <sheetName val="수량3"/>
      <sheetName val="하중"/>
      <sheetName val="인사자료총집계"/>
      <sheetName val="1_수인터널"/>
      <sheetName val="6PILE__(돌출)"/>
      <sheetName val="2_대외공문"/>
      <sheetName val="설_계"/>
      <sheetName val="AS포장복구_"/>
      <sheetName val="연습"/>
      <sheetName val="내역(최종본4_5)"/>
      <sheetName val="0_0ControlSheet"/>
      <sheetName val="0_1keyAssumption"/>
      <sheetName val="Front"/>
      <sheetName val="건축내역(진해석동)"/>
      <sheetName val="실행간접비용"/>
      <sheetName val="배수내역"/>
      <sheetName val="팔당터널(1공구)"/>
      <sheetName val="98수문일위"/>
      <sheetName val="경비2내역"/>
      <sheetName val="인건비"/>
      <sheetName val="설-원가"/>
      <sheetName val="입찰"/>
      <sheetName val="현경"/>
      <sheetName val="F4-F7"/>
      <sheetName val="장비당단가 (1)"/>
      <sheetName val="Sheet2 (2)"/>
      <sheetName val="업무"/>
      <sheetName val="마산월령동골조물량변경"/>
      <sheetName val="경영혁신본부"/>
      <sheetName val="설계명세서"/>
      <sheetName val="예산M6-B"/>
      <sheetName val="AB자재단가"/>
      <sheetName val="상세산출"/>
      <sheetName val="적현로"/>
      <sheetName val="Sheet9"/>
      <sheetName val="현장관리비 산출내역"/>
      <sheetName val="97년 추정"/>
      <sheetName val="VXXXXXXX"/>
      <sheetName val="건설성적"/>
      <sheetName val="증감내역서"/>
      <sheetName val="전기단가조사서"/>
      <sheetName val="산수배수"/>
      <sheetName val="집계표(수배전제조구매)"/>
      <sheetName val="실행(ALT1)"/>
      <sheetName val="정보"/>
      <sheetName val="Type(123)"/>
      <sheetName val="종단계산"/>
      <sheetName val="입적6-10"/>
      <sheetName val="공량산출서"/>
      <sheetName val="JUCKEYK"/>
      <sheetName val="건축-물가변동"/>
      <sheetName val="품셈TABLE"/>
      <sheetName val="현황산출서"/>
      <sheetName val="견적대비표"/>
      <sheetName val="단가(반정1교-원주)"/>
      <sheetName val="주요자재단가"/>
      <sheetName val="각형맨홀"/>
      <sheetName val="본공사"/>
      <sheetName val="S0"/>
      <sheetName val="자금청구"/>
      <sheetName val="DC-O-4-S(설명서)"/>
      <sheetName val="평균터파기고(1-2,ASP)"/>
      <sheetName val="1.설계기준"/>
      <sheetName val="수량산출서"/>
      <sheetName val="내역서01"/>
      <sheetName val="프라임 강변역(4,236)"/>
      <sheetName val="마산방향"/>
      <sheetName val="INPUT(덕도방향-시점)"/>
      <sheetName val="CPM챠트"/>
      <sheetName val="지우지마"/>
      <sheetName val="토목"/>
      <sheetName val="설계기준"/>
      <sheetName val="내역1"/>
      <sheetName val="내   역"/>
      <sheetName val="물집"/>
      <sheetName val="장비별표(오거보링)(Ø400)(12M)"/>
      <sheetName val="공사비산출내역"/>
      <sheetName val="IW-LIST"/>
      <sheetName val="발주설계서(당초)"/>
      <sheetName val="변경후원본2"/>
      <sheetName val="8.PILE  (돌출)"/>
      <sheetName val="콤보박스와 리스트박스의 연결"/>
      <sheetName val="유형처분"/>
      <sheetName val="진주방향"/>
      <sheetName val="건축공사"/>
      <sheetName val="울산자금"/>
      <sheetName val="비교1"/>
      <sheetName val="신우"/>
      <sheetName val="강북라우터"/>
      <sheetName val="세부내역서"/>
      <sheetName val="機器明細(MC)"/>
      <sheetName val="공사분석"/>
      <sheetName val="지급자재"/>
      <sheetName val="건집"/>
      <sheetName val="기집"/>
      <sheetName val="토집"/>
      <sheetName val="조집"/>
      <sheetName val="2000년 공정표"/>
      <sheetName val="입찰보고"/>
      <sheetName val="시중노임단가"/>
      <sheetName val="횡배수관"/>
      <sheetName val="건축적용원가계산"/>
      <sheetName val="총집계표"/>
      <sheetName val="신공항A-;(원가수정)"/>
      <sheetName val="수 량 명 세 서 - 1"/>
      <sheetName val="견적조건"/>
      <sheetName val="수량집계표"/>
      <sheetName val="2.교량(신설)"/>
      <sheetName val="5.2코핑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덕전리"/>
      <sheetName val="TEST1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산출근거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설내역서 "/>
      <sheetName val="전기"/>
      <sheetName val="TBN실행"/>
      <sheetName val="지중자재단가"/>
      <sheetName val="데이타"/>
      <sheetName val="샘플표지"/>
      <sheetName val="집 계 표"/>
      <sheetName val="역T형"/>
      <sheetName val="코드"/>
      <sheetName val="위생기구"/>
      <sheetName val="기계실냉난방"/>
      <sheetName val="유림골조"/>
      <sheetName val="간접경상비"/>
      <sheetName val="업무분장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전체ﾴ엿서"/>
      <sheetName val="BREAKDOWN(철거설치)"/>
      <sheetName val="견적을지"/>
      <sheetName val="기계경비"/>
      <sheetName val="3F"/>
      <sheetName val="ITEM"/>
      <sheetName val="수토공단위당"/>
      <sheetName val="부안일위"/>
      <sheetName val="모래기초"/>
      <sheetName val="배수공"/>
      <sheetName val="구조물터파기수량집계"/>
      <sheetName val="측구터파기공수량집계"/>
      <sheetName val="배수공 시멘트 및 골재량 산출"/>
      <sheetName val="7.PILE  (돌출)"/>
      <sheetName val="예산총괄표"/>
      <sheetName val="재료비"/>
      <sheetName val="대림경상68억"/>
      <sheetName val="내역서(전기)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전체"/>
      <sheetName val="조명율표"/>
      <sheetName val="INSTR"/>
      <sheetName val="조건표"/>
      <sheetName val="장비"/>
      <sheetName val="산근1"/>
      <sheetName val="노무"/>
      <sheetName val="설계가"/>
      <sheetName val="PI"/>
      <sheetName val="품셈총괄표"/>
      <sheetName val="2공구산출내역"/>
      <sheetName val="교각토공 _2_"/>
      <sheetName val="총괄"/>
      <sheetName val="토량1-1"/>
      <sheetName val="대우"/>
      <sheetName val="1차3회-개소별명세서-빨간색-인쇄용(21873)"/>
      <sheetName val="명세서"/>
      <sheetName val="수목단가"/>
      <sheetName val="시설수량표"/>
      <sheetName val="식재수량표"/>
      <sheetName val="토목품셈"/>
      <sheetName val="4.장비손료"/>
      <sheetName val="토목단가"/>
      <sheetName val="간접"/>
      <sheetName val="1맨AO"/>
      <sheetName val="경상비"/>
      <sheetName val="1.3.1절점좌표"/>
      <sheetName val="1.1설계기준"/>
      <sheetName val="기흥하도용"/>
      <sheetName val="CALCULATION"/>
      <sheetName val="별표 "/>
      <sheetName val="일위대가목차"/>
      <sheetName val="DATA 입력부"/>
      <sheetName val="보도경계블럭"/>
      <sheetName val="영업소실적"/>
      <sheetName val="바닥판"/>
      <sheetName val="1안"/>
      <sheetName val="WORK"/>
      <sheetName val="base"/>
      <sheetName val="포설list원본"/>
      <sheetName val="내역분기"/>
      <sheetName val="차수"/>
      <sheetName val="FB25JN"/>
      <sheetName val="CIP 공사"/>
      <sheetName val="남양내역"/>
      <sheetName val="원가"/>
      <sheetName val="sw1"/>
      <sheetName val="깨기"/>
      <sheetName val="기계경비일람"/>
      <sheetName val="내역서변경성원"/>
      <sheetName val="1-1호"/>
      <sheetName val="배수관공"/>
      <sheetName val="측구공"/>
      <sheetName val="남양시작동010313100%"/>
      <sheetName val="단가표"/>
      <sheetName val="#3E1_GCR"/>
      <sheetName val="예정(3)"/>
      <sheetName val="동원(3)"/>
      <sheetName val="현장일반사항"/>
      <sheetName val="A"/>
      <sheetName val="식재일위"/>
      <sheetName val="Input"/>
      <sheetName val="사통"/>
      <sheetName val="실행(표지,갑,을)"/>
      <sheetName val="전기실-1"/>
      <sheetName val="잡철물"/>
      <sheetName val="단중"/>
      <sheetName val="금융비용"/>
      <sheetName val="교통대책내역"/>
      <sheetName val="본부장"/>
      <sheetName val="48일위"/>
      <sheetName val="49일위"/>
      <sheetName val="22일위"/>
      <sheetName val="흄관기초"/>
      <sheetName val="산근(1)"/>
      <sheetName val="파이프류"/>
      <sheetName val="1차설계변경내역"/>
      <sheetName val="choose"/>
      <sheetName val="산출금액내역"/>
      <sheetName val="Baby일위대가"/>
      <sheetName val="C-노임단가"/>
      <sheetName val="연부97-1"/>
      <sheetName val="갑지1"/>
      <sheetName val="소비자가"/>
      <sheetName val="내역서당초"/>
      <sheetName val="1.본부별"/>
      <sheetName val="000000"/>
      <sheetName val="변경후-SHEET"/>
      <sheetName val="말고개터널조명전압강하"/>
      <sheetName val="2000.05"/>
      <sheetName val="마감사양"/>
      <sheetName val="현장별"/>
      <sheetName val="설계변경내역서"/>
      <sheetName val="원가계산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CTEMCOST"/>
      <sheetName val="guard(mac)"/>
      <sheetName val="수량산출서 갑지"/>
      <sheetName val="직공비"/>
      <sheetName val="NOMUBI"/>
      <sheetName val="벽체면적당일위대가"/>
      <sheetName val="작성기준"/>
      <sheetName val="FI원가_1"/>
      <sheetName val="시운전연료"/>
      <sheetName val="포장공"/>
      <sheetName val="구조물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4_내진설계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5사남"/>
      <sheetName val="1,2공구원가계산서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견적의뢰서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효율표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tggwan(mac)"/>
      <sheetName val="만년달력"/>
      <sheetName val="단가산출(T)"/>
      <sheetName val="공사원가계산서"/>
      <sheetName val="인사자료"/>
      <sheetName val="맨홀수량산출"/>
      <sheetName val="재료집계표"/>
      <sheetName val="cable-data"/>
      <sheetName val="노무비산출"/>
      <sheetName val="소소총괄표"/>
      <sheetName val="구분자"/>
      <sheetName val="식재"/>
      <sheetName val="시설물"/>
      <sheetName val="식재출력용"/>
      <sheetName val="유지관리"/>
      <sheetName val="아파트-가설"/>
      <sheetName val="공통가설공사"/>
      <sheetName val="출장내역"/>
      <sheetName val="1공구_건정토건_토공2"/>
      <sheetName val="상수도토공집계표"/>
      <sheetName val="조건"/>
      <sheetName val="중기가격"/>
      <sheetName val="96노임기준"/>
      <sheetName val="9-1차이내역"/>
      <sheetName val="기본DATA"/>
      <sheetName val="구단"/>
      <sheetName val="기초입력 DATA"/>
      <sheetName val="입찰내역"/>
      <sheetName val="현장지지물물량"/>
      <sheetName val="공통자료"/>
      <sheetName val="안전시설내역서"/>
      <sheetName val="총공사내역서"/>
      <sheetName val="적용토목"/>
      <sheetName val="식재인부"/>
      <sheetName val="평자재단가"/>
      <sheetName val="건축토목실행내역"/>
      <sheetName val="배수문"/>
      <sheetName val="SUB일위대가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원본"/>
      <sheetName val="광통신 견적내역서1"/>
      <sheetName val="할증 "/>
      <sheetName val="EJ"/>
      <sheetName val="unit 4"/>
      <sheetName val="당초"/>
      <sheetName val="8)중점관리장비현황"/>
      <sheetName val="돈암사업"/>
      <sheetName val="전체기준Data"/>
      <sheetName val="EQUIP LIST"/>
      <sheetName val="Mc1"/>
      <sheetName val="교각"/>
      <sheetName val="4.경비 5.영업외수지"/>
      <sheetName val="TS"/>
      <sheetName val="지급어음"/>
      <sheetName val="최종보고1"/>
      <sheetName val=" 견적서"/>
      <sheetName val="3월"/>
      <sheetName val="CJE"/>
      <sheetName val="XL4Poppy"/>
      <sheetName val="내부마감"/>
      <sheetName val="Macro(전동기)"/>
      <sheetName val="간접재료비산출표-27-30"/>
      <sheetName val="설계명세"/>
      <sheetName val="장척총괄"/>
      <sheetName val="참고"/>
      <sheetName val="공통부대비"/>
      <sheetName val="4월예정공정표"/>
      <sheetName val="정렬"/>
      <sheetName val="설비"/>
      <sheetName val="기기리스트"/>
      <sheetName val="산출근거(S4)"/>
      <sheetName val="공문"/>
      <sheetName val="공사수행보고"/>
      <sheetName val="시설물기초"/>
      <sheetName val="기둥(원형)"/>
      <sheetName val="10동"/>
      <sheetName val="작성"/>
      <sheetName val="CODE"/>
      <sheetName val="식재일위대가"/>
      <sheetName val="기초일위대가"/>
      <sheetName val="단가대비표"/>
      <sheetName val="정부노임"/>
      <sheetName val="일위대가-01"/>
      <sheetName val="주식"/>
      <sheetName val="학생내역"/>
      <sheetName val="부대공자재집계표"/>
      <sheetName val="품셈(기초)"/>
      <sheetName val="상호참고자료"/>
      <sheetName val="발주처자료입력"/>
      <sheetName val="회사기본자료"/>
      <sheetName val="하자보증자료"/>
      <sheetName val="기술자관련자료"/>
      <sheetName val="database"/>
      <sheetName val="다곡2교"/>
      <sheetName val="본사인상전"/>
      <sheetName val="쌍송교"/>
      <sheetName val="인원현황"/>
      <sheetName val="이자율"/>
      <sheetName val="평3"/>
      <sheetName val="재활용 악취_먼지DUCT산출"/>
      <sheetName val="항목지정"/>
      <sheetName val="경비산출"/>
      <sheetName val="단가조사-2"/>
      <sheetName val="VE절감"/>
      <sheetName val="울산자동제어"/>
      <sheetName val="일위_파일"/>
      <sheetName val="일반부표"/>
      <sheetName val="터파기및재료"/>
      <sheetName val="첨부1-1"/>
      <sheetName val="빙설"/>
      <sheetName val="현장관리비데이타"/>
      <sheetName val="공정코드"/>
      <sheetName val="재료"/>
      <sheetName val="현장식당(1)"/>
      <sheetName val="개산공사비"/>
      <sheetName val="말뚝지지력산정"/>
      <sheetName val="일반수량"/>
      <sheetName val="입력그림"/>
      <sheetName val="기안"/>
      <sheetName val="전체내역 (2)"/>
      <sheetName val="Hyundai.Unit.cost.xls"/>
      <sheetName val="산출기준(파견전산실)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부산제일극장"/>
      <sheetName val="수주현황2월"/>
      <sheetName val="증감분석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설계내역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TABLE DB"/>
      <sheetName val="쌍용 data base"/>
      <sheetName val="대공종"/>
      <sheetName val="손익분석"/>
      <sheetName val="기본사항"/>
      <sheetName val="969910( R)"/>
      <sheetName val="입력"/>
      <sheetName val="1062-X방향 "/>
      <sheetName val="DATA2000"/>
      <sheetName val="5.정산서"/>
      <sheetName val="포장직선구간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감액총괄표"/>
      <sheetName val="COVER"/>
      <sheetName val="BOJUNGGM"/>
      <sheetName val="내역총괄"/>
      <sheetName val="내역총괄2"/>
      <sheetName val="내역총괄3"/>
      <sheetName val="01"/>
      <sheetName val="b_balju_cho"/>
      <sheetName val="현금흐름"/>
      <sheetName val="외주가공"/>
      <sheetName val="원내역서 그대로"/>
      <sheetName val="은행"/>
      <sheetName val="소방사항"/>
      <sheetName val="일반관리비전체분당초변경대비표"/>
      <sheetName val="사용계획"/>
      <sheetName val="지급수수료월별금액산정"/>
      <sheetName val="상가지급현황"/>
      <sheetName val="Ⅱ1-0타"/>
      <sheetName val="내역및원가02"/>
      <sheetName val="분전반일위대가"/>
      <sheetName val="유림콘도"/>
      <sheetName val="성서방향-교대(A2)"/>
      <sheetName val="포장수량집계"/>
      <sheetName val="(C)원내역"/>
      <sheetName val="경비 (1)"/>
      <sheetName val="1F"/>
      <sheetName val="2F 회의실견적(5_14 일대)"/>
      <sheetName val="편성절차"/>
      <sheetName val="구조물공"/>
      <sheetName val="부대공"/>
      <sheetName val="2002자금수지계획(진행+신규)"/>
      <sheetName val="2변경1"/>
      <sheetName val="가중치"/>
      <sheetName val="횡날개수집"/>
      <sheetName val="중기단가"/>
      <sheetName val="계약서"/>
      <sheetName val="전계가"/>
      <sheetName val="방송(체육관)"/>
      <sheetName val="TYPE1"/>
      <sheetName val="공사비"/>
      <sheetName val="배선(낙차)"/>
      <sheetName val="전도품의"/>
      <sheetName val="단양 00 아파트-세부내역"/>
      <sheetName val="공통비"/>
      <sheetName val="VENDOR LIST"/>
      <sheetName val="15100"/>
      <sheetName val="산출근거#2-3"/>
      <sheetName val="정의"/>
      <sheetName val="영동(D)"/>
      <sheetName val="제거식EA"/>
      <sheetName val="형틀공사"/>
      <sheetName val="물량산출근거"/>
      <sheetName val="배명(단가)"/>
      <sheetName val="산근"/>
      <sheetName val="자재co"/>
      <sheetName val="UR2-Calculation"/>
      <sheetName val="사진"/>
      <sheetName val="예총"/>
      <sheetName val="참조-(1)"/>
      <sheetName val="조명일위"/>
      <sheetName val="입력값"/>
      <sheetName val="설계기준 및 하중계산"/>
      <sheetName val="표층포설및다짐"/>
      <sheetName val="3차토목내역"/>
      <sheetName val="전국현황"/>
      <sheetName val="실행"/>
      <sheetName val="총괄집계 "/>
      <sheetName val="NAIL단가산출"/>
      <sheetName val="단중표"/>
      <sheetName val="수문보고"/>
      <sheetName val="청 구"/>
      <sheetName val="BQ(실행)"/>
      <sheetName val="내역서 (2)"/>
      <sheetName val="DC"/>
      <sheetName val="가시설(TYPE-A)"/>
      <sheetName val="1-1평균터파기고(1)"/>
      <sheetName val="램머"/>
      <sheetName val="암거(2)"/>
      <sheetName val="대비표"/>
      <sheetName val="수목데이타 "/>
      <sheetName val="빙100장비사양"/>
      <sheetName val="2.1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공정표_"/>
      <sheetName val="장비당단가_(1)"/>
      <sheetName val="Sheet2_(2)"/>
      <sheetName val="별표_"/>
      <sheetName val="2_건축"/>
      <sheetName val="수_량_명_세_서_-_1"/>
      <sheetName val="철거폐쇄현황"/>
      <sheetName val="말뚝기초(안정검토)-외측"/>
      <sheetName val="단위수량"/>
      <sheetName val="ASALTOTA"/>
      <sheetName val="4.2.1 마루높이 검토"/>
      <sheetName val="암거"/>
      <sheetName val="품셈표"/>
      <sheetName val="미드수량"/>
      <sheetName val="터널조도"/>
      <sheetName val="총수량집계표"/>
      <sheetName val="Sheet14"/>
      <sheetName val="Sheet13"/>
      <sheetName val="Trend(Agitator)"/>
      <sheetName val="L형옹벽"/>
      <sheetName val="포장절단"/>
      <sheetName val="1호맨홀토공"/>
      <sheetName val="Sight n M.H"/>
      <sheetName val="단가 "/>
      <sheetName val="수전기기DATA"/>
      <sheetName val="상세도"/>
      <sheetName val="소일위대가코드표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부하LOAD"/>
      <sheetName val="1호맨홀가감수량"/>
      <sheetName val="ilch"/>
      <sheetName val="Table"/>
      <sheetName val="도급내역"/>
      <sheetName val="48_x0005__x0000_"/>
      <sheetName val="지구단위계획"/>
      <sheetName val="매인"/>
      <sheetName val="당진1,2호기전선관설치및접지4차공사내역서-을지"/>
      <sheetName val="工완성공사율"/>
      <sheetName val="배수장토목공사비"/>
      <sheetName val="맨홀되메우기"/>
      <sheetName val="한성교회 신축공사(050713)_CheckList"/>
      <sheetName val="ETC"/>
      <sheetName val="도"/>
      <sheetName val="토지산출내역"/>
      <sheetName val="상행-교대(A1-A2)"/>
      <sheetName val="옥외"/>
      <sheetName val="P_x0005_"/>
      <sheetName val="P嘐"/>
      <sheetName val="strut type"/>
      <sheetName val="현금흐름표"/>
      <sheetName val="07제품별수익성"/>
      <sheetName val="중기일위대밀"/>
      <sheetName val="포장공사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정공공사"/>
      <sheetName val="70%"/>
      <sheetName val="울산시산표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내___역"/>
      <sheetName val="프라임_강변역(4,236)"/>
      <sheetName val="8_PILE__(돌출)"/>
      <sheetName val="2000년_공정표"/>
      <sheetName val="집_계_표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단면_(2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집계표(공종별)"/>
      <sheetName val="단면설계"/>
      <sheetName val="안정검토"/>
      <sheetName val="교통표지판수량집계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중기사용료산출근거"/>
      <sheetName val="단가 및 재료비"/>
      <sheetName val="심사"/>
      <sheetName val="옹벽단면치수"/>
      <sheetName val="용집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수장"/>
      <sheetName val="철골공사"/>
      <sheetName val="-15.0"/>
      <sheetName val="1차설계Ꮗԯ_x0000_"/>
      <sheetName val="1차설계逷≙_xdc00_≙"/>
      <sheetName val="시가지우회도로공내역서"/>
      <sheetName val="일위대가1"/>
      <sheetName val="PĴ"/>
      <sheetName val="Pꮸ"/>
      <sheetName val="P估"/>
      <sheetName val="quotation"/>
      <sheetName val="용수간선"/>
      <sheetName val="가격"/>
      <sheetName val="기초단가일람표"/>
      <sheetName val="미장"/>
      <sheetName val="단면치수"/>
      <sheetName val="콘센트신설"/>
      <sheetName val="검토현황"/>
      <sheetName val="증감내역"/>
      <sheetName val="교각별철근수량집계표"/>
      <sheetName val="출력X"/>
      <sheetName val="6동"/>
      <sheetName val="10.경제성분석"/>
      <sheetName val="L형옹벽(key)"/>
      <sheetName val="사  업  비  수  지  예  산  서"/>
      <sheetName val="총체보활공정표"/>
      <sheetName val="평균높이산출근거"/>
      <sheetName val="횡배수관위치조서"/>
      <sheetName val="다중모드"/>
      <sheetName val="Sheet10"/>
      <sheetName val="통합"/>
      <sheetName val="기계 도급내역서"/>
      <sheetName val="철탑공사"/>
      <sheetName val="T기성9605"/>
      <sheetName val="01AC"/>
      <sheetName val="7.전산해석결과"/>
      <sheetName val="4.하중"/>
      <sheetName val="비교표"/>
      <sheetName val="2004노형교"/>
      <sheetName val="기본정보"/>
      <sheetName val="제경비율"/>
      <sheetName val="PAINT"/>
      <sheetName val="배관물량집계(기본)"/>
      <sheetName val="hvac(제어동)"/>
      <sheetName val="기성금내역서"/>
      <sheetName val="전체공사"/>
      <sheetName val="내역서(총)"/>
      <sheetName val="내역(가지)"/>
      <sheetName val="CM 1"/>
      <sheetName val="TCDB"/>
      <sheetName val="일반물자(한국통신)"/>
      <sheetName val="108.수선비"/>
      <sheetName val="맨홀_공사비"/>
      <sheetName val="예산대비"/>
      <sheetName val=" ｹ-ﾌﾞﾙ"/>
      <sheetName val="kimre scrubber"/>
      <sheetName val="FRP PIPING 일위대가"/>
      <sheetName val="세부항목"/>
      <sheetName val="출력자료"/>
      <sheetName val="개인별 순위표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MIJIBI"/>
      <sheetName val="품목"/>
      <sheetName val="전기2005"/>
      <sheetName val="1월"/>
      <sheetName val="Balance"/>
      <sheetName val="제안실적sum조회"/>
      <sheetName val="경성자금"/>
      <sheetName val="단가조사서"/>
      <sheetName val="일위목차"/>
      <sheetName val="97 사업추정(WEKI)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3.관로전환기"/>
      <sheetName val="신규단가산출"/>
      <sheetName val="단위중기"/>
      <sheetName val="기초공"/>
      <sheetName val="POOM_MOTO"/>
      <sheetName val="POOM_MOTO2"/>
      <sheetName val="죽원1교"/>
      <sheetName val="SCH"/>
      <sheetName val="제수"/>
      <sheetName val="공기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수량명세서"/>
      <sheetName val="도급내역서"/>
      <sheetName val="관리비비계상"/>
      <sheetName val="문학간접"/>
      <sheetName val="신평리 권리자명부"/>
      <sheetName val="토  공"/>
      <sheetName val="EQ"/>
      <sheetName val="차선"/>
      <sheetName val="차조서"/>
      <sheetName val="위치"/>
      <sheetName val="JUCK"/>
      <sheetName val="7월11일"/>
      <sheetName val="사다리"/>
      <sheetName val="SPEC"/>
      <sheetName val="일위대가 (PM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목록"/>
      <sheetName val="계정"/>
      <sheetName val="메서,변+증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6.이토처리시간"/>
      <sheetName val="실행(1)"/>
      <sheetName val="공사비집계"/>
      <sheetName val="일일총괄"/>
      <sheetName val="경비공통"/>
      <sheetName val="Macro3"/>
      <sheetName val="ESC(K치)"/>
      <sheetName val="수량-가로등"/>
      <sheetName val="공사명입력"/>
      <sheetName val="물량표S"/>
      <sheetName val="수량산근(출력X)"/>
      <sheetName val="표준화수량집계표(출력X)"/>
      <sheetName val="품셈총괄(출력X)"/>
      <sheetName val="중기산출근거기초"/>
      <sheetName val="회사정보"/>
      <sheetName val="준설량산정표"/>
      <sheetName val="품종코드"/>
      <sheetName val="인적사항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날개벽(좌,우=45도,75도)"/>
      <sheetName val="자재비"/>
      <sheetName val="EP0618"/>
      <sheetName val="비목군분류일위"/>
      <sheetName val="단위수량DATA"/>
      <sheetName val="흄관기_x0000_"/>
      <sheetName val="흄관기鬀"/>
      <sheetName val="흄관기0"/>
      <sheetName val="기초부재력검토"/>
      <sheetName val="투찰추정"/>
      <sheetName val="외주현황.wq1"/>
      <sheetName val="태화42 "/>
      <sheetName val="태안9)3-2)원내역"/>
      <sheetName val="편입토지조서"/>
      <sheetName val="맨홀"/>
      <sheetName val="JJ"/>
      <sheetName val="하도계약반영"/>
      <sheetName val="CAPVC"/>
      <sheetName val="금액"/>
      <sheetName val="Basic"/>
      <sheetName val="info"/>
      <sheetName val="인원조직표"/>
      <sheetName val="연장및면적(좌측)"/>
      <sheetName val="배수내역(총수량)"/>
      <sheetName val="수완하도"/>
      <sheetName val="김포내역"/>
      <sheetName val="납부서"/>
      <sheetName val="관접합및부설"/>
      <sheetName val="기초자료입력"/>
      <sheetName val="교량"/>
      <sheetName val="배수喘_x001a_"/>
      <sheetName val="내역서-2"/>
      <sheetName val="물량표(신)"/>
      <sheetName val="일위대가(산근)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도수로집계"/>
      <sheetName val="22인공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통계연보"/>
      <sheetName val="인입관수량총괄"/>
      <sheetName val="D1.2 COF모듈자재 입출재고 (B급)"/>
      <sheetName val="견적颙⿬_x0005_"/>
      <sheetName val="견적颙⿶_x0005_"/>
      <sheetName val="견적_x0005__x0000_"/>
      <sheetName val="견적叐E吜"/>
      <sheetName val="견적颙』_x0005_"/>
      <sheetName val="EACT10"/>
      <sheetName val="F 월별기성수금현황 "/>
      <sheetName val="VOC"/>
      <sheetName val=" "/>
      <sheetName val="인상효1"/>
      <sheetName val="대창(장성)"/>
      <sheetName val="NOM³_x0000_Ԁ"/>
      <sheetName val="NOMֳ_x0000_缀"/>
      <sheetName val="BEND LOSS"/>
      <sheetName val="인제내역"/>
      <sheetName val="TYPE-1"/>
      <sheetName val="220 (2)"/>
      <sheetName val="업무처리전"/>
      <sheetName val="기계사급자재"/>
      <sheetName val="변경집계표"/>
      <sheetName val="배명(단가柖"/>
      <sheetName val="1И"/>
      <sheetName val="월별수입"/>
      <sheetName val="건축공사실행"/>
      <sheetName val="건축원가"/>
      <sheetName val="1차 내역서"/>
      <sheetName val="물량내역서"/>
      <sheetName val="조ꟕ"/>
      <sheetName val="함열량 db"/>
      <sheetName val="인부신상_x0000__x0000_"/>
      <sheetName val="새공통"/>
      <sheetName val="TRAY 헹거산출"/>
      <sheetName val="3BL공동구_x0000__x0000_Ԁ"/>
      <sheetName val="1공구_건정토건_철槜〚"/>
      <sheetName val="부영주택(잡철물)"/>
      <sheetName val="FILE1"/>
      <sheetName val="Proposal"/>
      <sheetName val="간이연락"/>
      <sheetName val="단가(동바蔨ũ"/>
      <sheetName val="치수표"/>
      <sheetName val="VENT"/>
      <sheetName val="준검_내逃ᚹ欃"/>
      <sheetName val="토공 total"/>
      <sheetName val="설계내역2"/>
      <sheetName val="설비비4"/>
      <sheetName val="1鶈"/>
      <sheetName val="토공정보"/>
      <sheetName val="교각토"/>
      <sheetName val="철집"/>
      <sheetName val="YES-T"/>
      <sheetName val="할증표"/>
      <sheetName val="적용단가"/>
      <sheetName val="콘크리트포장"/>
      <sheetName val="암거난간벽집계(2)"/>
      <sheetName val="FANDBS"/>
      <sheetName val="GRDATA"/>
      <sheetName val="SHAFTDBSE"/>
      <sheetName val="표  지"/>
      <sheetName val="설계예시"/>
      <sheetName val="양배수장"/>
      <sheetName val="맨홀토공"/>
      <sheetName val="전기일목(조사가)"/>
      <sheetName val="공사내역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99 조정금액"/>
      <sheetName val="주요재료비(원본)"/>
      <sheetName val="실행내역서(DCU)"/>
      <sheetName val="중기쥰종사 단위단가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FAB별"/>
      <sheetName val="사유서제출현황-2"/>
      <sheetName val="근로자명단2013"/>
      <sheetName val="보강현황"/>
      <sheetName val="tra-vat-lieu"/>
      <sheetName val="내역서1999.8최종"/>
      <sheetName val="3.전기산출기초"/>
      <sheetName val="사리부설"/>
      <sheetName val="부대표지_x0000__x0000__x0005__x0000_腰"/>
      <sheetName val="월별계획"/>
      <sheetName val="발주현황"/>
      <sheetName val="䣐"/>
      <sheetName val="고객사 관리 코드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산출0"/>
      <sheetName val="PTVT (MAU)"/>
      <sheetName val="기초목"/>
      <sheetName val="125x125"/>
      <sheetName val="TOSHIBA-Structure"/>
      <sheetName val="기존단가 (2)"/>
      <sheetName val="GAEYO"/>
      <sheetName val="1.1"/>
      <sheetName val="0217상가미분양자산"/>
      <sheetName val="3BL공동구"/>
      <sheetName val="항목코드"/>
      <sheetName val="내역(전력)"/>
      <sheetName val="단위중량표"/>
      <sheetName val="공량(전기)"/>
      <sheetName val="8설7발"/>
      <sheetName val="주안3차A-A"/>
      <sheetName val="Div26 - Elect"/>
      <sheetName val="SITE-E"/>
      <sheetName val="NOTE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4_LINE1"/>
      <sheetName val="7_th1"/>
      <sheetName val="_갑지1"/>
      <sheetName val="A_LINE1"/>
      <sheetName val="5__현장관리비_new__1"/>
      <sheetName val="Temporary_Mooring1"/>
      <sheetName val="총_원가계산1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Khoi luong"/>
      <sheetName val="LEGEND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내역서_(2)"/>
      <sheetName val="strut_type"/>
      <sheetName val="한성교회_신축공사(050713)_CheckList"/>
      <sheetName val="FRP_PIPING_일위대가"/>
      <sheetName val="48"/>
      <sheetName val="DonGia chetao"/>
      <sheetName val="DonGia VatTuLK"/>
      <sheetName val="인력터파기품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총괄집계_"/>
      <sheetName val="고객사_관리_코드"/>
      <sheetName val="Level-DATA"/>
      <sheetName val="Fr Revit"/>
      <sheetName val="NSA Summary"/>
      <sheetName val="FitOutConfCentre"/>
      <sheetName val="슬래브수량산출"/>
      <sheetName val="콘크리트"/>
      <sheetName val="토량산출서"/>
      <sheetName val="D.B"/>
      <sheetName val="2_1"/>
      <sheetName val="사__업__비__수__지__예__산__서"/>
      <sheetName val="기계_도급내역서"/>
      <sheetName val="10_경제성분석"/>
      <sheetName val="1차설계逷≙≙"/>
      <sheetName val="-배수구조총재료"/>
      <sheetName val="식생블럭단위수량"/>
      <sheetName val="HW일위"/>
      <sheetName val="외주대비x_x0000_Ԁ_x0000_"/>
      <sheetName val="외주대비-구_x0005__x0000_"/>
      <sheetName val="외주대비-구멫⽄"/>
      <sheetName val="기계실냉༛彬"/>
      <sheetName val="외주대비-구ꮸ〇"/>
      <sheetName val="외주대비-구_x0000__x0000_"/>
      <sheetName val="변경내역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타설"/>
      <sheetName val="총공사Ԁ쭭㠯"/>
      <sheetName val="철근׃"/>
      <sheetName val="수벽설치(효자)"/>
      <sheetName val="2013년상반기"/>
      <sheetName val="도시정비"/>
      <sheetName val="개발"/>
      <sheetName val="도시정비 "/>
      <sheetName val="민간"/>
      <sheetName val="20관리비율"/>
      <sheetName val="1.청구서"/>
      <sheetName val="2.내역서"/>
      <sheetName val="기성지급예정"/>
      <sheetName val="실지급내역"/>
      <sheetName val="노무비지급"/>
      <sheetName val="표"/>
      <sheetName val="⑻동원인원산출서⑧"/>
      <sheetName val="합천내역"/>
      <sheetName val="06 일위대가목록"/>
      <sheetName val="전압강하"/>
      <sheetName val="LD"/>
      <sheetName val="_x0000__x0010__x0000_내"/>
      <sheetName val="평가내역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foxz"/>
      <sheetName val="Tong hop"/>
      <sheetName val="Phan lap dat"/>
      <sheetName val="Lắp Ráp"/>
      <sheetName val="GiaVT"/>
      <sheetName val="Q'ty"/>
      <sheetName val="chi tiet"/>
      <sheetName val="PPC Summary"/>
      <sheetName val="Worshop"/>
      <sheetName val="ac"/>
      <sheetName val="LPG"/>
      <sheetName val="부도어음"/>
      <sheetName val="가정급수관"/>
      <sheetName val="기초입력ԯ_x0000_缀_x0000__x0000_"/>
      <sheetName val="횡배수관 토공량 산출"/>
      <sheetName val="부대표지_x0000__x0000__x0005__x0000_䥀"/>
      <sheetName val="행정표준(2惍"/>
      <sheetName val="행정표준(2ネ"/>
      <sheetName val="부대표지츀 _x0000__x0000_얈"/>
      <sheetName val="부대표지츀 _x0000__x0000_篐"/>
      <sheetName val="벽체면적˱ጐɈី"/>
      <sheetName val="수지예산"/>
      <sheetName val="K2 site Total 내역서"/>
      <sheetName val="제잡비(주공종)"/>
      <sheetName val="동력부하계산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자판실행"/>
      <sheetName val="총괄표 "/>
      <sheetName val="부대표지_x0000__x0000__x0005__x0000_⽠"/>
      <sheetName val="수량산출서뺑"/>
      <sheetName val="계약대비내역서 (부경)"/>
      <sheetName val="집행대비내역서 (부경)"/>
      <sheetName val="계약그라우팅.포장"/>
      <sheetName val="계약사무실조경 "/>
      <sheetName val="Lumen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1_수인터널5"/>
      <sheetName val="설_계5"/>
      <sheetName val="0_0ControlSheet5"/>
      <sheetName val="0_1keyAssumption5"/>
      <sheetName val="2_대외공문5"/>
      <sheetName val="6PILE__(돌출)5"/>
      <sheetName val="AS포장복구_5"/>
      <sheetName val="내역(최종본4_5)5"/>
      <sheetName val="입출재고현황_(2)4"/>
      <sheetName val="Sheet1_(2)4"/>
      <sheetName val="노원열병합__건축공사기성내역서4"/>
      <sheetName val="현장별계약현황('98_10_31)4"/>
      <sheetName val="부대입찰_내역서4"/>
      <sheetName val="전차선로_물량표4"/>
      <sheetName val="3BL공동구_수량4"/>
      <sheetName val="BSD_(2)4"/>
      <sheetName val="4_내진설계4"/>
      <sheetName val="토공(우물통,기타)_4"/>
      <sheetName val="96보완계획7_124"/>
      <sheetName val="1_취수장4"/>
      <sheetName val="_총괄표4"/>
      <sheetName val="제잡비_xls4"/>
      <sheetName val="실행내역서_4"/>
      <sheetName val="1__설계조건_2_단면가정_3__하중계산4"/>
      <sheetName val="DATA_입력란4"/>
      <sheetName val="2_고용보험료산출근거4"/>
      <sheetName val="인건비_4"/>
      <sheetName val="원가계산_(2)4"/>
      <sheetName val="콤보박스와_리스트박스의_연결4"/>
      <sheetName val="Eq__Mobilization4"/>
      <sheetName val="1_설계조건4"/>
      <sheetName val="플랜트_설치4"/>
      <sheetName val="97년_추정4"/>
      <sheetName val="현장관리비_산출내역4"/>
      <sheetName val="내___역2"/>
      <sheetName val="프라임_강변역(4,236)2"/>
      <sheetName val="집_계_표2"/>
      <sheetName val="5_2코핑2"/>
      <sheetName val="배수공_시멘트_및_골재량_산출2"/>
      <sheetName val="7_PILE__(돌출)2"/>
      <sheetName val="P_M_별2"/>
      <sheetName val="2000년_공정표2"/>
      <sheetName val="DATA_입력부2"/>
      <sheetName val="설내역서_3"/>
      <sheetName val="광통신_견적내역서12"/>
      <sheetName val="할증_2"/>
      <sheetName val="unit_42"/>
      <sheetName val="CIP_공사3"/>
      <sheetName val="4_경비_5_영업외수지2"/>
      <sheetName val="_견적서2"/>
      <sheetName val="수량산출서_갑지2"/>
      <sheetName val="2_교량(신설)2"/>
      <sheetName val="1_3_1절점좌표2"/>
      <sheetName val="1_1설계기준2"/>
      <sheetName val="5_정산서2"/>
      <sheetName val="2000_052"/>
      <sheetName val="1_본부별2"/>
      <sheetName val="EQUIP_LIST2"/>
      <sheetName val="노무비_2"/>
      <sheetName val="내역서_제출2"/>
      <sheetName val="구조______2"/>
      <sheetName val="간_지12"/>
      <sheetName val="화재_탐지_설비2"/>
      <sheetName val="4_일위대가집계2"/>
      <sheetName val="5__현장관리비(new)_2"/>
      <sheetName val="Customer_Databas2"/>
      <sheetName val="방배동내역_(총괄)2"/>
      <sheetName val="기초입력_DATA2"/>
      <sheetName val="재활용_악취_먼지DUCT산출2"/>
      <sheetName val="4_장비손료2"/>
      <sheetName val="단양_00_아파트-세부내역2"/>
      <sheetName val="5호광장_(만점)2"/>
      <sheetName val="인천국제_(만점)_(2)2"/>
      <sheetName val="전선_및_전선관1"/>
      <sheetName val="VENDOR_LIST1"/>
      <sheetName val="남양시작동자105노65기1_3화1_21"/>
      <sheetName val="관음목장(제출용)자105인97_51"/>
      <sheetName val="원내역서_그대로1"/>
      <sheetName val="PROJECT_BRIEF1"/>
      <sheetName val="설계기준_및_하중계산1"/>
      <sheetName val="1062-X방향_1"/>
      <sheetName val="TABLE_DB1"/>
      <sheetName val="쌍용_data_base1"/>
      <sheetName val="수목데이타_1"/>
      <sheetName val="Sight_n_M_H1"/>
      <sheetName val="단가_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969910(_R)1"/>
      <sheetName val="전체내역_(2)1"/>
      <sheetName val="Hyundai_Unit_cost_xls1"/>
      <sheetName val="2F_회의실견적(5_14_일대)1"/>
      <sheetName val="경비_(1)1"/>
      <sheetName val="단가_및_재료비1"/>
      <sheetName val="97_사업추정(WEKI)"/>
      <sheetName val="-15_0"/>
      <sheetName val="7_전산해석결과"/>
      <sheetName val="4_하중"/>
      <sheetName val="청_구"/>
      <sheetName val="108_수선비1"/>
      <sheetName val="_ｹ-ﾌﾞﾙ"/>
      <sheetName val="공내역_및_견적조건"/>
      <sheetName val="신평리_권리자명부"/>
      <sheetName val="일위대가_(PM)1"/>
      <sheetName val="①idea_pipeline1"/>
      <sheetName val="IMP_통일양식1"/>
      <sheetName val="LYS_통일양식1"/>
      <sheetName val="Xunit_(단위환산)1"/>
      <sheetName val="유통기한_프로그램1"/>
      <sheetName val="토__공"/>
      <sheetName val="내역서_"/>
      <sheetName val="모선자재_집계표"/>
      <sheetName val="재료의_할증"/>
      <sheetName val="D1_2_COF모듈자재_입출재고_(B급)"/>
      <sheetName val="견적颙⿬"/>
      <sheetName val="견적颙⿶"/>
      <sheetName val="견적"/>
      <sheetName val="견적颙』"/>
      <sheetName val="표__지"/>
      <sheetName val="99_조정금액"/>
      <sheetName val="외주현황_wq1"/>
      <sheetName val="태화42_"/>
      <sheetName val="배수喘"/>
      <sheetName val="220_(2)"/>
      <sheetName val="토공_total"/>
      <sheetName val="함열량_db"/>
      <sheetName val="BEND_LOSS"/>
      <sheetName val="3_관로전환기"/>
      <sheetName val="내역서1999_8최종"/>
      <sheetName val="부대표지腰"/>
      <sheetName val="3_전기산출기초"/>
      <sheetName val="F_월별기성수금현황_"/>
      <sheetName val="TRAY_헹거산출"/>
      <sheetName val="기존단가_(2)"/>
      <sheetName val="1_1"/>
      <sheetName val="_"/>
      <sheetName val="조ꌀ"/>
      <sheetName val="조Ꝣ"/>
      <sheetName val="구조ఀ덀_x0000_"/>
      <sheetName val="Bab泅啢堀㭔*"/>
      <sheetName val="구조怀ྋĀ"/>
      <sheetName val="연평잔"/>
      <sheetName val="Efficiency"/>
      <sheetName val="1차3회-개_x001a__x0003__x0004__x0005__x0005__x0004__x0006__x0002__x0002__x0004__x0003__x0009__x0007__x0005__x000b__x0003__x0006__x0008__x0006__x0005_"/>
      <sheetName val="1차3회-개_x001a__x0003__x0004__x0005__x0005__x0004__x0006__x0002__x0002__x0004__x0003_ _x0007__x0005__x000b__x0003__x0006__x0008__x0006__x0005_"/>
      <sheetName val="A1내역_총괄표"/>
      <sheetName val="인부신상헾⼳"/>
      <sheetName val="해외교육"/>
      <sheetName val="수로BOX"/>
      <sheetName val="투찰금액"/>
      <sheetName val="gyun"/>
      <sheetName val="내역 "/>
      <sheetName val="1-׃⼿"/>
      <sheetName val="1-닑⽋"/>
      <sheetName val="1-_x0005__x0000_"/>
      <sheetName val="PIPING"/>
      <sheetName val="수량산출서_x0000__x0000__x0005_"/>
      <sheetName val="수량산출서_x0010__x0000_"/>
      <sheetName val="부대공사비"/>
      <sheetName val="구조물터파기ꗤNˠ"/>
      <sheetName val="BD운반거리"/>
      <sheetName val="1_설계기준3"/>
      <sheetName val="8_PILE__(돌출)3"/>
      <sheetName val="표지_(2)4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b_balju_(2)3"/>
      <sheetName val="4_LINE2"/>
      <sheetName val="7_th2"/>
      <sheetName val="_갑지2"/>
      <sheetName val="A_LINE2"/>
      <sheetName val="5__현장관리비_new__2"/>
      <sheetName val="Temporary_Mooring2"/>
      <sheetName val="중기조종사_단위단가3"/>
      <sheetName val="총_원가계산2"/>
      <sheetName val="제출내역_(2)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내역서_(2)1"/>
      <sheetName val="총괄집계_1"/>
      <sheetName val="한성교회_신축공사(050713)_CheckList1"/>
      <sheetName val="9_1지하2층하부보2"/>
      <sheetName val="4_일위대가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4_2_1_마루높이_검토1"/>
      <sheetName val="BOX_본체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STEEL_BOX_단면설계(SEC_8)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6_이토처리시간1"/>
      <sheetName val="울진항공등화_내역서1"/>
      <sheetName val="영흥TL(UP,DOWN)_1"/>
      <sheetName val="일_위_대_가_표1"/>
      <sheetName val="고객사_관리_코드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중기쥰종사_단위단가1"/>
      <sheetName val="PTVT_(MAU)1"/>
      <sheetName val="chi_tiet"/>
      <sheetName val="PPC_Summary"/>
      <sheetName val="chiettinh"/>
      <sheetName val="Parem"/>
      <sheetName val="THVT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Div26_-_Elect"/>
      <sheetName val="Bảng_mã_VT"/>
      <sheetName val="Khoi_luong"/>
      <sheetName val="DonGia_chetao"/>
      <sheetName val="DonGia_VatTuLK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Rate"/>
      <sheetName val="Kiem-Toan"/>
      <sheetName val="gVL"/>
      <sheetName val="Quantity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Prelims"/>
      <sheetName val="cong thuc tinh chi tiet"/>
      <sheetName val="00000000"/>
      <sheetName val="cong_thuc_tinh_chi_tiet"/>
      <sheetName val="cong_thuc_tinh_chi_tiet1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chitiet"/>
      <sheetName val="Sikje_in_x0005__x0000_"/>
      <sheetName val="샌딩 에폭시 도장"/>
      <sheetName val="2련간지"/>
      <sheetName val="시험연구비상각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견적표지_(3"/>
      <sheetName val="SCOPE OF WORK"/>
      <sheetName val="BG"/>
      <sheetName val="대3류 "/>
      <sheetName val="외주대비 ᨀ晙ԯ"/>
      <sheetName val="入力作成表"/>
      <sheetName val="D_MUC"/>
      <sheetName val="내역서-설비"/>
      <sheetName val="전도금정산서(27)"/>
      <sheetName val="3.단가산출서"/>
      <sheetName val="4.단가산출기초"/>
      <sheetName val="CF_DT"/>
      <sheetName val="01. DATA"/>
      <sheetName val="토공계산서(부체도로)"/>
      <sheetName val="건_′近丂"/>
      <sheetName val="건_ê_x0000_Ԁ"/>
      <sheetName val="공종코드"/>
      <sheetName val="일위대가Ȓ_x0000_"/>
      <sheetName val="일위대가顔-"/>
      <sheetName val="1공구_건정토건_토_x0000__x0000_"/>
      <sheetName val="자재단가표"/>
      <sheetName val="호곡중학교"/>
      <sheetName val="3.1.6 전산처리결과"/>
      <sheetName val="템플릿"/>
      <sheetName val="본장"/>
      <sheetName val="Config"/>
      <sheetName val="출장㺎Ă"/>
      <sheetName val="수정_x0000__x0000_"/>
      <sheetName val="경비_원본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계산내역(설비)"/>
      <sheetName val="아파트급수지하PIT층평면도(평면도)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동업계매출속보"/>
      <sheetName val="A-100전제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서울대규장각(가시설흙막이)"/>
      <sheetName val="오억미만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2_대외공문7"/>
      <sheetName val="0_0ControlSheet7"/>
      <sheetName val="0_1keyAssumption7"/>
      <sheetName val="1_수인터널7"/>
      <sheetName val="6PILE__(돌출)7"/>
      <sheetName val="설_계7"/>
      <sheetName val="AS포장복구_7"/>
      <sheetName val="현장별계약현황('98_10_31)6"/>
      <sheetName val="Sheet1_(2)6"/>
      <sheetName val="입출재고현황_(2)6"/>
      <sheetName val="내역(최종본4_5)7"/>
      <sheetName val="96보완계획7_126"/>
      <sheetName val="전차선로_물량표6"/>
      <sheetName val="4_내진설계6"/>
      <sheetName val="BSD_(2)6"/>
      <sheetName val="1_취수장6"/>
      <sheetName val="_총괄표6"/>
      <sheetName val="실행내역서_6"/>
      <sheetName val="노원열병합__건축공사기성내역서6"/>
      <sheetName val="부대입찰_내역서6"/>
      <sheetName val="3BL공동구_수량6"/>
      <sheetName val="토공(우물통,기타)_6"/>
      <sheetName val="1__설계조건_2_단면가정_3__하중계산6"/>
      <sheetName val="DATA_입력란6"/>
      <sheetName val="1_설계조건6"/>
      <sheetName val="플랜트_설치6"/>
      <sheetName val="인건비_6"/>
      <sheetName val="제잡비_xls6"/>
      <sheetName val="2_고용보험료산출근거6"/>
      <sheetName val="원가계산_(2)6"/>
      <sheetName val="Eq__Mobilization6"/>
      <sheetName val="콤보박스와_리스트박스의_연결6"/>
      <sheetName val="설내역서_5"/>
      <sheetName val="97년_추정6"/>
      <sheetName val="현장관리비_산출내역6"/>
      <sheetName val="장비당단가_(1)5"/>
      <sheetName val="Sheet2_(2)5"/>
      <sheetName val="1_설계기준5"/>
      <sheetName val="내___역4"/>
      <sheetName val="집_계_표4"/>
      <sheetName val="프라임_강변역(4,236)4"/>
      <sheetName val="8_PILE__(돌출)5"/>
      <sheetName val="2000년_공정표4"/>
      <sheetName val="수_량_명_세_서_-_15"/>
      <sheetName val="2_건축5"/>
      <sheetName val="2_교량(신설)4"/>
      <sheetName val="5_2코핑4"/>
      <sheetName val="공정표_5"/>
      <sheetName val="P_M_별4"/>
      <sheetName val="배수공_시멘트_및_골재량_산출4"/>
      <sheetName val="7_PILE__(돌출)4"/>
      <sheetName val="DATA_입력부4"/>
      <sheetName val="수량산출서_갑지4"/>
      <sheetName val="별표_5"/>
      <sheetName val="CIP_공사5"/>
      <sheetName val="1_3_1절점좌표4"/>
      <sheetName val="1_1설계기준4"/>
      <sheetName val="표지_(2)6"/>
      <sheetName val="광통신_견적내역서14"/>
      <sheetName val="할증_4"/>
      <sheetName val="unit_44"/>
      <sheetName val="4_경비_5_영업외수지4"/>
      <sheetName val="_견적서4"/>
      <sheetName val="표지_(3)6"/>
      <sheetName val="교각집계_(2)6"/>
      <sheetName val="교각토공_(2)6"/>
      <sheetName val="교각철근_(2)6"/>
      <sheetName val="외주대비_-석축6"/>
      <sheetName val="1_본부별4"/>
      <sheetName val="2000_054"/>
      <sheetName val="외주대비-구조물_(2)6"/>
      <sheetName val="견적표지_(3)6"/>
      <sheetName val="_HIT-&gt;HMC_견적(3900)6"/>
      <sheetName val="일__위__대__가__목__록6"/>
      <sheetName val="교각토공__2_6"/>
      <sheetName val="HRSG_SMALL072206"/>
      <sheetName val="6__안전관리비10"/>
      <sheetName val="하도내역_(철콘)5"/>
      <sheetName val="3_공통공사대비6"/>
      <sheetName val="노무비_근거5"/>
      <sheetName val="조건표_(2)5"/>
      <sheetName val="임율_Data5"/>
      <sheetName val="2차전체변경예정_(2)5"/>
      <sheetName val="토공유동표(전체_당초)5"/>
      <sheetName val="목차_5"/>
      <sheetName val="단면_(2)5"/>
      <sheetName val="b_balju_(2)5"/>
      <sheetName val="8_현장관리비5"/>
      <sheetName val="7_안전관리비5"/>
      <sheetName val="7__현장관리비_5"/>
      <sheetName val="노무비_4"/>
      <sheetName val="내역서_제출4"/>
      <sheetName val="구조______4"/>
      <sheetName val="간_지14"/>
      <sheetName val="화재_탐지_설비4"/>
      <sheetName val="4_일위대가집계4"/>
      <sheetName val="5__현장관리비(new)_4"/>
      <sheetName val="Customer_Databas4"/>
      <sheetName val="방배동내역_(총괄)4"/>
      <sheetName val="기초입력_DATA4"/>
      <sheetName val="EQUIP_LIST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4_장비손료4"/>
      <sheetName val="단양_00_아파트-세부내역4"/>
      <sheetName val="원내역서_그대로3"/>
      <sheetName val="PROJECT_BRIEF3"/>
      <sheetName val="Sight_n_M_H3"/>
      <sheetName val="단가_3"/>
      <sheetName val="4_LINE4"/>
      <sheetName val="7_th4"/>
      <sheetName val="_갑지4"/>
      <sheetName val="A_LINE4"/>
      <sheetName val="5__현장관리비_new__4"/>
      <sheetName val="Temporary_Mooring4"/>
      <sheetName val="중기조종사_단위단가5"/>
      <sheetName val="총_원가계산4"/>
      <sheetName val="매출요약(월별)_-년간3"/>
      <sheetName val="Piping_Design_Data3"/>
      <sheetName val="4_&amp;_10-inch,_CO2_Combo_&amp;_Sweep3"/>
      <sheetName val="5_정산서4"/>
      <sheetName val="5호광장_(만점)4"/>
      <sheetName val="인천국제_(만점)_(2)4"/>
      <sheetName val="전선_및_전선관3"/>
      <sheetName val="VENDOR_LIST3"/>
      <sheetName val="설계기준_및_하중계산3"/>
      <sheetName val="수목데이타_3"/>
      <sheetName val="1062-X방향_3"/>
      <sheetName val="TABLE_DB3"/>
      <sheetName val="쌍용_data_base3"/>
      <sheetName val="제출내역_(2)4"/>
      <sheetName val="969910(_R)3"/>
      <sheetName val="2F_회의실견적(5_14_일대)3"/>
      <sheetName val="경비_(1)3"/>
      <sheetName val="2_2_오피스텔(12~32F)4"/>
      <sheetName val="일위대가_집계표4"/>
      <sheetName val="9_1지하2층하부보4"/>
      <sheetName val="단계별내역_(2)4"/>
      <sheetName val="4_일위대가4"/>
      <sheetName val="한성교회_신축공사(050713)_CheckList3"/>
      <sheetName val="단가_및_재료비3"/>
      <sheetName val="1_䷨수장3"/>
      <sheetName val="4_뀴진설Ⳅ3"/>
      <sheetName val="전䰨선로_물량표3"/>
      <sheetName val="㶀대입찰_내역서3"/>
      <sheetName val="내역서_(2)3"/>
      <sheetName val="strut_type3"/>
      <sheetName val="10_경제성분석2"/>
      <sheetName val="총괄집계_3"/>
      <sheetName val="2_12"/>
      <sheetName val="기계_도급내역서2"/>
      <sheetName val="kimre_scrubber3"/>
      <sheetName val="108_수선비3"/>
      <sheetName val="FRP_PIPING_일위대가3"/>
      <sheetName val="-15_02"/>
      <sheetName val="개인별_순위표4"/>
      <sheetName val="사__업__비__수__지__예__산__서2"/>
      <sheetName val="CM_14"/>
      <sheetName val="청_구1"/>
      <sheetName val="공내역_및_견적조건2"/>
      <sheetName val="STEEL_BOX_단면설계(SEC_8)3"/>
      <sheetName val="2_2_띠장의_설계4"/>
      <sheetName val="자__재4"/>
      <sheetName val="세골재__T2_변경_현황3"/>
      <sheetName val="6__안전관리비11"/>
      <sheetName val="기술부_VENDOR_LIST4"/>
      <sheetName val="4_2_1_마루높이_검토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전화공사_공량_및_집계표3"/>
      <sheetName val="참조_(2)3"/>
      <sheetName val="6__직접경비3"/>
      <sheetName val="대가_(보완)3"/>
      <sheetName val="3_자재비(총괄)3"/>
      <sheetName val="제조_경영3"/>
      <sheetName val="4_전기3"/>
      <sheetName val="노_무_비3"/>
      <sheetName val="미납품_현황3"/>
      <sheetName val="신설개소별_총집계표(동해-배전)3"/>
      <sheetName val="BOX_본체3"/>
      <sheetName val="MP_MOB3"/>
      <sheetName val="일위대가_(PM)3"/>
      <sheetName val="7_전산해석결과1"/>
      <sheetName val="4_하중1"/>
      <sheetName val="①idea_pipeline3"/>
      <sheetName val="IMP_통일양식3"/>
      <sheetName val="LYS_통일양식3"/>
      <sheetName val="Xunit_(단위환산)3"/>
      <sheetName val="유통기한_프로그램3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명일작업계획_(3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6_이토처리시간3"/>
      <sheetName val="1차_내역서3"/>
      <sheetName val="울진항공등화_내역서3"/>
      <sheetName val="일_위_대_가_표3"/>
      <sheetName val="영흥TL(UP,DOWN)_3"/>
      <sheetName val="3련_BOX3"/>
      <sheetName val="내역서_2"/>
      <sheetName val="2_1외주3"/>
      <sheetName val="2_3노무3"/>
      <sheetName val="2_4자재3"/>
      <sheetName val="2_2장비3"/>
      <sheetName val="2_5경비3"/>
      <sheetName val="2_6수목대3"/>
      <sheetName val="모선자재_집계표2"/>
      <sheetName val="재료의_할증2"/>
      <sheetName val="D1_2_COF모듈자재_입출재고_(B급)2"/>
      <sheetName val="표__지2"/>
      <sheetName val="중기쥰종사_단위단가3"/>
      <sheetName val="함열량_db2"/>
      <sheetName val="고객사_관리_코드3"/>
      <sheetName val="PTVT_(MAU)3"/>
      <sheetName val="기존단가_(2)1"/>
      <sheetName val="D_B"/>
      <sheetName val="금회_청구사항(기계)"/>
      <sheetName val="기성갑지_(소방)"/>
      <sheetName val="금회_청구사항(소방)"/>
      <sheetName val="K2_site_Total_내역서"/>
      <sheetName val="1_청구서"/>
      <sheetName val="2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Div26_-_Elect2"/>
      <sheetName val="Khoi_luong2"/>
      <sheetName val="Bảng_mã_VT2"/>
      <sheetName val="DonGia_chetao2"/>
      <sheetName val="DonGia_VatTuLK2"/>
      <sheetName val="Fr_Revit2"/>
      <sheetName val="NSA_Summary2"/>
      <sheetName val="chi_tiet1"/>
      <sheetName val="PPC_Summary1"/>
      <sheetName val="Tong_hop"/>
      <sheetName val="Phan_lap_dat"/>
      <sheetName val="Lắp_Ráp"/>
      <sheetName val="동강_배관"/>
      <sheetName val="WCR_외주"/>
      <sheetName val="ANILINE_-_OPTION"/>
      <sheetName val="MDI_-_OPTION"/>
      <sheetName val="총괄표_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부대표지䥀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cong_thuc_tinh_chi_tiet2"/>
      <sheetName val="외주대비_-석축_x"/>
      <sheetName val="_IL-3_XLSY갑지4"/>
      <sheetName val="KET_CAU-_MJV2"/>
      <sheetName val="Ví_dụ"/>
      <sheetName val="Gia_VLNCMTC"/>
      <sheetName val="06_일위대가목록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준검_내역서8"/>
      <sheetName val="1_수인터널8"/>
      <sheetName val="2_대외공문8"/>
      <sheetName val="설_계8"/>
      <sheetName val="6PILE__(돌출)8"/>
      <sheetName val="AS포장복구_8"/>
      <sheetName val="입출재고현황_(2)7"/>
      <sheetName val="0_0ControlSheet8"/>
      <sheetName val="0_1keyAssumption8"/>
      <sheetName val="4_내진설계7"/>
      <sheetName val="내역(최종본4_5)8"/>
      <sheetName val="Sheet1_(2)7"/>
      <sheetName val="BSD_(2)7"/>
      <sheetName val="1_취수장7"/>
      <sheetName val="부대입찰_내역서7"/>
      <sheetName val="전차선로_물량표7"/>
      <sheetName val="토공(우물통,기타)_7"/>
      <sheetName val="_총괄표7"/>
      <sheetName val="현장관리비_산출내역7"/>
      <sheetName val="제잡비_xls7"/>
      <sheetName val="3BL공동구_수량7"/>
      <sheetName val="현장별계약현황('98_10_31)7"/>
      <sheetName val="96보완계획7_127"/>
      <sheetName val="97년_추정7"/>
      <sheetName val="인건비_7"/>
      <sheetName val="1__설계조건_2_단면가정_3__하중계산7"/>
      <sheetName val="DATA_입력란7"/>
      <sheetName val="실행내역서_7"/>
      <sheetName val="1_설계조건7"/>
      <sheetName val="2_고용보험료산출근거7"/>
      <sheetName val="노원열병합__건축공사기성내역서7"/>
      <sheetName val="Eq__Mobilization7"/>
      <sheetName val="원가계산_(2)7"/>
      <sheetName val="장비당단가_(1)6"/>
      <sheetName val="Sheet2_(2)6"/>
      <sheetName val="내___역5"/>
      <sheetName val="1_설계기준6"/>
      <sheetName val="프라임_강변역(4,236)5"/>
      <sheetName val="플랜트_설치7"/>
      <sheetName val="8_PILE__(돌출)6"/>
      <sheetName val="콤보박스와_리스트박스의_연결7"/>
      <sheetName val="2000년_공정표5"/>
      <sheetName val="수_량_명_세_서_-_16"/>
      <sheetName val="설내역서_6"/>
      <sheetName val="2_건축6"/>
      <sheetName val="집_계_표5"/>
      <sheetName val="2_교량(신설)5"/>
      <sheetName val="5_2코핑5"/>
      <sheetName val="공정표_6"/>
      <sheetName val="P_M_별5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_HIT-&gt;HMC_견적(3900)7"/>
      <sheetName val="일__위__대__가__목__록7"/>
      <sheetName val="교각토공__2_7"/>
      <sheetName val="HRSG_SMALL072207"/>
      <sheetName val="6__안전관리비12"/>
      <sheetName val="하도내역_(철콘)6"/>
      <sheetName val="3_공통공사대비7"/>
      <sheetName val="노무비_근거6"/>
      <sheetName val="조건표_(2)6"/>
      <sheetName val="별표_6"/>
      <sheetName val="임율_Data6"/>
      <sheetName val="2차전체변경예정_(2)6"/>
      <sheetName val="토공유동표(전체_당초)6"/>
      <sheetName val="목차_6"/>
      <sheetName val="단면_(2)6"/>
      <sheetName val="b_balju_(2)6"/>
      <sheetName val="8_현장관리비6"/>
      <sheetName val="7_안전관리비6"/>
      <sheetName val="7__현장관리비_6"/>
      <sheetName val="노무비_5"/>
      <sheetName val="내역서_제출5"/>
      <sheetName val="구조______5"/>
      <sheetName val="간_지15"/>
      <sheetName val="화재_탐지_설비5"/>
      <sheetName val="4_일위대가집계5"/>
      <sheetName val="5__현장관리비(new)_5"/>
      <sheetName val="Customer_Databas5"/>
      <sheetName val="방배동내역_(총괄)5"/>
      <sheetName val="배수공_시멘트_및_골재량_산출5"/>
      <sheetName val="7_PILE__(돌출)5"/>
      <sheetName val="CIP_공사6"/>
      <sheetName val="광통신_견적내역서15"/>
      <sheetName val="할증_5"/>
      <sheetName val="unit_45"/>
      <sheetName val="DATA_입력부5"/>
      <sheetName val="수량산출서_갑지5"/>
      <sheetName val="남양시작동자105노65기1_3화1_24"/>
      <sheetName val="관음목장(제출용)자105인97_54"/>
      <sheetName val="1_본부별5"/>
      <sheetName val="1_3_1절점좌표5"/>
      <sheetName val="1_1설계기준5"/>
      <sheetName val="2000_055"/>
      <sheetName val="기초입력_DATA5"/>
      <sheetName val="단양_00_아파트-세부내역5"/>
      <sheetName val="4_경비_5_영업외수지5"/>
      <sheetName val="_견적서5"/>
      <sheetName val="EQUIP_LIST5"/>
      <sheetName val="Piping_Design_Data4"/>
      <sheetName val="4_&amp;_10-inch,_CO2_Combo_&amp;_Sweep4"/>
      <sheetName val="Sight_n_M_H4"/>
      <sheetName val="4_장비손료5"/>
      <sheetName val="2F_회의실견적(5_14_일대)4"/>
      <sheetName val="재활용_악취_먼지DUCT산출5"/>
      <sheetName val="전체내역_(2)4"/>
      <sheetName val="Hyundai_Unit_cost_xls4"/>
      <sheetName val="969910(_R)4"/>
      <sheetName val="원내역서_그대로4"/>
      <sheetName val="5_정산서5"/>
      <sheetName val="수목데이타_4"/>
      <sheetName val="1062-X방향_4"/>
      <sheetName val="TABLE_DB4"/>
      <sheetName val="쌍용_data_base4"/>
      <sheetName val="경비_(1)4"/>
      <sheetName val="설계기준_및_하중계산4"/>
      <sheetName val="PROJECT_BRIEF4"/>
      <sheetName val="5호광장_(만점)5"/>
      <sheetName val="인천국제_(만점)_(2)5"/>
      <sheetName val="전선_및_전선관4"/>
      <sheetName val="VENDOR_LIST4"/>
      <sheetName val="중기조종사_단위단가6"/>
      <sheetName val="5__현장관리비_new__5"/>
      <sheetName val="Temporary_Mooring5"/>
      <sheetName val="A_LINE5"/>
      <sheetName val="제출내역_(2)5"/>
      <sheetName val="2_2_오피스텔(12~32F)5"/>
      <sheetName val="_갑지5"/>
      <sheetName val="일위대가_집계표5"/>
      <sheetName val="9_1지하2층하부보5"/>
      <sheetName val="단계별내역_(2)5"/>
      <sheetName val="총_원가계산5"/>
      <sheetName val="4_일위대가5"/>
      <sheetName val="단가_4"/>
      <sheetName val="4_LINE5"/>
      <sheetName val="7_th5"/>
      <sheetName val="매출요약(월별)_-년간4"/>
      <sheetName val="한성교회_신축공사(050713)_CheckList4"/>
      <sheetName val="단가_및_재료비4"/>
      <sheetName val="1_䷨수장4"/>
      <sheetName val="4_뀴진설Ⳅ4"/>
      <sheetName val="전䰨선로_물량표4"/>
      <sheetName val="㶀대입찰_내역서4"/>
      <sheetName val="내역서_(2)4"/>
      <sheetName val="strut_type4"/>
      <sheetName val="10_경제성분석3"/>
      <sheetName val="총괄집계_4"/>
      <sheetName val="2_13"/>
      <sheetName val="기계_도급내역서3"/>
      <sheetName val="kimre_scrubber4"/>
      <sheetName val="108_수선비4"/>
      <sheetName val="FRP_PIPING_일위대가4"/>
      <sheetName val="-15_03"/>
      <sheetName val="개인별_순위표5"/>
      <sheetName val="사__업__비__수__지__예__산__서3"/>
      <sheetName val="CM_15"/>
      <sheetName val="청_구2"/>
      <sheetName val="공내역_및_견적조건3"/>
      <sheetName val="_ｹ-ﾌﾞﾙ1"/>
      <sheetName val="97_사업추정(WEKI)1"/>
      <sheetName val="STEEL_BOX_단면설계(SEC_8)4"/>
      <sheetName val="2_2_띠장의_설계5"/>
      <sheetName val="자__재5"/>
      <sheetName val="세골재__T2_변경_현황4"/>
      <sheetName val="6__안전관리비13"/>
      <sheetName val="기술부_VENDOR_LIST5"/>
      <sheetName val="4_2_1_마루높이_검토4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전화공사_공량_및_집계표4"/>
      <sheetName val="참조_(2)4"/>
      <sheetName val="6__직접경비4"/>
      <sheetName val="대가_(보완)4"/>
      <sheetName val="3_자재비(총괄)4"/>
      <sheetName val="제조_경영4"/>
      <sheetName val="4_전기4"/>
      <sheetName val="노_무_비4"/>
      <sheetName val="미납품_현황4"/>
      <sheetName val="신설개소별_총집계표(동해-배전)4"/>
      <sheetName val="BOX_본체4"/>
      <sheetName val="MP_MOB4"/>
      <sheetName val="신평리_권리자명부1"/>
      <sheetName val="일위대가_(PM)4"/>
      <sheetName val="7_전산해석결과2"/>
      <sheetName val="4_하중2"/>
      <sheetName val="①idea_pipeline4"/>
      <sheetName val="IMP_통일양식4"/>
      <sheetName val="LYS_통일양식4"/>
      <sheetName val="Xunit_(단위환산)4"/>
      <sheetName val="유통기한_프로그램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명일작업계획_(3)4"/>
      <sheetName val="용선_C_L4"/>
      <sheetName val="전_체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6_이토처리시간4"/>
      <sheetName val="태화42_1"/>
      <sheetName val="외주현황_wq11"/>
      <sheetName val="1차_내역서4"/>
      <sheetName val="220_(2)1"/>
      <sheetName val="토__공1"/>
      <sheetName val="울진항공등화_내역서4"/>
      <sheetName val="일_위_대_가_표4"/>
      <sheetName val="영흥TL(UP,DOWN)_4"/>
      <sheetName val="3련_BOX4"/>
      <sheetName val="내역서_3"/>
      <sheetName val="2_1외주4"/>
      <sheetName val="2_3노무4"/>
      <sheetName val="2_4자재4"/>
      <sheetName val="2_2장비4"/>
      <sheetName val="2_5경비4"/>
      <sheetName val="2_6수목대4"/>
      <sheetName val="모선자재_집계표3"/>
      <sheetName val="재료의_할증3"/>
      <sheetName val="D1_2_COF모듈자재_입출재고_(B급)3"/>
      <sheetName val="BEND_LOSS1"/>
      <sheetName val="토공_total1"/>
      <sheetName val="3_관로전환기1"/>
      <sheetName val="F_월별기성수금현황_1"/>
      <sheetName val="내역서1999_8최종1"/>
      <sheetName val="3_전기산출기초1"/>
      <sheetName val="고객사_관리_코드4"/>
      <sheetName val="중기쥰종사_단위단가4"/>
      <sheetName val="_1"/>
      <sheetName val="금회_청구사항(기계)1"/>
      <sheetName val="기성갑지_(소방)1"/>
      <sheetName val="금회_청구사항(소방)1"/>
      <sheetName val="함열량_db3"/>
      <sheetName val="PTVT_(MAU)4"/>
      <sheetName val="99_조정금액1"/>
      <sheetName val="D_B1"/>
      <sheetName val="기존단가_(2)2"/>
      <sheetName val="TRAY_헹거산출1"/>
      <sheetName val="1_청구서1"/>
      <sheetName val="2_내역서1"/>
      <sheetName val="표__지3"/>
      <sheetName val="1_11"/>
      <sheetName val="K2_site_Total_내역서1"/>
      <sheetName val="Div26_-_Elect3"/>
      <sheetName val="Khoi_luong3"/>
      <sheetName val="Bảng_mã_VT3"/>
      <sheetName val="DonGia_chetao3"/>
      <sheetName val="DonGia_VatTuLK3"/>
      <sheetName val="Fr_Revit3"/>
      <sheetName val="NSA_Summary3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chi_tiet2"/>
      <sheetName val="PPC_Summary2"/>
      <sheetName val="Tong_hop1"/>
      <sheetName val="Phan_lap_dat1"/>
      <sheetName val="Lắp_Ráp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cong_thuc_tinh_chi_tiet3"/>
      <sheetName val="_IL-3_XLSY갑지5"/>
      <sheetName val="KET_CAU-_MJV21"/>
      <sheetName val="Ví_dụ1"/>
      <sheetName val="Gia_VLNCMTC1"/>
      <sheetName val="06_일위대가목록1"/>
      <sheetName val="부대표지⽠"/>
      <sheetName val="도시정비_"/>
      <sheetName val="3_1_6_전산처리결과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준검_내역서9"/>
      <sheetName val="1_수인터널9"/>
      <sheetName val="2_대외공문9"/>
      <sheetName val="설_계9"/>
      <sheetName val="6PILE__(돌출)9"/>
      <sheetName val="AS포장복구_9"/>
      <sheetName val="입출재고현황_(2)8"/>
      <sheetName val="0_0ControlSheet9"/>
      <sheetName val="0_1keyAssumption9"/>
      <sheetName val="4_내진설계8"/>
      <sheetName val="내역(최종본4_5)9"/>
      <sheetName val="Sheet1_(2)8"/>
      <sheetName val="BSD_(2)8"/>
      <sheetName val="1_취수장8"/>
      <sheetName val="부대입찰_내역서8"/>
      <sheetName val="전차선로_물량표8"/>
      <sheetName val="토공(우물통,기타)_8"/>
      <sheetName val="_총괄표8"/>
      <sheetName val="현장관리비_산출내역8"/>
      <sheetName val="제잡비_xls8"/>
      <sheetName val="3BL공동구_수량8"/>
      <sheetName val="현장별계약현황('98_10_31)8"/>
      <sheetName val="96보완계획7_128"/>
      <sheetName val="97년_추정8"/>
      <sheetName val="인건비_8"/>
      <sheetName val="1__설계조건_2_단면가정_3__하중계산8"/>
      <sheetName val="DATA_입력란8"/>
      <sheetName val="실행내역서_8"/>
      <sheetName val="1_설계조건8"/>
      <sheetName val="2_고용보험료산출근거8"/>
      <sheetName val="노원열병합__건축공사기성내역서8"/>
      <sheetName val="Eq__Mobilization8"/>
      <sheetName val="원가계산_(2)8"/>
      <sheetName val="장비당단가_(1)7"/>
      <sheetName val="Sheet2_(2)7"/>
      <sheetName val="내___역6"/>
      <sheetName val="1_설계기준7"/>
      <sheetName val="프라임_강변역(4,236)6"/>
      <sheetName val="플랜트_설치8"/>
      <sheetName val="8_PILE__(돌출)7"/>
      <sheetName val="콤보박스와_리스트박스의_연결8"/>
      <sheetName val="2000년_공정표6"/>
      <sheetName val="수_량_명_세_서_-_17"/>
      <sheetName val="설내역서_7"/>
      <sheetName val="2_건축7"/>
      <sheetName val="집_계_표6"/>
      <sheetName val="2_교량(신설)6"/>
      <sheetName val="5_2코핑6"/>
      <sheetName val="공정표_7"/>
      <sheetName val="P_M_별6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_HIT-&gt;HMC_견적(3900)8"/>
      <sheetName val="일__위__대__가__목__록8"/>
      <sheetName val="교각토공__2_8"/>
      <sheetName val="HRSG_SMALL072208"/>
      <sheetName val="6__안전관리비14"/>
      <sheetName val="하도내역_(철콘)7"/>
      <sheetName val="3_공통공사대비8"/>
      <sheetName val="노무비_근거7"/>
      <sheetName val="조건표_(2)7"/>
      <sheetName val="별표_7"/>
      <sheetName val="임율_Data7"/>
      <sheetName val="2차전체변경예정_(2)7"/>
      <sheetName val="토공유동표(전체_당초)7"/>
      <sheetName val="목차_7"/>
      <sheetName val="단면_(2)7"/>
      <sheetName val="b_balju_(2)7"/>
      <sheetName val="8_현장관리비7"/>
      <sheetName val="7_안전관리비7"/>
      <sheetName val="7__현장관리비_7"/>
      <sheetName val="노무비_6"/>
      <sheetName val="내역서_제출6"/>
      <sheetName val="구조______6"/>
      <sheetName val="간_지16"/>
      <sheetName val="화재_탐지_설비6"/>
      <sheetName val="4_일위대가집계6"/>
      <sheetName val="5__현장관리비(new)_6"/>
      <sheetName val="Customer_Databas6"/>
      <sheetName val="방배동내역_(총괄)6"/>
      <sheetName val="배수공_시멘트_및_골재량_산출6"/>
      <sheetName val="7_PILE__(돌출)6"/>
      <sheetName val="CIP_공사7"/>
      <sheetName val="광통신_견적내역서16"/>
      <sheetName val="할증_6"/>
      <sheetName val="unit_46"/>
      <sheetName val="DATA_입력부6"/>
      <sheetName val="수량산출서_갑지6"/>
      <sheetName val="남양시작동자105노65기1_3화1_25"/>
      <sheetName val="관음목장(제출용)자105인97_55"/>
      <sheetName val="1_본부별6"/>
      <sheetName val="1_3_1절점좌표6"/>
      <sheetName val="1_1설계기준6"/>
      <sheetName val="2000_056"/>
      <sheetName val="기초입력_DATA6"/>
      <sheetName val="단양_00_아파트-세부내역6"/>
      <sheetName val="4_경비_5_영업외수지6"/>
      <sheetName val="_견적서6"/>
      <sheetName val="EQUIP_LIST6"/>
      <sheetName val="Piping_Design_Data5"/>
      <sheetName val="4_&amp;_10-inch,_CO2_Combo_&amp;_Sweep5"/>
      <sheetName val="Sight_n_M_H5"/>
      <sheetName val="4_장비손료6"/>
      <sheetName val="2F_회의실견적(5_14_일대)5"/>
      <sheetName val="재활용_악취_먼지DUCT산출6"/>
      <sheetName val="전체내역_(2)5"/>
      <sheetName val="Hyundai_Unit_cost_xls5"/>
      <sheetName val="969910(_R)5"/>
      <sheetName val="원내역서_그대로5"/>
      <sheetName val="5_정산서6"/>
      <sheetName val="수목데이타_5"/>
      <sheetName val="1062-X방향_5"/>
      <sheetName val="TABLE_DB5"/>
      <sheetName val="쌍용_data_base5"/>
      <sheetName val="경비_(1)5"/>
      <sheetName val="설계기준_및_하중계산5"/>
      <sheetName val="PROJECT_BRIEF5"/>
      <sheetName val="5호광장_(만점)6"/>
      <sheetName val="인천국제_(만점)_(2)6"/>
      <sheetName val="전선_및_전선관5"/>
      <sheetName val="VENDOR_LIST5"/>
      <sheetName val="중기조종사_단위단가7"/>
      <sheetName val="5__현장관리비_new__6"/>
      <sheetName val="Temporary_Mooring6"/>
      <sheetName val="A_LINE6"/>
      <sheetName val="제출내역_(2)6"/>
      <sheetName val="2_2_오피스텔(12~32F)6"/>
      <sheetName val="_갑지6"/>
      <sheetName val="일위대가_집계표6"/>
      <sheetName val="9_1지하2층하부보6"/>
      <sheetName val="단계별내역_(2)6"/>
      <sheetName val="총_원가계산6"/>
      <sheetName val="4_일위대가6"/>
      <sheetName val="단가_5"/>
      <sheetName val="4_LINE6"/>
      <sheetName val="7_th6"/>
      <sheetName val="매출요약(월별)_-년간5"/>
      <sheetName val="한성교회_신축공사(050713)_CheckList5"/>
      <sheetName val="단가_및_재료비5"/>
      <sheetName val="1_䷨수장5"/>
      <sheetName val="4_뀴진설Ⳅ5"/>
      <sheetName val="전䰨선로_물량표5"/>
      <sheetName val="㶀대입찰_내역서5"/>
      <sheetName val="내역서_(2)5"/>
      <sheetName val="strut_type5"/>
      <sheetName val="10_경제성분석4"/>
      <sheetName val="총괄집계_5"/>
      <sheetName val="2_14"/>
      <sheetName val="기계_도급내역서4"/>
      <sheetName val="kimre_scrubber5"/>
      <sheetName val="108_수선비5"/>
      <sheetName val="FRP_PIPING_일위대가5"/>
      <sheetName val="-15_04"/>
      <sheetName val="개인별_순위표6"/>
      <sheetName val="사__업__비__수__지__예__산__서4"/>
      <sheetName val="CM_16"/>
      <sheetName val="청_구3"/>
      <sheetName val="공내역_및_견적조건4"/>
      <sheetName val="_ｹ-ﾌﾞﾙ2"/>
      <sheetName val="97_사업추정(WEKI)2"/>
      <sheetName val="STEEL_BOX_단면설계(SEC_8)5"/>
      <sheetName val="2_2_띠장의_설계6"/>
      <sheetName val="자__재6"/>
      <sheetName val="세골재__T2_변경_현황5"/>
      <sheetName val="6__안전관리비15"/>
      <sheetName val="기술부_VENDOR_LIST6"/>
      <sheetName val="4_2_1_마루높이_검토5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전화공사_공량_및_집계표5"/>
      <sheetName val="참조_(2)5"/>
      <sheetName val="6__직접경비5"/>
      <sheetName val="대가_(보완)5"/>
      <sheetName val="3_자재비(총괄)5"/>
      <sheetName val="제조_경영5"/>
      <sheetName val="4_전기5"/>
      <sheetName val="노_무_비5"/>
      <sheetName val="미납품_현황5"/>
      <sheetName val="신설개소별_총집계표(동해-배전)5"/>
      <sheetName val="BOX_본체5"/>
      <sheetName val="MP_MOB5"/>
      <sheetName val="신평리_권리자명부2"/>
      <sheetName val="일위대가_(PM)5"/>
      <sheetName val="7_전산해석결과3"/>
      <sheetName val="4_하중3"/>
      <sheetName val="①idea_pipeline5"/>
      <sheetName val="IMP_통일양식5"/>
      <sheetName val="LYS_통일양식5"/>
      <sheetName val="Xunit_(단위환산)5"/>
      <sheetName val="유통기한_프로그램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명일작업계획_(3)5"/>
      <sheetName val="용선_C_L5"/>
      <sheetName val="전_체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6_이토처리시간5"/>
      <sheetName val="태화42_2"/>
      <sheetName val="외주현황_wq12"/>
      <sheetName val="1차_내역서5"/>
      <sheetName val="220_(2)2"/>
      <sheetName val="토__공2"/>
      <sheetName val="울진항공등화_내역서5"/>
      <sheetName val="일_위_대_가_표5"/>
      <sheetName val="영흥TL(UP,DOWN)_5"/>
      <sheetName val="3련_BOX5"/>
      <sheetName val="내역서_4"/>
      <sheetName val="2_1외주5"/>
      <sheetName val="2_3노무5"/>
      <sheetName val="2_4자재5"/>
      <sheetName val="2_2장비5"/>
      <sheetName val="2_5경비5"/>
      <sheetName val="2_6수목대5"/>
      <sheetName val="모선자재_집계표4"/>
      <sheetName val="재료의_할증4"/>
      <sheetName val="D1_2_COF모듈자재_입출재고_(B급)4"/>
      <sheetName val="BEND_LOSS2"/>
      <sheetName val="토공_total2"/>
      <sheetName val="3_관로전환기2"/>
      <sheetName val="F_월별기성수금현황_2"/>
      <sheetName val="내역서1999_8최종2"/>
      <sheetName val="3_전기산출기초2"/>
      <sheetName val="고객사_관리_코드5"/>
      <sheetName val="중기쥰종사_단위단가5"/>
      <sheetName val="_2"/>
      <sheetName val="금회_청구사항(기계)2"/>
      <sheetName val="기성갑지_(소방)2"/>
      <sheetName val="금회_청구사항(소방)2"/>
      <sheetName val="함열량_db4"/>
      <sheetName val="PTVT_(MAU)5"/>
      <sheetName val="99_조정금액2"/>
      <sheetName val="D_B2"/>
      <sheetName val="기존단가_(2)3"/>
      <sheetName val="TRAY_헹거산출2"/>
      <sheetName val="1_청구서2"/>
      <sheetName val="2_내역서2"/>
      <sheetName val="표__지4"/>
      <sheetName val="1_12"/>
      <sheetName val="K2_site_Total_내역서2"/>
      <sheetName val="Div26_-_Elect4"/>
      <sheetName val="Khoi_luong4"/>
      <sheetName val="Bảng_mã_VT4"/>
      <sheetName val="DonGia_chetao4"/>
      <sheetName val="DonGia_VatTuLK4"/>
      <sheetName val="Fr_Revit4"/>
      <sheetName val="NSA_Summary4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chi_tiet3"/>
      <sheetName val="PPC_Summary3"/>
      <sheetName val="Tong_hop2"/>
      <sheetName val="Phan_lap_dat2"/>
      <sheetName val="Lắp_Ráp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cong_thuc_tinh_chi_tiet4"/>
      <sheetName val="_IL-3_XLSY갑지6"/>
      <sheetName val="KET_CAU-_MJV22"/>
      <sheetName val="Ví_dụ2"/>
      <sheetName val="Gia_VLNCMTC2"/>
      <sheetName val="06_일위대가목록2"/>
      <sheetName val="도시정비_1"/>
      <sheetName val="3_1_6_전산처리결과1"/>
      <sheetName val="목창호"/>
      <sheetName val="일위(열차무선)"/>
      <sheetName val="GI-LIST"/>
      <sheetName val="중기사용료 (2)"/>
      <sheetName val="유통간부"/>
      <sheetName val="장기"/>
      <sheetName val="(A)내역서"/>
      <sheetName val="분뇨"/>
      <sheetName val="구의동공내역서"/>
      <sheetName val="__"/>
      <sheetName val="운동장 (2)"/>
      <sheetName val="일대목록표"/>
      <sheetName val="99년원가"/>
      <sheetName val="산출(1~20)"/>
      <sheetName val="신고조서"/>
      <sheetName val="판정1교토공"/>
      <sheetName val="특별땅고르기"/>
      <sheetName val="직접공사비"/>
      <sheetName val="수정계획3"/>
      <sheetName val="조인트"/>
      <sheetName val="데리네И̏䨸ɟ"/>
      <sheetName val="주공 갑지"/>
      <sheetName val="마스터02"/>
      <sheetName val="Summary"/>
      <sheetName val="H. MECHANICAL"/>
      <sheetName val="J. FIRE FIGHTING"/>
      <sheetName val="MECHANICAL"/>
      <sheetName val="O＆P"/>
      <sheetName val="데리네鶈㇨ᓣ"/>
      <sheetName val="입력데이타(비É"/>
      <sheetName val="외주대비 -석É"/>
      <sheetName val="5.2.6~7공사요율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도수로수량산출"/>
      <sheetName val="관급현황"/>
      <sheetName val="기술조건"/>
      <sheetName val="1.내역(청.하역장전등)"/>
      <sheetName val="정화조"/>
      <sheetName val="공사개요-C"/>
      <sheetName val="입찰견적보고서"/>
      <sheetName val="안전장치"/>
      <sheetName val="투자효율분석"/>
      <sheetName val="설원"/>
      <sheetName val="일위목록-기"/>
      <sheetName val="리스트"/>
      <sheetName val="보도내 _x0000__x0000_䪾"/>
      <sheetName val="2.원가집계"/>
      <sheetName val="FAX"/>
      <sheetName val="정산내역"/>
      <sheetName val="기본자료(실행)"/>
      <sheetName val="제품현황"/>
      <sheetName val="05 유류비자금청구(완)"/>
      <sheetName val="인건蠉"/>
      <sheetName val="비용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공사비예산서"/>
      <sheetName val="배수관연장조서"/>
      <sheetName val="산출"/>
      <sheetName val="예산조서(전송)"/>
      <sheetName val="투자예산"/>
      <sheetName val="점ᥰ@띘"/>
      <sheetName val="점ᤠ@띘"/>
      <sheetName val="점៰2띘"/>
      <sheetName val="여흥"/>
      <sheetName val="grid (1)"/>
      <sheetName val="Macro4"/>
      <sheetName val="기성"/>
      <sheetName val="경율산정.XLS"/>
      <sheetName val="PAD TR보호대기초"/>
      <sheetName val="RD제품개발투자비(매가)"/>
      <sheetName val="예산"/>
      <sheetName val="ELECTR蔨ũ"/>
      <sheetName val="계림(함평)"/>
      <sheetName val="계림(장성)"/>
      <sheetName val="직재"/>
      <sheetName val="Sikje_in"/>
      <sheetName val="샌딩_에폭시_도장"/>
      <sheetName val="외주대비_ᨀ晙ԯ"/>
      <sheetName val="BOQFinishing"/>
      <sheetName val="[후다_x0001_ _x0010__x0000__x0003_ _x0010__x0000__x0001__x0000__x0010__x0000__x0001_ _x0010__x0000__x0003_"/>
      <sheetName val="Sàn T1"/>
      <sheetName val="Lỗ thông gió"/>
      <sheetName val="CodeSheet"/>
      <sheetName val="Thống kê"/>
      <sheetName val="시작"/>
      <sheetName val="받을어음"/>
      <sheetName val="유가증권"/>
      <sheetName val="대손상각"/>
      <sheetName val="일반전기"/>
      <sheetName val="HS"/>
      <sheetName val="Tai khoan"/>
      <sheetName val="Index"/>
      <sheetName val="기초데이타"/>
      <sheetName val="총공사_x0000__x0000_Ԁ"/>
      <sheetName val="2.입력sheet"/>
      <sheetName val="코드일람표"/>
      <sheetName val="용산1(해보)"/>
      <sheetName val="매입"/>
      <sheetName val="교각怀"/>
      <sheetName val="견적_x0005_"/>
      <sheetName val="CԀ"/>
      <sheetName val="재무가정"/>
      <sheetName val="사전공사"/>
      <sheetName val="NOM³"/>
      <sheetName val="NOMֳ"/>
      <sheetName val="기초입력ԯ"/>
      <sheetName val="외주대비x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Sheet17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침하계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설계개요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설비원가"/>
      <sheetName val="장비투입 (2)"/>
      <sheetName val="CC16-내역서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기지국"/>
      <sheetName val="jobhist"/>
      <sheetName val="신림자금"/>
      <sheetName val="수질정화시설"/>
      <sheetName val="목표세부명세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주형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Rect. 10"/>
      <sheetName val="현장´_x0000_Ԁ_x0000_"/>
      <sheetName val="[회다내역,X켊楳켎攳嶪剃嶮布쵌섌)"/>
      <sheetName val="SIL98"/>
      <sheetName val="변경갑지"/>
      <sheetName val="증감(갑지)"/>
      <sheetName val="Bang TH"/>
      <sheetName val="Shelves"/>
      <sheetName val="DI-ESTI"/>
      <sheetName val="Sikje_in_x0005_"/>
      <sheetName val="Bang gia 2011.10.12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SCOPE_OF_WORK"/>
      <sheetName val="대3류_"/>
      <sheetName val="Sàn_T1"/>
      <sheetName val="Lỗ_thông_gió"/>
      <sheetName val="5.6 NTKL ĐHKK "/>
      <sheetName val="5.12 NTKL PCCC"/>
      <sheetName val="ThongSo"/>
      <sheetName val="샌딩_에폭시_도장1"/>
      <sheetName val="외주대비_ᨀ晙ԯ1"/>
      <sheetName val="[후다___"/>
      <sheetName val="Thống_kê"/>
      <sheetName val="3_단가산출서"/>
      <sheetName val="4_단가산출기초"/>
      <sheetName val="H__MECHANICAL"/>
      <sheetName val="J__FIRE_FIGHTING"/>
      <sheetName val="총물량"/>
      <sheetName val="投标材料清单 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Dầm 1"/>
      <sheetName val="Unit Rate(non print)"/>
      <sheetName val="0"/>
      <sheetName val="Cọc nhồi"/>
      <sheetName val="MTL(AG)"/>
      <sheetName val="Notes"/>
      <sheetName val="01__DATA"/>
      <sheetName val="_후다_x0001_ _x0010__x0000__x0003"/>
      <sheetName val="新规"/>
      <sheetName val="D &amp; W sizes"/>
      <sheetName val="Package1"/>
      <sheetName val="5.NKTC"/>
      <sheetName val="4.BBNT-LĐ"/>
      <sheetName val="tra_vat_lieu"/>
      <sheetName val="ptvt"/>
      <sheetName val="[후다_x0001_ _x0010_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_후다_x0001_ _x0010_"/>
      <sheetName val="Goc CC"/>
      <sheetName val="Tai_khoan"/>
      <sheetName val="중기사용료_(2)"/>
      <sheetName val="BTRA"/>
      <sheetName val="Gtvl"/>
      <sheetName val="Thkp"/>
      <sheetName val="Gia_THKP"/>
      <sheetName val="GiaTH_PT2"/>
      <sheetName val="Sàn tầng 01 ( old )"/>
      <sheetName val="Gia thanh chuoi su"/>
      <sheetName val="Tiep dia"/>
      <sheetName val="Don gia vung III-Can Tho"/>
      <sheetName val="TH MEP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전_x0000_"/>
      <sheetName val="원가 (2)"/>
      <sheetName val="부대표지츀 "/>
      <sheetName val="총공사"/>
      <sheetName val="수량산출서_x0010_"/>
      <sheetName val="본댐설계"/>
      <sheetName val="연령현황"/>
      <sheetName val="1차설계逷≙?≙"/>
      <sheetName val="건_ê"/>
      <sheetName val="중사"/>
      <sheetName val="제품목록"/>
      <sheetName val="가시설흙막이"/>
      <sheetName val="3BL공동구__x0000__x0000_"/>
      <sheetName val="옥외 전력간선공사"/>
      <sheetName val="간접비 총괄표"/>
      <sheetName val="현장´"/>
      <sheetName val="1차3회-개소별명세서-빨간색-인쇄용(2187_x0000__x0000_"/>
      <sheetName val="외Å_x0000_怀"/>
      <sheetName val="측구_x0000_"/>
      <sheetName val="Pag_hal"/>
      <sheetName val="THMAVT"/>
      <sheetName val="electrical"/>
      <sheetName val="Gia"/>
      <sheetName val="외주대비 -석축?????_x0012_[후다내역.XLS]견적표지 (3"/>
      <sheetName val="䣐??갑쥀)"/>
      <sheetName val="48_x0005_?"/>
      <sheetName val="1차설계Ꮗԯ?"/>
      <sheetName val="Sikje_inĴ¾?"/>
      <sheetName val="eq_dat?"/>
      <sheetName val="3BL공동구??Ԁ"/>
      <sheetName val="외주대비 -석축???_x"/>
      <sheetName val="Sikje_in_x0005_?"/>
      <sheetName val="CԀ?缀"/>
      <sheetName val="IMF Code"/>
      <sheetName val="샌딩_에폭시_도장2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대3류_1"/>
      <sheetName val="SCOPE_OF_WORK1"/>
      <sheetName val="Sàn_T11"/>
      <sheetName val="Lỗ_thông_gió1"/>
      <sheetName val="외주대비_ᨀ晙ԯ2"/>
      <sheetName val="Thống_kê1"/>
      <sheetName val="3_단가산출서1"/>
      <sheetName val="4_단가산출기초1"/>
      <sheetName val="H__MECHANICAL1"/>
      <sheetName val="J__FIRE_FIGHTING1"/>
      <sheetName val="01__DATA1"/>
      <sheetName val="Sikje_in"/>
      <sheetName val="Tai_khoan1"/>
      <sheetName val="Bang_gia_2011_10_12"/>
      <sheetName val="중기사용료_(2)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Cọc_nhồi"/>
      <sheetName val="Bang_TH"/>
      <sheetName val="5_6_NTKL_ĐHKK_"/>
      <sheetName val="5_12_NTKL_PCCC"/>
      <sheetName val="_후다__x0003"/>
      <sheetName val="[후다_"/>
      <sheetName val="_후다_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Sàn_tầng_01_(_old_)"/>
      <sheetName val="Gia_thanh_chuoi_su"/>
      <sheetName val="Tiep_dia"/>
      <sheetName val="Don_gia_vung_III-Can_Tho"/>
      <sheetName val="TH_MEP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Elec LG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Ref"/>
      <sheetName val="8월차잔"/>
      <sheetName val="시설이용권명세서"/>
      <sheetName val="전기일위목록"/>
      <sheetName val="금속및금속창호"/>
      <sheetName val="운동장_(2)"/>
      <sheetName val="외주대비_-석É"/>
      <sheetName val="ESTI."/>
      <sheetName val="1.Requisition(E)"/>
      <sheetName val="dtct cong"/>
      <sheetName val="単価表"/>
      <sheetName val="SLCONG"/>
      <sheetName val="SLGA"/>
      <sheetName val="手动计画"/>
      <sheetName val="DTCT"/>
      <sheetName val="TL rieng"/>
      <sheetName val="Kihon-Jiko"/>
      <sheetName val="電気設備表"/>
      <sheetName val="DI_ESTI"/>
      <sheetName val="Doi so"/>
      <sheetName val="공사비대비표(을지)"/>
      <sheetName val="시멘혷_xdf67__x0000__x0000_"/>
      <sheetName val="시멘혾_xdf67__x0000__x0000_"/>
      <sheetName val="홈용접표"/>
      <sheetName val="위생悱"/>
      <sheetName val="근생APT-신마감"/>
      <sheetName val="복지관_FIART"/>
      <sheetName val="근생APT-FIART"/>
      <sheetName val="근생-FIART"/>
      <sheetName val="갑漅⿊"/>
      <sheetName val="18.궤도재료"/>
      <sheetName val="표지 ¬_x0000__x0000_"/>
      <sheetName val="변경요청내역"/>
      <sheetName val="피벗테이블데이터분석"/>
      <sheetName val="፝"/>
      <sheetName val="교각¾_x0000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기본데이타입력"/>
      <sheetName val="노임,재료비"/>
      <sheetName val="교각토ꙭ"/>
      <sheetName val="HVAC"/>
      <sheetName val="DG"/>
      <sheetName val="NHÀ NHẬP LIỆU"/>
      <sheetName val="MÓNG SILO"/>
      <sheetName val="표지 (3_x0005_"/>
      <sheetName val="_x0000__x0008__x0000__x0005__x0000_"/>
      <sheetName val="_x0000__x0004__x0000__x0004__x0000_"/>
      <sheetName val="_x0000__x0003__x0000__x0004__x0000__x0000__x0000__x0000_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사진대지"/>
      <sheetName val="공정확인서"/>
      <sheetName val="통장사본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내역서변⢳쨁"/>
      <sheetName val="내역서변⢳쉨쨁"/>
      <sheetName val="내역서변⢳쨁"/>
      <sheetName val="내역서변ꙭ _x0000_"/>
      <sheetName val="위생䲀æ"/>
      <sheetName val="건_裪选"/>
      <sheetName val="건_䃪氼᠝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수⋜Ɇ녈"/>
      <sheetName val="장비명"/>
      <sheetName val="수량산출서"/>
      <sheetName val="Rect__10"/>
      <sheetName val="1-"/>
      <sheetName val="내"/>
      <sheetName val="부대표지츀_얈"/>
      <sheetName val="부대표지츀_篐"/>
      <sheetName val="보도내 "/>
      <sheetName val="GIAVLIEU"/>
      <sheetName val="Measure 1306"/>
      <sheetName val="DAF-2"/>
      <sheetName val="DM.ChiPhi"/>
      <sheetName val="CODE-LIST"/>
      <sheetName val="Basic Wage"/>
      <sheetName val="Menber List"/>
      <sheetName val="2.교_x0000__x0000__xdd08_̚벝"/>
      <sheetName val="단가산출서(토공사)"/>
      <sheetName val="제작계획"/>
      <sheetName val="수정시산표"/>
      <sheetName val="_후다___"/>
      <sheetName val="ጊ후다내역.XLS_0_0ControlSheet3"/>
      <sheetName val="주공_갑지"/>
      <sheetName val="5_2_6~7공사요율"/>
      <sheetName val="04_12월건강보험(일용직)"/>
      <sheetName val="1_내역(청_하역장전등)"/>
      <sheetName val="보도내_䪾"/>
      <sheetName val="2_원가집계"/>
      <sheetName val="05_유류비자금청구(완)"/>
      <sheetName val="19_07월_세_계"/>
      <sheetName val="19_07항목별(시트복사금지100번쓰기)"/>
      <sheetName val="19_05월"/>
      <sheetName val="grid_(1)"/>
      <sheetName val="경율산정_XLS"/>
      <sheetName val="PAD_TR보호대기초"/>
      <sheetName val="보도내_"/>
      <sheetName val="1공구_건정토건_철槜〩"/>
      <sheetName val="1공구_건정토건_철㑸4"/>
      <sheetName val="토목내역서 (도급단가) (2)"/>
      <sheetName val="외주대비 -석축_x005f_x0000__x005f_x0000__x005f_x0000__x"/>
      <sheetName val="䣐_x005f_x0000__x005f_x0000_갑쥀)"/>
      <sheetName val="P_x005f_x0005_"/>
      <sheetName val="48_x005f_x0005__x005f_x0000_"/>
      <sheetName val="1차설계Ꮗԯ_x005f_x0000_"/>
      <sheetName val="1차설계逷≙_x005f_xdc00_≙"/>
      <sheetName val="Sikje_inĴ¾_x005f_x0000_"/>
      <sheetName val="eq_dat_x005f_x0000_"/>
      <sheetName val="3BL공동구_x005f_x0000__x005f_x0000_Ԁ"/>
      <sheetName val="ptdg"/>
      <sheetName val="급수공사"/>
      <sheetName val="견적내역서"/>
      <sheetName val="식재鱸þ"/>
      <sheetName val="식재雨ē"/>
      <sheetName val="인원계획-미화"/>
      <sheetName val="PL Vua"/>
      <sheetName val="조선용암면"/>
      <sheetName val="Assumptions"/>
      <sheetName val="조명율ၒ"/>
      <sheetName val="인부신상ĺ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2_대외공문10"/>
      <sheetName val="1_수인터널10"/>
      <sheetName val="6PILE__(돌출)10"/>
      <sheetName val="AS포장복구_10"/>
      <sheetName val="설_계10"/>
      <sheetName val="내역(최종본4_5)10"/>
      <sheetName val="0_0ControlSheet10"/>
      <sheetName val="0_1keyAssumption10"/>
      <sheetName val="Sheet1_(2)9"/>
      <sheetName val="노원열병합__건축공사기성내역서9"/>
      <sheetName val="입출재고현황_(2)9"/>
      <sheetName val="전차선로_물량표9"/>
      <sheetName val="부대입찰_내역서9"/>
      <sheetName val="3BL공동구_수량9"/>
      <sheetName val="BSD_(2)9"/>
      <sheetName val="4_내진설계9"/>
      <sheetName val="토공(우물통,기타)_9"/>
      <sheetName val="96보완계획7_129"/>
      <sheetName val="현장별계약현황('98_10_31)9"/>
      <sheetName val="1_취수장9"/>
      <sheetName val="_총괄표9"/>
      <sheetName val="제잡비_xls9"/>
      <sheetName val="실행내역서_9"/>
      <sheetName val="1__설계조건_2_단면가정_3__하중계산9"/>
      <sheetName val="DATA_입력란9"/>
      <sheetName val="2_고용보험료산출근거9"/>
      <sheetName val="인건비_9"/>
      <sheetName val="1_설계조건9"/>
      <sheetName val="원가계산_(2)9"/>
      <sheetName val="현장관리비_산출내역9"/>
      <sheetName val="97년_추정9"/>
      <sheetName val="Eq__Mobilization9"/>
      <sheetName val="장비당단가_(1)8"/>
      <sheetName val="Sheet2_(2)8"/>
      <sheetName val="콤보박스와_리스트박스의_연결9"/>
      <sheetName val="플랜트_설치9"/>
      <sheetName val="내___역7"/>
      <sheetName val="1_설계기준8"/>
      <sheetName val="프라임_강변역(4,236)7"/>
      <sheetName val="집_계_표7"/>
      <sheetName val="공정표_8"/>
      <sheetName val="5_2코핑7"/>
      <sheetName val="수_량_명_세_서_-_18"/>
      <sheetName val="배수공_시멘트_및_골재량_산출7"/>
      <sheetName val="7_PILE__(돌출)7"/>
      <sheetName val="P_M_별7"/>
      <sheetName val="2_건축8"/>
      <sheetName val="2000년_공정표7"/>
      <sheetName val="DATA_입력부7"/>
      <sheetName val="8_PILE__(돌출)8"/>
      <sheetName val="설내역서_8"/>
      <sheetName val="별표_8"/>
      <sheetName val="광통신_견적내역서17"/>
      <sheetName val="할증_7"/>
      <sheetName val="unit_47"/>
      <sheetName val="4_경비_5_영업외수지7"/>
      <sheetName val="_견적서7"/>
      <sheetName val="CIP_공사8"/>
      <sheetName val="표지_(2)9"/>
      <sheetName val="수량산출서_갑지7"/>
      <sheetName val="2_교량(신설)7"/>
      <sheetName val="1_3_1절점좌표7"/>
      <sheetName val="1_1설계기준7"/>
      <sheetName val="표지_(3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5_정산서7"/>
      <sheetName val="2000_057"/>
      <sheetName val="1_본부별7"/>
      <sheetName val="EQUIP_LIST7"/>
      <sheetName val="교각토공__2_9"/>
      <sheetName val="HRSG_SMALL072209"/>
      <sheetName val="6__안전관리비16"/>
      <sheetName val="하도내역_(철콘)8"/>
      <sheetName val="3_공통공사대비9"/>
      <sheetName val="노무비_근거8"/>
      <sheetName val="조건표_(2)8"/>
      <sheetName val="임율_Data8"/>
      <sheetName val="2차전체변경예정_(2)8"/>
      <sheetName val="토공유동표(전체_당초)8"/>
      <sheetName val="목차_8"/>
      <sheetName val="단면_(2)8"/>
      <sheetName val="b_balju_(2)8"/>
      <sheetName val="8_현장관리비8"/>
      <sheetName val="7_안전관리비8"/>
      <sheetName val="7__현장관리비_8"/>
      <sheetName val="노무비_7"/>
      <sheetName val="내역서_제출7"/>
      <sheetName val="구조______7"/>
      <sheetName val="간_지17"/>
      <sheetName val="화재_탐지_설비7"/>
      <sheetName val="4_일위대가집계7"/>
      <sheetName val="5__현장관리비(new)_7"/>
      <sheetName val="Customer_Databas7"/>
      <sheetName val="방배동내역_(총괄)7"/>
      <sheetName val="기초입력_DATA7"/>
      <sheetName val="재활용_악취_먼지DUCT산출7"/>
      <sheetName val="4_장비손료7"/>
      <sheetName val="단양_00_아파트-세부내역7"/>
      <sheetName val="5호광장_(만점)7"/>
      <sheetName val="인천국제_(만점)_(2)7"/>
      <sheetName val="전선_및_전선관6"/>
      <sheetName val="VENDOR_LIST6"/>
      <sheetName val="남양시작동자105노65기1_3화1_26"/>
      <sheetName val="관음목장(제출용)자105인97_56"/>
      <sheetName val="1062-X방향_6"/>
      <sheetName val="969910(_R)6"/>
      <sheetName val="원내역서_그대로6"/>
      <sheetName val="PROJECT_BRIEF6"/>
      <sheetName val="설계기준_및_하중계산6"/>
      <sheetName val="TABLE_DB6"/>
      <sheetName val="쌍용_data_base6"/>
      <sheetName val="수목데이타_6"/>
      <sheetName val="Sight_n_M_H6"/>
      <sheetName val="단가_6"/>
      <sheetName val="4_LINE7"/>
      <sheetName val="7_th7"/>
      <sheetName val="_갑지7"/>
      <sheetName val="A_LINE7"/>
      <sheetName val="5__현장관리비_new__7"/>
      <sheetName val="Temporary_Mooring7"/>
      <sheetName val="중기조종사_단위단가8"/>
      <sheetName val="총_원가계산7"/>
      <sheetName val="매출요약(월별)_-년간6"/>
      <sheetName val="Piping_Design_Data6"/>
      <sheetName val="4_&amp;_10-inch,_CO2_Combo_&amp;_Sweep6"/>
      <sheetName val="1_䷨수장6"/>
      <sheetName val="4_뀴진설Ⳅ6"/>
      <sheetName val="전䰨선로_물량표6"/>
      <sheetName val="㶀대입찰_내역서6"/>
      <sheetName val="전체내역_(2)6"/>
      <sheetName val="Hyundai_Unit_cost_xls6"/>
      <sheetName val="제출내역_(2)7"/>
      <sheetName val="경비_(1)6"/>
      <sheetName val="2F_회의실견적(5_14_일대)6"/>
      <sheetName val="한성교회_신축공사(050713)_CheckList6"/>
      <sheetName val="2_2_오피스텔(12~32F)7"/>
      <sheetName val="일위대가_집계표7"/>
      <sheetName val="9_1지하2층하부보7"/>
      <sheetName val="단계별내역_(2)7"/>
      <sheetName val="4_일위대가7"/>
      <sheetName val="총괄집계_6"/>
      <sheetName val="2_15"/>
      <sheetName val="내역서_(2)6"/>
      <sheetName val="단가_및_재료비6"/>
      <sheetName val="strut_type6"/>
      <sheetName val="97_사업추정(WEKI)3"/>
      <sheetName val="10_경제성분석5"/>
      <sheetName val="공내역_및_견적조건5"/>
      <sheetName val="기계_도급내역서5"/>
      <sheetName val="신평리_권리자명부3"/>
      <sheetName val="kimre_scrubber6"/>
      <sheetName val="청_구4"/>
      <sheetName val="-15_05"/>
      <sheetName val="7_전산해석결과4"/>
      <sheetName val="4_하중4"/>
      <sheetName val="STEEL_BOX_단면설계(SEC_8)6"/>
      <sheetName val="2_2_띠장의_설계7"/>
      <sheetName val="자__재7"/>
      <sheetName val="개인별_순위표7"/>
      <sheetName val="CM_17"/>
      <sheetName val="세골재__T2_변경_현황6"/>
      <sheetName val="6__안전관리비17"/>
      <sheetName val="기술부_VENDOR_LIST7"/>
      <sheetName val="4_2_1_마루높이_검토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전화공사_공량_및_집계표6"/>
      <sheetName val="참조_(2)6"/>
      <sheetName val="6__직접경비6"/>
      <sheetName val="대가_(보완)6"/>
      <sheetName val="3_자재비(총괄)6"/>
      <sheetName val="제조_경영6"/>
      <sheetName val="4_전기6"/>
      <sheetName val="노_무_비6"/>
      <sheetName val="미납품_현황6"/>
      <sheetName val="신설개소별_총집계표(동해-배전)6"/>
      <sheetName val="BOX_본체6"/>
      <sheetName val="MP_MOB6"/>
      <sheetName val="사__업__비__수__지__예__산__서5"/>
      <sheetName val="일위대가_(PM)6"/>
      <sheetName val="FRP_PIPING_일위대가6"/>
      <sheetName val="108_수선비6"/>
      <sheetName val="_ｹ-ﾌﾞﾙ3"/>
      <sheetName val="220_(2)3"/>
      <sheetName val="토__공3"/>
      <sheetName val="①idea_pipeline6"/>
      <sheetName val="IMP_통일양식6"/>
      <sheetName val="LYS_통일양식6"/>
      <sheetName val="Xunit_(단위환산)6"/>
      <sheetName val="유통기한_프로그램6"/>
      <sheetName val="태화42_3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명일작업계획_(3)6"/>
      <sheetName val="용선_C_L6"/>
      <sheetName val="전_체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6_이토처리시간6"/>
      <sheetName val="3_관로전환기3"/>
      <sheetName val="외주현황_wq13"/>
      <sheetName val="1차_내역서6"/>
      <sheetName val="BEND_LOSS3"/>
      <sheetName val="울진항공등화_내역서6"/>
      <sheetName val="일_위_대_가_표6"/>
      <sheetName val="영흥TL(UP,DOWN)_6"/>
      <sheetName val="3련_BOX6"/>
      <sheetName val="내역서_5"/>
      <sheetName val="2_1외주6"/>
      <sheetName val="2_3노무6"/>
      <sheetName val="2_4자재6"/>
      <sheetName val="2_2장비6"/>
      <sheetName val="2_5경비6"/>
      <sheetName val="2_6수목대6"/>
      <sheetName val="모선자재_집계표5"/>
      <sheetName val="재료의_할증5"/>
      <sheetName val="D1_2_COF모듈자재_입출재고_(B급)5"/>
      <sheetName val="_3"/>
      <sheetName val="1차3회-개 "/>
      <sheetName val="K2_site_Total_내역서3"/>
      <sheetName val="TRAY_헹거산출3"/>
      <sheetName val="함열량_db5"/>
      <sheetName val="F_월별기성수금현황_3"/>
      <sheetName val="내역서1999_8최종3"/>
      <sheetName val="토공_total3"/>
      <sheetName val="3_전기산출기초3"/>
      <sheetName val="기존단가_(2)4"/>
      <sheetName val="고객사_관리_코드6"/>
      <sheetName val="중기쥰종사_단위단가6"/>
      <sheetName val="PTVT_(MAU)6"/>
      <sheetName val="99_조정금액3"/>
      <sheetName val="D_B3"/>
      <sheetName val="1_13"/>
      <sheetName val="표__지5"/>
      <sheetName val="Div26_-_Elect5"/>
      <sheetName val="Khoi_luong5"/>
      <sheetName val="Bảng_mã_VT5"/>
      <sheetName val="DonGia_chetao5"/>
      <sheetName val="DonGia_VatTuLK5"/>
      <sheetName val="Fr_Revit5"/>
      <sheetName val="NSA_Summary5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chi_tiet4"/>
      <sheetName val="PPC_Summary4"/>
      <sheetName val="금회_청구사항(기계)3"/>
      <sheetName val="기성갑지_(소방)3"/>
      <sheetName val="금회_청구사항(소방)3"/>
      <sheetName val="1_청구서3"/>
      <sheetName val="2_내역서3"/>
      <sheetName val="동강_배관3"/>
      <sheetName val="WCR_외주3"/>
      <sheetName val="ANILINE_-_OPTION3"/>
      <sheetName val="MDI_-_OPTION3"/>
      <sheetName val="06_일위대가목록3"/>
      <sheetName val="Tong_hop3"/>
      <sheetName val="Phan_lap_dat3"/>
      <sheetName val="Lắp_Ráp3"/>
      <sheetName val="총괄표_3"/>
      <sheetName val="계약대비내역서_(부경)3"/>
      <sheetName val="집행대비내역서_(부경)3"/>
      <sheetName val="계약그라우팅_포장3"/>
      <sheetName val="계약사무실조경_3"/>
      <sheetName val="횡배수관_토공량_산출3"/>
      <sheetName val="1차3회-개_"/>
      <sheetName val="내역_"/>
      <sheetName val="3_1_6_전산처리결과2"/>
      <sheetName val="도시정비_2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NS_Lán_trại3"/>
      <sheetName val="Check_cong_no_NC3"/>
      <sheetName val="cong_thuc_tinh_chi_tiet5"/>
      <sheetName val="_IL-3_XLSY갑지7"/>
      <sheetName val="KET_CAU-_MJV23"/>
      <sheetName val="Ví_dụ3"/>
      <sheetName val="Gia_VLNCMTC3"/>
      <sheetName val="1차설계변경瀀"/>
      <sheetName val="01__DATA2"/>
      <sheetName val="샌딩_에폭시_도장3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COPE_OF_WORK2"/>
      <sheetName val="대3류_2"/>
      <sheetName val="외주대비_ᨀ晙ԯ3"/>
      <sheetName val="3_단가산출서2"/>
      <sheetName val="4_단가산출기초2"/>
      <sheetName val="부대표지츀_"/>
      <sheetName val="H__MECHANICAL2"/>
      <sheetName val="J__FIRE_FIGHTING2"/>
      <sheetName val="Sàn_T12"/>
      <sheetName val="Lỗ_thông_gió2"/>
      <sheetName val="Bang_gia_2011_10_121"/>
      <sheetName val="Thống_kê2"/>
      <sheetName val="Tai_khoan2"/>
      <sheetName val="중기사용료_(2)2"/>
      <sheetName val="投标材料清单_1"/>
      <sheetName val="ጊ후다내역_XLS]0_0ControlSheet31"/>
      <sheetName val="Dầm_11"/>
      <sheetName val="Unit_Rate(non_print)1"/>
      <sheetName val="Bang_TH1"/>
      <sheetName val="Cọc_nhồi1"/>
      <sheetName val="5_NKTC1"/>
      <sheetName val="4_BBNT-LĐ1"/>
      <sheetName val="외주대비_-석축???_x1"/>
      <sheetName val="5_6_NTKL_ĐHKK_1"/>
      <sheetName val="5_12_NTKL_PCCC1"/>
      <sheetName val="D_&amp;_W_sizes1"/>
      <sheetName val="Goc_CC1"/>
      <sheetName val="Sàn_tầng_01_(_old_)1"/>
      <sheetName val="Gia_thanh_chuoi_su1"/>
      <sheetName val="Tiep_dia1"/>
      <sheetName val="Don_gia_vung_III-Can_Tho1"/>
      <sheetName val="TH_MEP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표지_¬"/>
      <sheetName val="2_입력sheet"/>
      <sheetName val="원가_(2)"/>
      <sheetName val="IMF_Code1"/>
      <sheetName val="운동장_(2)1"/>
      <sheetName val="외주대비_-석É1"/>
      <sheetName val="Elec_LG"/>
      <sheetName val="ESTI_"/>
      <sheetName val="1_Requisition(E)"/>
      <sheetName val="dtct_cong"/>
      <sheetName val="NHÀ_NHẬP_LIỆU"/>
      <sheetName val="MÓNG_SILO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Doi_so"/>
      <sheetName val="TL_rieng"/>
      <sheetName val="PL_Vua"/>
      <sheetName val="Basic_Wage"/>
      <sheetName val="Menber_List"/>
      <sheetName val="Measure_1306"/>
      <sheetName val="DM_ChiPhi"/>
      <sheetName val="내역서변ꙭ_"/>
      <sheetName val="외주대비_-석축_x005f_x0000__x005f_x0000__x005f_x0000__x"/>
      <sheetName val="BREAKDOW頀ᵛ瀞囏攀"/>
      <sheetName val="표지_(3"/>
      <sheetName val="18_궤도재료"/>
      <sheetName val="물가변동_총괄서3"/>
      <sheetName val="7_1유효폭3"/>
      <sheetName val="허용전류-IEC_DATA3"/>
      <sheetName val="본선_토공_분배표3"/>
      <sheetName val="을_22"/>
      <sheetName val="을_12"/>
      <sheetName val="토공_갑지2"/>
      <sheetName val="각사별공사비분개_2"/>
      <sheetName val="해외_연수비용_계산-삭제2"/>
      <sheetName val="해외_기술훈련비_(합계)2"/>
      <sheetName val="Pier_32"/>
      <sheetName val="BOX(1_5X1_5)1"/>
      <sheetName val="TYPE_A1"/>
      <sheetName val="장비투입_(2)1"/>
      <sheetName val="C_&amp;_G_RHS1"/>
      <sheetName val="5_3_단면가정1"/>
      <sheetName val="ITB_COST1"/>
      <sheetName val="CATCH_BASIN1"/>
      <sheetName val="Man_Hole1"/>
      <sheetName val="WEIGHT_LIST"/>
      <sheetName val="산#2-1_(2)"/>
      <sheetName val="설산1_나"/>
      <sheetName val="1_토공"/>
      <sheetName val="Process_Piping1"/>
      <sheetName val="plan&amp;section_of_foundation"/>
      <sheetName val="design_criteria"/>
      <sheetName val="자재_집계표"/>
      <sheetName val="Raw_Data"/>
      <sheetName val="PHC파일_천공_및_항타"/>
      <sheetName val="간접비_총괄표"/>
      <sheetName val="2_대외ɡ_x0000_က"/>
      <sheetName val="2_대외ⱔⰀ"/>
      <sheetName val="보안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/>
      <sheetData sheetId="1287"/>
      <sheetData sheetId="1288"/>
      <sheetData sheetId="1289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 refreshError="1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/>
      <sheetData sheetId="170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/>
      <sheetData sheetId="2513" refreshError="1"/>
      <sheetData sheetId="2514" refreshError="1"/>
      <sheetData sheetId="2515"/>
      <sheetData sheetId="2516"/>
      <sheetData sheetId="2517"/>
      <sheetData sheetId="2518"/>
      <sheetData sheetId="2519"/>
      <sheetData sheetId="2520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/>
      <sheetData sheetId="2956"/>
      <sheetData sheetId="2957"/>
      <sheetData sheetId="2958"/>
      <sheetData sheetId="2959" refreshError="1"/>
      <sheetData sheetId="2960"/>
      <sheetData sheetId="2961"/>
      <sheetData sheetId="2962"/>
      <sheetData sheetId="2963"/>
      <sheetData sheetId="2964"/>
      <sheetData sheetId="2965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집계표"/>
      <sheetName val="계수시트"/>
      <sheetName val="원가계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92D050"/>
  </sheetPr>
  <dimension ref="A1:P45"/>
  <sheetViews>
    <sheetView view="pageBreakPreview" workbookViewId="0">
      <selection activeCell="A3" sqref="A3:L3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6" s="7" customFormat="1" ht="30" customHeight="1">
      <c r="A3" s="158" t="s">
        <v>102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</row>
    <row r="4" spans="1:16" s="7" customFormat="1" ht="30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6" s="2" customFormat="1" ht="21" customHeight="1"/>
    <row r="6" spans="1:16" s="2" customFormat="1" ht="31.5" customHeight="1">
      <c r="A6" s="6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>
      <c r="P11"/>
    </row>
    <row r="12" spans="1:16" s="2" customFormat="1" ht="24" customHeight="1">
      <c r="A12" s="5"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/>
    <row r="14" spans="1:16" s="2" customFormat="1" ht="24" customHeight="1">
      <c r="E14"/>
    </row>
    <row r="15" spans="1:16" s="2" customFormat="1" ht="24" customHeight="1">
      <c r="E15"/>
    </row>
    <row r="16" spans="1:16" s="2" customFormat="1" ht="24" customHeight="1">
      <c r="A16" s="159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</row>
    <row r="17" spans="1:12" s="2" customFormat="1" ht="24" customHeight="1"/>
    <row r="18" spans="1:12" s="2" customFormat="1" ht="24" customHeight="1"/>
    <row r="19" spans="1:12" s="2" customFormat="1" ht="20.100000000000001" customHeight="1">
      <c r="A19" s="156"/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6"/>
    </row>
    <row r="20" spans="1:12" s="2" customFormat="1" ht="24.95" customHeight="1">
      <c r="A20" s="108"/>
      <c r="B20" s="108"/>
      <c r="C20" s="108"/>
      <c r="D20" s="161" t="s">
        <v>75</v>
      </c>
      <c r="E20" s="161"/>
      <c r="F20" s="161"/>
      <c r="G20" s="161"/>
      <c r="H20" s="161"/>
      <c r="I20" s="161"/>
      <c r="J20" s="161"/>
      <c r="K20" s="108"/>
      <c r="L20" s="108"/>
    </row>
    <row r="21" spans="1:12" s="2" customFormat="1" ht="9.9499999999999993" customHeight="1">
      <c r="A21" s="108"/>
      <c r="B21" s="108"/>
      <c r="C21" s="108"/>
      <c r="D21" s="109"/>
      <c r="E21" s="109"/>
      <c r="F21" s="109"/>
      <c r="G21" s="109"/>
      <c r="H21" s="109"/>
      <c r="I21" s="109"/>
      <c r="J21" s="109"/>
      <c r="K21" s="108"/>
      <c r="L21" s="108"/>
    </row>
    <row r="22" spans="1:12" s="9" customFormat="1" ht="5.0999999999999996" customHeight="1"/>
    <row r="23" spans="1:12" s="9" customFormat="1" ht="27" customHeight="1">
      <c r="A23" s="10"/>
      <c r="B23" s="10"/>
      <c r="D23" s="160" t="s">
        <v>95</v>
      </c>
      <c r="E23" s="160"/>
      <c r="F23" s="160"/>
      <c r="G23" s="160"/>
      <c r="H23" s="160"/>
      <c r="I23" s="160"/>
      <c r="J23" s="160"/>
      <c r="K23" s="10"/>
      <c r="L23" s="10"/>
    </row>
    <row r="24" spans="1:12" s="9" customFormat="1" ht="5.0999999999999996" customHeight="1"/>
    <row r="25" spans="1:12" s="9" customFormat="1" ht="27" customHeight="1">
      <c r="A25" s="10"/>
      <c r="B25" s="10"/>
      <c r="D25" s="160" t="s">
        <v>79</v>
      </c>
      <c r="E25" s="160"/>
      <c r="F25" s="160"/>
      <c r="G25" s="160"/>
      <c r="H25" s="160"/>
      <c r="I25" s="160"/>
      <c r="J25" s="160"/>
      <c r="K25" s="10"/>
      <c r="L25" s="10"/>
    </row>
    <row r="26" spans="1:12" s="9" customFormat="1" ht="5.0999999999999996" customHeight="1"/>
    <row r="27" spans="1:12" s="9" customFormat="1" ht="27" customHeight="1">
      <c r="A27" s="10"/>
      <c r="B27" s="10"/>
      <c r="D27" s="160" t="s">
        <v>80</v>
      </c>
      <c r="E27" s="160"/>
      <c r="F27" s="160"/>
      <c r="G27" s="160"/>
      <c r="H27" s="160"/>
      <c r="I27" s="160"/>
      <c r="J27" s="160"/>
      <c r="K27" s="10"/>
      <c r="L27" s="10"/>
    </row>
    <row r="28" spans="1:12" s="9" customFormat="1" ht="5.0999999999999996" customHeight="1"/>
    <row r="29" spans="1:12" s="9" customFormat="1" ht="27" customHeight="1">
      <c r="A29" s="10"/>
      <c r="B29" s="10"/>
      <c r="D29" s="160" t="s">
        <v>96</v>
      </c>
      <c r="E29" s="160"/>
      <c r="F29" s="160"/>
      <c r="G29" s="160"/>
      <c r="H29" s="160"/>
      <c r="I29" s="160"/>
      <c r="J29" s="160"/>
      <c r="K29" s="10"/>
      <c r="L29" s="10"/>
    </row>
    <row r="30" spans="1:12" s="9" customFormat="1" ht="5.0999999999999996" customHeight="1"/>
    <row r="31" spans="1:12" s="9" customFormat="1" ht="27" customHeight="1">
      <c r="A31" s="10"/>
      <c r="B31" s="10"/>
      <c r="D31" s="160" t="s">
        <v>78</v>
      </c>
      <c r="E31" s="160"/>
      <c r="F31" s="160"/>
      <c r="G31" s="160"/>
      <c r="H31" s="160"/>
      <c r="I31" s="160"/>
      <c r="J31" s="160"/>
      <c r="K31" s="10"/>
      <c r="L31" s="10"/>
    </row>
    <row r="32" spans="1:12" s="9" customFormat="1" ht="5.0999999999999996" customHeight="1"/>
    <row r="33" spans="1:12" s="9" customFormat="1" ht="27" customHeight="1">
      <c r="A33" s="10"/>
      <c r="B33" s="10"/>
      <c r="D33" s="160" t="s">
        <v>4</v>
      </c>
      <c r="E33" s="160"/>
      <c r="F33" s="160"/>
      <c r="G33" s="160"/>
      <c r="H33" s="160"/>
      <c r="I33" s="160"/>
      <c r="J33" s="160"/>
      <c r="K33" s="10"/>
      <c r="L33" s="10"/>
    </row>
    <row r="34" spans="1:12" s="9" customFormat="1" ht="5.0999999999999996" customHeight="1"/>
    <row r="35" spans="1:12" s="9" customFormat="1" ht="27" customHeight="1">
      <c r="A35" s="10"/>
      <c r="B35" s="10"/>
      <c r="D35" s="160" t="s">
        <v>0</v>
      </c>
      <c r="E35" s="160"/>
      <c r="F35" s="160"/>
      <c r="G35" s="160"/>
      <c r="H35" s="160"/>
      <c r="I35" s="160"/>
      <c r="J35" s="160"/>
      <c r="K35" s="10"/>
      <c r="L35" s="10"/>
    </row>
    <row r="36" spans="1:12" s="9" customFormat="1" ht="5.0999999999999996" customHeight="1"/>
    <row r="37" spans="1:12" s="9" customFormat="1" ht="27" customHeight="1">
      <c r="A37" s="10"/>
      <c r="B37" s="10"/>
      <c r="D37" s="160"/>
      <c r="E37" s="160"/>
      <c r="F37" s="160"/>
      <c r="G37" s="160"/>
      <c r="H37" s="160"/>
      <c r="I37" s="160"/>
      <c r="J37" s="160"/>
      <c r="K37" s="10"/>
      <c r="L37" s="10"/>
    </row>
    <row r="38" spans="1:12" s="9" customFormat="1" ht="5.0999999999999996" customHeight="1"/>
    <row r="39" spans="1:12" s="9" customFormat="1" ht="27" customHeight="1">
      <c r="A39" s="10"/>
      <c r="B39" s="10"/>
      <c r="D39" s="160"/>
      <c r="E39" s="160"/>
      <c r="F39" s="160"/>
      <c r="G39" s="160"/>
      <c r="H39" s="160"/>
      <c r="I39" s="160"/>
      <c r="J39" s="160"/>
      <c r="K39" s="10"/>
      <c r="L39" s="10"/>
    </row>
    <row r="40" spans="1:12" s="9" customFormat="1" ht="5.0999999999999996" customHeight="1"/>
    <row r="41" spans="1:12" s="9" customFormat="1" ht="27" customHeight="1">
      <c r="A41" s="10"/>
      <c r="B41" s="10"/>
      <c r="D41" s="160"/>
      <c r="E41" s="160"/>
      <c r="F41" s="160"/>
      <c r="G41" s="160"/>
      <c r="H41" s="160"/>
      <c r="I41" s="160"/>
      <c r="J41" s="160"/>
      <c r="K41" s="10"/>
      <c r="L41" s="10"/>
    </row>
    <row r="42" spans="1:12" s="9" customFormat="1" ht="9.9499999999999993" customHeight="1"/>
    <row r="43" spans="1:12" s="9" customFormat="1" ht="27" customHeight="1">
      <c r="A43" s="10"/>
      <c r="B43" s="10"/>
      <c r="D43" s="160"/>
      <c r="E43" s="160"/>
      <c r="F43" s="160"/>
      <c r="G43" s="160"/>
      <c r="H43" s="160"/>
      <c r="I43" s="160"/>
      <c r="J43" s="160"/>
      <c r="K43" s="10"/>
      <c r="L43" s="10"/>
    </row>
    <row r="44" spans="1:12" s="9" customFormat="1" ht="9.9499999999999993" customHeight="1"/>
    <row r="45" spans="1:12" s="9" customFormat="1" ht="9.9499999999999993" customHeight="1"/>
  </sheetData>
  <mergeCells count="17">
    <mergeCell ref="D37:J37"/>
    <mergeCell ref="D23:J23"/>
    <mergeCell ref="D35:J35"/>
    <mergeCell ref="D43:J43"/>
    <mergeCell ref="D20:J20"/>
    <mergeCell ref="D25:J25"/>
    <mergeCell ref="D31:J31"/>
    <mergeCell ref="D29:J29"/>
    <mergeCell ref="D41:J41"/>
    <mergeCell ref="D39:J39"/>
    <mergeCell ref="D33:J33"/>
    <mergeCell ref="D27:J27"/>
    <mergeCell ref="A2:L2"/>
    <mergeCell ref="A4:L4"/>
    <mergeCell ref="A19:L19"/>
    <mergeCell ref="A3:L3"/>
    <mergeCell ref="A16:L16"/>
  </mergeCells>
  <phoneticPr fontId="30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rowBreaks count="2" manualBreakCount="2">
    <brk id="17" max="11" man="1"/>
    <brk id="4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rgb="FF92D050"/>
  </sheetPr>
  <dimension ref="A1:P17"/>
  <sheetViews>
    <sheetView view="pageBreakPreview" workbookViewId="0">
      <selection activeCell="I7" sqref="I7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6" s="7" customFormat="1" ht="30" customHeight="1">
      <c r="A3" s="158" t="str">
        <f>'표지 '!A3:L3</f>
        <v>국립경국대학교 학생회관 및 체육관 조도 개선 공사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</row>
    <row r="4" spans="1:16" s="7" customFormat="1" ht="30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6" s="2" customFormat="1" ht="21" customHeight="1"/>
    <row r="6" spans="1:16" s="2" customFormat="1" ht="31.5" customHeight="1">
      <c r="A6" s="6" t="s">
        <v>82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59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</row>
    <row r="17" s="2" customFormat="1" ht="24" customHeight="1"/>
  </sheetData>
  <mergeCells count="4">
    <mergeCell ref="A2:L2"/>
    <mergeCell ref="A3:L3"/>
    <mergeCell ref="A4:L4"/>
    <mergeCell ref="A16:L16"/>
  </mergeCells>
  <phoneticPr fontId="200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>
    <tabColor rgb="FF92D050"/>
  </sheetPr>
  <dimension ref="A1:P17"/>
  <sheetViews>
    <sheetView view="pageBreakPreview" workbookViewId="0">
      <selection activeCell="I7" sqref="I7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6" s="7" customFormat="1" ht="30" customHeight="1">
      <c r="A3" s="158" t="str">
        <f>'표지 '!A3:L3</f>
        <v>국립경국대학교 학생회관 및 체육관 조도 개선 공사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</row>
    <row r="4" spans="1:16" s="7" customFormat="1" ht="30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6" s="2" customFormat="1" ht="21" customHeight="1"/>
    <row r="6" spans="1:16" s="2" customFormat="1" ht="31.5" customHeight="1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59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</row>
    <row r="17" s="2" customFormat="1" ht="24" customHeight="1"/>
  </sheetData>
  <mergeCells count="4">
    <mergeCell ref="A2:L2"/>
    <mergeCell ref="A3:L3"/>
    <mergeCell ref="A4:L4"/>
    <mergeCell ref="A16:L16"/>
  </mergeCells>
  <phoneticPr fontId="199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FFC000"/>
  </sheetPr>
  <dimension ref="A1:O38"/>
  <sheetViews>
    <sheetView showZeros="0" view="pageBreakPreview" zoomScaleSheetLayoutView="100" workbookViewId="0">
      <selection activeCell="I23" sqref="I23"/>
    </sheetView>
  </sheetViews>
  <sheetFormatPr defaultRowHeight="13.5"/>
  <cols>
    <col min="1" max="1" width="6.5" style="11" customWidth="1"/>
    <col min="2" max="2" width="14.375" style="11" customWidth="1"/>
    <col min="3" max="3" width="6.5" style="11" customWidth="1"/>
    <col min="4" max="5" width="7.625" style="11" customWidth="1"/>
    <col min="6" max="6" width="6.5" style="11" customWidth="1"/>
    <col min="7" max="7" width="14.375" style="11" customWidth="1"/>
    <col min="8" max="8" width="6.5" style="11" customWidth="1"/>
    <col min="9" max="9" width="14.375" style="11" customWidth="1"/>
    <col min="10" max="10" width="3.875" style="11" customWidth="1"/>
    <col min="11" max="11" width="2.75" style="11" customWidth="1"/>
    <col min="12" max="12" width="4.875" style="11" customWidth="1"/>
    <col min="13" max="13" width="10.375" style="11" customWidth="1"/>
    <col min="14" max="14" width="6" style="11" customWidth="1"/>
    <col min="15" max="15" width="12.875" style="11" customWidth="1"/>
    <col min="16" max="16384" width="9" style="11"/>
  </cols>
  <sheetData>
    <row r="1" spans="1:15" ht="13.5" customHeight="1">
      <c r="C1" s="163" t="s">
        <v>12</v>
      </c>
      <c r="D1" s="163"/>
      <c r="E1" s="163"/>
      <c r="F1" s="163"/>
      <c r="G1" s="163"/>
      <c r="H1" s="163"/>
      <c r="I1" s="163"/>
      <c r="J1" s="163"/>
      <c r="K1" s="163"/>
      <c r="L1" s="163"/>
      <c r="M1" s="163"/>
    </row>
    <row r="2" spans="1:15" ht="13.5" customHeight="1"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</row>
    <row r="3" spans="1:15" ht="13.5" customHeight="1"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</row>
    <row r="4" spans="1:15" ht="10.5" customHeight="1"/>
    <row r="5" spans="1:15" ht="10.5" customHeight="1">
      <c r="A5" s="37"/>
    </row>
    <row r="6" spans="1:15" ht="12.75" customHeight="1">
      <c r="A6" s="165" t="s">
        <v>73</v>
      </c>
      <c r="B6" s="164"/>
      <c r="C6" s="165" t="s">
        <v>74</v>
      </c>
      <c r="D6" s="165"/>
      <c r="E6" s="165"/>
      <c r="F6" s="165" t="s">
        <v>11</v>
      </c>
      <c r="G6" s="164"/>
      <c r="H6" s="165" t="s">
        <v>10</v>
      </c>
      <c r="I6" s="164"/>
      <c r="J6" s="166" t="s">
        <v>90</v>
      </c>
      <c r="K6" s="167"/>
      <c r="L6" s="167"/>
      <c r="M6" s="167"/>
      <c r="N6" s="167"/>
      <c r="O6" s="168"/>
    </row>
    <row r="7" spans="1:15" ht="12.75" customHeight="1">
      <c r="A7" s="165"/>
      <c r="B7" s="164"/>
      <c r="C7" s="165"/>
      <c r="D7" s="165"/>
      <c r="E7" s="165"/>
      <c r="F7" s="165"/>
      <c r="G7" s="164"/>
      <c r="H7" s="165"/>
      <c r="I7" s="164"/>
      <c r="J7" s="169"/>
      <c r="K7" s="170"/>
      <c r="L7" s="170"/>
      <c r="M7" s="170"/>
      <c r="N7" s="170"/>
      <c r="O7" s="171"/>
    </row>
    <row r="8" spans="1:15" ht="12.75" customHeight="1">
      <c r="A8" s="165"/>
      <c r="B8" s="164"/>
      <c r="C8" s="165"/>
      <c r="D8" s="165"/>
      <c r="E8" s="165"/>
      <c r="F8" s="165"/>
      <c r="G8" s="164"/>
      <c r="H8" s="165"/>
      <c r="I8" s="164"/>
      <c r="J8" s="169"/>
      <c r="K8" s="170"/>
      <c r="L8" s="170"/>
      <c r="M8" s="170"/>
      <c r="N8" s="170"/>
      <c r="O8" s="171"/>
    </row>
    <row r="9" spans="1:15" ht="12.75" customHeight="1">
      <c r="A9" s="165"/>
      <c r="B9" s="164"/>
      <c r="C9" s="165"/>
      <c r="D9" s="165"/>
      <c r="E9" s="165"/>
      <c r="F9" s="165"/>
      <c r="G9" s="164"/>
      <c r="H9" s="165"/>
      <c r="I9" s="164"/>
      <c r="J9" s="172"/>
      <c r="K9" s="173"/>
      <c r="L9" s="173"/>
      <c r="M9" s="173"/>
      <c r="N9" s="173"/>
      <c r="O9" s="174"/>
    </row>
    <row r="10" spans="1:15" ht="13.5" customHeight="1">
      <c r="A10" s="23"/>
      <c r="F10" s="36"/>
      <c r="G10" s="36"/>
      <c r="H10" s="36"/>
      <c r="I10" s="36"/>
      <c r="J10" s="36"/>
      <c r="K10" s="36"/>
      <c r="L10" s="36"/>
      <c r="M10" s="36"/>
      <c r="N10" s="36"/>
      <c r="O10" s="35"/>
    </row>
    <row r="11" spans="1:15" ht="13.5" customHeight="1">
      <c r="A11" s="23"/>
      <c r="B11" s="175" t="s">
        <v>91</v>
      </c>
      <c r="C11" s="175"/>
      <c r="D11" s="34"/>
      <c r="O11" s="18"/>
    </row>
    <row r="12" spans="1:15" ht="13.5" customHeight="1">
      <c r="A12" s="23"/>
      <c r="B12" s="175"/>
      <c r="C12" s="175"/>
      <c r="D12" s="34"/>
      <c r="O12" s="18"/>
    </row>
    <row r="13" spans="1:15" ht="13.5" customHeight="1">
      <c r="A13" s="23"/>
      <c r="O13" s="18"/>
    </row>
    <row r="14" spans="1:15" ht="13.5" customHeight="1">
      <c r="A14" s="23"/>
      <c r="O14" s="18"/>
    </row>
    <row r="15" spans="1:15" ht="12" customHeight="1">
      <c r="A15" s="176" t="str">
        <f>'표지 '!A3:L3</f>
        <v>국립경국대학교 학생회관 및 체육관 조도 개선 공사</v>
      </c>
      <c r="B15" s="177"/>
      <c r="C15" s="177"/>
      <c r="D15" s="177"/>
      <c r="E15" s="177"/>
      <c r="F15" s="177"/>
      <c r="G15" s="177"/>
      <c r="H15" s="177"/>
      <c r="I15" s="177"/>
      <c r="J15" s="177"/>
      <c r="K15" s="177"/>
      <c r="L15" s="177"/>
      <c r="M15" s="177"/>
      <c r="N15" s="177"/>
      <c r="O15" s="178"/>
    </row>
    <row r="16" spans="1:15" ht="12" customHeight="1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8"/>
    </row>
    <row r="17" spans="1:15" ht="12" customHeight="1">
      <c r="A17" s="176"/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8"/>
    </row>
    <row r="18" spans="1:15" ht="12" customHeight="1">
      <c r="A18" s="33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1"/>
    </row>
    <row r="19" spans="1:15" ht="21.75" customHeight="1">
      <c r="A19" s="26"/>
      <c r="B19" s="30" t="s">
        <v>9</v>
      </c>
      <c r="C19" s="123" t="s">
        <v>88</v>
      </c>
      <c r="D19" s="122" t="s">
        <v>103</v>
      </c>
      <c r="E19" s="19"/>
      <c r="F19" s="19"/>
      <c r="G19" s="19"/>
      <c r="H19" s="123"/>
      <c r="I19" s="122"/>
      <c r="J19" s="19"/>
      <c r="K19" s="19"/>
      <c r="L19" s="19"/>
      <c r="M19" s="19"/>
      <c r="N19" s="19"/>
      <c r="O19" s="18"/>
    </row>
    <row r="20" spans="1:15" ht="21.75" customHeight="1">
      <c r="A20" s="26"/>
      <c r="B20" s="30"/>
      <c r="C20" s="123" t="s">
        <v>89</v>
      </c>
      <c r="D20" s="122" t="s">
        <v>104</v>
      </c>
      <c r="E20" s="19"/>
      <c r="F20" s="19"/>
      <c r="G20" s="19"/>
      <c r="H20" s="123"/>
      <c r="I20" s="122"/>
      <c r="J20" s="28"/>
      <c r="K20" s="27"/>
      <c r="L20" s="19"/>
      <c r="M20" s="19"/>
      <c r="N20" s="19"/>
      <c r="O20" s="18"/>
    </row>
    <row r="21" spans="1:15" ht="21.75" customHeight="1">
      <c r="A21" s="26"/>
      <c r="B21" s="30"/>
      <c r="C21" s="123"/>
      <c r="D21" s="122"/>
      <c r="E21" s="19"/>
      <c r="F21" s="19"/>
      <c r="G21" s="19"/>
      <c r="H21" s="123"/>
      <c r="I21" s="122"/>
      <c r="J21" s="27"/>
      <c r="K21" s="19"/>
      <c r="L21" s="19"/>
      <c r="M21" s="19"/>
      <c r="N21" s="19"/>
      <c r="O21" s="18"/>
    </row>
    <row r="22" spans="1:15" ht="21.75" customHeight="1">
      <c r="A22" s="26"/>
      <c r="B22" s="29"/>
      <c r="C22" s="123"/>
      <c r="D22" s="122"/>
      <c r="E22" s="19"/>
      <c r="F22" s="19"/>
      <c r="G22" s="19"/>
      <c r="H22" s="123"/>
      <c r="I22" s="122"/>
      <c r="J22" s="27"/>
      <c r="K22" s="19"/>
      <c r="L22" s="19"/>
      <c r="M22" s="19"/>
      <c r="N22" s="19"/>
      <c r="O22" s="18"/>
    </row>
    <row r="23" spans="1:15" ht="21.75" customHeight="1">
      <c r="A23" s="26"/>
      <c r="B23" s="19"/>
      <c r="C23" s="123"/>
      <c r="D23" s="122"/>
      <c r="E23" s="28"/>
      <c r="F23" s="27"/>
      <c r="G23" s="19"/>
      <c r="H23" s="123"/>
      <c r="I23" s="27"/>
      <c r="J23" s="19"/>
      <c r="K23" s="19"/>
      <c r="L23" s="19"/>
      <c r="M23" s="19"/>
      <c r="N23" s="19"/>
      <c r="O23" s="18"/>
    </row>
    <row r="24" spans="1:15" ht="21.75" customHeight="1">
      <c r="A24" s="26"/>
      <c r="B24" s="19"/>
      <c r="C24" s="123"/>
      <c r="D24" s="27"/>
      <c r="E24" s="28"/>
      <c r="F24" s="27"/>
      <c r="G24" s="19"/>
      <c r="H24" s="123"/>
      <c r="I24" s="27"/>
      <c r="J24" s="19"/>
      <c r="K24" s="19"/>
      <c r="L24" s="19"/>
      <c r="M24" s="19"/>
      <c r="N24" s="19"/>
      <c r="O24" s="18"/>
    </row>
    <row r="25" spans="1:15" ht="21.75" customHeight="1">
      <c r="A25" s="26"/>
      <c r="B25" s="19"/>
      <c r="C25" s="123"/>
      <c r="D25" s="122"/>
      <c r="E25" s="28"/>
      <c r="F25" s="27"/>
      <c r="G25" s="19"/>
      <c r="H25" s="123"/>
      <c r="I25" s="27"/>
      <c r="J25" s="19"/>
      <c r="K25" s="19"/>
      <c r="L25" s="19"/>
      <c r="M25" s="19"/>
      <c r="N25" s="19"/>
      <c r="O25" s="18"/>
    </row>
    <row r="26" spans="1:15" ht="21" customHeight="1">
      <c r="A26" s="26"/>
      <c r="B26" s="25"/>
      <c r="C26" s="25" t="s">
        <v>8</v>
      </c>
      <c r="D26" s="24" t="str">
        <f>" 일금"&amp;NUMBERSTRING(I26,1)&amp;"원"</f>
        <v xml:space="preserve"> 일금영원</v>
      </c>
      <c r="E26" s="24"/>
      <c r="F26" s="24"/>
      <c r="G26" s="19"/>
      <c r="H26" s="19"/>
      <c r="I26" s="179">
        <f>F31</f>
        <v>0</v>
      </c>
      <c r="J26" s="179"/>
      <c r="K26" s="179"/>
      <c r="L26" s="179"/>
      <c r="M26" s="19"/>
      <c r="N26" s="19"/>
      <c r="O26" s="18"/>
    </row>
    <row r="27" spans="1:15" ht="3.75" customHeight="1">
      <c r="A27" s="23"/>
      <c r="G27" s="11" t="s">
        <v>7</v>
      </c>
      <c r="O27" s="18"/>
    </row>
    <row r="28" spans="1:15" ht="6" customHeight="1">
      <c r="A28" s="21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O28" s="18"/>
    </row>
    <row r="29" spans="1:15" ht="23.25" customHeight="1">
      <c r="A29" s="23" t="s">
        <v>6</v>
      </c>
      <c r="B29" s="22"/>
      <c r="C29" s="180" t="s">
        <v>85</v>
      </c>
      <c r="D29" s="180"/>
      <c r="E29" s="180"/>
      <c r="F29" s="181">
        <f>'원가계산 '!E29</f>
        <v>0</v>
      </c>
      <c r="G29" s="181"/>
      <c r="H29" s="20"/>
      <c r="I29" s="182"/>
      <c r="J29" s="182"/>
      <c r="K29" s="162"/>
      <c r="L29" s="162"/>
      <c r="M29" s="162"/>
      <c r="O29" s="18"/>
    </row>
    <row r="30" spans="1:15" ht="20.100000000000001" customHeight="1">
      <c r="A30" s="21"/>
      <c r="B30" s="20"/>
      <c r="C30" s="180" t="s">
        <v>98</v>
      </c>
      <c r="D30" s="180"/>
      <c r="E30" s="180"/>
      <c r="F30" s="181">
        <f>'원가계산 '!E30</f>
        <v>0</v>
      </c>
      <c r="G30" s="181"/>
      <c r="H30" s="20"/>
      <c r="I30" s="183"/>
      <c r="J30" s="183"/>
      <c r="K30" s="162"/>
      <c r="L30" s="162"/>
      <c r="M30" s="162"/>
      <c r="N30" s="19"/>
      <c r="O30" s="18"/>
    </row>
    <row r="31" spans="1:15" ht="20.100000000000001" customHeight="1">
      <c r="A31" s="21"/>
      <c r="B31" s="20"/>
      <c r="C31" s="184" t="s">
        <v>5</v>
      </c>
      <c r="D31" s="184"/>
      <c r="E31" s="184"/>
      <c r="F31" s="185">
        <f>F29+F30</f>
        <v>0</v>
      </c>
      <c r="G31" s="185"/>
      <c r="H31" s="20"/>
      <c r="I31" s="20"/>
      <c r="J31" s="20"/>
      <c r="K31" s="20"/>
      <c r="L31" s="20"/>
      <c r="M31" s="20"/>
      <c r="N31" s="19"/>
      <c r="O31" s="18"/>
    </row>
    <row r="32" spans="1:15" ht="20.100000000000001" customHeight="1">
      <c r="A32" s="17"/>
      <c r="B32" s="14"/>
      <c r="C32" s="16"/>
      <c r="D32" s="16"/>
      <c r="E32" s="15"/>
      <c r="F32" s="15"/>
      <c r="G32" s="15"/>
      <c r="H32" s="14"/>
      <c r="I32" s="14"/>
      <c r="J32" s="14"/>
      <c r="K32" s="14"/>
      <c r="L32" s="14"/>
      <c r="M32" s="14"/>
      <c r="N32" s="13"/>
      <c r="O32" s="12"/>
    </row>
    <row r="37" ht="13.5" customHeight="1"/>
    <row r="38" ht="13.5" customHeight="1"/>
  </sheetData>
  <mergeCells count="23">
    <mergeCell ref="C6:C9"/>
    <mergeCell ref="C31:E31"/>
    <mergeCell ref="F31:G31"/>
    <mergeCell ref="C30:E30"/>
    <mergeCell ref="F30:G30"/>
    <mergeCell ref="D6:E9"/>
    <mergeCell ref="F6:F9"/>
    <mergeCell ref="K30:M30"/>
    <mergeCell ref="C1:M3"/>
    <mergeCell ref="G6:G9"/>
    <mergeCell ref="H6:H9"/>
    <mergeCell ref="I6:I9"/>
    <mergeCell ref="J6:O9"/>
    <mergeCell ref="B11:C12"/>
    <mergeCell ref="A15:O17"/>
    <mergeCell ref="I26:L26"/>
    <mergeCell ref="C29:E29"/>
    <mergeCell ref="F29:G29"/>
    <mergeCell ref="I29:J29"/>
    <mergeCell ref="K29:M29"/>
    <mergeCell ref="A6:A9"/>
    <mergeCell ref="I30:J30"/>
    <mergeCell ref="B6:B9"/>
  </mergeCells>
  <phoneticPr fontId="30" type="noConversion"/>
  <printOptions horizontalCentered="1"/>
  <pageMargins left="0.78740157480314965" right="0.74803149606299213" top="0.78740157480314965" bottom="0.78740157480314965" header="0.39370078740157483" footer="0.39370078740157483"/>
  <pageSetup paperSize="9" scale="9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rgb="FFFFC000"/>
  </sheetPr>
  <dimension ref="A1:P71"/>
  <sheetViews>
    <sheetView showZeros="0" tabSelected="1" view="pageBreakPreview" zoomScale="80" zoomScaleNormal="80" zoomScaleSheetLayoutView="75" workbookViewId="0">
      <selection activeCell="E22" sqref="E22"/>
    </sheetView>
  </sheetViews>
  <sheetFormatPr defaultColWidth="8" defaultRowHeight="14.25"/>
  <cols>
    <col min="1" max="1" width="12.125" style="40" customWidth="1"/>
    <col min="2" max="2" width="7.25" style="38" customWidth="1"/>
    <col min="3" max="3" width="6.75" style="38" customWidth="1"/>
    <col min="4" max="4" width="24.625" style="38" customWidth="1"/>
    <col min="5" max="5" width="39.125" style="38" customWidth="1"/>
    <col min="6" max="6" width="50.625" style="38" customWidth="1"/>
    <col min="7" max="7" width="12.125" style="38" customWidth="1"/>
    <col min="8" max="8" width="40.625" style="38" customWidth="1"/>
    <col min="9" max="9" width="23.25" style="38" customWidth="1"/>
    <col min="10" max="11" width="17.75" style="39" customWidth="1"/>
    <col min="12" max="12" width="0.625" style="39" customWidth="1"/>
    <col min="13" max="13" width="22.625" style="39" customWidth="1"/>
    <col min="14" max="14" width="16.75" style="39" bestFit="1" customWidth="1"/>
    <col min="15" max="15" width="30.5" style="39" customWidth="1"/>
    <col min="16" max="16" width="17" style="39" customWidth="1"/>
    <col min="17" max="16384" width="8" style="38"/>
  </cols>
  <sheetData>
    <row r="1" spans="1:16" ht="30.75" customHeight="1">
      <c r="B1" s="200" t="s">
        <v>72</v>
      </c>
      <c r="C1" s="200"/>
      <c r="D1" s="200"/>
      <c r="E1" s="200"/>
      <c r="F1" s="200"/>
      <c r="G1" s="200"/>
      <c r="H1" s="200"/>
      <c r="I1" s="116"/>
    </row>
    <row r="2" spans="1:16" s="40" customFormat="1" ht="27.75" customHeight="1">
      <c r="B2" s="106" t="s">
        <v>71</v>
      </c>
      <c r="C2" s="106"/>
      <c r="D2" s="106" t="str">
        <f>'설계서용지 '!A15</f>
        <v>국립경국대학교 학생회관 및 체육관 조도 개선 공사</v>
      </c>
      <c r="E2" s="106"/>
      <c r="J2" s="105" t="s">
        <v>70</v>
      </c>
      <c r="K2" s="105" t="s">
        <v>69</v>
      </c>
      <c r="L2" s="104"/>
      <c r="M2" s="96">
        <f>K8</f>
        <v>0</v>
      </c>
      <c r="N2" s="94" t="s">
        <v>68</v>
      </c>
      <c r="O2" s="94"/>
      <c r="P2" s="91"/>
    </row>
    <row r="3" spans="1:16" s="40" customFormat="1" ht="24.95" customHeight="1" thickBot="1">
      <c r="B3" s="201" t="s">
        <v>67</v>
      </c>
      <c r="C3" s="202"/>
      <c r="D3" s="202"/>
      <c r="E3" s="103" t="s">
        <v>66</v>
      </c>
      <c r="F3" s="203" t="s">
        <v>65</v>
      </c>
      <c r="G3" s="202"/>
      <c r="H3" s="102" t="s">
        <v>64</v>
      </c>
      <c r="J3" s="74" t="s">
        <v>63</v>
      </c>
      <c r="K3" s="73">
        <f>E4</f>
        <v>0</v>
      </c>
      <c r="L3" s="93"/>
      <c r="M3" s="96">
        <f>K3+K4+K6</f>
        <v>0</v>
      </c>
      <c r="N3" s="95" t="s">
        <v>62</v>
      </c>
      <c r="O3" s="94"/>
      <c r="P3" s="91"/>
    </row>
    <row r="4" spans="1:16" s="40" customFormat="1" ht="24.95" customHeight="1" thickTop="1">
      <c r="A4" s="101"/>
      <c r="B4" s="204" t="s">
        <v>61</v>
      </c>
      <c r="C4" s="207" t="s">
        <v>60</v>
      </c>
      <c r="D4" s="111" t="s">
        <v>59</v>
      </c>
      <c r="E4" s="100">
        <f>공종별집계표!F5</f>
        <v>0</v>
      </c>
      <c r="F4" s="99"/>
      <c r="G4" s="98"/>
      <c r="H4" s="97"/>
      <c r="J4" s="74" t="s">
        <v>58</v>
      </c>
      <c r="K4" s="73">
        <f>E8</f>
        <v>0</v>
      </c>
      <c r="L4" s="93"/>
      <c r="M4" s="96">
        <f>E7+E10+E22</f>
        <v>0</v>
      </c>
      <c r="N4" s="95" t="s">
        <v>57</v>
      </c>
      <c r="O4" s="94"/>
      <c r="P4" s="91"/>
    </row>
    <row r="5" spans="1:16" s="40" customFormat="1" ht="24.95" customHeight="1">
      <c r="B5" s="205"/>
      <c r="C5" s="189"/>
      <c r="D5" s="112" t="s">
        <v>56</v>
      </c>
      <c r="E5" s="58"/>
      <c r="F5" s="84"/>
      <c r="G5" s="90"/>
      <c r="H5" s="55"/>
      <c r="J5" s="74" t="s">
        <v>55</v>
      </c>
      <c r="K5" s="73">
        <f>E11</f>
        <v>0</v>
      </c>
      <c r="L5" s="93"/>
      <c r="M5" s="92">
        <f>M4+K6+E28</f>
        <v>0</v>
      </c>
      <c r="N5" s="208" t="s">
        <v>54</v>
      </c>
      <c r="O5" s="209"/>
      <c r="P5" s="91"/>
    </row>
    <row r="6" spans="1:16" s="40" customFormat="1" ht="24.95" customHeight="1">
      <c r="B6" s="205"/>
      <c r="C6" s="189"/>
      <c r="D6" s="112" t="s">
        <v>53</v>
      </c>
      <c r="E6" s="58"/>
      <c r="F6" s="84"/>
      <c r="G6" s="90"/>
      <c r="H6" s="55"/>
      <c r="J6" s="74" t="s">
        <v>52</v>
      </c>
      <c r="K6" s="73">
        <f>E30</f>
        <v>0</v>
      </c>
      <c r="L6" s="89"/>
      <c r="M6" s="210" t="s">
        <v>51</v>
      </c>
      <c r="N6" s="211"/>
      <c r="O6" s="211"/>
      <c r="P6" s="72"/>
    </row>
    <row r="7" spans="1:16" s="40" customFormat="1" ht="24.95" customHeight="1">
      <c r="B7" s="205"/>
      <c r="C7" s="190"/>
      <c r="D7" s="113" t="s">
        <v>23</v>
      </c>
      <c r="E7" s="78">
        <f>TRUNC(E4+E6,0)</f>
        <v>0</v>
      </c>
      <c r="F7" s="77"/>
      <c r="G7" s="76"/>
      <c r="H7" s="75"/>
      <c r="J7" s="74" t="s">
        <v>50</v>
      </c>
      <c r="K7" s="73"/>
      <c r="L7" s="88"/>
      <c r="M7" s="212" t="s">
        <v>49</v>
      </c>
      <c r="N7" s="213"/>
      <c r="O7" s="213"/>
      <c r="P7" s="72"/>
    </row>
    <row r="8" spans="1:16" s="40" customFormat="1" ht="24.95" customHeight="1">
      <c r="A8" s="51"/>
      <c r="B8" s="205"/>
      <c r="C8" s="214" t="s">
        <v>48</v>
      </c>
      <c r="D8" s="114" t="s">
        <v>47</v>
      </c>
      <c r="E8" s="65">
        <f>공종별집계표!H5</f>
        <v>0</v>
      </c>
      <c r="F8" s="87"/>
      <c r="G8" s="63"/>
      <c r="H8" s="62"/>
      <c r="J8" s="74" t="s">
        <v>46</v>
      </c>
      <c r="K8" s="83">
        <f>K3+K4+K5</f>
        <v>0</v>
      </c>
      <c r="L8" s="86"/>
      <c r="M8" s="212" t="s">
        <v>45</v>
      </c>
      <c r="N8" s="213"/>
      <c r="O8" s="213"/>
      <c r="P8" s="72"/>
    </row>
    <row r="9" spans="1:16" s="40" customFormat="1" ht="24.95" customHeight="1">
      <c r="A9" s="51">
        <v>0.17499999999999999</v>
      </c>
      <c r="B9" s="205"/>
      <c r="C9" s="189"/>
      <c r="D9" s="112" t="s">
        <v>44</v>
      </c>
      <c r="E9" s="85">
        <f>TRUNC(E8*($A$9),0)</f>
        <v>0</v>
      </c>
      <c r="F9" s="84" t="s">
        <v>30</v>
      </c>
      <c r="G9" s="56">
        <f>A9</f>
        <v>0.17499999999999999</v>
      </c>
      <c r="H9" s="55"/>
      <c r="J9" s="74" t="s">
        <v>43</v>
      </c>
      <c r="K9" s="83"/>
      <c r="L9" s="82"/>
      <c r="M9" s="81"/>
      <c r="N9" s="80"/>
      <c r="O9" s="79"/>
      <c r="P9" s="72"/>
    </row>
    <row r="10" spans="1:16" s="40" customFormat="1" ht="24.95" customHeight="1">
      <c r="A10" s="51"/>
      <c r="B10" s="205"/>
      <c r="C10" s="190"/>
      <c r="D10" s="113" t="s">
        <v>23</v>
      </c>
      <c r="E10" s="78">
        <f>TRUNC(E8+E9,0)</f>
        <v>0</v>
      </c>
      <c r="F10" s="77"/>
      <c r="G10" s="76"/>
      <c r="H10" s="75"/>
      <c r="J10" s="74" t="s">
        <v>42</v>
      </c>
      <c r="K10" s="73">
        <f>K8+K9</f>
        <v>0</v>
      </c>
      <c r="L10" s="59"/>
      <c r="M10" s="53"/>
      <c r="N10" s="59"/>
      <c r="O10" s="71"/>
      <c r="P10" s="72"/>
    </row>
    <row r="11" spans="1:16" s="40" customFormat="1" ht="24.95" customHeight="1">
      <c r="A11" s="51"/>
      <c r="B11" s="205"/>
      <c r="C11" s="189" t="s">
        <v>41</v>
      </c>
      <c r="D11" s="114" t="s">
        <v>40</v>
      </c>
      <c r="E11" s="65">
        <f>공종별집계표!J5</f>
        <v>0</v>
      </c>
      <c r="F11" s="63"/>
      <c r="G11" s="63"/>
      <c r="H11" s="62"/>
      <c r="J11" s="54" t="s">
        <v>39</v>
      </c>
      <c r="K11" s="59"/>
      <c r="L11" s="59"/>
      <c r="M11" s="53"/>
      <c r="N11" s="59"/>
      <c r="O11" s="71"/>
      <c r="P11" s="72"/>
    </row>
    <row r="12" spans="1:16" s="40" customFormat="1" ht="24.95" customHeight="1">
      <c r="A12" s="51">
        <v>3.56E-2</v>
      </c>
      <c r="B12" s="205"/>
      <c r="C12" s="189"/>
      <c r="D12" s="112" t="s">
        <v>38</v>
      </c>
      <c r="E12" s="58">
        <f>TRUNC(E10*($A$12),0)</f>
        <v>0</v>
      </c>
      <c r="F12" s="57" t="s">
        <v>35</v>
      </c>
      <c r="G12" s="56">
        <f t="shared" ref="G12:G19" si="0">A12</f>
        <v>3.56E-2</v>
      </c>
      <c r="H12" s="55"/>
      <c r="J12" s="69" t="s">
        <v>37</v>
      </c>
      <c r="K12" s="69"/>
      <c r="L12" s="69"/>
      <c r="M12" s="39"/>
      <c r="N12" s="69"/>
      <c r="O12" s="69"/>
      <c r="P12" s="72"/>
    </row>
    <row r="13" spans="1:16" s="40" customFormat="1" ht="24.95" customHeight="1">
      <c r="A13" s="51">
        <v>1.01E-2</v>
      </c>
      <c r="B13" s="205"/>
      <c r="C13" s="189"/>
      <c r="D13" s="112" t="s">
        <v>36</v>
      </c>
      <c r="E13" s="58">
        <f>TRUNC(E10*($A$13),0)</f>
        <v>0</v>
      </c>
      <c r="F13" s="57" t="s">
        <v>35</v>
      </c>
      <c r="G13" s="56">
        <f t="shared" si="0"/>
        <v>1.01E-2</v>
      </c>
      <c r="H13" s="55"/>
      <c r="J13" s="69" t="s">
        <v>34</v>
      </c>
      <c r="K13" s="69"/>
      <c r="L13" s="69"/>
      <c r="M13" s="39"/>
      <c r="N13" s="69"/>
      <c r="O13" s="47"/>
      <c r="P13" s="39"/>
    </row>
    <row r="14" spans="1:16" s="40" customFormat="1" ht="24.95" customHeight="1">
      <c r="A14" s="51">
        <v>3.5950000000000003E-2</v>
      </c>
      <c r="B14" s="205"/>
      <c r="C14" s="189"/>
      <c r="D14" s="112" t="s">
        <v>33</v>
      </c>
      <c r="E14" s="58">
        <f>TRUNC(E8*($A$14),0)</f>
        <v>0</v>
      </c>
      <c r="F14" s="57" t="s">
        <v>30</v>
      </c>
      <c r="G14" s="56">
        <f t="shared" si="0"/>
        <v>3.5950000000000003E-2</v>
      </c>
      <c r="H14" s="55"/>
      <c r="J14" s="47" t="s">
        <v>32</v>
      </c>
      <c r="K14" s="47"/>
      <c r="L14" s="47"/>
      <c r="M14" s="39"/>
      <c r="N14" s="71">
        <f>INT((((K3+K4)*A17)))*1.2</f>
        <v>0</v>
      </c>
      <c r="O14" s="47"/>
      <c r="P14" s="39"/>
    </row>
    <row r="15" spans="1:16" s="40" customFormat="1" ht="24.95" customHeight="1">
      <c r="A15" s="51">
        <v>4.7500000000000001E-2</v>
      </c>
      <c r="B15" s="205"/>
      <c r="C15" s="189"/>
      <c r="D15" s="112" t="s">
        <v>31</v>
      </c>
      <c r="E15" s="58">
        <f>TRUNC(E8*($A$15),0)</f>
        <v>0</v>
      </c>
      <c r="F15" s="57" t="s">
        <v>30</v>
      </c>
      <c r="G15" s="56">
        <f t="shared" si="0"/>
        <v>4.7500000000000001E-2</v>
      </c>
      <c r="H15" s="55"/>
      <c r="J15" s="47" t="s">
        <v>29</v>
      </c>
      <c r="K15" s="47"/>
      <c r="L15" s="47"/>
      <c r="M15" s="39"/>
      <c r="N15" s="71">
        <f>INT((((K3+K4+K6/1.1)*A17)))</f>
        <v>0</v>
      </c>
      <c r="O15" s="47"/>
      <c r="P15" s="39"/>
    </row>
    <row r="16" spans="1:16" s="40" customFormat="1" ht="24.95" customHeight="1">
      <c r="A16" s="51">
        <v>0.13139999999999999</v>
      </c>
      <c r="B16" s="205"/>
      <c r="C16" s="189"/>
      <c r="D16" s="112" t="s">
        <v>87</v>
      </c>
      <c r="E16" s="58">
        <f>TRUNC((E14)*($A$16),0)</f>
        <v>0</v>
      </c>
      <c r="F16" s="57" t="s">
        <v>28</v>
      </c>
      <c r="G16" s="56">
        <f t="shared" si="0"/>
        <v>0.13139999999999999</v>
      </c>
      <c r="H16" s="55"/>
      <c r="J16" s="53"/>
      <c r="K16" s="54"/>
      <c r="L16" s="54"/>
      <c r="M16" s="53"/>
      <c r="N16" s="52"/>
      <c r="O16" s="47"/>
      <c r="P16" s="39"/>
    </row>
    <row r="17" spans="1:16" s="40" customFormat="1" ht="24.95" customHeight="1">
      <c r="A17" s="51">
        <v>2.07E-2</v>
      </c>
      <c r="B17" s="205"/>
      <c r="C17" s="189"/>
      <c r="D17" s="112" t="s">
        <v>86</v>
      </c>
      <c r="E17" s="58">
        <f>TRUNC((((($E$4+$E$8))*($A17)))*1.2)</f>
        <v>0</v>
      </c>
      <c r="F17" s="57" t="s">
        <v>94</v>
      </c>
      <c r="G17" s="56">
        <f>A17</f>
        <v>2.07E-2</v>
      </c>
      <c r="H17" s="127" t="s">
        <v>101</v>
      </c>
      <c r="I17" s="117"/>
      <c r="J17" s="60"/>
      <c r="K17" s="59"/>
      <c r="L17" s="59"/>
      <c r="M17" s="53"/>
      <c r="N17" s="59"/>
      <c r="O17" s="71"/>
      <c r="P17" s="39"/>
    </row>
    <row r="18" spans="1:16" s="40" customFormat="1" ht="24.95" customHeight="1">
      <c r="A18" s="51">
        <v>2.3E-2</v>
      </c>
      <c r="B18" s="205"/>
      <c r="C18" s="189"/>
      <c r="D18" s="112" t="s">
        <v>27</v>
      </c>
      <c r="E18" s="58">
        <f>TRUNC((E8)*($A$18))</f>
        <v>0</v>
      </c>
      <c r="F18" s="57" t="s">
        <v>26</v>
      </c>
      <c r="G18" s="56">
        <f t="shared" si="0"/>
        <v>2.3E-2</v>
      </c>
      <c r="H18" s="55"/>
      <c r="J18" s="53"/>
      <c r="K18" s="59"/>
      <c r="L18" s="59"/>
      <c r="M18" s="53"/>
      <c r="N18" s="59"/>
      <c r="O18" s="71"/>
      <c r="P18" s="70"/>
    </row>
    <row r="19" spans="1:16" s="40" customFormat="1" ht="24.95" customHeight="1">
      <c r="A19" s="51">
        <v>0.05</v>
      </c>
      <c r="B19" s="205"/>
      <c r="C19" s="189"/>
      <c r="D19" s="112" t="s">
        <v>25</v>
      </c>
      <c r="E19" s="58">
        <f>TRUNC((E7+E10)*($A$19),0)</f>
        <v>0</v>
      </c>
      <c r="F19" s="57" t="s">
        <v>24</v>
      </c>
      <c r="G19" s="56">
        <f t="shared" si="0"/>
        <v>0.05</v>
      </c>
      <c r="H19" s="55"/>
      <c r="J19" s="60"/>
      <c r="K19" s="59"/>
      <c r="L19" s="59"/>
      <c r="M19" s="53"/>
      <c r="N19" s="59"/>
      <c r="O19" s="69"/>
      <c r="P19" s="39"/>
    </row>
    <row r="20" spans="1:16" s="40" customFormat="1" ht="24.95" customHeight="1">
      <c r="A20" s="51">
        <v>6.0000000000000002E-5</v>
      </c>
      <c r="B20" s="205"/>
      <c r="C20" s="189"/>
      <c r="D20" s="112" t="s">
        <v>92</v>
      </c>
      <c r="E20" s="58">
        <f>TRUNC(E10*($A$20),0)</f>
        <v>0</v>
      </c>
      <c r="F20" s="57" t="s">
        <v>35</v>
      </c>
      <c r="G20" s="124">
        <f t="shared" ref="G20:G21" si="1">A20</f>
        <v>6.0000000000000002E-5</v>
      </c>
      <c r="H20" s="110"/>
      <c r="J20" s="60"/>
      <c r="K20" s="59"/>
      <c r="L20" s="59"/>
      <c r="M20" s="53"/>
      <c r="N20" s="59"/>
      <c r="O20" s="69"/>
      <c r="P20" s="39"/>
    </row>
    <row r="21" spans="1:16" s="40" customFormat="1" ht="24.95" customHeight="1">
      <c r="A21" s="51">
        <v>8.9999999999999998E-4</v>
      </c>
      <c r="B21" s="205"/>
      <c r="C21" s="189"/>
      <c r="D21" s="112" t="s">
        <v>93</v>
      </c>
      <c r="E21" s="58">
        <f>TRUNC(E10*($A$21),0)</f>
        <v>0</v>
      </c>
      <c r="F21" s="57" t="s">
        <v>35</v>
      </c>
      <c r="G21" s="56">
        <f t="shared" si="1"/>
        <v>8.9999999999999998E-4</v>
      </c>
      <c r="H21" s="110"/>
      <c r="J21" s="60"/>
      <c r="K21" s="59"/>
      <c r="L21" s="59"/>
      <c r="M21" s="53"/>
      <c r="N21" s="59"/>
      <c r="O21" s="69"/>
      <c r="P21" s="39"/>
    </row>
    <row r="22" spans="1:16" s="40" customFormat="1" ht="24.95" customHeight="1">
      <c r="A22" s="51"/>
      <c r="B22" s="206"/>
      <c r="C22" s="190"/>
      <c r="D22" s="115" t="s">
        <v>23</v>
      </c>
      <c r="E22" s="50">
        <f>SUM(E11:E21)</f>
        <v>0</v>
      </c>
      <c r="F22" s="68"/>
      <c r="G22" s="67"/>
      <c r="H22" s="66"/>
      <c r="J22" s="60"/>
      <c r="K22" s="59"/>
      <c r="L22" s="59"/>
      <c r="M22" s="53"/>
      <c r="N22" s="59"/>
      <c r="O22" s="47"/>
      <c r="P22" s="39"/>
    </row>
    <row r="23" spans="1:16" s="40" customFormat="1" ht="24.95" customHeight="1">
      <c r="A23" s="51"/>
      <c r="B23" s="191" t="s">
        <v>22</v>
      </c>
      <c r="C23" s="192"/>
      <c r="D23" s="193"/>
      <c r="E23" s="65">
        <f>TRUNC(E7+E10+E22,0)</f>
        <v>0</v>
      </c>
      <c r="F23" s="64"/>
      <c r="G23" s="63"/>
      <c r="H23" s="62"/>
      <c r="J23" s="53"/>
      <c r="K23" s="54"/>
      <c r="L23" s="54"/>
      <c r="M23" s="53"/>
      <c r="N23" s="52"/>
      <c r="O23" s="47"/>
      <c r="P23" s="39"/>
    </row>
    <row r="24" spans="1:16" s="40" customFormat="1" ht="24.95" customHeight="1">
      <c r="A24" s="51">
        <v>0.08</v>
      </c>
      <c r="B24" s="194" t="s">
        <v>21</v>
      </c>
      <c r="C24" s="195"/>
      <c r="D24" s="196"/>
      <c r="E24" s="58">
        <f>TRUNC((E23)*($A$24),0)</f>
        <v>0</v>
      </c>
      <c r="F24" s="57" t="s">
        <v>20</v>
      </c>
      <c r="G24" s="56">
        <f>A24</f>
        <v>0.08</v>
      </c>
      <c r="H24" s="55"/>
      <c r="J24" s="53"/>
      <c r="K24" s="54"/>
      <c r="L24" s="54"/>
      <c r="M24" s="53"/>
      <c r="N24" s="52"/>
      <c r="O24" s="47"/>
      <c r="P24" s="39"/>
    </row>
    <row r="25" spans="1:16" s="40" customFormat="1" ht="24.95" customHeight="1">
      <c r="A25" s="51">
        <v>0.15</v>
      </c>
      <c r="B25" s="194" t="s">
        <v>19</v>
      </c>
      <c r="C25" s="195"/>
      <c r="D25" s="196"/>
      <c r="E25" s="58"/>
      <c r="F25" s="57" t="s">
        <v>18</v>
      </c>
      <c r="G25" s="56">
        <f>A25</f>
        <v>0.15</v>
      </c>
      <c r="H25" s="61"/>
      <c r="I25" s="118"/>
      <c r="J25" s="53"/>
      <c r="K25" s="59"/>
      <c r="L25" s="59"/>
      <c r="M25" s="53"/>
      <c r="N25" s="59"/>
      <c r="O25" s="39"/>
      <c r="P25" s="39"/>
    </row>
    <row r="26" spans="1:16" s="40" customFormat="1" ht="24.95" customHeight="1">
      <c r="A26" s="125">
        <v>2.6476999999999998E-3</v>
      </c>
      <c r="B26" s="194" t="s">
        <v>99</v>
      </c>
      <c r="C26" s="195"/>
      <c r="D26" s="196"/>
      <c r="E26" s="58"/>
      <c r="F26" s="57" t="s">
        <v>100</v>
      </c>
      <c r="G26" s="126">
        <f t="shared" ref="G26" si="2">A26</f>
        <v>2.6476999999999998E-3</v>
      </c>
      <c r="H26" s="55"/>
      <c r="J26" s="53"/>
      <c r="K26" s="54"/>
      <c r="L26" s="54"/>
      <c r="M26" s="53"/>
      <c r="N26" s="52"/>
      <c r="O26" s="39"/>
      <c r="P26" s="39"/>
    </row>
    <row r="27" spans="1:16" s="40" customFormat="1" ht="24.95" customHeight="1">
      <c r="A27" s="51"/>
      <c r="B27" s="194" t="s">
        <v>17</v>
      </c>
      <c r="C27" s="195"/>
      <c r="D27" s="196"/>
      <c r="E27" s="58"/>
      <c r="F27" s="57"/>
      <c r="G27" s="56"/>
      <c r="H27" s="55"/>
      <c r="J27" s="60"/>
      <c r="K27" s="59"/>
      <c r="L27" s="59"/>
      <c r="M27" s="53"/>
      <c r="N27" s="59"/>
      <c r="O27" s="39"/>
      <c r="P27" s="39"/>
    </row>
    <row r="28" spans="1:16" s="40" customFormat="1" ht="24.95" customHeight="1">
      <c r="A28" s="51">
        <v>0.1</v>
      </c>
      <c r="B28" s="194" t="s">
        <v>16</v>
      </c>
      <c r="C28" s="195"/>
      <c r="D28" s="196"/>
      <c r="E28" s="58"/>
      <c r="F28" s="57" t="s">
        <v>15</v>
      </c>
      <c r="G28" s="56">
        <v>0.1</v>
      </c>
      <c r="H28" s="55"/>
      <c r="J28" s="60"/>
      <c r="K28" s="59"/>
      <c r="L28" s="59"/>
      <c r="M28" s="53"/>
      <c r="N28" s="59"/>
      <c r="O28" s="39"/>
      <c r="P28" s="39"/>
    </row>
    <row r="29" spans="1:16" s="40" customFormat="1" ht="24.95" customHeight="1">
      <c r="A29" s="51"/>
      <c r="B29" s="197" t="s">
        <v>14</v>
      </c>
      <c r="C29" s="198"/>
      <c r="D29" s="199"/>
      <c r="E29" s="120"/>
      <c r="F29" s="57"/>
      <c r="G29" s="56"/>
      <c r="H29" s="55"/>
      <c r="J29" s="53"/>
      <c r="K29" s="54"/>
      <c r="L29" s="54"/>
      <c r="M29" s="53"/>
      <c r="N29" s="52"/>
      <c r="O29" s="39"/>
      <c r="P29" s="39"/>
    </row>
    <row r="30" spans="1:16" s="40" customFormat="1" ht="24.95" customHeight="1">
      <c r="A30" s="51"/>
      <c r="B30" s="197" t="s">
        <v>97</v>
      </c>
      <c r="C30" s="198"/>
      <c r="D30" s="199"/>
      <c r="E30" s="120"/>
      <c r="F30" s="57"/>
      <c r="G30" s="56"/>
      <c r="H30" s="55"/>
      <c r="J30" s="53"/>
      <c r="K30" s="54"/>
      <c r="L30" s="54"/>
      <c r="M30" s="53"/>
      <c r="N30" s="52"/>
      <c r="O30" s="39"/>
      <c r="P30" s="39"/>
    </row>
    <row r="31" spans="1:16" s="39" customFormat="1" ht="24.95" customHeight="1">
      <c r="A31" s="51"/>
      <c r="B31" s="186" t="s">
        <v>13</v>
      </c>
      <c r="C31" s="187"/>
      <c r="D31" s="188"/>
      <c r="E31" s="121"/>
      <c r="F31" s="49"/>
      <c r="G31" s="49"/>
      <c r="H31" s="48"/>
      <c r="I31" s="119"/>
      <c r="K31" s="47"/>
      <c r="L31" s="47"/>
      <c r="M31" s="47"/>
    </row>
    <row r="32" spans="1:16" s="39" customFormat="1" ht="20.100000000000001" customHeight="1">
      <c r="A32" s="40"/>
      <c r="B32" s="38"/>
      <c r="C32" s="38"/>
      <c r="D32" s="38"/>
      <c r="E32" s="46"/>
      <c r="F32" s="38"/>
      <c r="G32" s="38"/>
      <c r="H32" s="38"/>
      <c r="I32" s="38"/>
      <c r="J32" s="45"/>
      <c r="K32" s="44"/>
      <c r="L32" s="44"/>
      <c r="M32" s="44"/>
    </row>
    <row r="33" spans="1:9" s="39" customFormat="1" ht="20.100000000000001" customHeight="1">
      <c r="A33" s="40"/>
      <c r="B33" s="38"/>
      <c r="C33" s="38"/>
      <c r="D33" s="38"/>
      <c r="E33" s="43"/>
      <c r="F33" s="38"/>
      <c r="G33" s="42"/>
      <c r="H33" s="41"/>
      <c r="I33" s="41"/>
    </row>
    <row r="34" spans="1:9" s="39" customFormat="1" ht="20.100000000000001" customHeight="1">
      <c r="A34" s="40"/>
      <c r="B34" s="38"/>
      <c r="C34" s="38"/>
      <c r="D34" s="38"/>
      <c r="E34" s="41"/>
      <c r="F34" s="38"/>
      <c r="G34" s="38"/>
      <c r="H34" s="41"/>
      <c r="I34" s="41"/>
    </row>
    <row r="35" spans="1:9" s="39" customFormat="1" ht="20.100000000000001" customHeight="1">
      <c r="A35" s="40"/>
      <c r="B35" s="38"/>
      <c r="C35" s="38"/>
      <c r="D35" s="38"/>
      <c r="E35" s="38"/>
      <c r="F35" s="38"/>
      <c r="G35" s="38"/>
      <c r="H35" s="41"/>
      <c r="I35" s="41"/>
    </row>
    <row r="36" spans="1:9" s="39" customFormat="1" ht="20.100000000000001" customHeight="1">
      <c r="A36" s="40"/>
      <c r="B36" s="38"/>
      <c r="C36" s="38"/>
      <c r="D36" s="38"/>
      <c r="E36" s="41"/>
      <c r="F36" s="38"/>
      <c r="G36" s="38"/>
      <c r="H36" s="41"/>
      <c r="I36" s="41"/>
    </row>
    <row r="37" spans="1:9" s="39" customFormat="1" ht="20.100000000000001" customHeight="1">
      <c r="A37" s="40"/>
      <c r="B37" s="38"/>
      <c r="C37" s="38"/>
      <c r="D37" s="38"/>
      <c r="E37" s="38"/>
      <c r="F37" s="38"/>
      <c r="G37" s="38"/>
      <c r="H37" s="38"/>
      <c r="I37" s="38"/>
    </row>
    <row r="38" spans="1:9" s="39" customFormat="1" ht="20.100000000000001" customHeight="1">
      <c r="A38" s="40"/>
      <c r="B38" s="38"/>
      <c r="C38" s="38"/>
      <c r="D38" s="38"/>
      <c r="E38" s="38"/>
      <c r="F38" s="38"/>
      <c r="G38" s="38"/>
      <c r="H38" s="38"/>
      <c r="I38" s="38"/>
    </row>
    <row r="39" spans="1:9" s="39" customFormat="1" ht="20.100000000000001" customHeight="1">
      <c r="A39" s="40"/>
      <c r="B39" s="38"/>
      <c r="C39" s="38"/>
      <c r="D39" s="38"/>
      <c r="E39" s="38"/>
      <c r="F39" s="38"/>
      <c r="G39" s="38"/>
      <c r="H39" s="38"/>
      <c r="I39" s="38"/>
    </row>
    <row r="40" spans="1:9" s="39" customFormat="1" ht="20.100000000000001" customHeight="1">
      <c r="A40" s="40"/>
      <c r="B40" s="38"/>
      <c r="C40" s="38"/>
      <c r="D40" s="38"/>
      <c r="E40" s="38"/>
      <c r="F40" s="38"/>
      <c r="G40" s="38"/>
      <c r="H40" s="38"/>
      <c r="I40" s="38"/>
    </row>
    <row r="41" spans="1:9" s="39" customFormat="1" ht="20.100000000000001" customHeight="1">
      <c r="A41" s="40"/>
      <c r="B41" s="38"/>
      <c r="C41" s="38"/>
      <c r="D41" s="38"/>
      <c r="E41" s="38"/>
      <c r="F41" s="38"/>
      <c r="G41" s="38"/>
      <c r="H41" s="38"/>
      <c r="I41" s="38"/>
    </row>
    <row r="42" spans="1:9" s="39" customFormat="1" ht="20.100000000000001" customHeight="1">
      <c r="A42" s="40"/>
      <c r="B42" s="38"/>
      <c r="C42" s="38"/>
      <c r="D42" s="38"/>
      <c r="E42" s="38"/>
      <c r="F42" s="38"/>
      <c r="G42" s="38"/>
      <c r="H42" s="38"/>
      <c r="I42" s="38"/>
    </row>
    <row r="43" spans="1:9" s="39" customFormat="1" ht="20.100000000000001" customHeight="1">
      <c r="A43" s="40"/>
      <c r="B43" s="38"/>
      <c r="C43" s="38"/>
      <c r="D43" s="38"/>
      <c r="E43" s="38"/>
      <c r="F43" s="38"/>
      <c r="G43" s="38"/>
      <c r="H43" s="38"/>
      <c r="I43" s="38"/>
    </row>
    <row r="44" spans="1:9" s="39" customFormat="1" ht="20.100000000000001" customHeight="1">
      <c r="A44" s="40"/>
      <c r="B44" s="38"/>
      <c r="C44" s="38"/>
      <c r="D44" s="38"/>
      <c r="E44" s="38"/>
      <c r="F44" s="38"/>
      <c r="G44" s="38"/>
      <c r="H44" s="38"/>
      <c r="I44" s="38"/>
    </row>
    <row r="45" spans="1:9" s="39" customFormat="1" ht="20.100000000000001" customHeight="1">
      <c r="A45" s="40"/>
      <c r="B45" s="38"/>
      <c r="C45" s="38"/>
      <c r="D45" s="38"/>
      <c r="E45" s="38"/>
      <c r="F45" s="38"/>
      <c r="G45" s="38"/>
      <c r="H45" s="38"/>
      <c r="I45" s="38"/>
    </row>
    <row r="46" spans="1:9" s="39" customFormat="1" ht="20.100000000000001" customHeight="1">
      <c r="A46" s="40"/>
      <c r="B46" s="38"/>
      <c r="C46" s="38"/>
      <c r="D46" s="38"/>
      <c r="E46" s="38"/>
      <c r="F46" s="38"/>
      <c r="G46" s="38"/>
      <c r="H46" s="38"/>
      <c r="I46" s="38"/>
    </row>
    <row r="47" spans="1:9" s="39" customFormat="1" ht="20.100000000000001" customHeight="1">
      <c r="A47" s="40"/>
      <c r="B47" s="38"/>
      <c r="C47" s="38"/>
      <c r="D47" s="38"/>
      <c r="E47" s="38"/>
      <c r="F47" s="38"/>
      <c r="G47" s="38"/>
      <c r="H47" s="38"/>
      <c r="I47" s="38"/>
    </row>
    <row r="48" spans="1:9" s="39" customFormat="1" ht="20.100000000000001" customHeight="1">
      <c r="A48" s="40"/>
      <c r="B48" s="38"/>
      <c r="C48" s="38"/>
      <c r="D48" s="38"/>
      <c r="E48" s="38"/>
      <c r="F48" s="38"/>
      <c r="G48" s="38"/>
      <c r="H48" s="38"/>
      <c r="I48" s="38"/>
    </row>
    <row r="49" spans="1:9" s="39" customFormat="1" ht="20.100000000000001" customHeight="1">
      <c r="A49" s="40"/>
      <c r="B49" s="38"/>
      <c r="C49" s="38"/>
      <c r="D49" s="38"/>
      <c r="E49" s="38"/>
      <c r="F49" s="38"/>
      <c r="G49" s="38"/>
      <c r="H49" s="38"/>
      <c r="I49" s="38"/>
    </row>
    <row r="50" spans="1:9" s="39" customFormat="1" ht="20.100000000000001" customHeight="1">
      <c r="A50" s="40"/>
      <c r="B50" s="38"/>
      <c r="C50" s="38"/>
      <c r="D50" s="38"/>
      <c r="E50" s="38"/>
      <c r="F50" s="38"/>
      <c r="G50" s="38"/>
      <c r="H50" s="38"/>
      <c r="I50" s="38"/>
    </row>
    <row r="51" spans="1:9" s="39" customFormat="1" ht="20.100000000000001" customHeight="1">
      <c r="A51" s="40"/>
      <c r="B51" s="38"/>
      <c r="C51" s="38"/>
      <c r="D51" s="38"/>
      <c r="E51" s="38"/>
      <c r="F51" s="38"/>
      <c r="G51" s="38"/>
      <c r="H51" s="38"/>
      <c r="I51" s="38"/>
    </row>
    <row r="52" spans="1:9" s="39" customFormat="1" ht="20.100000000000001" customHeight="1">
      <c r="A52" s="40"/>
      <c r="B52" s="38"/>
      <c r="C52" s="38"/>
      <c r="D52" s="38"/>
      <c r="E52" s="38"/>
      <c r="F52" s="38"/>
      <c r="G52" s="38"/>
      <c r="H52" s="38"/>
      <c r="I52" s="38"/>
    </row>
    <row r="53" spans="1:9" s="39" customFormat="1" ht="20.100000000000001" customHeight="1">
      <c r="A53" s="40"/>
      <c r="B53" s="38"/>
      <c r="C53" s="38"/>
      <c r="D53" s="38"/>
      <c r="E53" s="38"/>
      <c r="F53" s="38"/>
      <c r="G53" s="38"/>
      <c r="H53" s="38"/>
      <c r="I53" s="38"/>
    </row>
    <row r="54" spans="1:9" s="39" customFormat="1" ht="20.100000000000001" customHeight="1">
      <c r="A54" s="40"/>
      <c r="B54" s="38"/>
      <c r="C54" s="38"/>
      <c r="D54" s="38"/>
      <c r="E54" s="38"/>
      <c r="F54" s="38"/>
      <c r="G54" s="38"/>
      <c r="H54" s="38"/>
      <c r="I54" s="38"/>
    </row>
    <row r="55" spans="1:9" s="39" customFormat="1" ht="20.100000000000001" customHeight="1">
      <c r="A55" s="40"/>
      <c r="B55" s="38"/>
      <c r="C55" s="38"/>
      <c r="D55" s="38"/>
      <c r="E55" s="38"/>
      <c r="F55" s="38"/>
      <c r="G55" s="38"/>
      <c r="H55" s="38"/>
      <c r="I55" s="38"/>
    </row>
    <row r="56" spans="1:9" s="39" customFormat="1" ht="20.100000000000001" customHeight="1">
      <c r="A56" s="40"/>
      <c r="B56" s="38"/>
      <c r="C56" s="38"/>
      <c r="D56" s="38"/>
      <c r="E56" s="38"/>
      <c r="F56" s="38"/>
      <c r="G56" s="38"/>
      <c r="H56" s="38"/>
      <c r="I56" s="38"/>
    </row>
    <row r="57" spans="1:9" s="39" customFormat="1" ht="20.100000000000001" customHeight="1">
      <c r="A57" s="40"/>
      <c r="B57" s="38"/>
      <c r="C57" s="38"/>
      <c r="D57" s="38"/>
      <c r="E57" s="38"/>
      <c r="F57" s="38"/>
      <c r="G57" s="38"/>
      <c r="H57" s="38"/>
      <c r="I57" s="38"/>
    </row>
    <row r="58" spans="1:9" s="39" customFormat="1" ht="20.100000000000001" customHeight="1">
      <c r="A58" s="40"/>
      <c r="B58" s="38"/>
      <c r="C58" s="38"/>
      <c r="D58" s="38"/>
      <c r="E58" s="38"/>
      <c r="F58" s="38"/>
      <c r="G58" s="38"/>
      <c r="H58" s="38"/>
      <c r="I58" s="38"/>
    </row>
    <row r="59" spans="1:9" s="39" customFormat="1" ht="20.100000000000001" customHeight="1">
      <c r="A59" s="40"/>
      <c r="B59" s="38"/>
      <c r="C59" s="38"/>
      <c r="D59" s="38"/>
      <c r="E59" s="38"/>
      <c r="F59" s="38"/>
      <c r="G59" s="38"/>
      <c r="H59" s="38"/>
      <c r="I59" s="38"/>
    </row>
    <row r="60" spans="1:9" s="39" customFormat="1" ht="20.100000000000001" customHeight="1">
      <c r="A60" s="40"/>
      <c r="B60" s="38"/>
      <c r="C60" s="38"/>
      <c r="D60" s="38"/>
      <c r="E60" s="38"/>
      <c r="F60" s="38"/>
      <c r="G60" s="38"/>
      <c r="H60" s="38"/>
      <c r="I60" s="38"/>
    </row>
    <row r="61" spans="1:9" s="39" customFormat="1" ht="20.100000000000001" customHeight="1">
      <c r="A61" s="40"/>
      <c r="B61" s="38"/>
      <c r="C61" s="38"/>
      <c r="D61" s="38"/>
      <c r="E61" s="38"/>
      <c r="F61" s="38"/>
      <c r="G61" s="38"/>
      <c r="H61" s="38"/>
      <c r="I61" s="38"/>
    </row>
    <row r="62" spans="1:9" s="39" customFormat="1" ht="20.100000000000001" customHeight="1">
      <c r="A62" s="40"/>
      <c r="B62" s="38"/>
      <c r="C62" s="38"/>
      <c r="D62" s="38"/>
      <c r="E62" s="38"/>
      <c r="F62" s="38"/>
      <c r="G62" s="38"/>
      <c r="H62" s="38"/>
      <c r="I62" s="38"/>
    </row>
    <row r="63" spans="1:9" ht="20.100000000000001" customHeight="1"/>
    <row r="64" spans="1:9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</sheetData>
  <mergeCells count="20">
    <mergeCell ref="N5:O5"/>
    <mergeCell ref="M6:O6"/>
    <mergeCell ref="M7:O7"/>
    <mergeCell ref="C8:C10"/>
    <mergeCell ref="M8:O8"/>
    <mergeCell ref="B1:H1"/>
    <mergeCell ref="B3:D3"/>
    <mergeCell ref="F3:G3"/>
    <mergeCell ref="B4:B22"/>
    <mergeCell ref="C4:C7"/>
    <mergeCell ref="B31:D31"/>
    <mergeCell ref="C11:C22"/>
    <mergeCell ref="B23:D23"/>
    <mergeCell ref="B24:D24"/>
    <mergeCell ref="B25:D25"/>
    <mergeCell ref="B27:D27"/>
    <mergeCell ref="B29:D29"/>
    <mergeCell ref="B28:D28"/>
    <mergeCell ref="B30:D30"/>
    <mergeCell ref="B26:D26"/>
  </mergeCells>
  <phoneticPr fontId="30" type="noConversion"/>
  <printOptions horizontalCentered="1"/>
  <pageMargins left="0.78740157480314965" right="0.74803149606299213" top="0.78740157480314965" bottom="0.78740157480314965" header="0.51181102362204722" footer="0.51181102362204722"/>
  <pageSetup paperSize="9" scale="60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rgb="FF92D050"/>
  </sheetPr>
  <dimension ref="A1:P17"/>
  <sheetViews>
    <sheetView view="pageBreakPreview" workbookViewId="0">
      <selection activeCell="I7" sqref="I7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6" s="7" customFormat="1" ht="30" customHeight="1">
      <c r="A3" s="158" t="str">
        <f>'표지 '!A3:L3</f>
        <v>국립경국대학교 학생회관 및 체육관 조도 개선 공사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</row>
    <row r="4" spans="1:16" s="7" customFormat="1" ht="30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6" s="7" customFormat="1" ht="30" customHeight="1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6" s="2" customFormat="1" ht="31.5" customHeight="1">
      <c r="A6" s="6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59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</row>
    <row r="17" s="2" customFormat="1" ht="24" customHeight="1"/>
  </sheetData>
  <mergeCells count="4">
    <mergeCell ref="A3:L3"/>
    <mergeCell ref="A4:L4"/>
    <mergeCell ref="A16:L16"/>
    <mergeCell ref="A2:L2"/>
  </mergeCells>
  <phoneticPr fontId="199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098CE-335F-48C5-B72C-6BACAA6CAA42}">
  <sheetPr>
    <pageSetUpPr fitToPage="1"/>
  </sheetPr>
  <dimension ref="A1:T27"/>
  <sheetViews>
    <sheetView workbookViewId="0">
      <selection activeCell="H14" sqref="H13:H14"/>
    </sheetView>
  </sheetViews>
  <sheetFormatPr defaultRowHeight="16.5"/>
  <cols>
    <col min="1" max="1" width="40.625" style="128" customWidth="1"/>
    <col min="2" max="2" width="20.625" style="128" customWidth="1"/>
    <col min="3" max="4" width="4.625" style="128" customWidth="1"/>
    <col min="5" max="12" width="13.625" style="128" customWidth="1"/>
    <col min="13" max="13" width="12.625" style="128" customWidth="1"/>
    <col min="14" max="16" width="2.625" style="128" hidden="1" customWidth="1"/>
    <col min="17" max="19" width="1.625" style="128" hidden="1" customWidth="1"/>
    <col min="20" max="20" width="18.625" style="128" hidden="1" customWidth="1"/>
    <col min="21" max="16384" width="9" style="128"/>
  </cols>
  <sheetData>
    <row r="1" spans="1:20" ht="30" customHeight="1">
      <c r="A1" s="140" t="s">
        <v>142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20" ht="30" customHeight="1">
      <c r="A2" s="138" t="s">
        <v>141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6"/>
    </row>
    <row r="3" spans="1:20" ht="30" customHeight="1">
      <c r="A3" s="216" t="s">
        <v>140</v>
      </c>
      <c r="B3" s="216" t="s">
        <v>139</v>
      </c>
      <c r="C3" s="216" t="s">
        <v>138</v>
      </c>
      <c r="D3" s="216" t="s">
        <v>137</v>
      </c>
      <c r="E3" s="216" t="s">
        <v>136</v>
      </c>
      <c r="F3" s="216"/>
      <c r="G3" s="216" t="s">
        <v>135</v>
      </c>
      <c r="H3" s="216"/>
      <c r="I3" s="216" t="s">
        <v>134</v>
      </c>
      <c r="J3" s="216"/>
      <c r="K3" s="216" t="s">
        <v>133</v>
      </c>
      <c r="L3" s="216"/>
      <c r="M3" s="216" t="s">
        <v>132</v>
      </c>
      <c r="N3" s="215" t="s">
        <v>131</v>
      </c>
      <c r="O3" s="215" t="s">
        <v>130</v>
      </c>
      <c r="P3" s="215" t="s">
        <v>129</v>
      </c>
      <c r="Q3" s="215" t="s">
        <v>128</v>
      </c>
      <c r="R3" s="215" t="s">
        <v>127</v>
      </c>
      <c r="S3" s="215" t="s">
        <v>126</v>
      </c>
      <c r="T3" s="215" t="s">
        <v>125</v>
      </c>
    </row>
    <row r="4" spans="1:20" ht="30" customHeight="1">
      <c r="A4" s="217"/>
      <c r="B4" s="217"/>
      <c r="C4" s="217"/>
      <c r="D4" s="217"/>
      <c r="E4" s="134" t="s">
        <v>124</v>
      </c>
      <c r="F4" s="134" t="s">
        <v>123</v>
      </c>
      <c r="G4" s="134" t="s">
        <v>124</v>
      </c>
      <c r="H4" s="134" t="s">
        <v>123</v>
      </c>
      <c r="I4" s="134" t="s">
        <v>124</v>
      </c>
      <c r="J4" s="134" t="s">
        <v>123</v>
      </c>
      <c r="K4" s="134" t="s">
        <v>124</v>
      </c>
      <c r="L4" s="134" t="s">
        <v>123</v>
      </c>
      <c r="M4" s="217"/>
      <c r="N4" s="215"/>
      <c r="O4" s="215"/>
      <c r="P4" s="215"/>
      <c r="Q4" s="215"/>
      <c r="R4" s="215"/>
      <c r="S4" s="215"/>
      <c r="T4" s="215"/>
    </row>
    <row r="5" spans="1:20" ht="30" customHeight="1">
      <c r="A5" s="129" t="s">
        <v>122</v>
      </c>
      <c r="B5" s="129" t="s">
        <v>105</v>
      </c>
      <c r="C5" s="129" t="s">
        <v>105</v>
      </c>
      <c r="D5" s="133">
        <v>1</v>
      </c>
      <c r="E5" s="130">
        <f>F6+F7</f>
        <v>0</v>
      </c>
      <c r="F5" s="130">
        <f>E5*D5</f>
        <v>0</v>
      </c>
      <c r="G5" s="130">
        <f>H6+H7</f>
        <v>0</v>
      </c>
      <c r="H5" s="130">
        <f>G5*D5</f>
        <v>0</v>
      </c>
      <c r="I5" s="130">
        <f>J6+J7</f>
        <v>0</v>
      </c>
      <c r="J5" s="130">
        <f>I5*D5</f>
        <v>0</v>
      </c>
      <c r="K5" s="130">
        <f t="shared" ref="K5:L7" si="0">E5+G5+I5</f>
        <v>0</v>
      </c>
      <c r="L5" s="130">
        <f t="shared" si="0"/>
        <v>0</v>
      </c>
      <c r="M5" s="129" t="s">
        <v>105</v>
      </c>
      <c r="N5" s="131" t="s">
        <v>117</v>
      </c>
      <c r="O5" s="131" t="s">
        <v>105</v>
      </c>
      <c r="P5" s="131" t="s">
        <v>105</v>
      </c>
      <c r="Q5" s="131" t="s">
        <v>105</v>
      </c>
      <c r="R5" s="128">
        <v>1</v>
      </c>
      <c r="S5" s="131" t="s">
        <v>105</v>
      </c>
      <c r="T5" s="132"/>
    </row>
    <row r="6" spans="1:20" ht="30" customHeight="1">
      <c r="A6" s="129" t="s">
        <v>121</v>
      </c>
      <c r="B6" s="129" t="s">
        <v>105</v>
      </c>
      <c r="C6" s="129" t="s">
        <v>105</v>
      </c>
      <c r="D6" s="133">
        <v>1</v>
      </c>
      <c r="E6" s="130">
        <f>공종별내역서!F50</f>
        <v>0</v>
      </c>
      <c r="F6" s="130">
        <f>E6*D6</f>
        <v>0</v>
      </c>
      <c r="G6" s="130">
        <f>공종별내역서!H50</f>
        <v>0</v>
      </c>
      <c r="H6" s="130">
        <f>G6*D6</f>
        <v>0</v>
      </c>
      <c r="I6" s="130">
        <f>공종별내역서!J50</f>
        <v>0</v>
      </c>
      <c r="J6" s="130">
        <f>I6*D6</f>
        <v>0</v>
      </c>
      <c r="K6" s="130">
        <f t="shared" si="0"/>
        <v>0</v>
      </c>
      <c r="L6" s="130">
        <f t="shared" si="0"/>
        <v>0</v>
      </c>
      <c r="M6" s="129" t="s">
        <v>105</v>
      </c>
      <c r="N6" s="131" t="s">
        <v>120</v>
      </c>
      <c r="O6" s="131" t="s">
        <v>105</v>
      </c>
      <c r="P6" s="131" t="s">
        <v>117</v>
      </c>
      <c r="Q6" s="131" t="s">
        <v>105</v>
      </c>
      <c r="R6" s="128">
        <v>2</v>
      </c>
      <c r="S6" s="131" t="s">
        <v>105</v>
      </c>
      <c r="T6" s="132"/>
    </row>
    <row r="7" spans="1:20" ht="30" customHeight="1">
      <c r="A7" s="129" t="s">
        <v>119</v>
      </c>
      <c r="B7" s="129" t="s">
        <v>105</v>
      </c>
      <c r="C7" s="129" t="s">
        <v>105</v>
      </c>
      <c r="D7" s="133">
        <v>1</v>
      </c>
      <c r="E7" s="130">
        <f>공종별내역서!F73</f>
        <v>0</v>
      </c>
      <c r="F7" s="130">
        <f>E7*D7</f>
        <v>0</v>
      </c>
      <c r="G7" s="130">
        <f>공종별내역서!H73</f>
        <v>0</v>
      </c>
      <c r="H7" s="130">
        <f>G7*D7</f>
        <v>0</v>
      </c>
      <c r="I7" s="130">
        <f>공종별내역서!J73</f>
        <v>0</v>
      </c>
      <c r="J7" s="130">
        <f>I7*D7</f>
        <v>0</v>
      </c>
      <c r="K7" s="130">
        <f t="shared" si="0"/>
        <v>0</v>
      </c>
      <c r="L7" s="130">
        <f t="shared" si="0"/>
        <v>0</v>
      </c>
      <c r="M7" s="129" t="s">
        <v>105</v>
      </c>
      <c r="N7" s="131" t="s">
        <v>118</v>
      </c>
      <c r="O7" s="131" t="s">
        <v>105</v>
      </c>
      <c r="P7" s="131" t="s">
        <v>117</v>
      </c>
      <c r="Q7" s="131" t="s">
        <v>105</v>
      </c>
      <c r="R7" s="128">
        <v>2</v>
      </c>
      <c r="S7" s="131" t="s">
        <v>105</v>
      </c>
      <c r="T7" s="132"/>
    </row>
    <row r="8" spans="1:20" ht="30" customHeight="1">
      <c r="A8" s="129"/>
      <c r="B8" s="129"/>
      <c r="C8" s="129"/>
      <c r="D8" s="133"/>
      <c r="E8" s="130"/>
      <c r="F8" s="130"/>
      <c r="G8" s="130"/>
      <c r="H8" s="130"/>
      <c r="I8" s="130"/>
      <c r="J8" s="130"/>
      <c r="K8" s="130"/>
      <c r="L8" s="130"/>
      <c r="M8" s="129" t="s">
        <v>105</v>
      </c>
      <c r="N8" s="131" t="s">
        <v>112</v>
      </c>
      <c r="O8" s="131" t="s">
        <v>105</v>
      </c>
      <c r="P8" s="131" t="s">
        <v>105</v>
      </c>
      <c r="Q8" s="131" t="s">
        <v>115</v>
      </c>
      <c r="R8" s="128">
        <v>2</v>
      </c>
      <c r="S8" s="131" t="s">
        <v>105</v>
      </c>
      <c r="T8" s="132">
        <f>L8*1</f>
        <v>0</v>
      </c>
    </row>
    <row r="9" spans="1:20" ht="30" customHeight="1">
      <c r="A9" s="129"/>
      <c r="B9" s="129"/>
      <c r="C9" s="129"/>
      <c r="D9" s="133"/>
      <c r="E9" s="130"/>
      <c r="F9" s="130"/>
      <c r="G9" s="130"/>
      <c r="H9" s="130"/>
      <c r="I9" s="130"/>
      <c r="J9" s="130"/>
      <c r="K9" s="130"/>
      <c r="L9" s="130"/>
      <c r="M9" s="129" t="s">
        <v>105</v>
      </c>
      <c r="N9" s="131" t="s">
        <v>113</v>
      </c>
      <c r="O9" s="131" t="s">
        <v>105</v>
      </c>
      <c r="P9" s="131" t="s">
        <v>112</v>
      </c>
      <c r="Q9" s="131" t="s">
        <v>105</v>
      </c>
      <c r="R9" s="128">
        <v>3</v>
      </c>
      <c r="S9" s="131" t="s">
        <v>105</v>
      </c>
      <c r="T9" s="132"/>
    </row>
    <row r="10" spans="1:20" ht="30" customHeight="1">
      <c r="A10" s="133"/>
      <c r="B10" s="133"/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T10" s="132"/>
    </row>
    <row r="11" spans="1:20" ht="30" customHeight="1">
      <c r="A11" s="133"/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T11" s="132"/>
    </row>
    <row r="12" spans="1:20" ht="30" customHeight="1">
      <c r="A12" s="133"/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T12" s="132"/>
    </row>
    <row r="13" spans="1:20" ht="30" customHeight="1">
      <c r="A13" s="133"/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T13" s="132"/>
    </row>
    <row r="14" spans="1:20" ht="30" customHeight="1">
      <c r="A14" s="133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T14" s="132"/>
    </row>
    <row r="15" spans="1:20" ht="30" customHeight="1">
      <c r="A15" s="133"/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T15" s="132"/>
    </row>
    <row r="16" spans="1:20" ht="30" customHeight="1">
      <c r="A16" s="133"/>
      <c r="B16" s="133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T16" s="132"/>
    </row>
    <row r="17" spans="1:20" ht="30" customHeight="1">
      <c r="A17" s="133"/>
      <c r="B17" s="133"/>
      <c r="C17" s="133"/>
      <c r="D17" s="133"/>
      <c r="E17" s="133"/>
      <c r="F17" s="133"/>
      <c r="G17" s="133"/>
      <c r="H17" s="133"/>
      <c r="I17" s="133"/>
      <c r="J17" s="133"/>
      <c r="K17" s="133"/>
      <c r="L17" s="133"/>
      <c r="M17" s="133"/>
      <c r="T17" s="132"/>
    </row>
    <row r="18" spans="1:20" ht="30" customHeight="1">
      <c r="A18" s="133"/>
      <c r="B18" s="133"/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T18" s="132"/>
    </row>
    <row r="19" spans="1:20" ht="30" customHeight="1">
      <c r="A19" s="133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T19" s="132"/>
    </row>
    <row r="20" spans="1:20" ht="30" customHeight="1">
      <c r="A20" s="133"/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T20" s="132"/>
    </row>
    <row r="21" spans="1:20" ht="30" customHeight="1">
      <c r="A21" s="133"/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T21" s="132"/>
    </row>
    <row r="22" spans="1:20" ht="30" customHeight="1">
      <c r="A22" s="133"/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T22" s="132"/>
    </row>
    <row r="23" spans="1:20" ht="30" customHeight="1">
      <c r="A23" s="133"/>
      <c r="B23" s="133"/>
      <c r="C23" s="133"/>
      <c r="D23" s="133"/>
      <c r="E23" s="133"/>
      <c r="F23" s="133"/>
      <c r="G23" s="133"/>
      <c r="H23" s="133"/>
      <c r="I23" s="133"/>
      <c r="J23" s="133"/>
      <c r="K23" s="133"/>
      <c r="L23" s="133"/>
      <c r="M23" s="133"/>
      <c r="T23" s="132"/>
    </row>
    <row r="24" spans="1:20" ht="30" customHeight="1">
      <c r="A24" s="133"/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T24" s="132"/>
    </row>
    <row r="25" spans="1:20" ht="30" customHeight="1">
      <c r="A25" s="133"/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T25" s="132"/>
    </row>
    <row r="26" spans="1:20" ht="30" customHeight="1">
      <c r="A26" s="133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T26" s="132"/>
    </row>
    <row r="27" spans="1:20" ht="30" customHeight="1">
      <c r="A27" s="129" t="s">
        <v>111</v>
      </c>
      <c r="B27" s="133"/>
      <c r="C27" s="133"/>
      <c r="D27" s="133"/>
      <c r="E27" s="133"/>
      <c r="F27" s="130">
        <f>F5</f>
        <v>0</v>
      </c>
      <c r="G27" s="133"/>
      <c r="H27" s="130">
        <f>H5</f>
        <v>0</v>
      </c>
      <c r="I27" s="133"/>
      <c r="J27" s="130">
        <f>J5</f>
        <v>0</v>
      </c>
      <c r="K27" s="133"/>
      <c r="L27" s="130">
        <f>L5</f>
        <v>0</v>
      </c>
      <c r="M27" s="133"/>
      <c r="T27" s="132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207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79C1B-0824-4D7D-8480-38C7A611BFA7}">
  <sheetPr>
    <pageSetUpPr fitToPage="1"/>
  </sheetPr>
  <dimension ref="A1:AV73"/>
  <sheetViews>
    <sheetView workbookViewId="0">
      <selection activeCell="I14" sqref="I14"/>
    </sheetView>
  </sheetViews>
  <sheetFormatPr defaultRowHeight="16.5"/>
  <cols>
    <col min="1" max="2" width="30.625" style="128" customWidth="1"/>
    <col min="3" max="3" width="4.625" style="128" customWidth="1"/>
    <col min="4" max="4" width="8.625" style="128" customWidth="1"/>
    <col min="5" max="12" width="13.625" style="128" customWidth="1"/>
    <col min="13" max="13" width="12.625" style="128" customWidth="1"/>
    <col min="14" max="43" width="2.625" style="128" hidden="1" customWidth="1"/>
    <col min="44" max="44" width="10.625" style="128" hidden="1" customWidth="1"/>
    <col min="45" max="46" width="1.625" style="128" hidden="1" customWidth="1"/>
    <col min="47" max="47" width="24.625" style="128" hidden="1" customWidth="1"/>
    <col min="48" max="48" width="10.625" style="128" hidden="1" customWidth="1"/>
    <col min="49" max="16384" width="9" style="128"/>
  </cols>
  <sheetData>
    <row r="1" spans="1:48" ht="30" customHeight="1">
      <c r="A1" s="140" t="s">
        <v>335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48" ht="30" customHeight="1">
      <c r="A2" s="138" t="s">
        <v>141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6"/>
    </row>
    <row r="3" spans="1:48" ht="30" customHeight="1">
      <c r="A3" s="216" t="s">
        <v>140</v>
      </c>
      <c r="B3" s="216" t="s">
        <v>139</v>
      </c>
      <c r="C3" s="216" t="s">
        <v>138</v>
      </c>
      <c r="D3" s="216" t="s">
        <v>137</v>
      </c>
      <c r="E3" s="216" t="s">
        <v>136</v>
      </c>
      <c r="F3" s="216"/>
      <c r="G3" s="216" t="s">
        <v>135</v>
      </c>
      <c r="H3" s="216"/>
      <c r="I3" s="216" t="s">
        <v>134</v>
      </c>
      <c r="J3" s="216"/>
      <c r="K3" s="216" t="s">
        <v>133</v>
      </c>
      <c r="L3" s="216"/>
      <c r="M3" s="216" t="s">
        <v>132</v>
      </c>
      <c r="N3" s="215" t="s">
        <v>334</v>
      </c>
      <c r="O3" s="215" t="s">
        <v>130</v>
      </c>
      <c r="P3" s="215" t="s">
        <v>333</v>
      </c>
      <c r="Q3" s="215" t="s">
        <v>131</v>
      </c>
      <c r="R3" s="215" t="s">
        <v>332</v>
      </c>
      <c r="S3" s="215" t="s">
        <v>331</v>
      </c>
      <c r="T3" s="215" t="s">
        <v>330</v>
      </c>
      <c r="U3" s="215" t="s">
        <v>329</v>
      </c>
      <c r="V3" s="215" t="s">
        <v>328</v>
      </c>
      <c r="W3" s="215" t="s">
        <v>327</v>
      </c>
      <c r="X3" s="215" t="s">
        <v>326</v>
      </c>
      <c r="Y3" s="215" t="s">
        <v>325</v>
      </c>
      <c r="Z3" s="215" t="s">
        <v>324</v>
      </c>
      <c r="AA3" s="215" t="s">
        <v>323</v>
      </c>
      <c r="AB3" s="215" t="s">
        <v>322</v>
      </c>
      <c r="AC3" s="215" t="s">
        <v>321</v>
      </c>
      <c r="AD3" s="215" t="s">
        <v>320</v>
      </c>
      <c r="AE3" s="215" t="s">
        <v>319</v>
      </c>
      <c r="AF3" s="215" t="s">
        <v>318</v>
      </c>
      <c r="AG3" s="215" t="s">
        <v>317</v>
      </c>
      <c r="AH3" s="215" t="s">
        <v>316</v>
      </c>
      <c r="AI3" s="215" t="s">
        <v>315</v>
      </c>
      <c r="AJ3" s="215" t="s">
        <v>314</v>
      </c>
      <c r="AK3" s="215" t="s">
        <v>313</v>
      </c>
      <c r="AL3" s="215" t="s">
        <v>312</v>
      </c>
      <c r="AM3" s="215" t="s">
        <v>311</v>
      </c>
      <c r="AN3" s="215" t="s">
        <v>310</v>
      </c>
      <c r="AO3" s="215" t="s">
        <v>309</v>
      </c>
      <c r="AP3" s="215" t="s">
        <v>308</v>
      </c>
      <c r="AQ3" s="215" t="s">
        <v>307</v>
      </c>
      <c r="AR3" s="215" t="s">
        <v>306</v>
      </c>
      <c r="AS3" s="215" t="s">
        <v>128</v>
      </c>
      <c r="AT3" s="215" t="s">
        <v>127</v>
      </c>
      <c r="AU3" s="215" t="s">
        <v>305</v>
      </c>
      <c r="AV3" s="215" t="s">
        <v>304</v>
      </c>
    </row>
    <row r="4" spans="1:48" ht="30" customHeight="1">
      <c r="A4" s="217"/>
      <c r="B4" s="217"/>
      <c r="C4" s="217"/>
      <c r="D4" s="217"/>
      <c r="E4" s="141" t="s">
        <v>124</v>
      </c>
      <c r="F4" s="141" t="s">
        <v>123</v>
      </c>
      <c r="G4" s="141" t="s">
        <v>124</v>
      </c>
      <c r="H4" s="141" t="s">
        <v>123</v>
      </c>
      <c r="I4" s="141" t="s">
        <v>124</v>
      </c>
      <c r="J4" s="141" t="s">
        <v>123</v>
      </c>
      <c r="K4" s="141" t="s">
        <v>124</v>
      </c>
      <c r="L4" s="141" t="s">
        <v>123</v>
      </c>
      <c r="M4" s="217"/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H4" s="215"/>
      <c r="AI4" s="215"/>
      <c r="AJ4" s="215"/>
      <c r="AK4" s="215"/>
      <c r="AL4" s="215"/>
      <c r="AM4" s="215"/>
      <c r="AN4" s="215"/>
      <c r="AO4" s="215"/>
      <c r="AP4" s="215"/>
      <c r="AQ4" s="215"/>
      <c r="AR4" s="215"/>
      <c r="AS4" s="215"/>
      <c r="AT4" s="215"/>
      <c r="AU4" s="215"/>
      <c r="AV4" s="215"/>
    </row>
    <row r="5" spans="1:48" ht="30" customHeight="1">
      <c r="A5" s="129" t="s">
        <v>121</v>
      </c>
      <c r="B5" s="129"/>
      <c r="C5" s="133"/>
      <c r="D5" s="133"/>
      <c r="E5" s="130"/>
      <c r="F5" s="130"/>
      <c r="G5" s="130"/>
      <c r="H5" s="130"/>
      <c r="I5" s="130"/>
      <c r="J5" s="130"/>
      <c r="K5" s="130"/>
      <c r="L5" s="130"/>
      <c r="M5" s="133"/>
      <c r="Q5" s="131" t="s">
        <v>120</v>
      </c>
    </row>
    <row r="6" spans="1:48" ht="30" customHeight="1">
      <c r="A6" s="129" t="s">
        <v>202</v>
      </c>
      <c r="B6" s="129" t="s">
        <v>201</v>
      </c>
      <c r="C6" s="129" t="s">
        <v>207</v>
      </c>
      <c r="D6" s="133">
        <v>514</v>
      </c>
      <c r="E6" s="130"/>
      <c r="F6" s="130"/>
      <c r="G6" s="130"/>
      <c r="H6" s="130"/>
      <c r="I6" s="130"/>
      <c r="J6" s="130"/>
      <c r="K6" s="130"/>
      <c r="L6" s="130"/>
      <c r="M6" s="129"/>
      <c r="N6" s="131" t="s">
        <v>252</v>
      </c>
      <c r="O6" s="131" t="s">
        <v>105</v>
      </c>
      <c r="P6" s="131" t="s">
        <v>105</v>
      </c>
      <c r="Q6" s="131" t="s">
        <v>120</v>
      </c>
      <c r="R6" s="131" t="s">
        <v>145</v>
      </c>
      <c r="S6" s="131" t="s">
        <v>146</v>
      </c>
      <c r="T6" s="131" t="s">
        <v>146</v>
      </c>
      <c r="AR6" s="131" t="s">
        <v>105</v>
      </c>
      <c r="AS6" s="131" t="s">
        <v>105</v>
      </c>
      <c r="AU6" s="131" t="s">
        <v>303</v>
      </c>
      <c r="AV6" s="128">
        <v>3</v>
      </c>
    </row>
    <row r="7" spans="1:48" ht="30" customHeight="1">
      <c r="A7" s="129" t="s">
        <v>198</v>
      </c>
      <c r="B7" s="129" t="s">
        <v>197</v>
      </c>
      <c r="C7" s="129" t="s">
        <v>207</v>
      </c>
      <c r="D7" s="133">
        <v>13</v>
      </c>
      <c r="E7" s="130"/>
      <c r="F7" s="130"/>
      <c r="G7" s="130"/>
      <c r="H7" s="130"/>
      <c r="I7" s="130"/>
      <c r="J7" s="130"/>
      <c r="K7" s="130"/>
      <c r="L7" s="130"/>
      <c r="M7" s="129"/>
      <c r="N7" s="131" t="s">
        <v>301</v>
      </c>
      <c r="O7" s="131" t="s">
        <v>105</v>
      </c>
      <c r="P7" s="131" t="s">
        <v>105</v>
      </c>
      <c r="Q7" s="131" t="s">
        <v>120</v>
      </c>
      <c r="R7" s="131" t="s">
        <v>145</v>
      </c>
      <c r="S7" s="131" t="s">
        <v>146</v>
      </c>
      <c r="T7" s="131" t="s">
        <v>146</v>
      </c>
      <c r="AR7" s="131" t="s">
        <v>105</v>
      </c>
      <c r="AS7" s="131" t="s">
        <v>105</v>
      </c>
      <c r="AU7" s="131" t="s">
        <v>300</v>
      </c>
      <c r="AV7" s="128">
        <v>4</v>
      </c>
    </row>
    <row r="8" spans="1:48" ht="30" customHeight="1">
      <c r="A8" s="129" t="s">
        <v>194</v>
      </c>
      <c r="B8" s="129" t="s">
        <v>193</v>
      </c>
      <c r="C8" s="129" t="s">
        <v>207</v>
      </c>
      <c r="D8" s="133">
        <v>2</v>
      </c>
      <c r="E8" s="130"/>
      <c r="F8" s="130"/>
      <c r="G8" s="130"/>
      <c r="H8" s="130"/>
      <c r="I8" s="130"/>
      <c r="J8" s="130"/>
      <c r="K8" s="130"/>
      <c r="L8" s="130"/>
      <c r="M8" s="129"/>
      <c r="N8" s="131" t="s">
        <v>298</v>
      </c>
      <c r="O8" s="131" t="s">
        <v>105</v>
      </c>
      <c r="P8" s="131" t="s">
        <v>105</v>
      </c>
      <c r="Q8" s="131" t="s">
        <v>120</v>
      </c>
      <c r="R8" s="131" t="s">
        <v>145</v>
      </c>
      <c r="S8" s="131" t="s">
        <v>146</v>
      </c>
      <c r="T8" s="131" t="s">
        <v>146</v>
      </c>
      <c r="AR8" s="131" t="s">
        <v>105</v>
      </c>
      <c r="AS8" s="131" t="s">
        <v>105</v>
      </c>
      <c r="AU8" s="131" t="s">
        <v>297</v>
      </c>
      <c r="AV8" s="128">
        <v>5</v>
      </c>
    </row>
    <row r="9" spans="1:48" ht="30" customHeight="1">
      <c r="A9" s="129" t="s">
        <v>190</v>
      </c>
      <c r="B9" s="129" t="s">
        <v>189</v>
      </c>
      <c r="C9" s="129" t="s">
        <v>207</v>
      </c>
      <c r="D9" s="133">
        <v>33</v>
      </c>
      <c r="E9" s="130"/>
      <c r="F9" s="130"/>
      <c r="G9" s="130"/>
      <c r="H9" s="130"/>
      <c r="I9" s="130"/>
      <c r="J9" s="130"/>
      <c r="K9" s="130"/>
      <c r="L9" s="130"/>
      <c r="M9" s="129"/>
      <c r="N9" s="131" t="s">
        <v>295</v>
      </c>
      <c r="O9" s="131" t="s">
        <v>105</v>
      </c>
      <c r="P9" s="131" t="s">
        <v>105</v>
      </c>
      <c r="Q9" s="131" t="s">
        <v>120</v>
      </c>
      <c r="R9" s="131" t="s">
        <v>145</v>
      </c>
      <c r="S9" s="131" t="s">
        <v>146</v>
      </c>
      <c r="T9" s="131" t="s">
        <v>146</v>
      </c>
      <c r="AR9" s="131" t="s">
        <v>105</v>
      </c>
      <c r="AS9" s="131" t="s">
        <v>105</v>
      </c>
      <c r="AU9" s="131" t="s">
        <v>294</v>
      </c>
      <c r="AV9" s="128">
        <v>6</v>
      </c>
    </row>
    <row r="10" spans="1:48" ht="30" customHeight="1">
      <c r="A10" s="129" t="s">
        <v>186</v>
      </c>
      <c r="B10" s="129" t="s">
        <v>185</v>
      </c>
      <c r="C10" s="129" t="s">
        <v>207</v>
      </c>
      <c r="D10" s="133">
        <v>5</v>
      </c>
      <c r="E10" s="130"/>
      <c r="F10" s="130"/>
      <c r="G10" s="130"/>
      <c r="H10" s="130"/>
      <c r="I10" s="130"/>
      <c r="J10" s="130"/>
      <c r="K10" s="130"/>
      <c r="L10" s="130"/>
      <c r="M10" s="129"/>
      <c r="N10" s="131" t="s">
        <v>249</v>
      </c>
      <c r="O10" s="131" t="s">
        <v>105</v>
      </c>
      <c r="P10" s="131" t="s">
        <v>105</v>
      </c>
      <c r="Q10" s="131" t="s">
        <v>120</v>
      </c>
      <c r="R10" s="131" t="s">
        <v>145</v>
      </c>
      <c r="S10" s="131" t="s">
        <v>146</v>
      </c>
      <c r="T10" s="131" t="s">
        <v>146</v>
      </c>
      <c r="AR10" s="131" t="s">
        <v>105</v>
      </c>
      <c r="AS10" s="131" t="s">
        <v>105</v>
      </c>
      <c r="AU10" s="131" t="s">
        <v>293</v>
      </c>
      <c r="AV10" s="128">
        <v>7</v>
      </c>
    </row>
    <row r="11" spans="1:48" ht="30" customHeight="1">
      <c r="A11" s="129" t="s">
        <v>178</v>
      </c>
      <c r="B11" s="129" t="s">
        <v>177</v>
      </c>
      <c r="C11" s="129" t="s">
        <v>207</v>
      </c>
      <c r="D11" s="133">
        <v>7</v>
      </c>
      <c r="E11" s="130"/>
      <c r="F11" s="130"/>
      <c r="G11" s="130"/>
      <c r="H11" s="130"/>
      <c r="I11" s="130"/>
      <c r="J11" s="130"/>
      <c r="K11" s="130"/>
      <c r="L11" s="130"/>
      <c r="M11" s="129"/>
      <c r="N11" s="131" t="s">
        <v>243</v>
      </c>
      <c r="O11" s="131" t="s">
        <v>105</v>
      </c>
      <c r="P11" s="131" t="s">
        <v>105</v>
      </c>
      <c r="Q11" s="131" t="s">
        <v>120</v>
      </c>
      <c r="R11" s="131" t="s">
        <v>145</v>
      </c>
      <c r="S11" s="131" t="s">
        <v>146</v>
      </c>
      <c r="T11" s="131" t="s">
        <v>146</v>
      </c>
      <c r="AR11" s="131" t="s">
        <v>105</v>
      </c>
      <c r="AS11" s="131" t="s">
        <v>105</v>
      </c>
      <c r="AU11" s="131" t="s">
        <v>292</v>
      </c>
      <c r="AV11" s="128">
        <v>8</v>
      </c>
    </row>
    <row r="12" spans="1:48" ht="30" customHeight="1">
      <c r="A12" s="129" t="s">
        <v>174</v>
      </c>
      <c r="B12" s="129" t="s">
        <v>173</v>
      </c>
      <c r="C12" s="129" t="s">
        <v>207</v>
      </c>
      <c r="D12" s="133">
        <v>222</v>
      </c>
      <c r="E12" s="130"/>
      <c r="F12" s="130"/>
      <c r="G12" s="130"/>
      <c r="H12" s="130"/>
      <c r="I12" s="130"/>
      <c r="J12" s="130"/>
      <c r="K12" s="130"/>
      <c r="L12" s="130"/>
      <c r="M12" s="129"/>
      <c r="N12" s="131" t="s">
        <v>240</v>
      </c>
      <c r="O12" s="131" t="s">
        <v>105</v>
      </c>
      <c r="P12" s="131" t="s">
        <v>105</v>
      </c>
      <c r="Q12" s="131" t="s">
        <v>120</v>
      </c>
      <c r="R12" s="131" t="s">
        <v>145</v>
      </c>
      <c r="S12" s="131" t="s">
        <v>146</v>
      </c>
      <c r="T12" s="131" t="s">
        <v>146</v>
      </c>
      <c r="AR12" s="131" t="s">
        <v>105</v>
      </c>
      <c r="AS12" s="131" t="s">
        <v>105</v>
      </c>
      <c r="AU12" s="131" t="s">
        <v>291</v>
      </c>
      <c r="AV12" s="128">
        <v>9</v>
      </c>
    </row>
    <row r="13" spans="1:48" ht="30" customHeight="1">
      <c r="A13" s="129" t="s">
        <v>170</v>
      </c>
      <c r="B13" s="129" t="s">
        <v>169</v>
      </c>
      <c r="C13" s="129" t="s">
        <v>207</v>
      </c>
      <c r="D13" s="133">
        <v>8</v>
      </c>
      <c r="E13" s="130"/>
      <c r="F13" s="130"/>
      <c r="G13" s="130"/>
      <c r="H13" s="130"/>
      <c r="I13" s="130"/>
      <c r="J13" s="130"/>
      <c r="K13" s="130"/>
      <c r="L13" s="130"/>
      <c r="M13" s="129"/>
      <c r="N13" s="131" t="s">
        <v>289</v>
      </c>
      <c r="O13" s="131" t="s">
        <v>105</v>
      </c>
      <c r="P13" s="131" t="s">
        <v>105</v>
      </c>
      <c r="Q13" s="131" t="s">
        <v>120</v>
      </c>
      <c r="R13" s="131" t="s">
        <v>145</v>
      </c>
      <c r="S13" s="131" t="s">
        <v>146</v>
      </c>
      <c r="T13" s="131" t="s">
        <v>146</v>
      </c>
      <c r="AR13" s="131" t="s">
        <v>105</v>
      </c>
      <c r="AS13" s="131" t="s">
        <v>105</v>
      </c>
      <c r="AU13" s="131" t="s">
        <v>288</v>
      </c>
      <c r="AV13" s="128">
        <v>11</v>
      </c>
    </row>
    <row r="14" spans="1:48" ht="30" customHeight="1">
      <c r="A14" s="129" t="s">
        <v>166</v>
      </c>
      <c r="B14" s="129" t="s">
        <v>165</v>
      </c>
      <c r="C14" s="129" t="s">
        <v>207</v>
      </c>
      <c r="D14" s="133">
        <v>8</v>
      </c>
      <c r="E14" s="130"/>
      <c r="F14" s="130"/>
      <c r="G14" s="130"/>
      <c r="H14" s="130"/>
      <c r="I14" s="130"/>
      <c r="J14" s="130"/>
      <c r="K14" s="130"/>
      <c r="L14" s="130"/>
      <c r="M14" s="129"/>
      <c r="N14" s="131" t="s">
        <v>286</v>
      </c>
      <c r="O14" s="131" t="s">
        <v>105</v>
      </c>
      <c r="P14" s="131" t="s">
        <v>105</v>
      </c>
      <c r="Q14" s="131" t="s">
        <v>120</v>
      </c>
      <c r="R14" s="131" t="s">
        <v>145</v>
      </c>
      <c r="S14" s="131" t="s">
        <v>146</v>
      </c>
      <c r="T14" s="131" t="s">
        <v>146</v>
      </c>
      <c r="AR14" s="131" t="s">
        <v>105</v>
      </c>
      <c r="AS14" s="131" t="s">
        <v>105</v>
      </c>
      <c r="AU14" s="131" t="s">
        <v>285</v>
      </c>
      <c r="AV14" s="128">
        <v>10</v>
      </c>
    </row>
    <row r="15" spans="1:48" ht="30" customHeight="1">
      <c r="A15" s="129" t="s">
        <v>162</v>
      </c>
      <c r="B15" s="129" t="s">
        <v>161</v>
      </c>
      <c r="C15" s="129" t="s">
        <v>207</v>
      </c>
      <c r="D15" s="133">
        <v>26</v>
      </c>
      <c r="E15" s="130"/>
      <c r="F15" s="130"/>
      <c r="G15" s="130"/>
      <c r="H15" s="130"/>
      <c r="I15" s="130"/>
      <c r="J15" s="130"/>
      <c r="K15" s="130"/>
      <c r="L15" s="130"/>
      <c r="M15" s="129"/>
      <c r="N15" s="131" t="s">
        <v>237</v>
      </c>
      <c r="O15" s="131" t="s">
        <v>105</v>
      </c>
      <c r="P15" s="131" t="s">
        <v>105</v>
      </c>
      <c r="Q15" s="131" t="s">
        <v>120</v>
      </c>
      <c r="R15" s="131" t="s">
        <v>145</v>
      </c>
      <c r="S15" s="131" t="s">
        <v>146</v>
      </c>
      <c r="T15" s="131" t="s">
        <v>146</v>
      </c>
      <c r="AR15" s="131" t="s">
        <v>105</v>
      </c>
      <c r="AS15" s="131" t="s">
        <v>105</v>
      </c>
      <c r="AU15" s="131" t="s">
        <v>284</v>
      </c>
      <c r="AV15" s="128">
        <v>12</v>
      </c>
    </row>
    <row r="16" spans="1:48" ht="30" customHeight="1">
      <c r="A16" s="129" t="s">
        <v>158</v>
      </c>
      <c r="B16" s="129" t="s">
        <v>157</v>
      </c>
      <c r="C16" s="129" t="s">
        <v>207</v>
      </c>
      <c r="D16" s="133">
        <v>8</v>
      </c>
      <c r="E16" s="130"/>
      <c r="F16" s="130"/>
      <c r="G16" s="130"/>
      <c r="H16" s="130"/>
      <c r="I16" s="130"/>
      <c r="J16" s="130"/>
      <c r="K16" s="130"/>
      <c r="L16" s="130"/>
      <c r="M16" s="129"/>
      <c r="N16" s="131" t="s">
        <v>234</v>
      </c>
      <c r="O16" s="131" t="s">
        <v>105</v>
      </c>
      <c r="P16" s="131" t="s">
        <v>105</v>
      </c>
      <c r="Q16" s="131" t="s">
        <v>120</v>
      </c>
      <c r="R16" s="131" t="s">
        <v>145</v>
      </c>
      <c r="S16" s="131" t="s">
        <v>146</v>
      </c>
      <c r="T16" s="131" t="s">
        <v>146</v>
      </c>
      <c r="AR16" s="131" t="s">
        <v>105</v>
      </c>
      <c r="AS16" s="131" t="s">
        <v>105</v>
      </c>
      <c r="AU16" s="131" t="s">
        <v>283</v>
      </c>
      <c r="AV16" s="128">
        <v>13</v>
      </c>
    </row>
    <row r="17" spans="1:48" ht="30" customHeight="1">
      <c r="A17" s="129" t="s">
        <v>154</v>
      </c>
      <c r="B17" s="129" t="s">
        <v>153</v>
      </c>
      <c r="C17" s="129" t="s">
        <v>207</v>
      </c>
      <c r="D17" s="133">
        <v>8</v>
      </c>
      <c r="E17" s="130"/>
      <c r="F17" s="130"/>
      <c r="G17" s="130"/>
      <c r="H17" s="130"/>
      <c r="I17" s="130"/>
      <c r="J17" s="130"/>
      <c r="K17" s="130"/>
      <c r="L17" s="130"/>
      <c r="M17" s="129"/>
      <c r="N17" s="131" t="s">
        <v>231</v>
      </c>
      <c r="O17" s="131" t="s">
        <v>105</v>
      </c>
      <c r="P17" s="131" t="s">
        <v>105</v>
      </c>
      <c r="Q17" s="131" t="s">
        <v>120</v>
      </c>
      <c r="R17" s="131" t="s">
        <v>145</v>
      </c>
      <c r="S17" s="131" t="s">
        <v>146</v>
      </c>
      <c r="T17" s="131" t="s">
        <v>146</v>
      </c>
      <c r="AR17" s="131" t="s">
        <v>105</v>
      </c>
      <c r="AS17" s="131" t="s">
        <v>105</v>
      </c>
      <c r="AU17" s="131" t="s">
        <v>282</v>
      </c>
      <c r="AV17" s="128">
        <v>14</v>
      </c>
    </row>
    <row r="18" spans="1:48" ht="30" customHeight="1">
      <c r="A18" s="129" t="s">
        <v>150</v>
      </c>
      <c r="B18" s="129" t="s">
        <v>149</v>
      </c>
      <c r="C18" s="129" t="s">
        <v>207</v>
      </c>
      <c r="D18" s="133">
        <v>33</v>
      </c>
      <c r="E18" s="130"/>
      <c r="F18" s="130"/>
      <c r="G18" s="130"/>
      <c r="H18" s="130"/>
      <c r="I18" s="130"/>
      <c r="J18" s="130"/>
      <c r="K18" s="130"/>
      <c r="L18" s="130"/>
      <c r="M18" s="129"/>
      <c r="N18" s="131" t="s">
        <v>280</v>
      </c>
      <c r="O18" s="131" t="s">
        <v>105</v>
      </c>
      <c r="P18" s="131" t="s">
        <v>105</v>
      </c>
      <c r="Q18" s="131" t="s">
        <v>120</v>
      </c>
      <c r="R18" s="131" t="s">
        <v>145</v>
      </c>
      <c r="S18" s="131" t="s">
        <v>146</v>
      </c>
      <c r="T18" s="131" t="s">
        <v>146</v>
      </c>
      <c r="AR18" s="131" t="s">
        <v>105</v>
      </c>
      <c r="AS18" s="131" t="s">
        <v>105</v>
      </c>
      <c r="AU18" s="131" t="s">
        <v>279</v>
      </c>
      <c r="AV18" s="128">
        <v>15</v>
      </c>
    </row>
    <row r="19" spans="1:48" ht="30" customHeight="1">
      <c r="A19" s="129" t="s">
        <v>208</v>
      </c>
      <c r="B19" s="129" t="s">
        <v>201</v>
      </c>
      <c r="C19" s="129" t="s">
        <v>207</v>
      </c>
      <c r="D19" s="133">
        <v>514</v>
      </c>
      <c r="E19" s="130"/>
      <c r="F19" s="130"/>
      <c r="G19" s="130"/>
      <c r="H19" s="130"/>
      <c r="I19" s="130"/>
      <c r="J19" s="130"/>
      <c r="K19" s="130"/>
      <c r="L19" s="130"/>
      <c r="M19" s="129"/>
      <c r="N19" s="131" t="s">
        <v>228</v>
      </c>
      <c r="O19" s="131" t="s">
        <v>105</v>
      </c>
      <c r="P19" s="131" t="s">
        <v>105</v>
      </c>
      <c r="Q19" s="131" t="s">
        <v>120</v>
      </c>
      <c r="R19" s="131" t="s">
        <v>145</v>
      </c>
      <c r="S19" s="131" t="s">
        <v>146</v>
      </c>
      <c r="T19" s="131" t="s">
        <v>146</v>
      </c>
      <c r="AR19" s="131" t="s">
        <v>105</v>
      </c>
      <c r="AS19" s="131" t="s">
        <v>105</v>
      </c>
      <c r="AU19" s="131" t="s">
        <v>278</v>
      </c>
      <c r="AV19" s="128">
        <v>16</v>
      </c>
    </row>
    <row r="20" spans="1:48" ht="30" customHeight="1">
      <c r="A20" s="129" t="s">
        <v>208</v>
      </c>
      <c r="B20" s="129" t="s">
        <v>197</v>
      </c>
      <c r="C20" s="129" t="s">
        <v>207</v>
      </c>
      <c r="D20" s="133">
        <v>13</v>
      </c>
      <c r="E20" s="130"/>
      <c r="F20" s="130"/>
      <c r="G20" s="130"/>
      <c r="H20" s="130"/>
      <c r="I20" s="130"/>
      <c r="J20" s="130"/>
      <c r="K20" s="130"/>
      <c r="L20" s="130"/>
      <c r="M20" s="129"/>
      <c r="N20" s="131" t="s">
        <v>276</v>
      </c>
      <c r="O20" s="131" t="s">
        <v>105</v>
      </c>
      <c r="P20" s="131" t="s">
        <v>105</v>
      </c>
      <c r="Q20" s="131" t="s">
        <v>120</v>
      </c>
      <c r="R20" s="131" t="s">
        <v>145</v>
      </c>
      <c r="S20" s="131" t="s">
        <v>146</v>
      </c>
      <c r="T20" s="131" t="s">
        <v>146</v>
      </c>
      <c r="AR20" s="131" t="s">
        <v>105</v>
      </c>
      <c r="AS20" s="131" t="s">
        <v>105</v>
      </c>
      <c r="AU20" s="131" t="s">
        <v>275</v>
      </c>
      <c r="AV20" s="128">
        <v>17</v>
      </c>
    </row>
    <row r="21" spans="1:48" ht="30" customHeight="1">
      <c r="A21" s="129" t="s">
        <v>208</v>
      </c>
      <c r="B21" s="129" t="s">
        <v>193</v>
      </c>
      <c r="C21" s="129" t="s">
        <v>207</v>
      </c>
      <c r="D21" s="133">
        <v>2</v>
      </c>
      <c r="E21" s="130"/>
      <c r="F21" s="130"/>
      <c r="G21" s="130"/>
      <c r="H21" s="130"/>
      <c r="I21" s="130"/>
      <c r="J21" s="130"/>
      <c r="K21" s="130"/>
      <c r="L21" s="130"/>
      <c r="M21" s="129"/>
      <c r="N21" s="131" t="s">
        <v>273</v>
      </c>
      <c r="O21" s="131" t="s">
        <v>105</v>
      </c>
      <c r="P21" s="131" t="s">
        <v>105</v>
      </c>
      <c r="Q21" s="131" t="s">
        <v>120</v>
      </c>
      <c r="R21" s="131" t="s">
        <v>145</v>
      </c>
      <c r="S21" s="131" t="s">
        <v>146</v>
      </c>
      <c r="T21" s="131" t="s">
        <v>146</v>
      </c>
      <c r="AR21" s="131" t="s">
        <v>105</v>
      </c>
      <c r="AS21" s="131" t="s">
        <v>105</v>
      </c>
      <c r="AU21" s="131" t="s">
        <v>272</v>
      </c>
      <c r="AV21" s="128">
        <v>18</v>
      </c>
    </row>
    <row r="22" spans="1:48" ht="30" customHeight="1">
      <c r="A22" s="129" t="s">
        <v>208</v>
      </c>
      <c r="B22" s="129" t="s">
        <v>189</v>
      </c>
      <c r="C22" s="129" t="s">
        <v>207</v>
      </c>
      <c r="D22" s="133">
        <v>33</v>
      </c>
      <c r="E22" s="130"/>
      <c r="F22" s="130"/>
      <c r="G22" s="130"/>
      <c r="H22" s="130"/>
      <c r="I22" s="130"/>
      <c r="J22" s="130"/>
      <c r="K22" s="130"/>
      <c r="L22" s="130"/>
      <c r="M22" s="129"/>
      <c r="N22" s="131" t="s">
        <v>270</v>
      </c>
      <c r="O22" s="131" t="s">
        <v>105</v>
      </c>
      <c r="P22" s="131" t="s">
        <v>105</v>
      </c>
      <c r="Q22" s="131" t="s">
        <v>120</v>
      </c>
      <c r="R22" s="131" t="s">
        <v>145</v>
      </c>
      <c r="S22" s="131" t="s">
        <v>146</v>
      </c>
      <c r="T22" s="131" t="s">
        <v>146</v>
      </c>
      <c r="AR22" s="131" t="s">
        <v>105</v>
      </c>
      <c r="AS22" s="131" t="s">
        <v>105</v>
      </c>
      <c r="AU22" s="131" t="s">
        <v>269</v>
      </c>
      <c r="AV22" s="128">
        <v>19</v>
      </c>
    </row>
    <row r="23" spans="1:48" ht="30" customHeight="1">
      <c r="A23" s="129" t="s">
        <v>208</v>
      </c>
      <c r="B23" s="129" t="s">
        <v>185</v>
      </c>
      <c r="C23" s="129" t="s">
        <v>207</v>
      </c>
      <c r="D23" s="133">
        <v>5</v>
      </c>
      <c r="E23" s="130"/>
      <c r="F23" s="130"/>
      <c r="G23" s="130"/>
      <c r="H23" s="130"/>
      <c r="I23" s="130"/>
      <c r="J23" s="130"/>
      <c r="K23" s="130"/>
      <c r="L23" s="130"/>
      <c r="M23" s="129"/>
      <c r="N23" s="131" t="s">
        <v>225</v>
      </c>
      <c r="O23" s="131" t="s">
        <v>105</v>
      </c>
      <c r="P23" s="131" t="s">
        <v>105</v>
      </c>
      <c r="Q23" s="131" t="s">
        <v>120</v>
      </c>
      <c r="R23" s="131" t="s">
        <v>145</v>
      </c>
      <c r="S23" s="131" t="s">
        <v>146</v>
      </c>
      <c r="T23" s="131" t="s">
        <v>146</v>
      </c>
      <c r="AR23" s="131" t="s">
        <v>105</v>
      </c>
      <c r="AS23" s="131" t="s">
        <v>105</v>
      </c>
      <c r="AU23" s="131" t="s">
        <v>268</v>
      </c>
      <c r="AV23" s="128">
        <v>20</v>
      </c>
    </row>
    <row r="24" spans="1:48" ht="30" customHeight="1">
      <c r="A24" s="129" t="s">
        <v>208</v>
      </c>
      <c r="B24" s="129" t="s">
        <v>177</v>
      </c>
      <c r="C24" s="129" t="s">
        <v>207</v>
      </c>
      <c r="D24" s="133">
        <v>7</v>
      </c>
      <c r="E24" s="130"/>
      <c r="F24" s="130"/>
      <c r="G24" s="130"/>
      <c r="H24" s="130"/>
      <c r="I24" s="130"/>
      <c r="J24" s="130"/>
      <c r="K24" s="130"/>
      <c r="L24" s="130"/>
      <c r="M24" s="129"/>
      <c r="N24" s="131" t="s">
        <v>219</v>
      </c>
      <c r="O24" s="131" t="s">
        <v>105</v>
      </c>
      <c r="P24" s="131" t="s">
        <v>105</v>
      </c>
      <c r="Q24" s="131" t="s">
        <v>120</v>
      </c>
      <c r="R24" s="131" t="s">
        <v>145</v>
      </c>
      <c r="S24" s="131" t="s">
        <v>146</v>
      </c>
      <c r="T24" s="131" t="s">
        <v>146</v>
      </c>
      <c r="AR24" s="131" t="s">
        <v>105</v>
      </c>
      <c r="AS24" s="131" t="s">
        <v>105</v>
      </c>
      <c r="AU24" s="131" t="s">
        <v>267</v>
      </c>
      <c r="AV24" s="128">
        <v>21</v>
      </c>
    </row>
    <row r="25" spans="1:48" ht="30" customHeight="1">
      <c r="A25" s="129" t="s">
        <v>208</v>
      </c>
      <c r="B25" s="129" t="s">
        <v>173</v>
      </c>
      <c r="C25" s="129" t="s">
        <v>207</v>
      </c>
      <c r="D25" s="133">
        <v>222</v>
      </c>
      <c r="E25" s="130"/>
      <c r="F25" s="130"/>
      <c r="G25" s="130"/>
      <c r="H25" s="130"/>
      <c r="I25" s="130"/>
      <c r="J25" s="130"/>
      <c r="K25" s="130"/>
      <c r="L25" s="130"/>
      <c r="M25" s="129"/>
      <c r="N25" s="131" t="s">
        <v>216</v>
      </c>
      <c r="O25" s="131" t="s">
        <v>105</v>
      </c>
      <c r="P25" s="131" t="s">
        <v>105</v>
      </c>
      <c r="Q25" s="131" t="s">
        <v>120</v>
      </c>
      <c r="R25" s="131" t="s">
        <v>145</v>
      </c>
      <c r="S25" s="131" t="s">
        <v>146</v>
      </c>
      <c r="T25" s="131" t="s">
        <v>146</v>
      </c>
      <c r="AR25" s="131" t="s">
        <v>105</v>
      </c>
      <c r="AS25" s="131" t="s">
        <v>105</v>
      </c>
      <c r="AU25" s="131" t="s">
        <v>266</v>
      </c>
      <c r="AV25" s="128">
        <v>22</v>
      </c>
    </row>
    <row r="26" spans="1:48" ht="30" customHeight="1">
      <c r="A26" s="129" t="s">
        <v>208</v>
      </c>
      <c r="B26" s="129" t="s">
        <v>169</v>
      </c>
      <c r="C26" s="129" t="s">
        <v>207</v>
      </c>
      <c r="D26" s="133">
        <v>8</v>
      </c>
      <c r="E26" s="130"/>
      <c r="F26" s="130"/>
      <c r="G26" s="130"/>
      <c r="H26" s="130"/>
      <c r="I26" s="130"/>
      <c r="J26" s="130"/>
      <c r="K26" s="130"/>
      <c r="L26" s="130"/>
      <c r="M26" s="129"/>
      <c r="N26" s="131" t="s">
        <v>264</v>
      </c>
      <c r="O26" s="131" t="s">
        <v>105</v>
      </c>
      <c r="P26" s="131" t="s">
        <v>105</v>
      </c>
      <c r="Q26" s="131" t="s">
        <v>120</v>
      </c>
      <c r="R26" s="131" t="s">
        <v>145</v>
      </c>
      <c r="S26" s="131" t="s">
        <v>146</v>
      </c>
      <c r="T26" s="131" t="s">
        <v>146</v>
      </c>
      <c r="AR26" s="131" t="s">
        <v>105</v>
      </c>
      <c r="AS26" s="131" t="s">
        <v>105</v>
      </c>
      <c r="AU26" s="131" t="s">
        <v>263</v>
      </c>
      <c r="AV26" s="128">
        <v>23</v>
      </c>
    </row>
    <row r="27" spans="1:48" ht="30" customHeight="1">
      <c r="A27" s="129" t="s">
        <v>208</v>
      </c>
      <c r="B27" s="129" t="s">
        <v>165</v>
      </c>
      <c r="C27" s="129" t="s">
        <v>207</v>
      </c>
      <c r="D27" s="133">
        <v>8</v>
      </c>
      <c r="E27" s="130"/>
      <c r="F27" s="130"/>
      <c r="G27" s="130"/>
      <c r="H27" s="130"/>
      <c r="I27" s="130"/>
      <c r="J27" s="130"/>
      <c r="K27" s="130"/>
      <c r="L27" s="130"/>
      <c r="M27" s="129"/>
      <c r="N27" s="131" t="s">
        <v>261</v>
      </c>
      <c r="O27" s="131" t="s">
        <v>105</v>
      </c>
      <c r="P27" s="131" t="s">
        <v>105</v>
      </c>
      <c r="Q27" s="131" t="s">
        <v>120</v>
      </c>
      <c r="R27" s="131" t="s">
        <v>145</v>
      </c>
      <c r="S27" s="131" t="s">
        <v>146</v>
      </c>
      <c r="T27" s="131" t="s">
        <v>146</v>
      </c>
      <c r="AR27" s="131" t="s">
        <v>105</v>
      </c>
      <c r="AS27" s="131" t="s">
        <v>105</v>
      </c>
      <c r="AU27" s="131" t="s">
        <v>260</v>
      </c>
      <c r="AV27" s="128">
        <v>24</v>
      </c>
    </row>
    <row r="28" spans="1:48" ht="30" customHeight="1">
      <c r="A28" s="129" t="s">
        <v>208</v>
      </c>
      <c r="B28" s="129" t="s">
        <v>161</v>
      </c>
      <c r="C28" s="129" t="s">
        <v>207</v>
      </c>
      <c r="D28" s="133">
        <v>26</v>
      </c>
      <c r="E28" s="130"/>
      <c r="F28" s="130"/>
      <c r="G28" s="130"/>
      <c r="H28" s="130"/>
      <c r="I28" s="130"/>
      <c r="J28" s="130"/>
      <c r="K28" s="130"/>
      <c r="L28" s="130"/>
      <c r="M28" s="129"/>
      <c r="N28" s="131" t="s">
        <v>213</v>
      </c>
      <c r="O28" s="131" t="s">
        <v>105</v>
      </c>
      <c r="P28" s="131" t="s">
        <v>105</v>
      </c>
      <c r="Q28" s="131" t="s">
        <v>120</v>
      </c>
      <c r="R28" s="131" t="s">
        <v>145</v>
      </c>
      <c r="S28" s="131" t="s">
        <v>146</v>
      </c>
      <c r="T28" s="131" t="s">
        <v>146</v>
      </c>
      <c r="AR28" s="131" t="s">
        <v>105</v>
      </c>
      <c r="AS28" s="131" t="s">
        <v>105</v>
      </c>
      <c r="AU28" s="131" t="s">
        <v>259</v>
      </c>
      <c r="AV28" s="128">
        <v>25</v>
      </c>
    </row>
    <row r="29" spans="1:48" ht="30" customHeight="1">
      <c r="A29" s="129" t="s">
        <v>208</v>
      </c>
      <c r="B29" s="129" t="s">
        <v>157</v>
      </c>
      <c r="C29" s="129" t="s">
        <v>207</v>
      </c>
      <c r="D29" s="133">
        <v>8</v>
      </c>
      <c r="E29" s="130"/>
      <c r="F29" s="130"/>
      <c r="G29" s="130"/>
      <c r="H29" s="130"/>
      <c r="I29" s="130"/>
      <c r="J29" s="130"/>
      <c r="K29" s="130"/>
      <c r="L29" s="130"/>
      <c r="M29" s="129"/>
      <c r="N29" s="131" t="s">
        <v>210</v>
      </c>
      <c r="O29" s="131" t="s">
        <v>105</v>
      </c>
      <c r="P29" s="131" t="s">
        <v>105</v>
      </c>
      <c r="Q29" s="131" t="s">
        <v>120</v>
      </c>
      <c r="R29" s="131" t="s">
        <v>145</v>
      </c>
      <c r="S29" s="131" t="s">
        <v>146</v>
      </c>
      <c r="T29" s="131" t="s">
        <v>146</v>
      </c>
      <c r="AR29" s="131" t="s">
        <v>105</v>
      </c>
      <c r="AS29" s="131" t="s">
        <v>105</v>
      </c>
      <c r="AU29" s="131" t="s">
        <v>258</v>
      </c>
      <c r="AV29" s="128">
        <v>26</v>
      </c>
    </row>
    <row r="30" spans="1:48" ht="30" customHeight="1">
      <c r="A30" s="129" t="s">
        <v>208</v>
      </c>
      <c r="B30" s="129" t="s">
        <v>153</v>
      </c>
      <c r="C30" s="129" t="s">
        <v>207</v>
      </c>
      <c r="D30" s="133">
        <v>8</v>
      </c>
      <c r="E30" s="130"/>
      <c r="F30" s="130"/>
      <c r="G30" s="130"/>
      <c r="H30" s="130"/>
      <c r="I30" s="130"/>
      <c r="J30" s="130"/>
      <c r="K30" s="130"/>
      <c r="L30" s="130"/>
      <c r="M30" s="129"/>
      <c r="N30" s="131" t="s">
        <v>205</v>
      </c>
      <c r="O30" s="131" t="s">
        <v>105</v>
      </c>
      <c r="P30" s="131" t="s">
        <v>105</v>
      </c>
      <c r="Q30" s="131" t="s">
        <v>120</v>
      </c>
      <c r="R30" s="131" t="s">
        <v>145</v>
      </c>
      <c r="S30" s="131" t="s">
        <v>146</v>
      </c>
      <c r="T30" s="131" t="s">
        <v>146</v>
      </c>
      <c r="AR30" s="131" t="s">
        <v>105</v>
      </c>
      <c r="AS30" s="131" t="s">
        <v>105</v>
      </c>
      <c r="AU30" s="131" t="s">
        <v>257</v>
      </c>
      <c r="AV30" s="128">
        <v>27</v>
      </c>
    </row>
    <row r="31" spans="1:48" ht="30" customHeight="1">
      <c r="A31" s="129" t="s">
        <v>208</v>
      </c>
      <c r="B31" s="129" t="s">
        <v>149</v>
      </c>
      <c r="C31" s="129" t="s">
        <v>207</v>
      </c>
      <c r="D31" s="133">
        <v>33</v>
      </c>
      <c r="E31" s="130"/>
      <c r="F31" s="130"/>
      <c r="G31" s="130"/>
      <c r="H31" s="130"/>
      <c r="I31" s="130"/>
      <c r="J31" s="130"/>
      <c r="K31" s="130"/>
      <c r="L31" s="130"/>
      <c r="M31" s="129"/>
      <c r="N31" s="131" t="s">
        <v>255</v>
      </c>
      <c r="O31" s="131" t="s">
        <v>105</v>
      </c>
      <c r="P31" s="131" t="s">
        <v>105</v>
      </c>
      <c r="Q31" s="131" t="s">
        <v>120</v>
      </c>
      <c r="R31" s="131" t="s">
        <v>145</v>
      </c>
      <c r="S31" s="131" t="s">
        <v>146</v>
      </c>
      <c r="T31" s="131" t="s">
        <v>146</v>
      </c>
      <c r="AR31" s="131" t="s">
        <v>105</v>
      </c>
      <c r="AS31" s="131" t="s">
        <v>105</v>
      </c>
      <c r="AU31" s="131" t="s">
        <v>254</v>
      </c>
      <c r="AV31" s="128">
        <v>28</v>
      </c>
    </row>
    <row r="32" spans="1:48" ht="30" customHeight="1">
      <c r="A32" s="133"/>
      <c r="B32" s="133"/>
      <c r="C32" s="133"/>
      <c r="D32" s="133"/>
      <c r="E32" s="130"/>
      <c r="F32" s="130"/>
      <c r="G32" s="130"/>
      <c r="H32" s="130"/>
      <c r="I32" s="130"/>
      <c r="J32" s="130"/>
      <c r="K32" s="130"/>
      <c r="L32" s="130"/>
      <c r="M32" s="133"/>
      <c r="Q32" s="131" t="s">
        <v>120</v>
      </c>
    </row>
    <row r="33" spans="1:17" ht="30" customHeight="1">
      <c r="A33" s="133"/>
      <c r="B33" s="133"/>
      <c r="C33" s="133"/>
      <c r="D33" s="133"/>
      <c r="E33" s="130"/>
      <c r="F33" s="130"/>
      <c r="G33" s="130"/>
      <c r="H33" s="130"/>
      <c r="I33" s="130"/>
      <c r="J33" s="130"/>
      <c r="K33" s="130"/>
      <c r="L33" s="130"/>
      <c r="M33" s="133"/>
      <c r="Q33" s="131" t="s">
        <v>120</v>
      </c>
    </row>
    <row r="34" spans="1:17" ht="30" customHeight="1">
      <c r="A34" s="133"/>
      <c r="B34" s="133"/>
      <c r="C34" s="133"/>
      <c r="D34" s="133"/>
      <c r="E34" s="130"/>
      <c r="F34" s="130"/>
      <c r="G34" s="130"/>
      <c r="H34" s="130"/>
      <c r="I34" s="130"/>
      <c r="J34" s="130"/>
      <c r="K34" s="130"/>
      <c r="L34" s="130"/>
      <c r="M34" s="133"/>
      <c r="Q34" s="131" t="s">
        <v>120</v>
      </c>
    </row>
    <row r="35" spans="1:17" ht="30" customHeight="1">
      <c r="A35" s="133"/>
      <c r="B35" s="133"/>
      <c r="C35" s="133"/>
      <c r="D35" s="133"/>
      <c r="E35" s="130"/>
      <c r="F35" s="130"/>
      <c r="G35" s="130"/>
      <c r="H35" s="130"/>
      <c r="I35" s="130"/>
      <c r="J35" s="130"/>
      <c r="K35" s="130"/>
      <c r="L35" s="130"/>
      <c r="M35" s="133"/>
      <c r="Q35" s="131" t="s">
        <v>120</v>
      </c>
    </row>
    <row r="36" spans="1:17" ht="30" customHeight="1">
      <c r="A36" s="133"/>
      <c r="B36" s="133"/>
      <c r="C36" s="133"/>
      <c r="D36" s="133"/>
      <c r="E36" s="130"/>
      <c r="F36" s="130"/>
      <c r="G36" s="130"/>
      <c r="H36" s="130"/>
      <c r="I36" s="130"/>
      <c r="J36" s="130"/>
      <c r="K36" s="130"/>
      <c r="L36" s="130"/>
      <c r="M36" s="133"/>
      <c r="Q36" s="131" t="s">
        <v>120</v>
      </c>
    </row>
    <row r="37" spans="1:17" ht="30" customHeight="1">
      <c r="A37" s="133"/>
      <c r="B37" s="133"/>
      <c r="C37" s="133"/>
      <c r="D37" s="133"/>
      <c r="E37" s="130"/>
      <c r="F37" s="130"/>
      <c r="G37" s="130"/>
      <c r="H37" s="130"/>
      <c r="I37" s="130"/>
      <c r="J37" s="130"/>
      <c r="K37" s="130"/>
      <c r="L37" s="130"/>
      <c r="M37" s="133"/>
      <c r="Q37" s="131" t="s">
        <v>120</v>
      </c>
    </row>
    <row r="38" spans="1:17" ht="30" customHeight="1">
      <c r="A38" s="133"/>
      <c r="B38" s="133"/>
      <c r="C38" s="133"/>
      <c r="D38" s="133"/>
      <c r="E38" s="130"/>
      <c r="F38" s="130"/>
      <c r="G38" s="130"/>
      <c r="H38" s="130"/>
      <c r="I38" s="130"/>
      <c r="J38" s="130"/>
      <c r="K38" s="130"/>
      <c r="L38" s="130"/>
      <c r="M38" s="133"/>
      <c r="Q38" s="131" t="s">
        <v>120</v>
      </c>
    </row>
    <row r="39" spans="1:17" ht="30" customHeight="1">
      <c r="A39" s="133"/>
      <c r="B39" s="133"/>
      <c r="C39" s="133"/>
      <c r="D39" s="133"/>
      <c r="E39" s="130"/>
      <c r="F39" s="130"/>
      <c r="G39" s="130"/>
      <c r="H39" s="130"/>
      <c r="I39" s="130"/>
      <c r="J39" s="130"/>
      <c r="K39" s="130"/>
      <c r="L39" s="130"/>
      <c r="M39" s="133"/>
      <c r="Q39" s="131" t="s">
        <v>120</v>
      </c>
    </row>
    <row r="40" spans="1:17" ht="30" customHeight="1">
      <c r="A40" s="133"/>
      <c r="B40" s="133"/>
      <c r="C40" s="133"/>
      <c r="D40" s="133"/>
      <c r="E40" s="130"/>
      <c r="F40" s="130"/>
      <c r="G40" s="130"/>
      <c r="H40" s="130"/>
      <c r="I40" s="130"/>
      <c r="J40" s="130"/>
      <c r="K40" s="130"/>
      <c r="L40" s="130"/>
      <c r="M40" s="133"/>
      <c r="Q40" s="131" t="s">
        <v>120</v>
      </c>
    </row>
    <row r="41" spans="1:17" ht="30" customHeight="1">
      <c r="A41" s="133"/>
      <c r="B41" s="133"/>
      <c r="C41" s="133"/>
      <c r="D41" s="133"/>
      <c r="E41" s="130"/>
      <c r="F41" s="130"/>
      <c r="G41" s="130"/>
      <c r="H41" s="130"/>
      <c r="I41" s="130"/>
      <c r="J41" s="130"/>
      <c r="K41" s="130"/>
      <c r="L41" s="130"/>
      <c r="M41" s="133"/>
      <c r="Q41" s="131" t="s">
        <v>120</v>
      </c>
    </row>
    <row r="42" spans="1:17" ht="30" customHeight="1">
      <c r="A42" s="133"/>
      <c r="B42" s="133"/>
      <c r="C42" s="133"/>
      <c r="D42" s="133"/>
      <c r="E42" s="130"/>
      <c r="F42" s="130"/>
      <c r="G42" s="130"/>
      <c r="H42" s="130"/>
      <c r="I42" s="130"/>
      <c r="J42" s="130"/>
      <c r="K42" s="130"/>
      <c r="L42" s="130"/>
      <c r="M42" s="133"/>
      <c r="Q42" s="131" t="s">
        <v>120</v>
      </c>
    </row>
    <row r="43" spans="1:17" ht="30" customHeight="1">
      <c r="A43" s="133"/>
      <c r="B43" s="133"/>
      <c r="C43" s="133"/>
      <c r="D43" s="133"/>
      <c r="E43" s="130"/>
      <c r="F43" s="130"/>
      <c r="G43" s="130"/>
      <c r="H43" s="130"/>
      <c r="I43" s="130"/>
      <c r="J43" s="130"/>
      <c r="K43" s="130"/>
      <c r="L43" s="130"/>
      <c r="M43" s="133"/>
      <c r="Q43" s="131" t="s">
        <v>120</v>
      </c>
    </row>
    <row r="44" spans="1:17" ht="30" customHeight="1">
      <c r="A44" s="133"/>
      <c r="B44" s="133"/>
      <c r="C44" s="133"/>
      <c r="D44" s="133"/>
      <c r="E44" s="130"/>
      <c r="F44" s="130"/>
      <c r="G44" s="130"/>
      <c r="H44" s="130"/>
      <c r="I44" s="130"/>
      <c r="J44" s="130"/>
      <c r="K44" s="130"/>
      <c r="L44" s="130"/>
      <c r="M44" s="133"/>
      <c r="Q44" s="131" t="s">
        <v>120</v>
      </c>
    </row>
    <row r="45" spans="1:17" ht="30" customHeight="1">
      <c r="A45" s="133"/>
      <c r="B45" s="133"/>
      <c r="C45" s="133"/>
      <c r="D45" s="133"/>
      <c r="E45" s="130"/>
      <c r="F45" s="130"/>
      <c r="G45" s="130"/>
      <c r="H45" s="130"/>
      <c r="I45" s="130"/>
      <c r="J45" s="130"/>
      <c r="K45" s="130"/>
      <c r="L45" s="130"/>
      <c r="M45" s="133"/>
      <c r="Q45" s="131" t="s">
        <v>120</v>
      </c>
    </row>
    <row r="46" spans="1:17" ht="30" customHeight="1">
      <c r="A46" s="133"/>
      <c r="B46" s="133"/>
      <c r="C46" s="133"/>
      <c r="D46" s="133"/>
      <c r="E46" s="130"/>
      <c r="F46" s="130"/>
      <c r="G46" s="130"/>
      <c r="H46" s="130"/>
      <c r="I46" s="130"/>
      <c r="J46" s="130"/>
      <c r="K46" s="130"/>
      <c r="L46" s="130"/>
      <c r="M46" s="133"/>
      <c r="Q46" s="131" t="s">
        <v>120</v>
      </c>
    </row>
    <row r="47" spans="1:17" ht="30" customHeight="1">
      <c r="A47" s="133"/>
      <c r="B47" s="133"/>
      <c r="C47" s="133"/>
      <c r="D47" s="133"/>
      <c r="E47" s="130"/>
      <c r="F47" s="130"/>
      <c r="G47" s="130"/>
      <c r="H47" s="130"/>
      <c r="I47" s="130"/>
      <c r="J47" s="130"/>
      <c r="K47" s="130"/>
      <c r="L47" s="130"/>
      <c r="M47" s="133"/>
      <c r="Q47" s="131" t="s">
        <v>120</v>
      </c>
    </row>
    <row r="48" spans="1:17" ht="30" customHeight="1">
      <c r="A48" s="133"/>
      <c r="B48" s="133"/>
      <c r="C48" s="133"/>
      <c r="D48" s="133"/>
      <c r="E48" s="130"/>
      <c r="F48" s="130"/>
      <c r="G48" s="130"/>
      <c r="H48" s="130"/>
      <c r="I48" s="130"/>
      <c r="J48" s="130"/>
      <c r="K48" s="130"/>
      <c r="L48" s="130"/>
      <c r="M48" s="133"/>
      <c r="Q48" s="131" t="s">
        <v>120</v>
      </c>
    </row>
    <row r="49" spans="1:48" ht="30" customHeight="1">
      <c r="A49" s="133"/>
      <c r="B49" s="133"/>
      <c r="C49" s="133"/>
      <c r="D49" s="133"/>
      <c r="E49" s="130"/>
      <c r="F49" s="130"/>
      <c r="G49" s="130"/>
      <c r="H49" s="130"/>
      <c r="I49" s="130"/>
      <c r="J49" s="130"/>
      <c r="K49" s="130"/>
      <c r="L49" s="130"/>
      <c r="M49" s="133"/>
      <c r="Q49" s="131" t="s">
        <v>120</v>
      </c>
    </row>
    <row r="50" spans="1:48" ht="30" customHeight="1">
      <c r="A50" s="129" t="s">
        <v>111</v>
      </c>
      <c r="B50" s="133"/>
      <c r="C50" s="133"/>
      <c r="D50" s="133"/>
      <c r="E50" s="130"/>
      <c r="F50" s="130"/>
      <c r="G50" s="130"/>
      <c r="H50" s="130"/>
      <c r="I50" s="130"/>
      <c r="J50" s="130"/>
      <c r="K50" s="130"/>
      <c r="L50" s="130"/>
      <c r="M50" s="133"/>
      <c r="N50" s="128" t="s">
        <v>143</v>
      </c>
    </row>
    <row r="51" spans="1:48" ht="30" customHeight="1">
      <c r="A51" s="129" t="s">
        <v>119</v>
      </c>
      <c r="B51" s="129"/>
      <c r="C51" s="133"/>
      <c r="D51" s="133"/>
      <c r="E51" s="130"/>
      <c r="F51" s="130"/>
      <c r="G51" s="130"/>
      <c r="H51" s="130"/>
      <c r="I51" s="130"/>
      <c r="J51" s="130"/>
      <c r="K51" s="130"/>
      <c r="L51" s="130"/>
      <c r="M51" s="133"/>
      <c r="Q51" s="131" t="s">
        <v>118</v>
      </c>
    </row>
    <row r="52" spans="1:48" ht="30" customHeight="1">
      <c r="A52" s="129" t="s">
        <v>202</v>
      </c>
      <c r="B52" s="129" t="s">
        <v>201</v>
      </c>
      <c r="C52" s="129" t="s">
        <v>207</v>
      </c>
      <c r="D52" s="133">
        <v>198</v>
      </c>
      <c r="E52" s="130"/>
      <c r="F52" s="130"/>
      <c r="G52" s="130"/>
      <c r="H52" s="130"/>
      <c r="I52" s="130"/>
      <c r="J52" s="130"/>
      <c r="K52" s="130"/>
      <c r="L52" s="130"/>
      <c r="M52" s="129"/>
      <c r="N52" s="131" t="s">
        <v>252</v>
      </c>
      <c r="O52" s="131" t="s">
        <v>105</v>
      </c>
      <c r="P52" s="131" t="s">
        <v>105</v>
      </c>
      <c r="Q52" s="131" t="s">
        <v>118</v>
      </c>
      <c r="R52" s="131" t="s">
        <v>145</v>
      </c>
      <c r="S52" s="131" t="s">
        <v>146</v>
      </c>
      <c r="T52" s="131" t="s">
        <v>146</v>
      </c>
      <c r="AR52" s="131" t="s">
        <v>105</v>
      </c>
      <c r="AS52" s="131" t="s">
        <v>105</v>
      </c>
      <c r="AU52" s="131" t="s">
        <v>251</v>
      </c>
      <c r="AV52" s="128">
        <v>139</v>
      </c>
    </row>
    <row r="53" spans="1:48" ht="30" customHeight="1">
      <c r="A53" s="129" t="s">
        <v>186</v>
      </c>
      <c r="B53" s="129" t="s">
        <v>185</v>
      </c>
      <c r="C53" s="129" t="s">
        <v>207</v>
      </c>
      <c r="D53" s="133">
        <v>78</v>
      </c>
      <c r="E53" s="130"/>
      <c r="F53" s="130"/>
      <c r="G53" s="130"/>
      <c r="H53" s="130"/>
      <c r="I53" s="130"/>
      <c r="J53" s="130"/>
      <c r="K53" s="130"/>
      <c r="L53" s="130"/>
      <c r="M53" s="129"/>
      <c r="N53" s="131" t="s">
        <v>249</v>
      </c>
      <c r="O53" s="131" t="s">
        <v>105</v>
      </c>
      <c r="P53" s="131" t="s">
        <v>105</v>
      </c>
      <c r="Q53" s="131" t="s">
        <v>118</v>
      </c>
      <c r="R53" s="131" t="s">
        <v>145</v>
      </c>
      <c r="S53" s="131" t="s">
        <v>146</v>
      </c>
      <c r="T53" s="131" t="s">
        <v>146</v>
      </c>
      <c r="AR53" s="131" t="s">
        <v>105</v>
      </c>
      <c r="AS53" s="131" t="s">
        <v>105</v>
      </c>
      <c r="AU53" s="131" t="s">
        <v>248</v>
      </c>
      <c r="AV53" s="128">
        <v>140</v>
      </c>
    </row>
    <row r="54" spans="1:48" ht="30" customHeight="1">
      <c r="A54" s="129" t="s">
        <v>182</v>
      </c>
      <c r="B54" s="129" t="s">
        <v>181</v>
      </c>
      <c r="C54" s="129" t="s">
        <v>207</v>
      </c>
      <c r="D54" s="133">
        <v>6</v>
      </c>
      <c r="E54" s="130"/>
      <c r="F54" s="130"/>
      <c r="G54" s="130"/>
      <c r="H54" s="130"/>
      <c r="I54" s="130"/>
      <c r="J54" s="130"/>
      <c r="K54" s="130"/>
      <c r="L54" s="130"/>
      <c r="M54" s="129"/>
      <c r="N54" s="131" t="s">
        <v>246</v>
      </c>
      <c r="O54" s="131" t="s">
        <v>105</v>
      </c>
      <c r="P54" s="131" t="s">
        <v>105</v>
      </c>
      <c r="Q54" s="131" t="s">
        <v>118</v>
      </c>
      <c r="R54" s="131" t="s">
        <v>145</v>
      </c>
      <c r="S54" s="131" t="s">
        <v>146</v>
      </c>
      <c r="T54" s="131" t="s">
        <v>146</v>
      </c>
      <c r="AR54" s="131" t="s">
        <v>105</v>
      </c>
      <c r="AS54" s="131" t="s">
        <v>105</v>
      </c>
      <c r="AU54" s="131" t="s">
        <v>245</v>
      </c>
      <c r="AV54" s="128">
        <v>141</v>
      </c>
    </row>
    <row r="55" spans="1:48" ht="30" customHeight="1">
      <c r="A55" s="129" t="s">
        <v>178</v>
      </c>
      <c r="B55" s="129" t="s">
        <v>177</v>
      </c>
      <c r="C55" s="129" t="s">
        <v>207</v>
      </c>
      <c r="D55" s="133">
        <v>44</v>
      </c>
      <c r="E55" s="130"/>
      <c r="F55" s="130"/>
      <c r="G55" s="130"/>
      <c r="H55" s="130"/>
      <c r="I55" s="130"/>
      <c r="J55" s="130"/>
      <c r="K55" s="130"/>
      <c r="L55" s="130"/>
      <c r="M55" s="129"/>
      <c r="N55" s="131" t="s">
        <v>243</v>
      </c>
      <c r="O55" s="131" t="s">
        <v>105</v>
      </c>
      <c r="P55" s="131" t="s">
        <v>105</v>
      </c>
      <c r="Q55" s="131" t="s">
        <v>118</v>
      </c>
      <c r="R55" s="131" t="s">
        <v>145</v>
      </c>
      <c r="S55" s="131" t="s">
        <v>146</v>
      </c>
      <c r="T55" s="131" t="s">
        <v>146</v>
      </c>
      <c r="AR55" s="131" t="s">
        <v>105</v>
      </c>
      <c r="AS55" s="131" t="s">
        <v>105</v>
      </c>
      <c r="AU55" s="131" t="s">
        <v>242</v>
      </c>
      <c r="AV55" s="128">
        <v>142</v>
      </c>
    </row>
    <row r="56" spans="1:48" ht="30" customHeight="1">
      <c r="A56" s="129" t="s">
        <v>174</v>
      </c>
      <c r="B56" s="129" t="s">
        <v>173</v>
      </c>
      <c r="C56" s="129" t="s">
        <v>207</v>
      </c>
      <c r="D56" s="133">
        <v>86</v>
      </c>
      <c r="E56" s="130"/>
      <c r="F56" s="130"/>
      <c r="G56" s="130"/>
      <c r="H56" s="130"/>
      <c r="I56" s="130"/>
      <c r="J56" s="130"/>
      <c r="K56" s="130"/>
      <c r="L56" s="130"/>
      <c r="M56" s="129"/>
      <c r="N56" s="131" t="s">
        <v>240</v>
      </c>
      <c r="O56" s="131" t="s">
        <v>105</v>
      </c>
      <c r="P56" s="131" t="s">
        <v>105</v>
      </c>
      <c r="Q56" s="131" t="s">
        <v>118</v>
      </c>
      <c r="R56" s="131" t="s">
        <v>145</v>
      </c>
      <c r="S56" s="131" t="s">
        <v>146</v>
      </c>
      <c r="T56" s="131" t="s">
        <v>146</v>
      </c>
      <c r="AR56" s="131" t="s">
        <v>105</v>
      </c>
      <c r="AS56" s="131" t="s">
        <v>105</v>
      </c>
      <c r="AU56" s="131" t="s">
        <v>239</v>
      </c>
      <c r="AV56" s="128">
        <v>143</v>
      </c>
    </row>
    <row r="57" spans="1:48" ht="30" customHeight="1">
      <c r="A57" s="129" t="s">
        <v>162</v>
      </c>
      <c r="B57" s="129" t="s">
        <v>161</v>
      </c>
      <c r="C57" s="129" t="s">
        <v>207</v>
      </c>
      <c r="D57" s="133">
        <v>3</v>
      </c>
      <c r="E57" s="130"/>
      <c r="F57" s="130"/>
      <c r="G57" s="130"/>
      <c r="H57" s="130"/>
      <c r="I57" s="130"/>
      <c r="J57" s="130"/>
      <c r="K57" s="130"/>
      <c r="L57" s="130"/>
      <c r="M57" s="129"/>
      <c r="N57" s="131" t="s">
        <v>237</v>
      </c>
      <c r="O57" s="131" t="s">
        <v>105</v>
      </c>
      <c r="P57" s="131" t="s">
        <v>105</v>
      </c>
      <c r="Q57" s="131" t="s">
        <v>118</v>
      </c>
      <c r="R57" s="131" t="s">
        <v>145</v>
      </c>
      <c r="S57" s="131" t="s">
        <v>146</v>
      </c>
      <c r="T57" s="131" t="s">
        <v>146</v>
      </c>
      <c r="AR57" s="131" t="s">
        <v>105</v>
      </c>
      <c r="AS57" s="131" t="s">
        <v>105</v>
      </c>
      <c r="AU57" s="131" t="s">
        <v>236</v>
      </c>
      <c r="AV57" s="128">
        <v>144</v>
      </c>
    </row>
    <row r="58" spans="1:48" ht="30" customHeight="1">
      <c r="A58" s="129" t="s">
        <v>158</v>
      </c>
      <c r="B58" s="129" t="s">
        <v>157</v>
      </c>
      <c r="C58" s="129" t="s">
        <v>207</v>
      </c>
      <c r="D58" s="133">
        <v>31</v>
      </c>
      <c r="E58" s="130"/>
      <c r="F58" s="130"/>
      <c r="G58" s="130"/>
      <c r="H58" s="130"/>
      <c r="I58" s="130"/>
      <c r="J58" s="130"/>
      <c r="K58" s="130"/>
      <c r="L58" s="130"/>
      <c r="M58" s="129"/>
      <c r="N58" s="131" t="s">
        <v>234</v>
      </c>
      <c r="O58" s="131" t="s">
        <v>105</v>
      </c>
      <c r="P58" s="131" t="s">
        <v>105</v>
      </c>
      <c r="Q58" s="131" t="s">
        <v>118</v>
      </c>
      <c r="R58" s="131" t="s">
        <v>145</v>
      </c>
      <c r="S58" s="131" t="s">
        <v>146</v>
      </c>
      <c r="T58" s="131" t="s">
        <v>146</v>
      </c>
      <c r="AR58" s="131" t="s">
        <v>105</v>
      </c>
      <c r="AS58" s="131" t="s">
        <v>105</v>
      </c>
      <c r="AU58" s="131" t="s">
        <v>233</v>
      </c>
      <c r="AV58" s="128">
        <v>145</v>
      </c>
    </row>
    <row r="59" spans="1:48" ht="30" customHeight="1">
      <c r="A59" s="129" t="s">
        <v>154</v>
      </c>
      <c r="B59" s="129" t="s">
        <v>153</v>
      </c>
      <c r="C59" s="129" t="s">
        <v>207</v>
      </c>
      <c r="D59" s="133">
        <v>2</v>
      </c>
      <c r="E59" s="130"/>
      <c r="F59" s="130"/>
      <c r="G59" s="130"/>
      <c r="H59" s="130"/>
      <c r="I59" s="130"/>
      <c r="J59" s="130"/>
      <c r="K59" s="130"/>
      <c r="L59" s="130"/>
      <c r="M59" s="129"/>
      <c r="N59" s="131" t="s">
        <v>231</v>
      </c>
      <c r="O59" s="131" t="s">
        <v>105</v>
      </c>
      <c r="P59" s="131" t="s">
        <v>105</v>
      </c>
      <c r="Q59" s="131" t="s">
        <v>118</v>
      </c>
      <c r="R59" s="131" t="s">
        <v>145</v>
      </c>
      <c r="S59" s="131" t="s">
        <v>146</v>
      </c>
      <c r="T59" s="131" t="s">
        <v>146</v>
      </c>
      <c r="AR59" s="131" t="s">
        <v>105</v>
      </c>
      <c r="AS59" s="131" t="s">
        <v>105</v>
      </c>
      <c r="AU59" s="131" t="s">
        <v>230</v>
      </c>
      <c r="AV59" s="128">
        <v>146</v>
      </c>
    </row>
    <row r="60" spans="1:48" ht="30" customHeight="1">
      <c r="A60" s="129" t="s">
        <v>208</v>
      </c>
      <c r="B60" s="129" t="s">
        <v>201</v>
      </c>
      <c r="C60" s="129" t="s">
        <v>207</v>
      </c>
      <c r="D60" s="133">
        <v>198</v>
      </c>
      <c r="E60" s="130"/>
      <c r="F60" s="130"/>
      <c r="G60" s="130"/>
      <c r="H60" s="130"/>
      <c r="I60" s="130"/>
      <c r="J60" s="130"/>
      <c r="K60" s="130"/>
      <c r="L60" s="130"/>
      <c r="M60" s="129"/>
      <c r="N60" s="131" t="s">
        <v>228</v>
      </c>
      <c r="O60" s="131" t="s">
        <v>105</v>
      </c>
      <c r="P60" s="131" t="s">
        <v>105</v>
      </c>
      <c r="Q60" s="131" t="s">
        <v>118</v>
      </c>
      <c r="R60" s="131" t="s">
        <v>145</v>
      </c>
      <c r="S60" s="131" t="s">
        <v>146</v>
      </c>
      <c r="T60" s="131" t="s">
        <v>146</v>
      </c>
      <c r="AR60" s="131" t="s">
        <v>105</v>
      </c>
      <c r="AS60" s="131" t="s">
        <v>105</v>
      </c>
      <c r="AU60" s="131" t="s">
        <v>227</v>
      </c>
      <c r="AV60" s="128">
        <v>147</v>
      </c>
    </row>
    <row r="61" spans="1:48" ht="30" customHeight="1">
      <c r="A61" s="129" t="s">
        <v>208</v>
      </c>
      <c r="B61" s="129" t="s">
        <v>185</v>
      </c>
      <c r="C61" s="129" t="s">
        <v>207</v>
      </c>
      <c r="D61" s="133">
        <v>78</v>
      </c>
      <c r="E61" s="130"/>
      <c r="F61" s="130"/>
      <c r="G61" s="130"/>
      <c r="H61" s="130"/>
      <c r="I61" s="130"/>
      <c r="J61" s="130"/>
      <c r="K61" s="130"/>
      <c r="L61" s="130"/>
      <c r="M61" s="129"/>
      <c r="N61" s="131" t="s">
        <v>225</v>
      </c>
      <c r="O61" s="131" t="s">
        <v>105</v>
      </c>
      <c r="P61" s="131" t="s">
        <v>105</v>
      </c>
      <c r="Q61" s="131" t="s">
        <v>118</v>
      </c>
      <c r="R61" s="131" t="s">
        <v>145</v>
      </c>
      <c r="S61" s="131" t="s">
        <v>146</v>
      </c>
      <c r="T61" s="131" t="s">
        <v>146</v>
      </c>
      <c r="AR61" s="131" t="s">
        <v>105</v>
      </c>
      <c r="AS61" s="131" t="s">
        <v>105</v>
      </c>
      <c r="AU61" s="131" t="s">
        <v>224</v>
      </c>
      <c r="AV61" s="128">
        <v>148</v>
      </c>
    </row>
    <row r="62" spans="1:48" ht="30" customHeight="1">
      <c r="A62" s="129" t="s">
        <v>208</v>
      </c>
      <c r="B62" s="129" t="s">
        <v>181</v>
      </c>
      <c r="C62" s="129" t="s">
        <v>207</v>
      </c>
      <c r="D62" s="133">
        <v>6</v>
      </c>
      <c r="E62" s="130"/>
      <c r="F62" s="130"/>
      <c r="G62" s="130"/>
      <c r="H62" s="130"/>
      <c r="I62" s="130"/>
      <c r="J62" s="130"/>
      <c r="K62" s="130"/>
      <c r="L62" s="130"/>
      <c r="M62" s="129"/>
      <c r="N62" s="131" t="s">
        <v>222</v>
      </c>
      <c r="O62" s="131" t="s">
        <v>105</v>
      </c>
      <c r="P62" s="131" t="s">
        <v>105</v>
      </c>
      <c r="Q62" s="131" t="s">
        <v>118</v>
      </c>
      <c r="R62" s="131" t="s">
        <v>145</v>
      </c>
      <c r="S62" s="131" t="s">
        <v>146</v>
      </c>
      <c r="T62" s="131" t="s">
        <v>146</v>
      </c>
      <c r="AR62" s="131" t="s">
        <v>105</v>
      </c>
      <c r="AS62" s="131" t="s">
        <v>105</v>
      </c>
      <c r="AU62" s="131" t="s">
        <v>221</v>
      </c>
      <c r="AV62" s="128">
        <v>149</v>
      </c>
    </row>
    <row r="63" spans="1:48" ht="30" customHeight="1">
      <c r="A63" s="129" t="s">
        <v>208</v>
      </c>
      <c r="B63" s="129" t="s">
        <v>177</v>
      </c>
      <c r="C63" s="129" t="s">
        <v>207</v>
      </c>
      <c r="D63" s="133">
        <v>44</v>
      </c>
      <c r="E63" s="130"/>
      <c r="F63" s="130"/>
      <c r="G63" s="130"/>
      <c r="H63" s="130"/>
      <c r="I63" s="130"/>
      <c r="J63" s="130"/>
      <c r="K63" s="130"/>
      <c r="L63" s="130"/>
      <c r="M63" s="129"/>
      <c r="N63" s="131" t="s">
        <v>219</v>
      </c>
      <c r="O63" s="131" t="s">
        <v>105</v>
      </c>
      <c r="P63" s="131" t="s">
        <v>105</v>
      </c>
      <c r="Q63" s="131" t="s">
        <v>118</v>
      </c>
      <c r="R63" s="131" t="s">
        <v>145</v>
      </c>
      <c r="S63" s="131" t="s">
        <v>146</v>
      </c>
      <c r="T63" s="131" t="s">
        <v>146</v>
      </c>
      <c r="AR63" s="131" t="s">
        <v>105</v>
      </c>
      <c r="AS63" s="131" t="s">
        <v>105</v>
      </c>
      <c r="AU63" s="131" t="s">
        <v>218</v>
      </c>
      <c r="AV63" s="128">
        <v>150</v>
      </c>
    </row>
    <row r="64" spans="1:48" ht="30" customHeight="1">
      <c r="A64" s="129" t="s">
        <v>208</v>
      </c>
      <c r="B64" s="129" t="s">
        <v>173</v>
      </c>
      <c r="C64" s="129" t="s">
        <v>207</v>
      </c>
      <c r="D64" s="133">
        <v>86</v>
      </c>
      <c r="E64" s="130"/>
      <c r="F64" s="130"/>
      <c r="G64" s="130"/>
      <c r="H64" s="130"/>
      <c r="I64" s="130"/>
      <c r="J64" s="130"/>
      <c r="K64" s="130"/>
      <c r="L64" s="130"/>
      <c r="M64" s="129"/>
      <c r="N64" s="131" t="s">
        <v>216</v>
      </c>
      <c r="O64" s="131" t="s">
        <v>105</v>
      </c>
      <c r="P64" s="131" t="s">
        <v>105</v>
      </c>
      <c r="Q64" s="131" t="s">
        <v>118</v>
      </c>
      <c r="R64" s="131" t="s">
        <v>145</v>
      </c>
      <c r="S64" s="131" t="s">
        <v>146</v>
      </c>
      <c r="T64" s="131" t="s">
        <v>146</v>
      </c>
      <c r="AR64" s="131" t="s">
        <v>105</v>
      </c>
      <c r="AS64" s="131" t="s">
        <v>105</v>
      </c>
      <c r="AU64" s="131" t="s">
        <v>215</v>
      </c>
      <c r="AV64" s="128">
        <v>151</v>
      </c>
    </row>
    <row r="65" spans="1:48" ht="30" customHeight="1">
      <c r="A65" s="129" t="s">
        <v>208</v>
      </c>
      <c r="B65" s="129" t="s">
        <v>161</v>
      </c>
      <c r="C65" s="129" t="s">
        <v>207</v>
      </c>
      <c r="D65" s="133">
        <v>3</v>
      </c>
      <c r="E65" s="130"/>
      <c r="F65" s="130"/>
      <c r="G65" s="130"/>
      <c r="H65" s="130"/>
      <c r="I65" s="130"/>
      <c r="J65" s="130"/>
      <c r="K65" s="130"/>
      <c r="L65" s="130"/>
      <c r="M65" s="129"/>
      <c r="N65" s="131" t="s">
        <v>213</v>
      </c>
      <c r="O65" s="131" t="s">
        <v>105</v>
      </c>
      <c r="P65" s="131" t="s">
        <v>105</v>
      </c>
      <c r="Q65" s="131" t="s">
        <v>118</v>
      </c>
      <c r="R65" s="131" t="s">
        <v>145</v>
      </c>
      <c r="S65" s="131" t="s">
        <v>146</v>
      </c>
      <c r="T65" s="131" t="s">
        <v>146</v>
      </c>
      <c r="AR65" s="131" t="s">
        <v>105</v>
      </c>
      <c r="AS65" s="131" t="s">
        <v>105</v>
      </c>
      <c r="AU65" s="131" t="s">
        <v>212</v>
      </c>
      <c r="AV65" s="128">
        <v>152</v>
      </c>
    </row>
    <row r="66" spans="1:48" ht="30" customHeight="1">
      <c r="A66" s="129" t="s">
        <v>208</v>
      </c>
      <c r="B66" s="129" t="s">
        <v>157</v>
      </c>
      <c r="C66" s="129" t="s">
        <v>207</v>
      </c>
      <c r="D66" s="133">
        <v>31</v>
      </c>
      <c r="E66" s="130"/>
      <c r="F66" s="130"/>
      <c r="G66" s="130"/>
      <c r="H66" s="130"/>
      <c r="I66" s="130"/>
      <c r="J66" s="130"/>
      <c r="K66" s="130"/>
      <c r="L66" s="130"/>
      <c r="M66" s="129"/>
      <c r="N66" s="131" t="s">
        <v>210</v>
      </c>
      <c r="O66" s="131" t="s">
        <v>105</v>
      </c>
      <c r="P66" s="131" t="s">
        <v>105</v>
      </c>
      <c r="Q66" s="131" t="s">
        <v>118</v>
      </c>
      <c r="R66" s="131" t="s">
        <v>145</v>
      </c>
      <c r="S66" s="131" t="s">
        <v>146</v>
      </c>
      <c r="T66" s="131" t="s">
        <v>146</v>
      </c>
      <c r="AR66" s="131" t="s">
        <v>105</v>
      </c>
      <c r="AS66" s="131" t="s">
        <v>105</v>
      </c>
      <c r="AU66" s="131" t="s">
        <v>209</v>
      </c>
      <c r="AV66" s="128">
        <v>153</v>
      </c>
    </row>
    <row r="67" spans="1:48" ht="30" customHeight="1">
      <c r="A67" s="129" t="s">
        <v>208</v>
      </c>
      <c r="B67" s="129" t="s">
        <v>153</v>
      </c>
      <c r="C67" s="129" t="s">
        <v>207</v>
      </c>
      <c r="D67" s="133">
        <v>2</v>
      </c>
      <c r="E67" s="130"/>
      <c r="F67" s="130"/>
      <c r="G67" s="130"/>
      <c r="H67" s="130"/>
      <c r="I67" s="130"/>
      <c r="J67" s="130"/>
      <c r="K67" s="130"/>
      <c r="L67" s="130"/>
      <c r="M67" s="129"/>
      <c r="N67" s="131" t="s">
        <v>205</v>
      </c>
      <c r="O67" s="131" t="s">
        <v>105</v>
      </c>
      <c r="P67" s="131" t="s">
        <v>105</v>
      </c>
      <c r="Q67" s="131" t="s">
        <v>118</v>
      </c>
      <c r="R67" s="131" t="s">
        <v>145</v>
      </c>
      <c r="S67" s="131" t="s">
        <v>146</v>
      </c>
      <c r="T67" s="131" t="s">
        <v>146</v>
      </c>
      <c r="AR67" s="131" t="s">
        <v>105</v>
      </c>
      <c r="AS67" s="131" t="s">
        <v>105</v>
      </c>
      <c r="AU67" s="131" t="s">
        <v>204</v>
      </c>
      <c r="AV67" s="128">
        <v>154</v>
      </c>
    </row>
    <row r="68" spans="1:48" ht="30" customHeight="1">
      <c r="A68" s="133"/>
      <c r="B68" s="133"/>
      <c r="C68" s="133"/>
      <c r="D68" s="133"/>
      <c r="E68" s="130"/>
      <c r="F68" s="130"/>
      <c r="G68" s="130"/>
      <c r="H68" s="130"/>
      <c r="I68" s="130"/>
      <c r="J68" s="130"/>
      <c r="K68" s="130"/>
      <c r="L68" s="130"/>
      <c r="M68" s="133"/>
      <c r="Q68" s="131" t="s">
        <v>118</v>
      </c>
    </row>
    <row r="69" spans="1:48" ht="30" customHeight="1">
      <c r="A69" s="133"/>
      <c r="B69" s="133"/>
      <c r="C69" s="133"/>
      <c r="D69" s="133"/>
      <c r="E69" s="130"/>
      <c r="F69" s="130"/>
      <c r="G69" s="130"/>
      <c r="H69" s="130"/>
      <c r="I69" s="130"/>
      <c r="J69" s="130"/>
      <c r="K69" s="130"/>
      <c r="L69" s="130"/>
      <c r="M69" s="133"/>
      <c r="Q69" s="131" t="s">
        <v>118</v>
      </c>
    </row>
    <row r="70" spans="1:48" ht="30" customHeight="1">
      <c r="A70" s="133"/>
      <c r="B70" s="133"/>
      <c r="C70" s="133"/>
      <c r="D70" s="133"/>
      <c r="E70" s="130"/>
      <c r="F70" s="130"/>
      <c r="G70" s="130"/>
      <c r="H70" s="130"/>
      <c r="I70" s="130"/>
      <c r="J70" s="130"/>
      <c r="K70" s="130"/>
      <c r="L70" s="130"/>
      <c r="M70" s="133"/>
      <c r="Q70" s="131" t="s">
        <v>118</v>
      </c>
    </row>
    <row r="71" spans="1:48" ht="30" customHeight="1">
      <c r="A71" s="133"/>
      <c r="B71" s="133"/>
      <c r="C71" s="133"/>
      <c r="D71" s="133"/>
      <c r="E71" s="130"/>
      <c r="F71" s="130"/>
      <c r="G71" s="130"/>
      <c r="H71" s="130"/>
      <c r="I71" s="130"/>
      <c r="J71" s="130"/>
      <c r="K71" s="130"/>
      <c r="L71" s="130"/>
      <c r="M71" s="133"/>
      <c r="Q71" s="131" t="s">
        <v>118</v>
      </c>
    </row>
    <row r="72" spans="1:48" ht="30" customHeight="1">
      <c r="A72" s="133"/>
      <c r="B72" s="133"/>
      <c r="C72" s="133"/>
      <c r="D72" s="133"/>
      <c r="E72" s="130"/>
      <c r="F72" s="130"/>
      <c r="G72" s="130"/>
      <c r="H72" s="130"/>
      <c r="I72" s="130"/>
      <c r="J72" s="130"/>
      <c r="K72" s="130"/>
      <c r="L72" s="130"/>
      <c r="M72" s="133"/>
      <c r="Q72" s="131" t="s">
        <v>118</v>
      </c>
    </row>
    <row r="73" spans="1:48" ht="30" customHeight="1">
      <c r="A73" s="129" t="s">
        <v>111</v>
      </c>
      <c r="B73" s="133"/>
      <c r="C73" s="133"/>
      <c r="D73" s="133"/>
      <c r="E73" s="130"/>
      <c r="F73" s="130"/>
      <c r="G73" s="130"/>
      <c r="H73" s="130"/>
      <c r="I73" s="130"/>
      <c r="J73" s="130"/>
      <c r="K73" s="130"/>
      <c r="L73" s="130"/>
      <c r="M73" s="133"/>
      <c r="N73" s="128" t="s">
        <v>143</v>
      </c>
    </row>
  </sheetData>
  <mergeCells count="44">
    <mergeCell ref="G3:H3"/>
    <mergeCell ref="I3:J3"/>
    <mergeCell ref="K3:L3"/>
    <mergeCell ref="M3:M4"/>
    <mergeCell ref="A3:A4"/>
    <mergeCell ref="B3:B4"/>
    <mergeCell ref="C3:C4"/>
    <mergeCell ref="D3:D4"/>
    <mergeCell ref="E3:F3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P3:P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M3:AM4"/>
    <mergeCell ref="AH3:AH4"/>
    <mergeCell ref="AI3:AI4"/>
    <mergeCell ref="AJ3:AJ4"/>
    <mergeCell ref="AK3:AK4"/>
    <mergeCell ref="AL3:AL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207" type="noConversion"/>
  <pageMargins left="0.78740157480314954" right="0" top="0.39370078740157477" bottom="0.39370078740157477" header="0" footer="0"/>
  <pageSetup paperSize="9" scale="64" fitToHeight="0" orientation="landscape" r:id="rId1"/>
  <rowBreaks count="2" manualBreakCount="2">
    <brk id="50" max="16383" man="1"/>
    <brk id="7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tabColor rgb="FF92D050"/>
  </sheetPr>
  <dimension ref="A1:P17"/>
  <sheetViews>
    <sheetView view="pageBreakPreview" workbookViewId="0">
      <selection activeCell="U27" sqref="U27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6" s="7" customFormat="1" ht="30" customHeight="1">
      <c r="A3" s="158" t="str">
        <f>'표지 '!A3:L3</f>
        <v>국립경국대학교 학생회관 및 체육관 조도 개선 공사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</row>
    <row r="4" spans="1:16" s="7" customFormat="1" ht="30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6" s="7" customFormat="1" ht="30" customHeight="1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6" s="2" customFormat="1" ht="31.5" customHeight="1">
      <c r="A6" s="6" t="s">
        <v>81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59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</row>
    <row r="17" s="2" customFormat="1" ht="24" customHeight="1"/>
  </sheetData>
  <mergeCells count="4">
    <mergeCell ref="A2:L2"/>
    <mergeCell ref="A3:L3"/>
    <mergeCell ref="A4:L4"/>
    <mergeCell ref="A16:L16"/>
  </mergeCells>
  <phoneticPr fontId="199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EB85A-9E5D-4893-8C20-B1428DB85294}">
  <sheetPr>
    <pageSetUpPr fitToPage="1"/>
  </sheetPr>
  <dimension ref="A1:T27"/>
  <sheetViews>
    <sheetView workbookViewId="0">
      <selection activeCell="I11" sqref="I11"/>
    </sheetView>
  </sheetViews>
  <sheetFormatPr defaultRowHeight="16.5"/>
  <cols>
    <col min="1" max="1" width="40.625" style="128" customWidth="1"/>
    <col min="2" max="2" width="20.625" style="128" customWidth="1"/>
    <col min="3" max="4" width="4.625" style="128" customWidth="1"/>
    <col min="5" max="12" width="13.625" style="128" customWidth="1"/>
    <col min="13" max="13" width="12.625" style="128" customWidth="1"/>
    <col min="14" max="16" width="2.625" style="128" hidden="1" customWidth="1"/>
    <col min="17" max="19" width="1.625" style="128" hidden="1" customWidth="1"/>
    <col min="20" max="20" width="18.625" style="128" hidden="1" customWidth="1"/>
    <col min="21" max="16384" width="9" style="128"/>
  </cols>
  <sheetData>
    <row r="1" spans="1:20" ht="30" customHeight="1">
      <c r="A1" s="140" t="s">
        <v>702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20" ht="30" customHeight="1">
      <c r="A2" s="138" t="s">
        <v>141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6"/>
    </row>
    <row r="3" spans="1:20" ht="30" customHeight="1">
      <c r="A3" s="216" t="s">
        <v>140</v>
      </c>
      <c r="B3" s="216" t="s">
        <v>139</v>
      </c>
      <c r="C3" s="216" t="s">
        <v>138</v>
      </c>
      <c r="D3" s="216" t="s">
        <v>137</v>
      </c>
      <c r="E3" s="216" t="s">
        <v>136</v>
      </c>
      <c r="F3" s="216"/>
      <c r="G3" s="216" t="s">
        <v>135</v>
      </c>
      <c r="H3" s="216"/>
      <c r="I3" s="216" t="s">
        <v>134</v>
      </c>
      <c r="J3" s="216"/>
      <c r="K3" s="216" t="s">
        <v>133</v>
      </c>
      <c r="L3" s="216"/>
      <c r="M3" s="216" t="s">
        <v>132</v>
      </c>
      <c r="N3" s="215" t="s">
        <v>131</v>
      </c>
      <c r="O3" s="215" t="s">
        <v>130</v>
      </c>
      <c r="P3" s="215" t="s">
        <v>129</v>
      </c>
      <c r="Q3" s="215" t="s">
        <v>128</v>
      </c>
      <c r="R3" s="215" t="s">
        <v>127</v>
      </c>
      <c r="S3" s="215" t="s">
        <v>126</v>
      </c>
      <c r="T3" s="215" t="s">
        <v>125</v>
      </c>
    </row>
    <row r="4" spans="1:20" ht="30" customHeight="1">
      <c r="A4" s="217"/>
      <c r="B4" s="217"/>
      <c r="C4" s="217"/>
      <c r="D4" s="217"/>
      <c r="E4" s="134" t="s">
        <v>124</v>
      </c>
      <c r="F4" s="134" t="s">
        <v>123</v>
      </c>
      <c r="G4" s="134" t="s">
        <v>124</v>
      </c>
      <c r="H4" s="134" t="s">
        <v>123</v>
      </c>
      <c r="I4" s="134" t="s">
        <v>124</v>
      </c>
      <c r="J4" s="134" t="s">
        <v>123</v>
      </c>
      <c r="K4" s="134" t="s">
        <v>124</v>
      </c>
      <c r="L4" s="134" t="s">
        <v>123</v>
      </c>
      <c r="M4" s="217"/>
      <c r="N4" s="215"/>
      <c r="O4" s="215"/>
      <c r="P4" s="215"/>
      <c r="Q4" s="215"/>
      <c r="R4" s="215"/>
      <c r="S4" s="215"/>
      <c r="T4" s="215"/>
    </row>
    <row r="5" spans="1:20" ht="30" customHeight="1">
      <c r="A5" s="129" t="s">
        <v>122</v>
      </c>
      <c r="B5" s="129" t="s">
        <v>105</v>
      </c>
      <c r="C5" s="129" t="s">
        <v>105</v>
      </c>
      <c r="D5" s="133">
        <v>1</v>
      </c>
      <c r="E5" s="130">
        <f>F6</f>
        <v>99576000</v>
      </c>
      <c r="F5" s="130">
        <f>E5*D5</f>
        <v>99576000</v>
      </c>
      <c r="G5" s="130">
        <f>H6</f>
        <v>0</v>
      </c>
      <c r="H5" s="130">
        <f>G5*D5</f>
        <v>0</v>
      </c>
      <c r="I5" s="130">
        <f>J6</f>
        <v>0</v>
      </c>
      <c r="J5" s="130">
        <f>I5*D5</f>
        <v>0</v>
      </c>
      <c r="K5" s="130">
        <f t="shared" ref="K5:L7" si="0">E5+G5+I5</f>
        <v>99576000</v>
      </c>
      <c r="L5" s="130">
        <f t="shared" si="0"/>
        <v>99576000</v>
      </c>
      <c r="M5" s="129" t="s">
        <v>105</v>
      </c>
      <c r="N5" s="131" t="s">
        <v>117</v>
      </c>
      <c r="O5" s="131" t="s">
        <v>105</v>
      </c>
      <c r="P5" s="131" t="s">
        <v>105</v>
      </c>
      <c r="Q5" s="131" t="s">
        <v>105</v>
      </c>
      <c r="R5" s="128">
        <v>1</v>
      </c>
      <c r="S5" s="131" t="s">
        <v>105</v>
      </c>
      <c r="T5" s="132"/>
    </row>
    <row r="6" spans="1:20" ht="30" customHeight="1">
      <c r="A6" s="129" t="s">
        <v>116</v>
      </c>
      <c r="B6" s="129" t="s">
        <v>105</v>
      </c>
      <c r="C6" s="129" t="s">
        <v>105</v>
      </c>
      <c r="D6" s="133">
        <v>1</v>
      </c>
      <c r="E6" s="130">
        <f>F7</f>
        <v>99576000</v>
      </c>
      <c r="F6" s="130">
        <f>E6*D6</f>
        <v>99576000</v>
      </c>
      <c r="G6" s="130">
        <f>H7</f>
        <v>0</v>
      </c>
      <c r="H6" s="130">
        <f>G6*D6</f>
        <v>0</v>
      </c>
      <c r="I6" s="130">
        <f>J7</f>
        <v>0</v>
      </c>
      <c r="J6" s="130">
        <f>I6*D6</f>
        <v>0</v>
      </c>
      <c r="K6" s="130">
        <f t="shared" si="0"/>
        <v>99576000</v>
      </c>
      <c r="L6" s="130">
        <f t="shared" si="0"/>
        <v>99576000</v>
      </c>
      <c r="M6" s="129" t="s">
        <v>105</v>
      </c>
      <c r="N6" s="131" t="s">
        <v>112</v>
      </c>
      <c r="O6" s="131" t="s">
        <v>105</v>
      </c>
      <c r="P6" s="131" t="s">
        <v>105</v>
      </c>
      <c r="Q6" s="131" t="s">
        <v>115</v>
      </c>
      <c r="R6" s="128">
        <v>2</v>
      </c>
      <c r="S6" s="131" t="s">
        <v>105</v>
      </c>
      <c r="T6" s="132">
        <f>L6*1</f>
        <v>99576000</v>
      </c>
    </row>
    <row r="7" spans="1:20" ht="30" customHeight="1">
      <c r="A7" s="129" t="s">
        <v>114</v>
      </c>
      <c r="B7" s="129" t="s">
        <v>105</v>
      </c>
      <c r="C7" s="129" t="s">
        <v>105</v>
      </c>
      <c r="D7" s="133">
        <v>1</v>
      </c>
      <c r="E7" s="130">
        <f>관급내역서!F27</f>
        <v>99576000</v>
      </c>
      <c r="F7" s="130">
        <f>E7*D7</f>
        <v>99576000</v>
      </c>
      <c r="G7" s="130">
        <f>관급내역서!H27</f>
        <v>0</v>
      </c>
      <c r="H7" s="130">
        <f>G7*D7</f>
        <v>0</v>
      </c>
      <c r="I7" s="130">
        <f>관급내역서!J27</f>
        <v>0</v>
      </c>
      <c r="J7" s="130">
        <f>I7*D7</f>
        <v>0</v>
      </c>
      <c r="K7" s="130">
        <f t="shared" si="0"/>
        <v>99576000</v>
      </c>
      <c r="L7" s="130">
        <f t="shared" si="0"/>
        <v>99576000</v>
      </c>
      <c r="M7" s="129" t="s">
        <v>105</v>
      </c>
      <c r="N7" s="131" t="s">
        <v>113</v>
      </c>
      <c r="O7" s="131" t="s">
        <v>105</v>
      </c>
      <c r="P7" s="131" t="s">
        <v>112</v>
      </c>
      <c r="Q7" s="131" t="s">
        <v>105</v>
      </c>
      <c r="R7" s="128">
        <v>3</v>
      </c>
      <c r="S7" s="131" t="s">
        <v>105</v>
      </c>
      <c r="T7" s="132"/>
    </row>
    <row r="8" spans="1:20" ht="30" customHeight="1">
      <c r="A8" s="129"/>
      <c r="B8" s="129"/>
      <c r="C8" s="129"/>
      <c r="D8" s="133"/>
      <c r="E8" s="130"/>
      <c r="F8" s="130"/>
      <c r="G8" s="130"/>
      <c r="H8" s="130"/>
      <c r="I8" s="130"/>
      <c r="J8" s="130"/>
      <c r="K8" s="130"/>
      <c r="L8" s="130"/>
      <c r="M8" s="129"/>
      <c r="N8" s="131"/>
      <c r="O8" s="131"/>
      <c r="P8" s="131"/>
      <c r="Q8" s="131"/>
      <c r="S8" s="131"/>
      <c r="T8" s="132"/>
    </row>
    <row r="9" spans="1:20" ht="30" customHeight="1">
      <c r="A9" s="129"/>
      <c r="B9" s="129"/>
      <c r="C9" s="129"/>
      <c r="D9" s="133"/>
      <c r="E9" s="130"/>
      <c r="F9" s="130"/>
      <c r="G9" s="130"/>
      <c r="H9" s="130"/>
      <c r="I9" s="130"/>
      <c r="J9" s="130"/>
      <c r="K9" s="130"/>
      <c r="L9" s="130"/>
      <c r="M9" s="129"/>
      <c r="N9" s="131"/>
      <c r="O9" s="131"/>
      <c r="P9" s="131"/>
      <c r="Q9" s="131"/>
      <c r="S9" s="131"/>
      <c r="T9" s="132"/>
    </row>
    <row r="10" spans="1:20" ht="30" customHeight="1">
      <c r="A10" s="133"/>
      <c r="B10" s="133"/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T10" s="132"/>
    </row>
    <row r="11" spans="1:20" ht="30" customHeight="1">
      <c r="A11" s="133"/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T11" s="132"/>
    </row>
    <row r="12" spans="1:20" ht="30" customHeight="1">
      <c r="A12" s="133"/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T12" s="132"/>
    </row>
    <row r="13" spans="1:20" ht="30" customHeight="1">
      <c r="A13" s="133"/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T13" s="132"/>
    </row>
    <row r="14" spans="1:20" ht="30" customHeight="1">
      <c r="A14" s="133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T14" s="132"/>
    </row>
    <row r="15" spans="1:20" ht="30" customHeight="1">
      <c r="A15" s="133"/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T15" s="132"/>
    </row>
    <row r="16" spans="1:20" ht="30" customHeight="1">
      <c r="A16" s="133"/>
      <c r="B16" s="133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T16" s="132"/>
    </row>
    <row r="17" spans="1:20" ht="30" customHeight="1">
      <c r="A17" s="133"/>
      <c r="B17" s="133"/>
      <c r="C17" s="133"/>
      <c r="D17" s="133"/>
      <c r="E17" s="133"/>
      <c r="F17" s="133"/>
      <c r="G17" s="133"/>
      <c r="H17" s="133"/>
      <c r="I17" s="133"/>
      <c r="J17" s="133"/>
      <c r="K17" s="133"/>
      <c r="L17" s="133"/>
      <c r="M17" s="133"/>
      <c r="T17" s="132"/>
    </row>
    <row r="18" spans="1:20" ht="30" customHeight="1">
      <c r="A18" s="133"/>
      <c r="B18" s="133"/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T18" s="132"/>
    </row>
    <row r="19" spans="1:20" ht="30" customHeight="1">
      <c r="A19" s="133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T19" s="132"/>
    </row>
    <row r="20" spans="1:20" ht="30" customHeight="1">
      <c r="A20" s="133"/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T20" s="132"/>
    </row>
    <row r="21" spans="1:20" ht="30" customHeight="1">
      <c r="A21" s="133"/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T21" s="132"/>
    </row>
    <row r="22" spans="1:20" ht="30" customHeight="1">
      <c r="A22" s="133"/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T22" s="132"/>
    </row>
    <row r="23" spans="1:20" ht="30" customHeight="1">
      <c r="A23" s="133"/>
      <c r="B23" s="133"/>
      <c r="C23" s="133"/>
      <c r="D23" s="133"/>
      <c r="E23" s="133"/>
      <c r="F23" s="133"/>
      <c r="G23" s="133"/>
      <c r="H23" s="133"/>
      <c r="I23" s="133"/>
      <c r="J23" s="133"/>
      <c r="K23" s="133"/>
      <c r="L23" s="133"/>
      <c r="M23" s="133"/>
      <c r="T23" s="132"/>
    </row>
    <row r="24" spans="1:20" ht="30" customHeight="1">
      <c r="A24" s="133"/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T24" s="132"/>
    </row>
    <row r="25" spans="1:20" ht="30" customHeight="1">
      <c r="A25" s="133"/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T25" s="132"/>
    </row>
    <row r="26" spans="1:20" ht="30" customHeight="1">
      <c r="A26" s="133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T26" s="132"/>
    </row>
    <row r="27" spans="1:20" ht="30" customHeight="1">
      <c r="A27" s="129" t="s">
        <v>111</v>
      </c>
      <c r="B27" s="133"/>
      <c r="C27" s="133"/>
      <c r="D27" s="133"/>
      <c r="E27" s="133"/>
      <c r="F27" s="130">
        <f>F5</f>
        <v>99576000</v>
      </c>
      <c r="G27" s="133"/>
      <c r="H27" s="130">
        <f>H5</f>
        <v>0</v>
      </c>
      <c r="I27" s="133"/>
      <c r="J27" s="130">
        <f>J5</f>
        <v>0</v>
      </c>
      <c r="K27" s="133"/>
      <c r="L27" s="130">
        <f>L5</f>
        <v>99576000</v>
      </c>
      <c r="M27" s="133"/>
      <c r="T27" s="132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207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C3911-1794-405C-AFDF-F81D0BE7AA57}">
  <sheetPr>
    <pageSetUpPr fitToPage="1"/>
  </sheetPr>
  <dimension ref="A1:AV27"/>
  <sheetViews>
    <sheetView view="pageBreakPreview" zoomScale="60" zoomScaleNormal="100" workbookViewId="0">
      <selection activeCell="M3" sqref="M3:M4"/>
    </sheetView>
  </sheetViews>
  <sheetFormatPr defaultRowHeight="16.5"/>
  <cols>
    <col min="1" max="2" width="30.625" style="128" customWidth="1"/>
    <col min="3" max="3" width="4.625" style="128" customWidth="1"/>
    <col min="4" max="4" width="8.625" style="128" customWidth="1"/>
    <col min="5" max="12" width="13.625" style="128" customWidth="1"/>
    <col min="13" max="13" width="12.625" style="128" customWidth="1"/>
    <col min="14" max="43" width="2.625" style="128" hidden="1" customWidth="1"/>
    <col min="44" max="44" width="10.625" style="128" hidden="1" customWidth="1"/>
    <col min="45" max="46" width="1.625" style="128" hidden="1" customWidth="1"/>
    <col min="47" max="47" width="24.625" style="128" hidden="1" customWidth="1"/>
    <col min="48" max="48" width="10.625" style="128" hidden="1" customWidth="1"/>
    <col min="49" max="16384" width="9" style="128"/>
  </cols>
  <sheetData>
    <row r="1" spans="1:48" ht="30" customHeight="1">
      <c r="A1" s="140" t="s">
        <v>701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48" ht="30" customHeight="1">
      <c r="A2" s="138" t="s">
        <v>141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6"/>
    </row>
    <row r="3" spans="1:48" ht="30" customHeight="1">
      <c r="A3" s="216" t="s">
        <v>140</v>
      </c>
      <c r="B3" s="216" t="s">
        <v>139</v>
      </c>
      <c r="C3" s="216" t="s">
        <v>138</v>
      </c>
      <c r="D3" s="216" t="s">
        <v>137</v>
      </c>
      <c r="E3" s="216" t="s">
        <v>136</v>
      </c>
      <c r="F3" s="216"/>
      <c r="G3" s="216" t="s">
        <v>135</v>
      </c>
      <c r="H3" s="216"/>
      <c r="I3" s="216" t="s">
        <v>134</v>
      </c>
      <c r="J3" s="216"/>
      <c r="K3" s="216" t="s">
        <v>133</v>
      </c>
      <c r="L3" s="216"/>
      <c r="M3" s="216" t="s">
        <v>132</v>
      </c>
      <c r="N3" s="215" t="s">
        <v>334</v>
      </c>
      <c r="O3" s="215" t="s">
        <v>130</v>
      </c>
      <c r="P3" s="215" t="s">
        <v>333</v>
      </c>
      <c r="Q3" s="215" t="s">
        <v>131</v>
      </c>
      <c r="R3" s="215" t="s">
        <v>332</v>
      </c>
      <c r="S3" s="215" t="s">
        <v>331</v>
      </c>
      <c r="T3" s="215" t="s">
        <v>330</v>
      </c>
      <c r="U3" s="215" t="s">
        <v>329</v>
      </c>
      <c r="V3" s="215" t="s">
        <v>328</v>
      </c>
      <c r="W3" s="215" t="s">
        <v>327</v>
      </c>
      <c r="X3" s="215" t="s">
        <v>326</v>
      </c>
      <c r="Y3" s="215" t="s">
        <v>325</v>
      </c>
      <c r="Z3" s="215" t="s">
        <v>324</v>
      </c>
      <c r="AA3" s="215" t="s">
        <v>323</v>
      </c>
      <c r="AB3" s="215" t="s">
        <v>322</v>
      </c>
      <c r="AC3" s="215" t="s">
        <v>321</v>
      </c>
      <c r="AD3" s="215" t="s">
        <v>320</v>
      </c>
      <c r="AE3" s="215" t="s">
        <v>319</v>
      </c>
      <c r="AF3" s="215" t="s">
        <v>318</v>
      </c>
      <c r="AG3" s="215" t="s">
        <v>317</v>
      </c>
      <c r="AH3" s="215" t="s">
        <v>316</v>
      </c>
      <c r="AI3" s="215" t="s">
        <v>315</v>
      </c>
      <c r="AJ3" s="215" t="s">
        <v>314</v>
      </c>
      <c r="AK3" s="215" t="s">
        <v>313</v>
      </c>
      <c r="AL3" s="215" t="s">
        <v>312</v>
      </c>
      <c r="AM3" s="215" t="s">
        <v>311</v>
      </c>
      <c r="AN3" s="215" t="s">
        <v>310</v>
      </c>
      <c r="AO3" s="215" t="s">
        <v>309</v>
      </c>
      <c r="AP3" s="215" t="s">
        <v>308</v>
      </c>
      <c r="AQ3" s="215" t="s">
        <v>307</v>
      </c>
      <c r="AR3" s="215" t="s">
        <v>306</v>
      </c>
      <c r="AS3" s="215" t="s">
        <v>128</v>
      </c>
      <c r="AT3" s="215" t="s">
        <v>127</v>
      </c>
      <c r="AU3" s="215" t="s">
        <v>305</v>
      </c>
      <c r="AV3" s="215" t="s">
        <v>304</v>
      </c>
    </row>
    <row r="4" spans="1:48" ht="30" customHeight="1">
      <c r="A4" s="217"/>
      <c r="B4" s="217"/>
      <c r="C4" s="217"/>
      <c r="D4" s="217"/>
      <c r="E4" s="141" t="s">
        <v>124</v>
      </c>
      <c r="F4" s="141" t="s">
        <v>123</v>
      </c>
      <c r="G4" s="141" t="s">
        <v>124</v>
      </c>
      <c r="H4" s="141" t="s">
        <v>123</v>
      </c>
      <c r="I4" s="141" t="s">
        <v>124</v>
      </c>
      <c r="J4" s="141" t="s">
        <v>123</v>
      </c>
      <c r="K4" s="141" t="s">
        <v>124</v>
      </c>
      <c r="L4" s="141" t="s">
        <v>123</v>
      </c>
      <c r="M4" s="217"/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H4" s="215"/>
      <c r="AI4" s="215"/>
      <c r="AJ4" s="215"/>
      <c r="AK4" s="215"/>
      <c r="AL4" s="215"/>
      <c r="AM4" s="215"/>
      <c r="AN4" s="215"/>
      <c r="AO4" s="215"/>
      <c r="AP4" s="215"/>
      <c r="AQ4" s="215"/>
      <c r="AR4" s="215"/>
      <c r="AS4" s="215"/>
      <c r="AT4" s="215"/>
      <c r="AU4" s="215"/>
      <c r="AV4" s="215"/>
    </row>
    <row r="5" spans="1:48" ht="30" customHeight="1">
      <c r="A5" s="129" t="s">
        <v>114</v>
      </c>
      <c r="B5" s="129" t="s">
        <v>203</v>
      </c>
      <c r="C5" s="133"/>
      <c r="D5" s="133"/>
      <c r="E5" s="130"/>
      <c r="F5" s="130"/>
      <c r="G5" s="130"/>
      <c r="H5" s="130"/>
      <c r="I5" s="130"/>
      <c r="J5" s="130"/>
      <c r="K5" s="130"/>
      <c r="L5" s="130"/>
      <c r="M5" s="133"/>
      <c r="Q5" s="131" t="s">
        <v>113</v>
      </c>
    </row>
    <row r="6" spans="1:48" ht="30" customHeight="1">
      <c r="A6" s="129" t="s">
        <v>202</v>
      </c>
      <c r="B6" s="129" t="s">
        <v>201</v>
      </c>
      <c r="C6" s="129" t="s">
        <v>148</v>
      </c>
      <c r="D6" s="133">
        <v>712</v>
      </c>
      <c r="E6" s="130">
        <f>TRUNC(단가대비표!O5,0)</f>
        <v>90000</v>
      </c>
      <c r="F6" s="130">
        <f t="shared" ref="F6:F19" si="0">TRUNC(E6*D6, 0)</f>
        <v>64080000</v>
      </c>
      <c r="G6" s="130">
        <f>TRUNC(단가대비표!P5,0)</f>
        <v>0</v>
      </c>
      <c r="H6" s="130">
        <f t="shared" ref="H6:H19" si="1">TRUNC(G6*D6, 0)</f>
        <v>0</v>
      </c>
      <c r="I6" s="130">
        <f>TRUNC(단가대비표!V5,0)</f>
        <v>0</v>
      </c>
      <c r="J6" s="130">
        <f t="shared" ref="J6:J19" si="2">TRUNC(I6*D6, 0)</f>
        <v>0</v>
      </c>
      <c r="K6" s="130">
        <f t="shared" ref="K6:K19" si="3">TRUNC(E6+G6+I6, 0)</f>
        <v>90000</v>
      </c>
      <c r="L6" s="130">
        <f t="shared" ref="L6:L19" si="4">TRUNC(F6+H6+J6, 0)</f>
        <v>64080000</v>
      </c>
      <c r="M6" s="129" t="s">
        <v>105</v>
      </c>
      <c r="N6" s="131" t="s">
        <v>200</v>
      </c>
      <c r="O6" s="131" t="s">
        <v>105</v>
      </c>
      <c r="P6" s="131" t="s">
        <v>105</v>
      </c>
      <c r="Q6" s="131" t="s">
        <v>113</v>
      </c>
      <c r="R6" s="131" t="s">
        <v>146</v>
      </c>
      <c r="S6" s="131" t="s">
        <v>146</v>
      </c>
      <c r="T6" s="131" t="s">
        <v>145</v>
      </c>
      <c r="AR6" s="131" t="s">
        <v>105</v>
      </c>
      <c r="AS6" s="131" t="s">
        <v>105</v>
      </c>
      <c r="AU6" s="131" t="s">
        <v>199</v>
      </c>
      <c r="AV6" s="128">
        <v>157</v>
      </c>
    </row>
    <row r="7" spans="1:48" ht="30" customHeight="1">
      <c r="A7" s="129" t="s">
        <v>198</v>
      </c>
      <c r="B7" s="129" t="s">
        <v>197</v>
      </c>
      <c r="C7" s="129" t="s">
        <v>148</v>
      </c>
      <c r="D7" s="133">
        <v>13</v>
      </c>
      <c r="E7" s="130">
        <f>TRUNC(단가대비표!O6,0)</f>
        <v>90000</v>
      </c>
      <c r="F7" s="130">
        <f t="shared" si="0"/>
        <v>1170000</v>
      </c>
      <c r="G7" s="130">
        <f>TRUNC(단가대비표!P6,0)</f>
        <v>0</v>
      </c>
      <c r="H7" s="130">
        <f t="shared" si="1"/>
        <v>0</v>
      </c>
      <c r="I7" s="130">
        <f>TRUNC(단가대비표!V6,0)</f>
        <v>0</v>
      </c>
      <c r="J7" s="130">
        <f t="shared" si="2"/>
        <v>0</v>
      </c>
      <c r="K7" s="130">
        <f t="shared" si="3"/>
        <v>90000</v>
      </c>
      <c r="L7" s="130">
        <f t="shared" si="4"/>
        <v>1170000</v>
      </c>
      <c r="M7" s="129" t="s">
        <v>105</v>
      </c>
      <c r="N7" s="131" t="s">
        <v>196</v>
      </c>
      <c r="O7" s="131" t="s">
        <v>105</v>
      </c>
      <c r="P7" s="131" t="s">
        <v>105</v>
      </c>
      <c r="Q7" s="131" t="s">
        <v>113</v>
      </c>
      <c r="R7" s="131" t="s">
        <v>146</v>
      </c>
      <c r="S7" s="131" t="s">
        <v>146</v>
      </c>
      <c r="T7" s="131" t="s">
        <v>145</v>
      </c>
      <c r="AR7" s="131" t="s">
        <v>105</v>
      </c>
      <c r="AS7" s="131" t="s">
        <v>105</v>
      </c>
      <c r="AU7" s="131" t="s">
        <v>195</v>
      </c>
      <c r="AV7" s="128">
        <v>158</v>
      </c>
    </row>
    <row r="8" spans="1:48" ht="30" customHeight="1">
      <c r="A8" s="129" t="s">
        <v>194</v>
      </c>
      <c r="B8" s="129" t="s">
        <v>193</v>
      </c>
      <c r="C8" s="129" t="s">
        <v>148</v>
      </c>
      <c r="D8" s="133">
        <v>2</v>
      </c>
      <c r="E8" s="130">
        <f>TRUNC(단가대비표!O7,0)</f>
        <v>110000</v>
      </c>
      <c r="F8" s="130">
        <f t="shared" si="0"/>
        <v>220000</v>
      </c>
      <c r="G8" s="130">
        <f>TRUNC(단가대비표!P7,0)</f>
        <v>0</v>
      </c>
      <c r="H8" s="130">
        <f t="shared" si="1"/>
        <v>0</v>
      </c>
      <c r="I8" s="130">
        <f>TRUNC(단가대비표!V7,0)</f>
        <v>0</v>
      </c>
      <c r="J8" s="130">
        <f t="shared" si="2"/>
        <v>0</v>
      </c>
      <c r="K8" s="130">
        <f t="shared" si="3"/>
        <v>110000</v>
      </c>
      <c r="L8" s="130">
        <f t="shared" si="4"/>
        <v>220000</v>
      </c>
      <c r="M8" s="129" t="s">
        <v>105</v>
      </c>
      <c r="N8" s="131" t="s">
        <v>192</v>
      </c>
      <c r="O8" s="131" t="s">
        <v>105</v>
      </c>
      <c r="P8" s="131" t="s">
        <v>105</v>
      </c>
      <c r="Q8" s="131" t="s">
        <v>113</v>
      </c>
      <c r="R8" s="131" t="s">
        <v>146</v>
      </c>
      <c r="S8" s="131" t="s">
        <v>146</v>
      </c>
      <c r="T8" s="131" t="s">
        <v>145</v>
      </c>
      <c r="AR8" s="131" t="s">
        <v>105</v>
      </c>
      <c r="AS8" s="131" t="s">
        <v>105</v>
      </c>
      <c r="AU8" s="131" t="s">
        <v>191</v>
      </c>
      <c r="AV8" s="128">
        <v>159</v>
      </c>
    </row>
    <row r="9" spans="1:48" ht="30" customHeight="1">
      <c r="A9" s="129" t="s">
        <v>190</v>
      </c>
      <c r="B9" s="129" t="s">
        <v>189</v>
      </c>
      <c r="C9" s="129" t="s">
        <v>148</v>
      </c>
      <c r="D9" s="133">
        <v>33</v>
      </c>
      <c r="E9" s="130">
        <f>TRUNC(단가대비표!O8,0)</f>
        <v>94000</v>
      </c>
      <c r="F9" s="130">
        <f t="shared" si="0"/>
        <v>3102000</v>
      </c>
      <c r="G9" s="130">
        <f>TRUNC(단가대비표!P8,0)</f>
        <v>0</v>
      </c>
      <c r="H9" s="130">
        <f t="shared" si="1"/>
        <v>0</v>
      </c>
      <c r="I9" s="130">
        <f>TRUNC(단가대비표!V8,0)</f>
        <v>0</v>
      </c>
      <c r="J9" s="130">
        <f t="shared" si="2"/>
        <v>0</v>
      </c>
      <c r="K9" s="130">
        <f t="shared" si="3"/>
        <v>94000</v>
      </c>
      <c r="L9" s="130">
        <f t="shared" si="4"/>
        <v>3102000</v>
      </c>
      <c r="M9" s="129" t="s">
        <v>105</v>
      </c>
      <c r="N9" s="131" t="s">
        <v>188</v>
      </c>
      <c r="O9" s="131" t="s">
        <v>105</v>
      </c>
      <c r="P9" s="131" t="s">
        <v>105</v>
      </c>
      <c r="Q9" s="131" t="s">
        <v>113</v>
      </c>
      <c r="R9" s="131" t="s">
        <v>146</v>
      </c>
      <c r="S9" s="131" t="s">
        <v>146</v>
      </c>
      <c r="T9" s="131" t="s">
        <v>145</v>
      </c>
      <c r="AR9" s="131" t="s">
        <v>105</v>
      </c>
      <c r="AS9" s="131" t="s">
        <v>105</v>
      </c>
      <c r="AU9" s="131" t="s">
        <v>187</v>
      </c>
      <c r="AV9" s="128">
        <v>160</v>
      </c>
    </row>
    <row r="10" spans="1:48" ht="30" customHeight="1">
      <c r="A10" s="129" t="s">
        <v>186</v>
      </c>
      <c r="B10" s="129" t="s">
        <v>185</v>
      </c>
      <c r="C10" s="129" t="s">
        <v>148</v>
      </c>
      <c r="D10" s="133">
        <v>83</v>
      </c>
      <c r="E10" s="130">
        <f>TRUNC(단가대비표!O9,0)</f>
        <v>72000</v>
      </c>
      <c r="F10" s="130">
        <f t="shared" si="0"/>
        <v>5976000</v>
      </c>
      <c r="G10" s="130">
        <f>TRUNC(단가대비표!P9,0)</f>
        <v>0</v>
      </c>
      <c r="H10" s="130">
        <f t="shared" si="1"/>
        <v>0</v>
      </c>
      <c r="I10" s="130">
        <f>TRUNC(단가대비표!V9,0)</f>
        <v>0</v>
      </c>
      <c r="J10" s="130">
        <f t="shared" si="2"/>
        <v>0</v>
      </c>
      <c r="K10" s="130">
        <f t="shared" si="3"/>
        <v>72000</v>
      </c>
      <c r="L10" s="130">
        <f t="shared" si="4"/>
        <v>5976000</v>
      </c>
      <c r="M10" s="129" t="s">
        <v>105</v>
      </c>
      <c r="N10" s="131" t="s">
        <v>184</v>
      </c>
      <c r="O10" s="131" t="s">
        <v>105</v>
      </c>
      <c r="P10" s="131" t="s">
        <v>105</v>
      </c>
      <c r="Q10" s="131" t="s">
        <v>113</v>
      </c>
      <c r="R10" s="131" t="s">
        <v>146</v>
      </c>
      <c r="S10" s="131" t="s">
        <v>146</v>
      </c>
      <c r="T10" s="131" t="s">
        <v>145</v>
      </c>
      <c r="AR10" s="131" t="s">
        <v>105</v>
      </c>
      <c r="AS10" s="131" t="s">
        <v>105</v>
      </c>
      <c r="AU10" s="131" t="s">
        <v>183</v>
      </c>
      <c r="AV10" s="128">
        <v>161</v>
      </c>
    </row>
    <row r="11" spans="1:48" ht="30" customHeight="1">
      <c r="A11" s="129" t="s">
        <v>182</v>
      </c>
      <c r="B11" s="129" t="s">
        <v>181</v>
      </c>
      <c r="C11" s="129" t="s">
        <v>148</v>
      </c>
      <c r="D11" s="133">
        <v>6</v>
      </c>
      <c r="E11" s="130">
        <f>TRUNC(단가대비표!O10,0)</f>
        <v>72000</v>
      </c>
      <c r="F11" s="130">
        <f t="shared" si="0"/>
        <v>432000</v>
      </c>
      <c r="G11" s="130">
        <f>TRUNC(단가대비표!P10,0)</f>
        <v>0</v>
      </c>
      <c r="H11" s="130">
        <f t="shared" si="1"/>
        <v>0</v>
      </c>
      <c r="I11" s="130">
        <f>TRUNC(단가대비표!V10,0)</f>
        <v>0</v>
      </c>
      <c r="J11" s="130">
        <f t="shared" si="2"/>
        <v>0</v>
      </c>
      <c r="K11" s="130">
        <f t="shared" si="3"/>
        <v>72000</v>
      </c>
      <c r="L11" s="130">
        <f t="shared" si="4"/>
        <v>432000</v>
      </c>
      <c r="M11" s="129" t="s">
        <v>105</v>
      </c>
      <c r="N11" s="131" t="s">
        <v>180</v>
      </c>
      <c r="O11" s="131" t="s">
        <v>105</v>
      </c>
      <c r="P11" s="131" t="s">
        <v>105</v>
      </c>
      <c r="Q11" s="131" t="s">
        <v>113</v>
      </c>
      <c r="R11" s="131" t="s">
        <v>146</v>
      </c>
      <c r="S11" s="131" t="s">
        <v>146</v>
      </c>
      <c r="T11" s="131" t="s">
        <v>145</v>
      </c>
      <c r="AR11" s="131" t="s">
        <v>105</v>
      </c>
      <c r="AS11" s="131" t="s">
        <v>105</v>
      </c>
      <c r="AU11" s="131" t="s">
        <v>179</v>
      </c>
      <c r="AV11" s="128">
        <v>162</v>
      </c>
    </row>
    <row r="12" spans="1:48" ht="30" customHeight="1">
      <c r="A12" s="129" t="s">
        <v>178</v>
      </c>
      <c r="B12" s="129" t="s">
        <v>177</v>
      </c>
      <c r="C12" s="129" t="s">
        <v>148</v>
      </c>
      <c r="D12" s="133">
        <v>51</v>
      </c>
      <c r="E12" s="130">
        <f>TRUNC(단가대비표!O11,0)</f>
        <v>88000</v>
      </c>
      <c r="F12" s="130">
        <f t="shared" si="0"/>
        <v>4488000</v>
      </c>
      <c r="G12" s="130">
        <f>TRUNC(단가대비표!P11,0)</f>
        <v>0</v>
      </c>
      <c r="H12" s="130">
        <f t="shared" si="1"/>
        <v>0</v>
      </c>
      <c r="I12" s="130">
        <f>TRUNC(단가대비표!V11,0)</f>
        <v>0</v>
      </c>
      <c r="J12" s="130">
        <f t="shared" si="2"/>
        <v>0</v>
      </c>
      <c r="K12" s="130">
        <f t="shared" si="3"/>
        <v>88000</v>
      </c>
      <c r="L12" s="130">
        <f t="shared" si="4"/>
        <v>4488000</v>
      </c>
      <c r="M12" s="129" t="s">
        <v>105</v>
      </c>
      <c r="N12" s="131" t="s">
        <v>176</v>
      </c>
      <c r="O12" s="131" t="s">
        <v>105</v>
      </c>
      <c r="P12" s="131" t="s">
        <v>105</v>
      </c>
      <c r="Q12" s="131" t="s">
        <v>113</v>
      </c>
      <c r="R12" s="131" t="s">
        <v>146</v>
      </c>
      <c r="S12" s="131" t="s">
        <v>146</v>
      </c>
      <c r="T12" s="131" t="s">
        <v>145</v>
      </c>
      <c r="AR12" s="131" t="s">
        <v>105</v>
      </c>
      <c r="AS12" s="131" t="s">
        <v>105</v>
      </c>
      <c r="AU12" s="131" t="s">
        <v>175</v>
      </c>
      <c r="AV12" s="128">
        <v>163</v>
      </c>
    </row>
    <row r="13" spans="1:48" ht="30" customHeight="1">
      <c r="A13" s="129" t="s">
        <v>174</v>
      </c>
      <c r="B13" s="129" t="s">
        <v>173</v>
      </c>
      <c r="C13" s="129" t="s">
        <v>148</v>
      </c>
      <c r="D13" s="133">
        <v>308</v>
      </c>
      <c r="E13" s="130">
        <f>TRUNC(단가대비표!O12,0)</f>
        <v>28000</v>
      </c>
      <c r="F13" s="130">
        <f t="shared" si="0"/>
        <v>8624000</v>
      </c>
      <c r="G13" s="130">
        <f>TRUNC(단가대비표!P12,0)</f>
        <v>0</v>
      </c>
      <c r="H13" s="130">
        <f t="shared" si="1"/>
        <v>0</v>
      </c>
      <c r="I13" s="130">
        <f>TRUNC(단가대비표!V12,0)</f>
        <v>0</v>
      </c>
      <c r="J13" s="130">
        <f t="shared" si="2"/>
        <v>0</v>
      </c>
      <c r="K13" s="130">
        <f t="shared" si="3"/>
        <v>28000</v>
      </c>
      <c r="L13" s="130">
        <f t="shared" si="4"/>
        <v>8624000</v>
      </c>
      <c r="M13" s="129" t="s">
        <v>105</v>
      </c>
      <c r="N13" s="131" t="s">
        <v>172</v>
      </c>
      <c r="O13" s="131" t="s">
        <v>105</v>
      </c>
      <c r="P13" s="131" t="s">
        <v>105</v>
      </c>
      <c r="Q13" s="131" t="s">
        <v>113</v>
      </c>
      <c r="R13" s="131" t="s">
        <v>146</v>
      </c>
      <c r="S13" s="131" t="s">
        <v>146</v>
      </c>
      <c r="T13" s="131" t="s">
        <v>145</v>
      </c>
      <c r="AR13" s="131" t="s">
        <v>105</v>
      </c>
      <c r="AS13" s="131" t="s">
        <v>105</v>
      </c>
      <c r="AU13" s="131" t="s">
        <v>171</v>
      </c>
      <c r="AV13" s="128">
        <v>164</v>
      </c>
    </row>
    <row r="14" spans="1:48" ht="30" customHeight="1">
      <c r="A14" s="129" t="s">
        <v>170</v>
      </c>
      <c r="B14" s="129" t="s">
        <v>169</v>
      </c>
      <c r="C14" s="129" t="s">
        <v>148</v>
      </c>
      <c r="D14" s="133">
        <v>8</v>
      </c>
      <c r="E14" s="130">
        <f>TRUNC(단가대비표!O13,0)</f>
        <v>65000</v>
      </c>
      <c r="F14" s="130">
        <f t="shared" si="0"/>
        <v>520000</v>
      </c>
      <c r="G14" s="130">
        <f>TRUNC(단가대비표!P13,0)</f>
        <v>0</v>
      </c>
      <c r="H14" s="130">
        <f t="shared" si="1"/>
        <v>0</v>
      </c>
      <c r="I14" s="130">
        <f>TRUNC(단가대비표!V13,0)</f>
        <v>0</v>
      </c>
      <c r="J14" s="130">
        <f t="shared" si="2"/>
        <v>0</v>
      </c>
      <c r="K14" s="130">
        <f t="shared" si="3"/>
        <v>65000</v>
      </c>
      <c r="L14" s="130">
        <f t="shared" si="4"/>
        <v>520000</v>
      </c>
      <c r="M14" s="129" t="s">
        <v>105</v>
      </c>
      <c r="N14" s="131" t="s">
        <v>168</v>
      </c>
      <c r="O14" s="131" t="s">
        <v>105</v>
      </c>
      <c r="P14" s="131" t="s">
        <v>105</v>
      </c>
      <c r="Q14" s="131" t="s">
        <v>113</v>
      </c>
      <c r="R14" s="131" t="s">
        <v>146</v>
      </c>
      <c r="S14" s="131" t="s">
        <v>146</v>
      </c>
      <c r="T14" s="131" t="s">
        <v>145</v>
      </c>
      <c r="AR14" s="131" t="s">
        <v>105</v>
      </c>
      <c r="AS14" s="131" t="s">
        <v>105</v>
      </c>
      <c r="AU14" s="131" t="s">
        <v>167</v>
      </c>
      <c r="AV14" s="128">
        <v>165</v>
      </c>
    </row>
    <row r="15" spans="1:48" ht="30" customHeight="1">
      <c r="A15" s="129" t="s">
        <v>166</v>
      </c>
      <c r="B15" s="129" t="s">
        <v>165</v>
      </c>
      <c r="C15" s="129" t="s">
        <v>148</v>
      </c>
      <c r="D15" s="133">
        <v>8</v>
      </c>
      <c r="E15" s="130">
        <f>TRUNC(단가대비표!O14,0)</f>
        <v>48000</v>
      </c>
      <c r="F15" s="130">
        <f t="shared" si="0"/>
        <v>384000</v>
      </c>
      <c r="G15" s="130">
        <f>TRUNC(단가대비표!P14,0)</f>
        <v>0</v>
      </c>
      <c r="H15" s="130">
        <f t="shared" si="1"/>
        <v>0</v>
      </c>
      <c r="I15" s="130">
        <f>TRUNC(단가대비표!V14,0)</f>
        <v>0</v>
      </c>
      <c r="J15" s="130">
        <f t="shared" si="2"/>
        <v>0</v>
      </c>
      <c r="K15" s="130">
        <f t="shared" si="3"/>
        <v>48000</v>
      </c>
      <c r="L15" s="130">
        <f t="shared" si="4"/>
        <v>384000</v>
      </c>
      <c r="M15" s="129" t="s">
        <v>105</v>
      </c>
      <c r="N15" s="131" t="s">
        <v>164</v>
      </c>
      <c r="O15" s="131" t="s">
        <v>105</v>
      </c>
      <c r="P15" s="131" t="s">
        <v>105</v>
      </c>
      <c r="Q15" s="131" t="s">
        <v>113</v>
      </c>
      <c r="R15" s="131" t="s">
        <v>146</v>
      </c>
      <c r="S15" s="131" t="s">
        <v>146</v>
      </c>
      <c r="T15" s="131" t="s">
        <v>145</v>
      </c>
      <c r="AR15" s="131" t="s">
        <v>105</v>
      </c>
      <c r="AS15" s="131" t="s">
        <v>105</v>
      </c>
      <c r="AU15" s="131" t="s">
        <v>163</v>
      </c>
      <c r="AV15" s="128">
        <v>166</v>
      </c>
    </row>
    <row r="16" spans="1:48" ht="30" customHeight="1">
      <c r="A16" s="129" t="s">
        <v>162</v>
      </c>
      <c r="B16" s="129" t="s">
        <v>161</v>
      </c>
      <c r="C16" s="129" t="s">
        <v>148</v>
      </c>
      <c r="D16" s="133">
        <v>29</v>
      </c>
      <c r="E16" s="130">
        <f>TRUNC(단가대비표!O15,0)</f>
        <v>45000</v>
      </c>
      <c r="F16" s="130">
        <f t="shared" si="0"/>
        <v>1305000</v>
      </c>
      <c r="G16" s="130">
        <f>TRUNC(단가대비표!P15,0)</f>
        <v>0</v>
      </c>
      <c r="H16" s="130">
        <f t="shared" si="1"/>
        <v>0</v>
      </c>
      <c r="I16" s="130">
        <f>TRUNC(단가대비표!V15,0)</f>
        <v>0</v>
      </c>
      <c r="J16" s="130">
        <f t="shared" si="2"/>
        <v>0</v>
      </c>
      <c r="K16" s="130">
        <f t="shared" si="3"/>
        <v>45000</v>
      </c>
      <c r="L16" s="130">
        <f t="shared" si="4"/>
        <v>1305000</v>
      </c>
      <c r="M16" s="129" t="s">
        <v>105</v>
      </c>
      <c r="N16" s="131" t="s">
        <v>160</v>
      </c>
      <c r="O16" s="131" t="s">
        <v>105</v>
      </c>
      <c r="P16" s="131" t="s">
        <v>105</v>
      </c>
      <c r="Q16" s="131" t="s">
        <v>113</v>
      </c>
      <c r="R16" s="131" t="s">
        <v>146</v>
      </c>
      <c r="S16" s="131" t="s">
        <v>146</v>
      </c>
      <c r="T16" s="131" t="s">
        <v>145</v>
      </c>
      <c r="AR16" s="131" t="s">
        <v>105</v>
      </c>
      <c r="AS16" s="131" t="s">
        <v>105</v>
      </c>
      <c r="AU16" s="131" t="s">
        <v>159</v>
      </c>
      <c r="AV16" s="128">
        <v>167</v>
      </c>
    </row>
    <row r="17" spans="1:48" ht="30" customHeight="1">
      <c r="A17" s="129" t="s">
        <v>158</v>
      </c>
      <c r="B17" s="129" t="s">
        <v>157</v>
      </c>
      <c r="C17" s="129" t="s">
        <v>148</v>
      </c>
      <c r="D17" s="133">
        <v>39</v>
      </c>
      <c r="E17" s="130">
        <f>TRUNC(단가대비표!O16,0)</f>
        <v>35000</v>
      </c>
      <c r="F17" s="130">
        <f t="shared" si="0"/>
        <v>1365000</v>
      </c>
      <c r="G17" s="130">
        <f>TRUNC(단가대비표!P16,0)</f>
        <v>0</v>
      </c>
      <c r="H17" s="130">
        <f t="shared" si="1"/>
        <v>0</v>
      </c>
      <c r="I17" s="130">
        <f>TRUNC(단가대비표!V16,0)</f>
        <v>0</v>
      </c>
      <c r="J17" s="130">
        <f t="shared" si="2"/>
        <v>0</v>
      </c>
      <c r="K17" s="130">
        <f t="shared" si="3"/>
        <v>35000</v>
      </c>
      <c r="L17" s="130">
        <f t="shared" si="4"/>
        <v>1365000</v>
      </c>
      <c r="M17" s="129" t="s">
        <v>105</v>
      </c>
      <c r="N17" s="131" t="s">
        <v>156</v>
      </c>
      <c r="O17" s="131" t="s">
        <v>105</v>
      </c>
      <c r="P17" s="131" t="s">
        <v>105</v>
      </c>
      <c r="Q17" s="131" t="s">
        <v>113</v>
      </c>
      <c r="R17" s="131" t="s">
        <v>146</v>
      </c>
      <c r="S17" s="131" t="s">
        <v>146</v>
      </c>
      <c r="T17" s="131" t="s">
        <v>145</v>
      </c>
      <c r="AR17" s="131" t="s">
        <v>105</v>
      </c>
      <c r="AS17" s="131" t="s">
        <v>105</v>
      </c>
      <c r="AU17" s="131" t="s">
        <v>155</v>
      </c>
      <c r="AV17" s="128">
        <v>168</v>
      </c>
    </row>
    <row r="18" spans="1:48" ht="30" customHeight="1">
      <c r="A18" s="129" t="s">
        <v>154</v>
      </c>
      <c r="B18" s="129" t="s">
        <v>153</v>
      </c>
      <c r="C18" s="129" t="s">
        <v>148</v>
      </c>
      <c r="D18" s="133">
        <v>10</v>
      </c>
      <c r="E18" s="130">
        <f>TRUNC(단가대비표!O17,0)</f>
        <v>65000</v>
      </c>
      <c r="F18" s="130">
        <f t="shared" si="0"/>
        <v>650000</v>
      </c>
      <c r="G18" s="130">
        <f>TRUNC(단가대비표!P17,0)</f>
        <v>0</v>
      </c>
      <c r="H18" s="130">
        <f t="shared" si="1"/>
        <v>0</v>
      </c>
      <c r="I18" s="130">
        <f>TRUNC(단가대비표!V17,0)</f>
        <v>0</v>
      </c>
      <c r="J18" s="130">
        <f t="shared" si="2"/>
        <v>0</v>
      </c>
      <c r="K18" s="130">
        <f t="shared" si="3"/>
        <v>65000</v>
      </c>
      <c r="L18" s="130">
        <f t="shared" si="4"/>
        <v>650000</v>
      </c>
      <c r="M18" s="129" t="s">
        <v>105</v>
      </c>
      <c r="N18" s="131" t="s">
        <v>152</v>
      </c>
      <c r="O18" s="131" t="s">
        <v>105</v>
      </c>
      <c r="P18" s="131" t="s">
        <v>105</v>
      </c>
      <c r="Q18" s="131" t="s">
        <v>113</v>
      </c>
      <c r="R18" s="131" t="s">
        <v>146</v>
      </c>
      <c r="S18" s="131" t="s">
        <v>146</v>
      </c>
      <c r="T18" s="131" t="s">
        <v>145</v>
      </c>
      <c r="AR18" s="131" t="s">
        <v>105</v>
      </c>
      <c r="AS18" s="131" t="s">
        <v>105</v>
      </c>
      <c r="AU18" s="131" t="s">
        <v>151</v>
      </c>
      <c r="AV18" s="128">
        <v>169</v>
      </c>
    </row>
    <row r="19" spans="1:48" ht="30" customHeight="1">
      <c r="A19" s="129" t="s">
        <v>150</v>
      </c>
      <c r="B19" s="129" t="s">
        <v>149</v>
      </c>
      <c r="C19" s="129" t="s">
        <v>148</v>
      </c>
      <c r="D19" s="133">
        <v>33</v>
      </c>
      <c r="E19" s="130">
        <f>TRUNC(단가대비표!O18,0)</f>
        <v>220000</v>
      </c>
      <c r="F19" s="130">
        <f t="shared" si="0"/>
        <v>7260000</v>
      </c>
      <c r="G19" s="130">
        <f>TRUNC(단가대비표!P18,0)</f>
        <v>0</v>
      </c>
      <c r="H19" s="130">
        <f t="shared" si="1"/>
        <v>0</v>
      </c>
      <c r="I19" s="130">
        <f>TRUNC(단가대비표!V18,0)</f>
        <v>0</v>
      </c>
      <c r="J19" s="130">
        <f t="shared" si="2"/>
        <v>0</v>
      </c>
      <c r="K19" s="130">
        <f t="shared" si="3"/>
        <v>220000</v>
      </c>
      <c r="L19" s="130">
        <f t="shared" si="4"/>
        <v>7260000</v>
      </c>
      <c r="M19" s="129" t="s">
        <v>105</v>
      </c>
      <c r="N19" s="131" t="s">
        <v>147</v>
      </c>
      <c r="O19" s="131" t="s">
        <v>105</v>
      </c>
      <c r="P19" s="131" t="s">
        <v>105</v>
      </c>
      <c r="Q19" s="131" t="s">
        <v>113</v>
      </c>
      <c r="R19" s="131" t="s">
        <v>146</v>
      </c>
      <c r="S19" s="131" t="s">
        <v>146</v>
      </c>
      <c r="T19" s="131" t="s">
        <v>145</v>
      </c>
      <c r="AR19" s="131" t="s">
        <v>105</v>
      </c>
      <c r="AS19" s="131" t="s">
        <v>105</v>
      </c>
      <c r="AU19" s="131" t="s">
        <v>144</v>
      </c>
      <c r="AV19" s="128">
        <v>170</v>
      </c>
    </row>
    <row r="20" spans="1:48" ht="30" customHeight="1">
      <c r="A20" s="133"/>
      <c r="B20" s="133"/>
      <c r="C20" s="133"/>
      <c r="D20" s="133"/>
      <c r="E20" s="130"/>
      <c r="F20" s="130"/>
      <c r="G20" s="130"/>
      <c r="H20" s="130"/>
      <c r="I20" s="130"/>
      <c r="J20" s="130"/>
      <c r="K20" s="130"/>
      <c r="L20" s="130"/>
      <c r="M20" s="133"/>
      <c r="Q20" s="131" t="s">
        <v>113</v>
      </c>
    </row>
    <row r="21" spans="1:48" ht="30" customHeight="1">
      <c r="A21" s="133"/>
      <c r="B21" s="133"/>
      <c r="C21" s="133"/>
      <c r="D21" s="133"/>
      <c r="E21" s="130"/>
      <c r="F21" s="130"/>
      <c r="G21" s="130"/>
      <c r="H21" s="130"/>
      <c r="I21" s="130"/>
      <c r="J21" s="130"/>
      <c r="K21" s="130"/>
      <c r="L21" s="130"/>
      <c r="M21" s="133"/>
      <c r="Q21" s="131" t="s">
        <v>113</v>
      </c>
    </row>
    <row r="22" spans="1:48" ht="30" customHeight="1">
      <c r="A22" s="133"/>
      <c r="B22" s="133"/>
      <c r="C22" s="133"/>
      <c r="D22" s="133"/>
      <c r="E22" s="130"/>
      <c r="F22" s="130"/>
      <c r="G22" s="130"/>
      <c r="H22" s="130"/>
      <c r="I22" s="130"/>
      <c r="J22" s="130"/>
      <c r="K22" s="130"/>
      <c r="L22" s="130"/>
      <c r="M22" s="133"/>
      <c r="Q22" s="131" t="s">
        <v>113</v>
      </c>
    </row>
    <row r="23" spans="1:48" ht="30" customHeight="1">
      <c r="A23" s="133"/>
      <c r="B23" s="133"/>
      <c r="C23" s="133"/>
      <c r="D23" s="133"/>
      <c r="E23" s="130"/>
      <c r="F23" s="130"/>
      <c r="G23" s="130"/>
      <c r="H23" s="130"/>
      <c r="I23" s="130"/>
      <c r="J23" s="130"/>
      <c r="K23" s="130"/>
      <c r="L23" s="130"/>
      <c r="M23" s="133"/>
      <c r="Q23" s="131" t="s">
        <v>113</v>
      </c>
    </row>
    <row r="24" spans="1:48" ht="30" customHeight="1">
      <c r="A24" s="133"/>
      <c r="B24" s="133"/>
      <c r="C24" s="133"/>
      <c r="D24" s="133"/>
      <c r="E24" s="130"/>
      <c r="F24" s="130"/>
      <c r="G24" s="130"/>
      <c r="H24" s="130"/>
      <c r="I24" s="130"/>
      <c r="J24" s="130"/>
      <c r="K24" s="130"/>
      <c r="L24" s="130"/>
      <c r="M24" s="133"/>
      <c r="Q24" s="131" t="s">
        <v>113</v>
      </c>
    </row>
    <row r="25" spans="1:48" ht="30" customHeight="1">
      <c r="A25" s="133"/>
      <c r="B25" s="133"/>
      <c r="C25" s="133"/>
      <c r="D25" s="133"/>
      <c r="E25" s="130"/>
      <c r="F25" s="130"/>
      <c r="G25" s="130"/>
      <c r="H25" s="130"/>
      <c r="I25" s="130"/>
      <c r="J25" s="130"/>
      <c r="K25" s="130"/>
      <c r="L25" s="130"/>
      <c r="M25" s="133"/>
      <c r="Q25" s="131" t="s">
        <v>113</v>
      </c>
    </row>
    <row r="26" spans="1:48" ht="30" customHeight="1">
      <c r="A26" s="133"/>
      <c r="B26" s="133"/>
      <c r="C26" s="133"/>
      <c r="D26" s="133"/>
      <c r="E26" s="130"/>
      <c r="F26" s="130"/>
      <c r="G26" s="130"/>
      <c r="H26" s="130"/>
      <c r="I26" s="130"/>
      <c r="J26" s="130"/>
      <c r="K26" s="130"/>
      <c r="L26" s="130"/>
      <c r="M26" s="133"/>
      <c r="Q26" s="131" t="s">
        <v>113</v>
      </c>
    </row>
    <row r="27" spans="1:48" ht="30" customHeight="1">
      <c r="A27" s="129" t="s">
        <v>111</v>
      </c>
      <c r="B27" s="133"/>
      <c r="C27" s="133"/>
      <c r="D27" s="133"/>
      <c r="E27" s="130"/>
      <c r="F27" s="130">
        <f>SUMIF(Q6:Q26,"010301",F6:F26)</f>
        <v>99576000</v>
      </c>
      <c r="G27" s="130"/>
      <c r="H27" s="130">
        <f>SUMIF(Q6:Q26,"010301",H6:H26)</f>
        <v>0</v>
      </c>
      <c r="I27" s="130"/>
      <c r="J27" s="130">
        <f>SUMIF(Q6:Q26,"010301",J6:J26)</f>
        <v>0</v>
      </c>
      <c r="K27" s="130"/>
      <c r="L27" s="130">
        <f>SUMIF(Q6:Q26,"010301",L6:L26)</f>
        <v>99576000</v>
      </c>
      <c r="M27" s="133"/>
      <c r="N27" s="128" t="s">
        <v>143</v>
      </c>
    </row>
  </sheetData>
  <mergeCells count="44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207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2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92D050"/>
  </sheetPr>
  <dimension ref="A1:P17"/>
  <sheetViews>
    <sheetView view="pageBreakPreview" workbookViewId="0">
      <selection activeCell="U27" sqref="U27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6" s="7" customFormat="1" ht="30" customHeight="1">
      <c r="A3" s="158" t="str">
        <f>'표지 '!A3:L3</f>
        <v>국립경국대학교 학생회관 및 체육관 조도 개선 공사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</row>
    <row r="4" spans="1:16" s="7" customFormat="1" ht="30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6" s="7" customFormat="1" ht="30" customHeight="1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6" s="2" customFormat="1" ht="31.5" customHeight="1">
      <c r="A6" s="6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59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</row>
    <row r="17" s="2" customFormat="1" ht="24" customHeight="1"/>
  </sheetData>
  <mergeCells count="4">
    <mergeCell ref="A2:L2"/>
    <mergeCell ref="A3:L3"/>
    <mergeCell ref="A4:L4"/>
    <mergeCell ref="A16:L16"/>
  </mergeCells>
  <phoneticPr fontId="199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9D9B7-D626-469F-9677-856C7A561C40}">
  <sheetPr>
    <pageSetUpPr fitToPage="1"/>
  </sheetPr>
  <dimension ref="A1:N31"/>
  <sheetViews>
    <sheetView topLeftCell="B1" workbookViewId="0"/>
  </sheetViews>
  <sheetFormatPr defaultRowHeight="16.5"/>
  <cols>
    <col min="1" max="1" width="11.625" style="128" hidden="1" customWidth="1"/>
    <col min="2" max="3" width="30.625" style="128" customWidth="1"/>
    <col min="4" max="4" width="4.625" style="128" customWidth="1"/>
    <col min="5" max="8" width="13.625" style="128" customWidth="1"/>
    <col min="9" max="9" width="8.625" style="128" customWidth="1"/>
    <col min="10" max="10" width="12.625" style="128" customWidth="1"/>
    <col min="11" max="12" width="2.625" style="128" hidden="1" customWidth="1"/>
    <col min="13" max="13" width="20.625" style="128" customWidth="1"/>
    <col min="14" max="14" width="2.625" style="128" hidden="1" customWidth="1"/>
    <col min="15" max="16384" width="9" style="128"/>
  </cols>
  <sheetData>
    <row r="1" spans="1:14" ht="30" customHeight="1">
      <c r="A1" s="139"/>
      <c r="B1" s="140" t="s">
        <v>348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14" ht="30" customHeight="1">
      <c r="A2" s="145"/>
      <c r="B2" s="144" t="s">
        <v>141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6"/>
    </row>
    <row r="3" spans="1:14" ht="30" customHeight="1">
      <c r="A3" s="135" t="s">
        <v>347</v>
      </c>
      <c r="B3" s="135" t="s">
        <v>140</v>
      </c>
      <c r="C3" s="135" t="s">
        <v>139</v>
      </c>
      <c r="D3" s="135" t="s">
        <v>138</v>
      </c>
      <c r="E3" s="135" t="s">
        <v>346</v>
      </c>
      <c r="F3" s="135" t="s">
        <v>345</v>
      </c>
      <c r="G3" s="135" t="s">
        <v>344</v>
      </c>
      <c r="H3" s="135" t="s">
        <v>343</v>
      </c>
      <c r="I3" s="135" t="s">
        <v>342</v>
      </c>
      <c r="J3" s="135" t="s">
        <v>110</v>
      </c>
      <c r="K3" s="135" t="s">
        <v>341</v>
      </c>
      <c r="L3" s="135" t="s">
        <v>340</v>
      </c>
      <c r="M3" s="135" t="s">
        <v>339</v>
      </c>
      <c r="N3" s="131" t="s">
        <v>338</v>
      </c>
    </row>
    <row r="4" spans="1:14" ht="30" customHeight="1">
      <c r="A4" s="142" t="s">
        <v>240</v>
      </c>
      <c r="B4" s="142" t="s">
        <v>174</v>
      </c>
      <c r="C4" s="142" t="s">
        <v>173</v>
      </c>
      <c r="D4" s="142" t="s">
        <v>207</v>
      </c>
      <c r="E4" s="143">
        <f>일위대가!F9</f>
        <v>916</v>
      </c>
      <c r="F4" s="143">
        <f>일위대가!H9</f>
        <v>30542</v>
      </c>
      <c r="G4" s="143">
        <f>일위대가!J9</f>
        <v>0</v>
      </c>
      <c r="H4" s="143">
        <f t="shared" ref="H4:H31" si="0">E4+F4+G4</f>
        <v>31458</v>
      </c>
      <c r="I4" s="142" t="s">
        <v>241</v>
      </c>
      <c r="J4" s="142" t="s">
        <v>105</v>
      </c>
      <c r="K4" s="142" t="s">
        <v>105</v>
      </c>
      <c r="L4" s="142" t="s">
        <v>105</v>
      </c>
      <c r="M4" s="142" t="s">
        <v>337</v>
      </c>
      <c r="N4" s="131" t="s">
        <v>105</v>
      </c>
    </row>
    <row r="5" spans="1:14" ht="30" customHeight="1">
      <c r="A5" s="142" t="s">
        <v>286</v>
      </c>
      <c r="B5" s="142" t="s">
        <v>166</v>
      </c>
      <c r="C5" s="142" t="s">
        <v>165</v>
      </c>
      <c r="D5" s="142" t="s">
        <v>207</v>
      </c>
      <c r="E5" s="143">
        <f>일위대가!F15</f>
        <v>916</v>
      </c>
      <c r="F5" s="143">
        <f>일위대가!H15</f>
        <v>30542</v>
      </c>
      <c r="G5" s="143">
        <f>일위대가!J15</f>
        <v>0</v>
      </c>
      <c r="H5" s="143">
        <f t="shared" si="0"/>
        <v>31458</v>
      </c>
      <c r="I5" s="142" t="s">
        <v>287</v>
      </c>
      <c r="J5" s="142" t="s">
        <v>105</v>
      </c>
      <c r="K5" s="142" t="s">
        <v>105</v>
      </c>
      <c r="L5" s="142" t="s">
        <v>105</v>
      </c>
      <c r="M5" s="142" t="s">
        <v>337</v>
      </c>
      <c r="N5" s="131" t="s">
        <v>105</v>
      </c>
    </row>
    <row r="6" spans="1:14" ht="30" customHeight="1">
      <c r="A6" s="142" t="s">
        <v>237</v>
      </c>
      <c r="B6" s="142" t="s">
        <v>162</v>
      </c>
      <c r="C6" s="142" t="s">
        <v>161</v>
      </c>
      <c r="D6" s="142" t="s">
        <v>207</v>
      </c>
      <c r="E6" s="143">
        <f>일위대가!F21</f>
        <v>691</v>
      </c>
      <c r="F6" s="143">
        <f>일위대가!H21</f>
        <v>23043</v>
      </c>
      <c r="G6" s="143">
        <f>일위대가!J21</f>
        <v>0</v>
      </c>
      <c r="H6" s="143">
        <f t="shared" si="0"/>
        <v>23734</v>
      </c>
      <c r="I6" s="142" t="s">
        <v>238</v>
      </c>
      <c r="J6" s="142" t="s">
        <v>105</v>
      </c>
      <c r="K6" s="142" t="s">
        <v>105</v>
      </c>
      <c r="L6" s="142" t="s">
        <v>105</v>
      </c>
      <c r="M6" s="142" t="s">
        <v>337</v>
      </c>
      <c r="N6" s="131" t="s">
        <v>105</v>
      </c>
    </row>
    <row r="7" spans="1:14" ht="30" customHeight="1">
      <c r="A7" s="142" t="s">
        <v>234</v>
      </c>
      <c r="B7" s="142" t="s">
        <v>158</v>
      </c>
      <c r="C7" s="142" t="s">
        <v>157</v>
      </c>
      <c r="D7" s="142" t="s">
        <v>207</v>
      </c>
      <c r="E7" s="143">
        <f>일위대가!F27</f>
        <v>691</v>
      </c>
      <c r="F7" s="143">
        <f>일위대가!H27</f>
        <v>23043</v>
      </c>
      <c r="G7" s="143">
        <f>일위대가!J27</f>
        <v>0</v>
      </c>
      <c r="H7" s="143">
        <f t="shared" si="0"/>
        <v>23734</v>
      </c>
      <c r="I7" s="142" t="s">
        <v>235</v>
      </c>
      <c r="J7" s="142" t="s">
        <v>105</v>
      </c>
      <c r="K7" s="142" t="s">
        <v>105</v>
      </c>
      <c r="L7" s="142" t="s">
        <v>105</v>
      </c>
      <c r="M7" s="142" t="s">
        <v>337</v>
      </c>
      <c r="N7" s="131" t="s">
        <v>105</v>
      </c>
    </row>
    <row r="8" spans="1:14" ht="30" customHeight="1">
      <c r="A8" s="142" t="s">
        <v>231</v>
      </c>
      <c r="B8" s="142" t="s">
        <v>154</v>
      </c>
      <c r="C8" s="142" t="s">
        <v>153</v>
      </c>
      <c r="D8" s="142" t="s">
        <v>207</v>
      </c>
      <c r="E8" s="143">
        <f>일위대가!F33</f>
        <v>691</v>
      </c>
      <c r="F8" s="143">
        <f>일위대가!H33</f>
        <v>23043</v>
      </c>
      <c r="G8" s="143">
        <f>일위대가!J33</f>
        <v>0</v>
      </c>
      <c r="H8" s="143">
        <f t="shared" si="0"/>
        <v>23734</v>
      </c>
      <c r="I8" s="142" t="s">
        <v>232</v>
      </c>
      <c r="J8" s="142" t="s">
        <v>105</v>
      </c>
      <c r="K8" s="142" t="s">
        <v>105</v>
      </c>
      <c r="L8" s="142" t="s">
        <v>105</v>
      </c>
      <c r="M8" s="142" t="s">
        <v>337</v>
      </c>
      <c r="N8" s="131" t="s">
        <v>105</v>
      </c>
    </row>
    <row r="9" spans="1:14" ht="30" customHeight="1">
      <c r="A9" s="142" t="s">
        <v>280</v>
      </c>
      <c r="B9" s="142" t="s">
        <v>150</v>
      </c>
      <c r="C9" s="142" t="s">
        <v>149</v>
      </c>
      <c r="D9" s="142" t="s">
        <v>207</v>
      </c>
      <c r="E9" s="143">
        <f>일위대가!F39</f>
        <v>691</v>
      </c>
      <c r="F9" s="143">
        <f>일위대가!H39</f>
        <v>23043</v>
      </c>
      <c r="G9" s="143">
        <f>일위대가!J39</f>
        <v>0</v>
      </c>
      <c r="H9" s="143">
        <f t="shared" si="0"/>
        <v>23734</v>
      </c>
      <c r="I9" s="142" t="s">
        <v>281</v>
      </c>
      <c r="J9" s="142" t="s">
        <v>105</v>
      </c>
      <c r="K9" s="142" t="s">
        <v>105</v>
      </c>
      <c r="L9" s="142" t="s">
        <v>105</v>
      </c>
      <c r="M9" s="142" t="s">
        <v>337</v>
      </c>
      <c r="N9" s="131" t="s">
        <v>105</v>
      </c>
    </row>
    <row r="10" spans="1:14" ht="30" customHeight="1">
      <c r="A10" s="142" t="s">
        <v>246</v>
      </c>
      <c r="B10" s="142" t="s">
        <v>182</v>
      </c>
      <c r="C10" s="142" t="s">
        <v>181</v>
      </c>
      <c r="D10" s="142" t="s">
        <v>207</v>
      </c>
      <c r="E10" s="143">
        <f>일위대가!F45</f>
        <v>816</v>
      </c>
      <c r="F10" s="143">
        <f>일위대가!H45</f>
        <v>27203</v>
      </c>
      <c r="G10" s="143">
        <f>일위대가!J45</f>
        <v>0</v>
      </c>
      <c r="H10" s="143">
        <f t="shared" si="0"/>
        <v>28019</v>
      </c>
      <c r="I10" s="142" t="s">
        <v>247</v>
      </c>
      <c r="J10" s="142" t="s">
        <v>105</v>
      </c>
      <c r="K10" s="142" t="s">
        <v>105</v>
      </c>
      <c r="L10" s="142" t="s">
        <v>105</v>
      </c>
      <c r="M10" s="142" t="s">
        <v>337</v>
      </c>
      <c r="N10" s="131" t="s">
        <v>105</v>
      </c>
    </row>
    <row r="11" spans="1:14" ht="30" customHeight="1">
      <c r="A11" s="142" t="s">
        <v>289</v>
      </c>
      <c r="B11" s="142" t="s">
        <v>170</v>
      </c>
      <c r="C11" s="142" t="s">
        <v>169</v>
      </c>
      <c r="D11" s="142" t="s">
        <v>207</v>
      </c>
      <c r="E11" s="143">
        <f>일위대가!F51</f>
        <v>1229</v>
      </c>
      <c r="F11" s="143">
        <f>일위대가!H51</f>
        <v>40996</v>
      </c>
      <c r="G11" s="143">
        <f>일위대가!J51</f>
        <v>0</v>
      </c>
      <c r="H11" s="143">
        <f t="shared" si="0"/>
        <v>42225</v>
      </c>
      <c r="I11" s="142" t="s">
        <v>290</v>
      </c>
      <c r="J11" s="142" t="s">
        <v>105</v>
      </c>
      <c r="K11" s="142" t="s">
        <v>105</v>
      </c>
      <c r="L11" s="142" t="s">
        <v>105</v>
      </c>
      <c r="M11" s="142" t="s">
        <v>337</v>
      </c>
      <c r="N11" s="131" t="s">
        <v>105</v>
      </c>
    </row>
    <row r="12" spans="1:14" ht="30" customHeight="1">
      <c r="A12" s="142" t="s">
        <v>301</v>
      </c>
      <c r="B12" s="142" t="s">
        <v>198</v>
      </c>
      <c r="C12" s="142" t="s">
        <v>197</v>
      </c>
      <c r="D12" s="142" t="s">
        <v>207</v>
      </c>
      <c r="E12" s="143">
        <f>일위대가!F57</f>
        <v>1306</v>
      </c>
      <c r="F12" s="143">
        <f>일위대가!H57</f>
        <v>43541</v>
      </c>
      <c r="G12" s="143">
        <f>일위대가!J57</f>
        <v>0</v>
      </c>
      <c r="H12" s="143">
        <f t="shared" si="0"/>
        <v>44847</v>
      </c>
      <c r="I12" s="142" t="s">
        <v>302</v>
      </c>
      <c r="J12" s="142" t="s">
        <v>105</v>
      </c>
      <c r="K12" s="142" t="s">
        <v>105</v>
      </c>
      <c r="L12" s="142" t="s">
        <v>105</v>
      </c>
      <c r="M12" s="142" t="s">
        <v>337</v>
      </c>
      <c r="N12" s="131" t="s">
        <v>105</v>
      </c>
    </row>
    <row r="13" spans="1:14" ht="30" customHeight="1">
      <c r="A13" s="142" t="s">
        <v>298</v>
      </c>
      <c r="B13" s="142" t="s">
        <v>194</v>
      </c>
      <c r="C13" s="142" t="s">
        <v>193</v>
      </c>
      <c r="D13" s="142" t="s">
        <v>207</v>
      </c>
      <c r="E13" s="143">
        <f>일위대가!F63</f>
        <v>1306</v>
      </c>
      <c r="F13" s="143">
        <f>일위대가!H63</f>
        <v>43541</v>
      </c>
      <c r="G13" s="143">
        <f>일위대가!J63</f>
        <v>0</v>
      </c>
      <c r="H13" s="143">
        <f t="shared" si="0"/>
        <v>44847</v>
      </c>
      <c r="I13" s="142" t="s">
        <v>299</v>
      </c>
      <c r="J13" s="142" t="s">
        <v>105</v>
      </c>
      <c r="K13" s="142" t="s">
        <v>105</v>
      </c>
      <c r="L13" s="142" t="s">
        <v>105</v>
      </c>
      <c r="M13" s="142" t="s">
        <v>337</v>
      </c>
      <c r="N13" s="131" t="s">
        <v>105</v>
      </c>
    </row>
    <row r="14" spans="1:14" ht="30" customHeight="1">
      <c r="A14" s="142" t="s">
        <v>243</v>
      </c>
      <c r="B14" s="142" t="s">
        <v>178</v>
      </c>
      <c r="C14" s="142" t="s">
        <v>177</v>
      </c>
      <c r="D14" s="142" t="s">
        <v>207</v>
      </c>
      <c r="E14" s="143">
        <f>일위대가!F69</f>
        <v>1306</v>
      </c>
      <c r="F14" s="143">
        <f>일위대가!H69</f>
        <v>43541</v>
      </c>
      <c r="G14" s="143">
        <f>일위대가!J69</f>
        <v>0</v>
      </c>
      <c r="H14" s="143">
        <f t="shared" si="0"/>
        <v>44847</v>
      </c>
      <c r="I14" s="142" t="s">
        <v>244</v>
      </c>
      <c r="J14" s="142" t="s">
        <v>105</v>
      </c>
      <c r="K14" s="142" t="s">
        <v>105</v>
      </c>
      <c r="L14" s="142" t="s">
        <v>105</v>
      </c>
      <c r="M14" s="142" t="s">
        <v>337</v>
      </c>
      <c r="N14" s="131" t="s">
        <v>105</v>
      </c>
    </row>
    <row r="15" spans="1:14" ht="30" customHeight="1">
      <c r="A15" s="142" t="s">
        <v>249</v>
      </c>
      <c r="B15" s="142" t="s">
        <v>186</v>
      </c>
      <c r="C15" s="142" t="s">
        <v>185</v>
      </c>
      <c r="D15" s="142" t="s">
        <v>207</v>
      </c>
      <c r="E15" s="143">
        <f>일위대가!F75</f>
        <v>1430</v>
      </c>
      <c r="F15" s="143">
        <f>일위대가!H75</f>
        <v>47674</v>
      </c>
      <c r="G15" s="143">
        <f>일위대가!J75</f>
        <v>0</v>
      </c>
      <c r="H15" s="143">
        <f t="shared" si="0"/>
        <v>49104</v>
      </c>
      <c r="I15" s="142" t="s">
        <v>250</v>
      </c>
      <c r="J15" s="142" t="s">
        <v>105</v>
      </c>
      <c r="K15" s="142" t="s">
        <v>105</v>
      </c>
      <c r="L15" s="142" t="s">
        <v>105</v>
      </c>
      <c r="M15" s="142" t="s">
        <v>337</v>
      </c>
      <c r="N15" s="131" t="s">
        <v>105</v>
      </c>
    </row>
    <row r="16" spans="1:14" ht="30" customHeight="1">
      <c r="A16" s="142" t="s">
        <v>252</v>
      </c>
      <c r="B16" s="142" t="s">
        <v>202</v>
      </c>
      <c r="C16" s="142" t="s">
        <v>201</v>
      </c>
      <c r="D16" s="142" t="s">
        <v>207</v>
      </c>
      <c r="E16" s="143">
        <f>일위대가!F81</f>
        <v>1555</v>
      </c>
      <c r="F16" s="143">
        <f>일위대가!H81</f>
        <v>51834</v>
      </c>
      <c r="G16" s="143">
        <f>일위대가!J81</f>
        <v>0</v>
      </c>
      <c r="H16" s="143">
        <f t="shared" si="0"/>
        <v>53389</v>
      </c>
      <c r="I16" s="142" t="s">
        <v>253</v>
      </c>
      <c r="J16" s="142" t="s">
        <v>105</v>
      </c>
      <c r="K16" s="142" t="s">
        <v>105</v>
      </c>
      <c r="L16" s="142" t="s">
        <v>105</v>
      </c>
      <c r="M16" s="142" t="s">
        <v>337</v>
      </c>
      <c r="N16" s="131" t="s">
        <v>105</v>
      </c>
    </row>
    <row r="17" spans="1:14" ht="30" customHeight="1">
      <c r="A17" s="142" t="s">
        <v>295</v>
      </c>
      <c r="B17" s="142" t="s">
        <v>190</v>
      </c>
      <c r="C17" s="142" t="s">
        <v>189</v>
      </c>
      <c r="D17" s="142" t="s">
        <v>207</v>
      </c>
      <c r="E17" s="143">
        <f>일위대가!F87</f>
        <v>1555</v>
      </c>
      <c r="F17" s="143">
        <f>일위대가!H87</f>
        <v>51834</v>
      </c>
      <c r="G17" s="143">
        <f>일위대가!J87</f>
        <v>0</v>
      </c>
      <c r="H17" s="143">
        <f t="shared" si="0"/>
        <v>53389</v>
      </c>
      <c r="I17" s="142" t="s">
        <v>296</v>
      </c>
      <c r="J17" s="142" t="s">
        <v>105</v>
      </c>
      <c r="K17" s="142" t="s">
        <v>105</v>
      </c>
      <c r="L17" s="142" t="s">
        <v>105</v>
      </c>
      <c r="M17" s="142" t="s">
        <v>337</v>
      </c>
      <c r="N17" s="131" t="s">
        <v>105</v>
      </c>
    </row>
    <row r="18" spans="1:14" ht="30" customHeight="1">
      <c r="A18" s="142" t="s">
        <v>228</v>
      </c>
      <c r="B18" s="142" t="s">
        <v>208</v>
      </c>
      <c r="C18" s="142" t="s">
        <v>201</v>
      </c>
      <c r="D18" s="142" t="s">
        <v>207</v>
      </c>
      <c r="E18" s="143">
        <f>일위대가!F93</f>
        <v>466</v>
      </c>
      <c r="F18" s="143">
        <f>일위대가!H93</f>
        <v>15544</v>
      </c>
      <c r="G18" s="143">
        <f>일위대가!J93</f>
        <v>0</v>
      </c>
      <c r="H18" s="143">
        <f t="shared" si="0"/>
        <v>16010</v>
      </c>
      <c r="I18" s="142" t="s">
        <v>229</v>
      </c>
      <c r="J18" s="142" t="s">
        <v>105</v>
      </c>
      <c r="K18" s="142" t="s">
        <v>105</v>
      </c>
      <c r="L18" s="142" t="s">
        <v>105</v>
      </c>
      <c r="M18" s="142" t="s">
        <v>336</v>
      </c>
      <c r="N18" s="131" t="s">
        <v>105</v>
      </c>
    </row>
    <row r="19" spans="1:14" ht="30" customHeight="1">
      <c r="A19" s="142" t="s">
        <v>270</v>
      </c>
      <c r="B19" s="142" t="s">
        <v>208</v>
      </c>
      <c r="C19" s="142" t="s">
        <v>189</v>
      </c>
      <c r="D19" s="142" t="s">
        <v>207</v>
      </c>
      <c r="E19" s="143">
        <f>일위대가!F99</f>
        <v>466</v>
      </c>
      <c r="F19" s="143">
        <f>일위대가!H99</f>
        <v>15544</v>
      </c>
      <c r="G19" s="143">
        <f>일위대가!J99</f>
        <v>0</v>
      </c>
      <c r="H19" s="143">
        <f t="shared" si="0"/>
        <v>16010</v>
      </c>
      <c r="I19" s="142" t="s">
        <v>271</v>
      </c>
      <c r="J19" s="142" t="s">
        <v>105</v>
      </c>
      <c r="K19" s="142" t="s">
        <v>105</v>
      </c>
      <c r="L19" s="142" t="s">
        <v>105</v>
      </c>
      <c r="M19" s="142" t="s">
        <v>336</v>
      </c>
      <c r="N19" s="131" t="s">
        <v>105</v>
      </c>
    </row>
    <row r="20" spans="1:14" ht="30" customHeight="1">
      <c r="A20" s="142" t="s">
        <v>225</v>
      </c>
      <c r="B20" s="142" t="s">
        <v>208</v>
      </c>
      <c r="C20" s="142" t="s">
        <v>185</v>
      </c>
      <c r="D20" s="142" t="s">
        <v>207</v>
      </c>
      <c r="E20" s="143">
        <f>일위대가!F105</f>
        <v>429</v>
      </c>
      <c r="F20" s="143">
        <f>일위대가!H105</f>
        <v>14313</v>
      </c>
      <c r="G20" s="143">
        <f>일위대가!J105</f>
        <v>0</v>
      </c>
      <c r="H20" s="143">
        <f t="shared" si="0"/>
        <v>14742</v>
      </c>
      <c r="I20" s="142" t="s">
        <v>226</v>
      </c>
      <c r="J20" s="142" t="s">
        <v>105</v>
      </c>
      <c r="K20" s="142" t="s">
        <v>105</v>
      </c>
      <c r="L20" s="142" t="s">
        <v>105</v>
      </c>
      <c r="M20" s="142" t="s">
        <v>336</v>
      </c>
      <c r="N20" s="131" t="s">
        <v>105</v>
      </c>
    </row>
    <row r="21" spans="1:14" ht="30" customHeight="1">
      <c r="A21" s="142" t="s">
        <v>276</v>
      </c>
      <c r="B21" s="142" t="s">
        <v>208</v>
      </c>
      <c r="C21" s="142" t="s">
        <v>197</v>
      </c>
      <c r="D21" s="142" t="s">
        <v>207</v>
      </c>
      <c r="E21" s="143">
        <f>일위대가!F111</f>
        <v>391</v>
      </c>
      <c r="F21" s="143">
        <f>일위대가!H111</f>
        <v>13054</v>
      </c>
      <c r="G21" s="143">
        <f>일위대가!J111</f>
        <v>0</v>
      </c>
      <c r="H21" s="143">
        <f t="shared" si="0"/>
        <v>13445</v>
      </c>
      <c r="I21" s="142" t="s">
        <v>277</v>
      </c>
      <c r="J21" s="142" t="s">
        <v>105</v>
      </c>
      <c r="K21" s="142" t="s">
        <v>105</v>
      </c>
      <c r="L21" s="142" t="s">
        <v>105</v>
      </c>
      <c r="M21" s="142" t="s">
        <v>336</v>
      </c>
      <c r="N21" s="131" t="s">
        <v>105</v>
      </c>
    </row>
    <row r="22" spans="1:14" ht="30" customHeight="1">
      <c r="A22" s="142" t="s">
        <v>222</v>
      </c>
      <c r="B22" s="142" t="s">
        <v>208</v>
      </c>
      <c r="C22" s="142" t="s">
        <v>181</v>
      </c>
      <c r="D22" s="142" t="s">
        <v>207</v>
      </c>
      <c r="E22" s="143">
        <f>일위대가!F117</f>
        <v>244</v>
      </c>
      <c r="F22" s="143">
        <f>일위대가!H117</f>
        <v>8155</v>
      </c>
      <c r="G22" s="143">
        <f>일위대가!J117</f>
        <v>0</v>
      </c>
      <c r="H22" s="143">
        <f t="shared" si="0"/>
        <v>8399</v>
      </c>
      <c r="I22" s="142" t="s">
        <v>223</v>
      </c>
      <c r="J22" s="142" t="s">
        <v>105</v>
      </c>
      <c r="K22" s="142" t="s">
        <v>105</v>
      </c>
      <c r="L22" s="142" t="s">
        <v>105</v>
      </c>
      <c r="M22" s="142" t="s">
        <v>336</v>
      </c>
      <c r="N22" s="131" t="s">
        <v>105</v>
      </c>
    </row>
    <row r="23" spans="1:14" ht="30" customHeight="1">
      <c r="A23" s="142" t="s">
        <v>273</v>
      </c>
      <c r="B23" s="142" t="s">
        <v>208</v>
      </c>
      <c r="C23" s="142" t="s">
        <v>193</v>
      </c>
      <c r="D23" s="142" t="s">
        <v>207</v>
      </c>
      <c r="E23" s="143">
        <f>일위대가!F123</f>
        <v>391</v>
      </c>
      <c r="F23" s="143">
        <f>일위대가!H123</f>
        <v>13054</v>
      </c>
      <c r="G23" s="143">
        <f>일위대가!J123</f>
        <v>0</v>
      </c>
      <c r="H23" s="143">
        <f t="shared" si="0"/>
        <v>13445</v>
      </c>
      <c r="I23" s="142" t="s">
        <v>274</v>
      </c>
      <c r="J23" s="142" t="s">
        <v>105</v>
      </c>
      <c r="K23" s="142" t="s">
        <v>105</v>
      </c>
      <c r="L23" s="142" t="s">
        <v>105</v>
      </c>
      <c r="M23" s="142" t="s">
        <v>336</v>
      </c>
      <c r="N23" s="131" t="s">
        <v>105</v>
      </c>
    </row>
    <row r="24" spans="1:14" ht="30" customHeight="1">
      <c r="A24" s="142" t="s">
        <v>219</v>
      </c>
      <c r="B24" s="142" t="s">
        <v>208</v>
      </c>
      <c r="C24" s="142" t="s">
        <v>177</v>
      </c>
      <c r="D24" s="142" t="s">
        <v>207</v>
      </c>
      <c r="E24" s="143">
        <f>일위대가!F129</f>
        <v>391</v>
      </c>
      <c r="F24" s="143">
        <f>일위대가!H129</f>
        <v>13054</v>
      </c>
      <c r="G24" s="143">
        <f>일위대가!J129</f>
        <v>0</v>
      </c>
      <c r="H24" s="143">
        <f t="shared" si="0"/>
        <v>13445</v>
      </c>
      <c r="I24" s="142" t="s">
        <v>220</v>
      </c>
      <c r="J24" s="142" t="s">
        <v>105</v>
      </c>
      <c r="K24" s="142" t="s">
        <v>105</v>
      </c>
      <c r="L24" s="142" t="s">
        <v>105</v>
      </c>
      <c r="M24" s="142" t="s">
        <v>336</v>
      </c>
      <c r="N24" s="131" t="s">
        <v>105</v>
      </c>
    </row>
    <row r="25" spans="1:14" ht="30" customHeight="1">
      <c r="A25" s="142" t="s">
        <v>216</v>
      </c>
      <c r="B25" s="142" t="s">
        <v>208</v>
      </c>
      <c r="C25" s="142" t="s">
        <v>173</v>
      </c>
      <c r="D25" s="142" t="s">
        <v>207</v>
      </c>
      <c r="E25" s="143">
        <f>일위대가!F135</f>
        <v>275</v>
      </c>
      <c r="F25" s="143">
        <f>일위대가!H135</f>
        <v>9168</v>
      </c>
      <c r="G25" s="143">
        <f>일위대가!J135</f>
        <v>0</v>
      </c>
      <c r="H25" s="143">
        <f t="shared" si="0"/>
        <v>9443</v>
      </c>
      <c r="I25" s="142" t="s">
        <v>217</v>
      </c>
      <c r="J25" s="142" t="s">
        <v>105</v>
      </c>
      <c r="K25" s="142" t="s">
        <v>105</v>
      </c>
      <c r="L25" s="142" t="s">
        <v>105</v>
      </c>
      <c r="M25" s="142" t="s">
        <v>336</v>
      </c>
      <c r="N25" s="131" t="s">
        <v>105</v>
      </c>
    </row>
    <row r="26" spans="1:14" ht="30" customHeight="1">
      <c r="A26" s="142" t="s">
        <v>264</v>
      </c>
      <c r="B26" s="142" t="s">
        <v>208</v>
      </c>
      <c r="C26" s="142" t="s">
        <v>169</v>
      </c>
      <c r="D26" s="142" t="s">
        <v>207</v>
      </c>
      <c r="E26" s="143">
        <f>일위대가!F141</f>
        <v>368</v>
      </c>
      <c r="F26" s="143">
        <f>일위대가!H141</f>
        <v>12288</v>
      </c>
      <c r="G26" s="143">
        <f>일위대가!J141</f>
        <v>0</v>
      </c>
      <c r="H26" s="143">
        <f t="shared" si="0"/>
        <v>12656</v>
      </c>
      <c r="I26" s="142" t="s">
        <v>265</v>
      </c>
      <c r="J26" s="142" t="s">
        <v>105</v>
      </c>
      <c r="K26" s="142" t="s">
        <v>105</v>
      </c>
      <c r="L26" s="142" t="s">
        <v>105</v>
      </c>
      <c r="M26" s="142" t="s">
        <v>336</v>
      </c>
      <c r="N26" s="131" t="s">
        <v>105</v>
      </c>
    </row>
    <row r="27" spans="1:14" ht="30" customHeight="1">
      <c r="A27" s="142" t="s">
        <v>261</v>
      </c>
      <c r="B27" s="142" t="s">
        <v>208</v>
      </c>
      <c r="C27" s="142" t="s">
        <v>165</v>
      </c>
      <c r="D27" s="142" t="s">
        <v>207</v>
      </c>
      <c r="E27" s="143">
        <f>일위대가!F147</f>
        <v>275</v>
      </c>
      <c r="F27" s="143">
        <f>일위대가!H147</f>
        <v>9168</v>
      </c>
      <c r="G27" s="143">
        <f>일위대가!J147</f>
        <v>0</v>
      </c>
      <c r="H27" s="143">
        <f t="shared" si="0"/>
        <v>9443</v>
      </c>
      <c r="I27" s="142" t="s">
        <v>262</v>
      </c>
      <c r="J27" s="142" t="s">
        <v>105</v>
      </c>
      <c r="K27" s="142" t="s">
        <v>105</v>
      </c>
      <c r="L27" s="142" t="s">
        <v>105</v>
      </c>
      <c r="M27" s="142" t="s">
        <v>336</v>
      </c>
      <c r="N27" s="131" t="s">
        <v>105</v>
      </c>
    </row>
    <row r="28" spans="1:14" ht="30" customHeight="1">
      <c r="A28" s="142" t="s">
        <v>213</v>
      </c>
      <c r="B28" s="142" t="s">
        <v>208</v>
      </c>
      <c r="C28" s="142" t="s">
        <v>161</v>
      </c>
      <c r="D28" s="142" t="s">
        <v>207</v>
      </c>
      <c r="E28" s="143">
        <f>일위대가!F153</f>
        <v>207</v>
      </c>
      <c r="F28" s="143">
        <f>일위대가!H153</f>
        <v>6924</v>
      </c>
      <c r="G28" s="143">
        <f>일위대가!J153</f>
        <v>0</v>
      </c>
      <c r="H28" s="143">
        <f t="shared" si="0"/>
        <v>7131</v>
      </c>
      <c r="I28" s="142" t="s">
        <v>214</v>
      </c>
      <c r="J28" s="142" t="s">
        <v>105</v>
      </c>
      <c r="K28" s="142" t="s">
        <v>105</v>
      </c>
      <c r="L28" s="142" t="s">
        <v>105</v>
      </c>
      <c r="M28" s="142" t="s">
        <v>336</v>
      </c>
      <c r="N28" s="131" t="s">
        <v>105</v>
      </c>
    </row>
    <row r="29" spans="1:14" ht="30" customHeight="1">
      <c r="A29" s="142" t="s">
        <v>210</v>
      </c>
      <c r="B29" s="142" t="s">
        <v>208</v>
      </c>
      <c r="C29" s="142" t="s">
        <v>157</v>
      </c>
      <c r="D29" s="142" t="s">
        <v>207</v>
      </c>
      <c r="E29" s="143">
        <f>일위대가!F159</f>
        <v>207</v>
      </c>
      <c r="F29" s="143">
        <f>일위대가!H159</f>
        <v>6924</v>
      </c>
      <c r="G29" s="143">
        <f>일위대가!J159</f>
        <v>0</v>
      </c>
      <c r="H29" s="143">
        <f t="shared" si="0"/>
        <v>7131</v>
      </c>
      <c r="I29" s="142" t="s">
        <v>211</v>
      </c>
      <c r="J29" s="142" t="s">
        <v>105</v>
      </c>
      <c r="K29" s="142" t="s">
        <v>105</v>
      </c>
      <c r="L29" s="142" t="s">
        <v>105</v>
      </c>
      <c r="M29" s="142" t="s">
        <v>336</v>
      </c>
      <c r="N29" s="131" t="s">
        <v>105</v>
      </c>
    </row>
    <row r="30" spans="1:14" ht="30" customHeight="1">
      <c r="A30" s="142" t="s">
        <v>205</v>
      </c>
      <c r="B30" s="142" t="s">
        <v>208</v>
      </c>
      <c r="C30" s="142" t="s">
        <v>153</v>
      </c>
      <c r="D30" s="142" t="s">
        <v>207</v>
      </c>
      <c r="E30" s="143">
        <f>일위대가!F165</f>
        <v>207</v>
      </c>
      <c r="F30" s="143">
        <f>일위대가!H165</f>
        <v>6924</v>
      </c>
      <c r="G30" s="143">
        <f>일위대가!J165</f>
        <v>0</v>
      </c>
      <c r="H30" s="143">
        <f t="shared" si="0"/>
        <v>7131</v>
      </c>
      <c r="I30" s="142" t="s">
        <v>206</v>
      </c>
      <c r="J30" s="142" t="s">
        <v>105</v>
      </c>
      <c r="K30" s="142" t="s">
        <v>105</v>
      </c>
      <c r="L30" s="142" t="s">
        <v>105</v>
      </c>
      <c r="M30" s="142" t="s">
        <v>336</v>
      </c>
      <c r="N30" s="131" t="s">
        <v>105</v>
      </c>
    </row>
    <row r="31" spans="1:14" ht="30" customHeight="1">
      <c r="A31" s="142" t="s">
        <v>255</v>
      </c>
      <c r="B31" s="142" t="s">
        <v>208</v>
      </c>
      <c r="C31" s="142" t="s">
        <v>149</v>
      </c>
      <c r="D31" s="142" t="s">
        <v>207</v>
      </c>
      <c r="E31" s="143">
        <f>일위대가!F171</f>
        <v>207</v>
      </c>
      <c r="F31" s="143">
        <f>일위대가!H171</f>
        <v>6924</v>
      </c>
      <c r="G31" s="143">
        <f>일위대가!J171</f>
        <v>0</v>
      </c>
      <c r="H31" s="143">
        <f t="shared" si="0"/>
        <v>7131</v>
      </c>
      <c r="I31" s="142" t="s">
        <v>256</v>
      </c>
      <c r="J31" s="142" t="s">
        <v>105</v>
      </c>
      <c r="K31" s="142" t="s">
        <v>105</v>
      </c>
      <c r="L31" s="142" t="s">
        <v>105</v>
      </c>
      <c r="M31" s="142" t="s">
        <v>336</v>
      </c>
      <c r="N31" s="131" t="s">
        <v>105</v>
      </c>
    </row>
  </sheetData>
  <phoneticPr fontId="207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90DDC-1277-4F32-93CB-816D394108DF}">
  <sheetPr>
    <pageSetUpPr fitToPage="1"/>
  </sheetPr>
  <dimension ref="A1:AZ171"/>
  <sheetViews>
    <sheetView workbookViewId="0"/>
  </sheetViews>
  <sheetFormatPr defaultRowHeight="16.5"/>
  <cols>
    <col min="1" max="2" width="30.625" style="128" customWidth="1"/>
    <col min="3" max="3" width="4.625" style="128" customWidth="1"/>
    <col min="4" max="4" width="8.625" style="128" customWidth="1"/>
    <col min="5" max="12" width="13.625" style="128" customWidth="1"/>
    <col min="13" max="13" width="12.625" style="128" customWidth="1"/>
    <col min="14" max="47" width="2.625" style="128" hidden="1" customWidth="1"/>
    <col min="48" max="48" width="1.625" style="128" hidden="1" customWidth="1"/>
    <col min="49" max="49" width="24.625" style="128" hidden="1" customWidth="1"/>
    <col min="50" max="51" width="2.625" style="128" hidden="1" customWidth="1"/>
    <col min="52" max="52" width="1.625" style="128" hidden="1" customWidth="1"/>
    <col min="53" max="16384" width="9" style="128"/>
  </cols>
  <sheetData>
    <row r="1" spans="1:52" ht="30" customHeight="1">
      <c r="A1" s="140" t="s">
        <v>495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52" ht="30" customHeight="1">
      <c r="A2" s="138" t="s">
        <v>141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6"/>
    </row>
    <row r="3" spans="1:52" ht="30" customHeight="1">
      <c r="A3" s="216" t="s">
        <v>140</v>
      </c>
      <c r="B3" s="216" t="s">
        <v>139</v>
      </c>
      <c r="C3" s="216" t="s">
        <v>138</v>
      </c>
      <c r="D3" s="216" t="s">
        <v>137</v>
      </c>
      <c r="E3" s="216" t="s">
        <v>136</v>
      </c>
      <c r="F3" s="216"/>
      <c r="G3" s="216" t="s">
        <v>135</v>
      </c>
      <c r="H3" s="216"/>
      <c r="I3" s="216" t="s">
        <v>134</v>
      </c>
      <c r="J3" s="216"/>
      <c r="K3" s="216" t="s">
        <v>133</v>
      </c>
      <c r="L3" s="216"/>
      <c r="M3" s="216" t="s">
        <v>132</v>
      </c>
      <c r="N3" s="215" t="s">
        <v>494</v>
      </c>
      <c r="O3" s="215" t="s">
        <v>334</v>
      </c>
      <c r="P3" s="215" t="s">
        <v>332</v>
      </c>
      <c r="Q3" s="215" t="s">
        <v>331</v>
      </c>
      <c r="R3" s="215" t="s">
        <v>330</v>
      </c>
      <c r="S3" s="215" t="s">
        <v>329</v>
      </c>
      <c r="T3" s="215" t="s">
        <v>328</v>
      </c>
      <c r="U3" s="215" t="s">
        <v>327</v>
      </c>
      <c r="V3" s="215" t="s">
        <v>326</v>
      </c>
      <c r="W3" s="215" t="s">
        <v>325</v>
      </c>
      <c r="X3" s="215" t="s">
        <v>324</v>
      </c>
      <c r="Y3" s="215" t="s">
        <v>323</v>
      </c>
      <c r="Z3" s="215" t="s">
        <v>322</v>
      </c>
      <c r="AA3" s="215" t="s">
        <v>321</v>
      </c>
      <c r="AB3" s="215" t="s">
        <v>320</v>
      </c>
      <c r="AC3" s="215" t="s">
        <v>319</v>
      </c>
      <c r="AD3" s="215" t="s">
        <v>318</v>
      </c>
      <c r="AE3" s="215" t="s">
        <v>317</v>
      </c>
      <c r="AF3" s="215" t="s">
        <v>316</v>
      </c>
      <c r="AG3" s="215" t="s">
        <v>315</v>
      </c>
      <c r="AH3" s="215" t="s">
        <v>314</v>
      </c>
      <c r="AI3" s="215" t="s">
        <v>313</v>
      </c>
      <c r="AJ3" s="215" t="s">
        <v>312</v>
      </c>
      <c r="AK3" s="215" t="s">
        <v>311</v>
      </c>
      <c r="AL3" s="215" t="s">
        <v>310</v>
      </c>
      <c r="AM3" s="215" t="s">
        <v>309</v>
      </c>
      <c r="AN3" s="215" t="s">
        <v>308</v>
      </c>
      <c r="AO3" s="215" t="s">
        <v>307</v>
      </c>
      <c r="AP3" s="215" t="s">
        <v>493</v>
      </c>
      <c r="AQ3" s="215" t="s">
        <v>492</v>
      </c>
      <c r="AR3" s="215" t="s">
        <v>491</v>
      </c>
      <c r="AS3" s="215" t="s">
        <v>490</v>
      </c>
      <c r="AT3" s="215" t="s">
        <v>489</v>
      </c>
      <c r="AU3" s="215" t="s">
        <v>488</v>
      </c>
      <c r="AV3" s="215" t="s">
        <v>306</v>
      </c>
      <c r="AW3" s="215" t="s">
        <v>487</v>
      </c>
      <c r="AX3" s="131" t="s">
        <v>338</v>
      </c>
      <c r="AY3" s="131" t="s">
        <v>333</v>
      </c>
      <c r="AZ3" s="131" t="s">
        <v>486</v>
      </c>
    </row>
    <row r="4" spans="1:52" ht="30" customHeight="1">
      <c r="A4" s="216"/>
      <c r="B4" s="216"/>
      <c r="C4" s="216"/>
      <c r="D4" s="216"/>
      <c r="E4" s="135" t="s">
        <v>124</v>
      </c>
      <c r="F4" s="135" t="s">
        <v>123</v>
      </c>
      <c r="G4" s="135" t="s">
        <v>124</v>
      </c>
      <c r="H4" s="135" t="s">
        <v>123</v>
      </c>
      <c r="I4" s="135" t="s">
        <v>124</v>
      </c>
      <c r="J4" s="135" t="s">
        <v>123</v>
      </c>
      <c r="K4" s="135" t="s">
        <v>124</v>
      </c>
      <c r="L4" s="135" t="s">
        <v>123</v>
      </c>
      <c r="M4" s="216"/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H4" s="215"/>
      <c r="AI4" s="215"/>
      <c r="AJ4" s="215"/>
      <c r="AK4" s="215"/>
      <c r="AL4" s="215"/>
      <c r="AM4" s="215"/>
      <c r="AN4" s="215"/>
      <c r="AO4" s="215"/>
      <c r="AP4" s="215"/>
      <c r="AQ4" s="215"/>
      <c r="AR4" s="215"/>
      <c r="AS4" s="215"/>
      <c r="AT4" s="215"/>
      <c r="AU4" s="215"/>
      <c r="AV4" s="215"/>
      <c r="AW4" s="215"/>
    </row>
    <row r="5" spans="1:52" ht="30" customHeight="1">
      <c r="A5" s="151" t="s">
        <v>485</v>
      </c>
      <c r="B5" s="150"/>
      <c r="C5" s="150"/>
      <c r="D5" s="150"/>
      <c r="E5" s="149"/>
      <c r="F5" s="148"/>
      <c r="G5" s="149"/>
      <c r="H5" s="148"/>
      <c r="I5" s="149"/>
      <c r="J5" s="148"/>
      <c r="K5" s="149"/>
      <c r="L5" s="148"/>
      <c r="M5" s="147"/>
      <c r="N5" s="131" t="s">
        <v>240</v>
      </c>
    </row>
    <row r="6" spans="1:52" ht="30" customHeight="1">
      <c r="A6" s="129" t="s">
        <v>174</v>
      </c>
      <c r="B6" s="129" t="s">
        <v>173</v>
      </c>
      <c r="C6" s="129" t="s">
        <v>148</v>
      </c>
      <c r="D6" s="133">
        <v>1</v>
      </c>
      <c r="E6" s="146"/>
      <c r="F6" s="143"/>
      <c r="G6" s="146"/>
      <c r="H6" s="143"/>
      <c r="I6" s="146"/>
      <c r="J6" s="143"/>
      <c r="K6" s="146"/>
      <c r="L6" s="143"/>
      <c r="M6" s="129" t="s">
        <v>432</v>
      </c>
      <c r="N6" s="131" t="s">
        <v>105</v>
      </c>
      <c r="O6" s="131" t="s">
        <v>172</v>
      </c>
      <c r="P6" s="131" t="s">
        <v>146</v>
      </c>
      <c r="Q6" s="131" t="s">
        <v>146</v>
      </c>
      <c r="R6" s="131" t="s">
        <v>145</v>
      </c>
      <c r="AV6" s="131" t="s">
        <v>431</v>
      </c>
      <c r="AW6" s="131" t="s">
        <v>484</v>
      </c>
      <c r="AX6" s="131" t="s">
        <v>105</v>
      </c>
      <c r="AY6" s="131" t="s">
        <v>105</v>
      </c>
      <c r="AZ6" s="131" t="s">
        <v>105</v>
      </c>
    </row>
    <row r="7" spans="1:52" ht="30" customHeight="1">
      <c r="A7" s="129" t="s">
        <v>359</v>
      </c>
      <c r="B7" s="129" t="s">
        <v>358</v>
      </c>
      <c r="C7" s="129" t="s">
        <v>357</v>
      </c>
      <c r="D7" s="133">
        <f>공량산출근거서_일위대가!K6</f>
        <v>0.1116</v>
      </c>
      <c r="E7" s="146">
        <f>단가대비표!O33</f>
        <v>0</v>
      </c>
      <c r="F7" s="143">
        <f>TRUNC(E7*D7,1)</f>
        <v>0</v>
      </c>
      <c r="G7" s="146">
        <f>단가대비표!P33</f>
        <v>273676</v>
      </c>
      <c r="H7" s="143">
        <f>TRUNC(G7*D7,1)</f>
        <v>30542.2</v>
      </c>
      <c r="I7" s="146">
        <f>단가대비표!V33</f>
        <v>0</v>
      </c>
      <c r="J7" s="143">
        <f>TRUNC(I7*D7,1)</f>
        <v>0</v>
      </c>
      <c r="K7" s="146">
        <f>TRUNC(E7+G7+I7,1)</f>
        <v>273676</v>
      </c>
      <c r="L7" s="143">
        <f>TRUNC(F7+H7+J7,1)</f>
        <v>30542.2</v>
      </c>
      <c r="M7" s="129" t="s">
        <v>105</v>
      </c>
      <c r="N7" s="131" t="s">
        <v>240</v>
      </c>
      <c r="O7" s="131" t="s">
        <v>356</v>
      </c>
      <c r="P7" s="131" t="s">
        <v>146</v>
      </c>
      <c r="Q7" s="131" t="s">
        <v>146</v>
      </c>
      <c r="R7" s="131" t="s">
        <v>145</v>
      </c>
      <c r="V7" s="128">
        <v>1</v>
      </c>
      <c r="AV7" s="131" t="s">
        <v>105</v>
      </c>
      <c r="AW7" s="131" t="s">
        <v>483</v>
      </c>
      <c r="AX7" s="131" t="s">
        <v>105</v>
      </c>
      <c r="AY7" s="131" t="s">
        <v>105</v>
      </c>
      <c r="AZ7" s="131" t="s">
        <v>105</v>
      </c>
    </row>
    <row r="8" spans="1:52" ht="30" customHeight="1">
      <c r="A8" s="129" t="s">
        <v>354</v>
      </c>
      <c r="B8" s="129" t="s">
        <v>353</v>
      </c>
      <c r="C8" s="129" t="s">
        <v>352</v>
      </c>
      <c r="D8" s="133">
        <v>1</v>
      </c>
      <c r="E8" s="146">
        <f>TRUNC(SUMIF(V6:V8, RIGHTB(O8, 1), H6:H8)*U8, 2)</f>
        <v>916.26</v>
      </c>
      <c r="F8" s="143">
        <f>TRUNC(E8*D8,1)</f>
        <v>916.2</v>
      </c>
      <c r="G8" s="146">
        <v>0</v>
      </c>
      <c r="H8" s="143">
        <f>TRUNC(G8*D8,1)</f>
        <v>0</v>
      </c>
      <c r="I8" s="146">
        <v>0</v>
      </c>
      <c r="J8" s="143">
        <f>TRUNC(I8*D8,1)</f>
        <v>0</v>
      </c>
      <c r="K8" s="146">
        <f>TRUNC(E8+G8+I8,1)</f>
        <v>916.2</v>
      </c>
      <c r="L8" s="143">
        <f>TRUNC(F8+H8+J8,1)</f>
        <v>916.2</v>
      </c>
      <c r="M8" s="129" t="s">
        <v>105</v>
      </c>
      <c r="N8" s="131" t="s">
        <v>240</v>
      </c>
      <c r="O8" s="131" t="s">
        <v>351</v>
      </c>
      <c r="P8" s="131" t="s">
        <v>146</v>
      </c>
      <c r="Q8" s="131" t="s">
        <v>146</v>
      </c>
      <c r="R8" s="131" t="s">
        <v>146</v>
      </c>
      <c r="S8" s="128">
        <v>1</v>
      </c>
      <c r="T8" s="128">
        <v>0</v>
      </c>
      <c r="U8" s="128">
        <v>0.03</v>
      </c>
      <c r="AV8" s="131" t="s">
        <v>105</v>
      </c>
      <c r="AW8" s="131" t="s">
        <v>482</v>
      </c>
      <c r="AX8" s="131" t="s">
        <v>105</v>
      </c>
      <c r="AY8" s="131" t="s">
        <v>105</v>
      </c>
      <c r="AZ8" s="131" t="s">
        <v>105</v>
      </c>
    </row>
    <row r="9" spans="1:52" ht="30" customHeight="1">
      <c r="A9" s="129" t="s">
        <v>349</v>
      </c>
      <c r="B9" s="129" t="s">
        <v>105</v>
      </c>
      <c r="C9" s="129" t="s">
        <v>105</v>
      </c>
      <c r="D9" s="133"/>
      <c r="E9" s="146"/>
      <c r="F9" s="143">
        <f>TRUNC(SUMIF(N6:N8, N5, F6:F8),0)</f>
        <v>916</v>
      </c>
      <c r="G9" s="146"/>
      <c r="H9" s="143">
        <f>TRUNC(SUMIF(N6:N8, N5, H6:H8),0)</f>
        <v>30542</v>
      </c>
      <c r="I9" s="146"/>
      <c r="J9" s="143">
        <f>TRUNC(SUMIF(N6:N8, N5, J6:J8),0)</f>
        <v>0</v>
      </c>
      <c r="K9" s="146"/>
      <c r="L9" s="143">
        <f>F9+H9+J9</f>
        <v>31458</v>
      </c>
      <c r="M9" s="129" t="s">
        <v>105</v>
      </c>
      <c r="N9" s="131" t="s">
        <v>143</v>
      </c>
      <c r="O9" s="131" t="s">
        <v>143</v>
      </c>
      <c r="P9" s="131" t="s">
        <v>105</v>
      </c>
      <c r="Q9" s="131" t="s">
        <v>105</v>
      </c>
      <c r="R9" s="131" t="s">
        <v>105</v>
      </c>
      <c r="AV9" s="131" t="s">
        <v>105</v>
      </c>
      <c r="AW9" s="131" t="s">
        <v>105</v>
      </c>
      <c r="AX9" s="131" t="s">
        <v>105</v>
      </c>
      <c r="AY9" s="131" t="s">
        <v>105</v>
      </c>
      <c r="AZ9" s="131" t="s">
        <v>105</v>
      </c>
    </row>
    <row r="10" spans="1:52" ht="30" customHeight="1">
      <c r="A10" s="133"/>
      <c r="B10" s="133"/>
      <c r="C10" s="133"/>
      <c r="D10" s="133"/>
      <c r="E10" s="146"/>
      <c r="F10" s="143"/>
      <c r="G10" s="146"/>
      <c r="H10" s="143"/>
      <c r="I10" s="146"/>
      <c r="J10" s="143"/>
      <c r="K10" s="146"/>
      <c r="L10" s="143"/>
      <c r="M10" s="133"/>
    </row>
    <row r="11" spans="1:52" ht="30" customHeight="1">
      <c r="A11" s="151" t="s">
        <v>481</v>
      </c>
      <c r="B11" s="150"/>
      <c r="C11" s="150"/>
      <c r="D11" s="150"/>
      <c r="E11" s="149"/>
      <c r="F11" s="148"/>
      <c r="G11" s="149"/>
      <c r="H11" s="148"/>
      <c r="I11" s="149"/>
      <c r="J11" s="148"/>
      <c r="K11" s="149"/>
      <c r="L11" s="148"/>
      <c r="M11" s="147"/>
      <c r="N11" s="131" t="s">
        <v>286</v>
      </c>
    </row>
    <row r="12" spans="1:52" ht="30" customHeight="1">
      <c r="A12" s="129" t="s">
        <v>166</v>
      </c>
      <c r="B12" s="129" t="s">
        <v>165</v>
      </c>
      <c r="C12" s="129" t="s">
        <v>148</v>
      </c>
      <c r="D12" s="133">
        <v>1</v>
      </c>
      <c r="E12" s="146"/>
      <c r="F12" s="143"/>
      <c r="G12" s="146"/>
      <c r="H12" s="143"/>
      <c r="I12" s="146"/>
      <c r="J12" s="143"/>
      <c r="K12" s="146"/>
      <c r="L12" s="143"/>
      <c r="M12" s="129" t="s">
        <v>432</v>
      </c>
      <c r="N12" s="131" t="s">
        <v>105</v>
      </c>
      <c r="O12" s="131" t="s">
        <v>164</v>
      </c>
      <c r="P12" s="131" t="s">
        <v>146</v>
      </c>
      <c r="Q12" s="131" t="s">
        <v>146</v>
      </c>
      <c r="R12" s="131" t="s">
        <v>145</v>
      </c>
      <c r="AV12" s="131" t="s">
        <v>431</v>
      </c>
      <c r="AW12" s="131" t="s">
        <v>480</v>
      </c>
      <c r="AX12" s="131" t="s">
        <v>105</v>
      </c>
      <c r="AY12" s="131" t="s">
        <v>105</v>
      </c>
      <c r="AZ12" s="131" t="s">
        <v>105</v>
      </c>
    </row>
    <row r="13" spans="1:52" ht="30" customHeight="1">
      <c r="A13" s="129" t="s">
        <v>359</v>
      </c>
      <c r="B13" s="129" t="s">
        <v>358</v>
      </c>
      <c r="C13" s="129" t="s">
        <v>357</v>
      </c>
      <c r="D13" s="133">
        <f>공량산출근거서_일위대가!K9</f>
        <v>0.1116</v>
      </c>
      <c r="E13" s="146">
        <f>단가대비표!O33</f>
        <v>0</v>
      </c>
      <c r="F13" s="143">
        <f>TRUNC(E13*D13,1)</f>
        <v>0</v>
      </c>
      <c r="G13" s="146">
        <f>단가대비표!P33</f>
        <v>273676</v>
      </c>
      <c r="H13" s="143">
        <f>TRUNC(G13*D13,1)</f>
        <v>30542.2</v>
      </c>
      <c r="I13" s="146">
        <f>단가대비표!V33</f>
        <v>0</v>
      </c>
      <c r="J13" s="143">
        <f>TRUNC(I13*D13,1)</f>
        <v>0</v>
      </c>
      <c r="K13" s="146">
        <f>TRUNC(E13+G13+I13,1)</f>
        <v>273676</v>
      </c>
      <c r="L13" s="143">
        <f>TRUNC(F13+H13+J13,1)</f>
        <v>30542.2</v>
      </c>
      <c r="M13" s="129" t="s">
        <v>105</v>
      </c>
      <c r="N13" s="131" t="s">
        <v>286</v>
      </c>
      <c r="O13" s="131" t="s">
        <v>356</v>
      </c>
      <c r="P13" s="131" t="s">
        <v>146</v>
      </c>
      <c r="Q13" s="131" t="s">
        <v>146</v>
      </c>
      <c r="R13" s="131" t="s">
        <v>145</v>
      </c>
      <c r="V13" s="128">
        <v>1</v>
      </c>
      <c r="AV13" s="131" t="s">
        <v>105</v>
      </c>
      <c r="AW13" s="131" t="s">
        <v>479</v>
      </c>
      <c r="AX13" s="131" t="s">
        <v>105</v>
      </c>
      <c r="AY13" s="131" t="s">
        <v>105</v>
      </c>
      <c r="AZ13" s="131" t="s">
        <v>105</v>
      </c>
    </row>
    <row r="14" spans="1:52" ht="30" customHeight="1">
      <c r="A14" s="129" t="s">
        <v>354</v>
      </c>
      <c r="B14" s="129" t="s">
        <v>353</v>
      </c>
      <c r="C14" s="129" t="s">
        <v>352</v>
      </c>
      <c r="D14" s="133">
        <v>1</v>
      </c>
      <c r="E14" s="146">
        <f>TRUNC(SUMIF(V12:V14, RIGHTB(O14, 1), H12:H14)*U14, 2)</f>
        <v>916.26</v>
      </c>
      <c r="F14" s="143">
        <f>TRUNC(E14*D14,1)</f>
        <v>916.2</v>
      </c>
      <c r="G14" s="146">
        <v>0</v>
      </c>
      <c r="H14" s="143">
        <f>TRUNC(G14*D14,1)</f>
        <v>0</v>
      </c>
      <c r="I14" s="146">
        <v>0</v>
      </c>
      <c r="J14" s="143">
        <f>TRUNC(I14*D14,1)</f>
        <v>0</v>
      </c>
      <c r="K14" s="146">
        <f>TRUNC(E14+G14+I14,1)</f>
        <v>916.2</v>
      </c>
      <c r="L14" s="143">
        <f>TRUNC(F14+H14+J14,1)</f>
        <v>916.2</v>
      </c>
      <c r="M14" s="129" t="s">
        <v>105</v>
      </c>
      <c r="N14" s="131" t="s">
        <v>286</v>
      </c>
      <c r="O14" s="131" t="s">
        <v>351</v>
      </c>
      <c r="P14" s="131" t="s">
        <v>146</v>
      </c>
      <c r="Q14" s="131" t="s">
        <v>146</v>
      </c>
      <c r="R14" s="131" t="s">
        <v>146</v>
      </c>
      <c r="S14" s="128">
        <v>1</v>
      </c>
      <c r="T14" s="128">
        <v>0</v>
      </c>
      <c r="U14" s="128">
        <v>0.03</v>
      </c>
      <c r="AV14" s="131" t="s">
        <v>105</v>
      </c>
      <c r="AW14" s="131" t="s">
        <v>478</v>
      </c>
      <c r="AX14" s="131" t="s">
        <v>105</v>
      </c>
      <c r="AY14" s="131" t="s">
        <v>105</v>
      </c>
      <c r="AZ14" s="131" t="s">
        <v>105</v>
      </c>
    </row>
    <row r="15" spans="1:52" ht="30" customHeight="1">
      <c r="A15" s="129" t="s">
        <v>349</v>
      </c>
      <c r="B15" s="129" t="s">
        <v>105</v>
      </c>
      <c r="C15" s="129" t="s">
        <v>105</v>
      </c>
      <c r="D15" s="133"/>
      <c r="E15" s="146"/>
      <c r="F15" s="143">
        <f>TRUNC(SUMIF(N12:N14, N11, F12:F14),0)</f>
        <v>916</v>
      </c>
      <c r="G15" s="146"/>
      <c r="H15" s="143">
        <f>TRUNC(SUMIF(N12:N14, N11, H12:H14),0)</f>
        <v>30542</v>
      </c>
      <c r="I15" s="146"/>
      <c r="J15" s="143">
        <f>TRUNC(SUMIF(N12:N14, N11, J12:J14),0)</f>
        <v>0</v>
      </c>
      <c r="K15" s="146"/>
      <c r="L15" s="143">
        <f>F15+H15+J15</f>
        <v>31458</v>
      </c>
      <c r="M15" s="129" t="s">
        <v>105</v>
      </c>
      <c r="N15" s="131" t="s">
        <v>143</v>
      </c>
      <c r="O15" s="131" t="s">
        <v>143</v>
      </c>
      <c r="P15" s="131" t="s">
        <v>105</v>
      </c>
      <c r="Q15" s="131" t="s">
        <v>105</v>
      </c>
      <c r="R15" s="131" t="s">
        <v>105</v>
      </c>
      <c r="AV15" s="131" t="s">
        <v>105</v>
      </c>
      <c r="AW15" s="131" t="s">
        <v>105</v>
      </c>
      <c r="AX15" s="131" t="s">
        <v>105</v>
      </c>
      <c r="AY15" s="131" t="s">
        <v>105</v>
      </c>
      <c r="AZ15" s="131" t="s">
        <v>105</v>
      </c>
    </row>
    <row r="16" spans="1:52" ht="30" customHeight="1">
      <c r="A16" s="133"/>
      <c r="B16" s="133"/>
      <c r="C16" s="133"/>
      <c r="D16" s="133"/>
      <c r="E16" s="146"/>
      <c r="F16" s="143"/>
      <c r="G16" s="146"/>
      <c r="H16" s="143"/>
      <c r="I16" s="146"/>
      <c r="J16" s="143"/>
      <c r="K16" s="146"/>
      <c r="L16" s="143"/>
      <c r="M16" s="133"/>
    </row>
    <row r="17" spans="1:52" ht="30" customHeight="1">
      <c r="A17" s="151" t="s">
        <v>477</v>
      </c>
      <c r="B17" s="150"/>
      <c r="C17" s="150"/>
      <c r="D17" s="150"/>
      <c r="E17" s="149"/>
      <c r="F17" s="148"/>
      <c r="G17" s="149"/>
      <c r="H17" s="148"/>
      <c r="I17" s="149"/>
      <c r="J17" s="148"/>
      <c r="K17" s="149"/>
      <c r="L17" s="148"/>
      <c r="M17" s="147"/>
      <c r="N17" s="131" t="s">
        <v>237</v>
      </c>
    </row>
    <row r="18" spans="1:52" ht="30" customHeight="1">
      <c r="A18" s="129" t="s">
        <v>162</v>
      </c>
      <c r="B18" s="129" t="s">
        <v>161</v>
      </c>
      <c r="C18" s="129" t="s">
        <v>148</v>
      </c>
      <c r="D18" s="133">
        <v>1</v>
      </c>
      <c r="E18" s="146"/>
      <c r="F18" s="143"/>
      <c r="G18" s="146"/>
      <c r="H18" s="143"/>
      <c r="I18" s="146"/>
      <c r="J18" s="143"/>
      <c r="K18" s="146"/>
      <c r="L18" s="143"/>
      <c r="M18" s="129" t="s">
        <v>432</v>
      </c>
      <c r="N18" s="131" t="s">
        <v>105</v>
      </c>
      <c r="O18" s="131" t="s">
        <v>160</v>
      </c>
      <c r="P18" s="131" t="s">
        <v>146</v>
      </c>
      <c r="Q18" s="131" t="s">
        <v>146</v>
      </c>
      <c r="R18" s="131" t="s">
        <v>145</v>
      </c>
      <c r="AV18" s="131" t="s">
        <v>431</v>
      </c>
      <c r="AW18" s="131" t="s">
        <v>476</v>
      </c>
      <c r="AX18" s="131" t="s">
        <v>105</v>
      </c>
      <c r="AY18" s="131" t="s">
        <v>105</v>
      </c>
      <c r="AZ18" s="131" t="s">
        <v>105</v>
      </c>
    </row>
    <row r="19" spans="1:52" ht="30" customHeight="1">
      <c r="A19" s="129" t="s">
        <v>359</v>
      </c>
      <c r="B19" s="129" t="s">
        <v>358</v>
      </c>
      <c r="C19" s="129" t="s">
        <v>357</v>
      </c>
      <c r="D19" s="133">
        <f>공량산출근거서_일위대가!K12</f>
        <v>8.4199999999999997E-2</v>
      </c>
      <c r="E19" s="146">
        <f>단가대비표!O33</f>
        <v>0</v>
      </c>
      <c r="F19" s="143">
        <f>TRUNC(E19*D19,1)</f>
        <v>0</v>
      </c>
      <c r="G19" s="146">
        <f>단가대비표!P33</f>
        <v>273676</v>
      </c>
      <c r="H19" s="143">
        <f>TRUNC(G19*D19,1)</f>
        <v>23043.5</v>
      </c>
      <c r="I19" s="146">
        <f>단가대비표!V33</f>
        <v>0</v>
      </c>
      <c r="J19" s="143">
        <f>TRUNC(I19*D19,1)</f>
        <v>0</v>
      </c>
      <c r="K19" s="146">
        <f>TRUNC(E19+G19+I19,1)</f>
        <v>273676</v>
      </c>
      <c r="L19" s="143">
        <f>TRUNC(F19+H19+J19,1)</f>
        <v>23043.5</v>
      </c>
      <c r="M19" s="129" t="s">
        <v>105</v>
      </c>
      <c r="N19" s="131" t="s">
        <v>237</v>
      </c>
      <c r="O19" s="131" t="s">
        <v>356</v>
      </c>
      <c r="P19" s="131" t="s">
        <v>146</v>
      </c>
      <c r="Q19" s="131" t="s">
        <v>146</v>
      </c>
      <c r="R19" s="131" t="s">
        <v>145</v>
      </c>
      <c r="V19" s="128">
        <v>1</v>
      </c>
      <c r="AV19" s="131" t="s">
        <v>105</v>
      </c>
      <c r="AW19" s="131" t="s">
        <v>475</v>
      </c>
      <c r="AX19" s="131" t="s">
        <v>105</v>
      </c>
      <c r="AY19" s="131" t="s">
        <v>105</v>
      </c>
      <c r="AZ19" s="131" t="s">
        <v>105</v>
      </c>
    </row>
    <row r="20" spans="1:52" ht="30" customHeight="1">
      <c r="A20" s="129" t="s">
        <v>354</v>
      </c>
      <c r="B20" s="129" t="s">
        <v>353</v>
      </c>
      <c r="C20" s="129" t="s">
        <v>352</v>
      </c>
      <c r="D20" s="133">
        <v>1</v>
      </c>
      <c r="E20" s="146">
        <f>TRUNC(SUMIF(V18:V20, RIGHTB(O20, 1), H18:H20)*U20, 2)</f>
        <v>691.3</v>
      </c>
      <c r="F20" s="143">
        <f>TRUNC(E20*D20,1)</f>
        <v>691.3</v>
      </c>
      <c r="G20" s="146">
        <v>0</v>
      </c>
      <c r="H20" s="143">
        <f>TRUNC(G20*D20,1)</f>
        <v>0</v>
      </c>
      <c r="I20" s="146">
        <v>0</v>
      </c>
      <c r="J20" s="143">
        <f>TRUNC(I20*D20,1)</f>
        <v>0</v>
      </c>
      <c r="K20" s="146">
        <f>TRUNC(E20+G20+I20,1)</f>
        <v>691.3</v>
      </c>
      <c r="L20" s="143">
        <f>TRUNC(F20+H20+J20,1)</f>
        <v>691.3</v>
      </c>
      <c r="M20" s="129" t="s">
        <v>105</v>
      </c>
      <c r="N20" s="131" t="s">
        <v>237</v>
      </c>
      <c r="O20" s="131" t="s">
        <v>351</v>
      </c>
      <c r="P20" s="131" t="s">
        <v>146</v>
      </c>
      <c r="Q20" s="131" t="s">
        <v>146</v>
      </c>
      <c r="R20" s="131" t="s">
        <v>146</v>
      </c>
      <c r="S20" s="128">
        <v>1</v>
      </c>
      <c r="T20" s="128">
        <v>0</v>
      </c>
      <c r="U20" s="128">
        <v>0.03</v>
      </c>
      <c r="AV20" s="131" t="s">
        <v>105</v>
      </c>
      <c r="AW20" s="131" t="s">
        <v>474</v>
      </c>
      <c r="AX20" s="131" t="s">
        <v>105</v>
      </c>
      <c r="AY20" s="131" t="s">
        <v>105</v>
      </c>
      <c r="AZ20" s="131" t="s">
        <v>105</v>
      </c>
    </row>
    <row r="21" spans="1:52" ht="30" customHeight="1">
      <c r="A21" s="129" t="s">
        <v>349</v>
      </c>
      <c r="B21" s="129" t="s">
        <v>105</v>
      </c>
      <c r="C21" s="129" t="s">
        <v>105</v>
      </c>
      <c r="D21" s="133"/>
      <c r="E21" s="146"/>
      <c r="F21" s="143">
        <f>TRUNC(SUMIF(N18:N20, N17, F18:F20),0)</f>
        <v>691</v>
      </c>
      <c r="G21" s="146"/>
      <c r="H21" s="143">
        <f>TRUNC(SUMIF(N18:N20, N17, H18:H20),0)</f>
        <v>23043</v>
      </c>
      <c r="I21" s="146"/>
      <c r="J21" s="143">
        <f>TRUNC(SUMIF(N18:N20, N17, J18:J20),0)</f>
        <v>0</v>
      </c>
      <c r="K21" s="146"/>
      <c r="L21" s="143">
        <f>F21+H21+J21</f>
        <v>23734</v>
      </c>
      <c r="M21" s="129" t="s">
        <v>105</v>
      </c>
      <c r="N21" s="131" t="s">
        <v>143</v>
      </c>
      <c r="O21" s="131" t="s">
        <v>143</v>
      </c>
      <c r="P21" s="131" t="s">
        <v>105</v>
      </c>
      <c r="Q21" s="131" t="s">
        <v>105</v>
      </c>
      <c r="R21" s="131" t="s">
        <v>105</v>
      </c>
      <c r="AV21" s="131" t="s">
        <v>105</v>
      </c>
      <c r="AW21" s="131" t="s">
        <v>105</v>
      </c>
      <c r="AX21" s="131" t="s">
        <v>105</v>
      </c>
      <c r="AY21" s="131" t="s">
        <v>105</v>
      </c>
      <c r="AZ21" s="131" t="s">
        <v>105</v>
      </c>
    </row>
    <row r="22" spans="1:52" ht="30" customHeight="1">
      <c r="A22" s="133"/>
      <c r="B22" s="133"/>
      <c r="C22" s="133"/>
      <c r="D22" s="133"/>
      <c r="E22" s="146"/>
      <c r="F22" s="143"/>
      <c r="G22" s="146"/>
      <c r="H22" s="143"/>
      <c r="I22" s="146"/>
      <c r="J22" s="143"/>
      <c r="K22" s="146"/>
      <c r="L22" s="143"/>
      <c r="M22" s="133"/>
    </row>
    <row r="23" spans="1:52" ht="30" customHeight="1">
      <c r="A23" s="151" t="s">
        <v>473</v>
      </c>
      <c r="B23" s="150"/>
      <c r="C23" s="150"/>
      <c r="D23" s="150"/>
      <c r="E23" s="149"/>
      <c r="F23" s="148"/>
      <c r="G23" s="149"/>
      <c r="H23" s="148"/>
      <c r="I23" s="149"/>
      <c r="J23" s="148"/>
      <c r="K23" s="149"/>
      <c r="L23" s="148"/>
      <c r="M23" s="147"/>
      <c r="N23" s="131" t="s">
        <v>234</v>
      </c>
    </row>
    <row r="24" spans="1:52" ht="30" customHeight="1">
      <c r="A24" s="129" t="s">
        <v>158</v>
      </c>
      <c r="B24" s="129" t="s">
        <v>157</v>
      </c>
      <c r="C24" s="129" t="s">
        <v>148</v>
      </c>
      <c r="D24" s="133">
        <v>1</v>
      </c>
      <c r="E24" s="146"/>
      <c r="F24" s="143"/>
      <c r="G24" s="146"/>
      <c r="H24" s="143"/>
      <c r="I24" s="146"/>
      <c r="J24" s="143"/>
      <c r="K24" s="146"/>
      <c r="L24" s="143"/>
      <c r="M24" s="129" t="s">
        <v>432</v>
      </c>
      <c r="N24" s="131" t="s">
        <v>105</v>
      </c>
      <c r="O24" s="131" t="s">
        <v>156</v>
      </c>
      <c r="P24" s="131" t="s">
        <v>146</v>
      </c>
      <c r="Q24" s="131" t="s">
        <v>146</v>
      </c>
      <c r="R24" s="131" t="s">
        <v>145</v>
      </c>
      <c r="AV24" s="131" t="s">
        <v>431</v>
      </c>
      <c r="AW24" s="131" t="s">
        <v>472</v>
      </c>
      <c r="AX24" s="131" t="s">
        <v>105</v>
      </c>
      <c r="AY24" s="131" t="s">
        <v>105</v>
      </c>
      <c r="AZ24" s="131" t="s">
        <v>105</v>
      </c>
    </row>
    <row r="25" spans="1:52" ht="30" customHeight="1">
      <c r="A25" s="129" t="s">
        <v>359</v>
      </c>
      <c r="B25" s="129" t="s">
        <v>358</v>
      </c>
      <c r="C25" s="129" t="s">
        <v>357</v>
      </c>
      <c r="D25" s="133">
        <f>공량산출근거서_일위대가!K15</f>
        <v>8.4199999999999997E-2</v>
      </c>
      <c r="E25" s="146">
        <f>단가대비표!O33</f>
        <v>0</v>
      </c>
      <c r="F25" s="143">
        <f>TRUNC(E25*D25,1)</f>
        <v>0</v>
      </c>
      <c r="G25" s="146">
        <f>단가대비표!P33</f>
        <v>273676</v>
      </c>
      <c r="H25" s="143">
        <f>TRUNC(G25*D25,1)</f>
        <v>23043.5</v>
      </c>
      <c r="I25" s="146">
        <f>단가대비표!V33</f>
        <v>0</v>
      </c>
      <c r="J25" s="143">
        <f>TRUNC(I25*D25,1)</f>
        <v>0</v>
      </c>
      <c r="K25" s="146">
        <f>TRUNC(E25+G25+I25,1)</f>
        <v>273676</v>
      </c>
      <c r="L25" s="143">
        <f>TRUNC(F25+H25+J25,1)</f>
        <v>23043.5</v>
      </c>
      <c r="M25" s="129" t="s">
        <v>105</v>
      </c>
      <c r="N25" s="131" t="s">
        <v>234</v>
      </c>
      <c r="O25" s="131" t="s">
        <v>356</v>
      </c>
      <c r="P25" s="131" t="s">
        <v>146</v>
      </c>
      <c r="Q25" s="131" t="s">
        <v>146</v>
      </c>
      <c r="R25" s="131" t="s">
        <v>145</v>
      </c>
      <c r="V25" s="128">
        <v>1</v>
      </c>
      <c r="AV25" s="131" t="s">
        <v>105</v>
      </c>
      <c r="AW25" s="131" t="s">
        <v>471</v>
      </c>
      <c r="AX25" s="131" t="s">
        <v>105</v>
      </c>
      <c r="AY25" s="131" t="s">
        <v>105</v>
      </c>
      <c r="AZ25" s="131" t="s">
        <v>105</v>
      </c>
    </row>
    <row r="26" spans="1:52" ht="30" customHeight="1">
      <c r="A26" s="129" t="s">
        <v>354</v>
      </c>
      <c r="B26" s="129" t="s">
        <v>353</v>
      </c>
      <c r="C26" s="129" t="s">
        <v>352</v>
      </c>
      <c r="D26" s="133">
        <v>1</v>
      </c>
      <c r="E26" s="146">
        <f>TRUNC(SUMIF(V24:V26, RIGHTB(O26, 1), H24:H26)*U26, 2)</f>
        <v>691.3</v>
      </c>
      <c r="F26" s="143">
        <f>TRUNC(E26*D26,1)</f>
        <v>691.3</v>
      </c>
      <c r="G26" s="146">
        <v>0</v>
      </c>
      <c r="H26" s="143">
        <f>TRUNC(G26*D26,1)</f>
        <v>0</v>
      </c>
      <c r="I26" s="146">
        <v>0</v>
      </c>
      <c r="J26" s="143">
        <f>TRUNC(I26*D26,1)</f>
        <v>0</v>
      </c>
      <c r="K26" s="146">
        <f>TRUNC(E26+G26+I26,1)</f>
        <v>691.3</v>
      </c>
      <c r="L26" s="143">
        <f>TRUNC(F26+H26+J26,1)</f>
        <v>691.3</v>
      </c>
      <c r="M26" s="129" t="s">
        <v>105</v>
      </c>
      <c r="N26" s="131" t="s">
        <v>234</v>
      </c>
      <c r="O26" s="131" t="s">
        <v>351</v>
      </c>
      <c r="P26" s="131" t="s">
        <v>146</v>
      </c>
      <c r="Q26" s="131" t="s">
        <v>146</v>
      </c>
      <c r="R26" s="131" t="s">
        <v>146</v>
      </c>
      <c r="S26" s="128">
        <v>1</v>
      </c>
      <c r="T26" s="128">
        <v>0</v>
      </c>
      <c r="U26" s="128">
        <v>0.03</v>
      </c>
      <c r="AV26" s="131" t="s">
        <v>105</v>
      </c>
      <c r="AW26" s="131" t="s">
        <v>470</v>
      </c>
      <c r="AX26" s="131" t="s">
        <v>105</v>
      </c>
      <c r="AY26" s="131" t="s">
        <v>105</v>
      </c>
      <c r="AZ26" s="131" t="s">
        <v>105</v>
      </c>
    </row>
    <row r="27" spans="1:52" ht="30" customHeight="1">
      <c r="A27" s="129" t="s">
        <v>349</v>
      </c>
      <c r="B27" s="129" t="s">
        <v>105</v>
      </c>
      <c r="C27" s="129" t="s">
        <v>105</v>
      </c>
      <c r="D27" s="133"/>
      <c r="E27" s="146"/>
      <c r="F27" s="143">
        <f>TRUNC(SUMIF(N24:N26, N23, F24:F26),0)</f>
        <v>691</v>
      </c>
      <c r="G27" s="146"/>
      <c r="H27" s="143">
        <f>TRUNC(SUMIF(N24:N26, N23, H24:H26),0)</f>
        <v>23043</v>
      </c>
      <c r="I27" s="146"/>
      <c r="J27" s="143">
        <f>TRUNC(SUMIF(N24:N26, N23, J24:J26),0)</f>
        <v>0</v>
      </c>
      <c r="K27" s="146"/>
      <c r="L27" s="143">
        <f>F27+H27+J27</f>
        <v>23734</v>
      </c>
      <c r="M27" s="129" t="s">
        <v>105</v>
      </c>
      <c r="N27" s="131" t="s">
        <v>143</v>
      </c>
      <c r="O27" s="131" t="s">
        <v>143</v>
      </c>
      <c r="P27" s="131" t="s">
        <v>105</v>
      </c>
      <c r="Q27" s="131" t="s">
        <v>105</v>
      </c>
      <c r="R27" s="131" t="s">
        <v>105</v>
      </c>
      <c r="AV27" s="131" t="s">
        <v>105</v>
      </c>
      <c r="AW27" s="131" t="s">
        <v>105</v>
      </c>
      <c r="AX27" s="131" t="s">
        <v>105</v>
      </c>
      <c r="AY27" s="131" t="s">
        <v>105</v>
      </c>
      <c r="AZ27" s="131" t="s">
        <v>105</v>
      </c>
    </row>
    <row r="28" spans="1:52" ht="30" customHeight="1">
      <c r="A28" s="133"/>
      <c r="B28" s="133"/>
      <c r="C28" s="133"/>
      <c r="D28" s="133"/>
      <c r="E28" s="146"/>
      <c r="F28" s="143"/>
      <c r="G28" s="146"/>
      <c r="H28" s="143"/>
      <c r="I28" s="146"/>
      <c r="J28" s="143"/>
      <c r="K28" s="146"/>
      <c r="L28" s="143"/>
      <c r="M28" s="133"/>
    </row>
    <row r="29" spans="1:52" ht="30" customHeight="1">
      <c r="A29" s="151" t="s">
        <v>469</v>
      </c>
      <c r="B29" s="150"/>
      <c r="C29" s="150"/>
      <c r="D29" s="150"/>
      <c r="E29" s="149"/>
      <c r="F29" s="148"/>
      <c r="G29" s="149"/>
      <c r="H29" s="148"/>
      <c r="I29" s="149"/>
      <c r="J29" s="148"/>
      <c r="K29" s="149"/>
      <c r="L29" s="148"/>
      <c r="M29" s="147"/>
      <c r="N29" s="131" t="s">
        <v>231</v>
      </c>
    </row>
    <row r="30" spans="1:52" ht="30" customHeight="1">
      <c r="A30" s="129" t="s">
        <v>154</v>
      </c>
      <c r="B30" s="129" t="s">
        <v>153</v>
      </c>
      <c r="C30" s="129" t="s">
        <v>148</v>
      </c>
      <c r="D30" s="133">
        <v>1</v>
      </c>
      <c r="E30" s="146"/>
      <c r="F30" s="143"/>
      <c r="G30" s="146"/>
      <c r="H30" s="143"/>
      <c r="I30" s="146"/>
      <c r="J30" s="143"/>
      <c r="K30" s="146"/>
      <c r="L30" s="143"/>
      <c r="M30" s="129" t="s">
        <v>432</v>
      </c>
      <c r="N30" s="131" t="s">
        <v>105</v>
      </c>
      <c r="O30" s="131" t="s">
        <v>152</v>
      </c>
      <c r="P30" s="131" t="s">
        <v>146</v>
      </c>
      <c r="Q30" s="131" t="s">
        <v>146</v>
      </c>
      <c r="R30" s="131" t="s">
        <v>145</v>
      </c>
      <c r="AV30" s="131" t="s">
        <v>431</v>
      </c>
      <c r="AW30" s="131" t="s">
        <v>468</v>
      </c>
      <c r="AX30" s="131" t="s">
        <v>105</v>
      </c>
      <c r="AY30" s="131" t="s">
        <v>105</v>
      </c>
      <c r="AZ30" s="131" t="s">
        <v>105</v>
      </c>
    </row>
    <row r="31" spans="1:52" ht="30" customHeight="1">
      <c r="A31" s="129" t="s">
        <v>359</v>
      </c>
      <c r="B31" s="129" t="s">
        <v>358</v>
      </c>
      <c r="C31" s="129" t="s">
        <v>357</v>
      </c>
      <c r="D31" s="133">
        <f>공량산출근거서_일위대가!K18</f>
        <v>8.4199999999999997E-2</v>
      </c>
      <c r="E31" s="146">
        <f>단가대비표!O33</f>
        <v>0</v>
      </c>
      <c r="F31" s="143">
        <f>TRUNC(E31*D31,1)</f>
        <v>0</v>
      </c>
      <c r="G31" s="146">
        <f>단가대비표!P33</f>
        <v>273676</v>
      </c>
      <c r="H31" s="143">
        <f>TRUNC(G31*D31,1)</f>
        <v>23043.5</v>
      </c>
      <c r="I31" s="146">
        <f>단가대비표!V33</f>
        <v>0</v>
      </c>
      <c r="J31" s="143">
        <f>TRUNC(I31*D31,1)</f>
        <v>0</v>
      </c>
      <c r="K31" s="146">
        <f>TRUNC(E31+G31+I31,1)</f>
        <v>273676</v>
      </c>
      <c r="L31" s="143">
        <f>TRUNC(F31+H31+J31,1)</f>
        <v>23043.5</v>
      </c>
      <c r="M31" s="129" t="s">
        <v>105</v>
      </c>
      <c r="N31" s="131" t="s">
        <v>231</v>
      </c>
      <c r="O31" s="131" t="s">
        <v>356</v>
      </c>
      <c r="P31" s="131" t="s">
        <v>146</v>
      </c>
      <c r="Q31" s="131" t="s">
        <v>146</v>
      </c>
      <c r="R31" s="131" t="s">
        <v>145</v>
      </c>
      <c r="V31" s="128">
        <v>1</v>
      </c>
      <c r="AV31" s="131" t="s">
        <v>105</v>
      </c>
      <c r="AW31" s="131" t="s">
        <v>467</v>
      </c>
      <c r="AX31" s="131" t="s">
        <v>105</v>
      </c>
      <c r="AY31" s="131" t="s">
        <v>105</v>
      </c>
      <c r="AZ31" s="131" t="s">
        <v>105</v>
      </c>
    </row>
    <row r="32" spans="1:52" ht="30" customHeight="1">
      <c r="A32" s="129" t="s">
        <v>354</v>
      </c>
      <c r="B32" s="129" t="s">
        <v>353</v>
      </c>
      <c r="C32" s="129" t="s">
        <v>352</v>
      </c>
      <c r="D32" s="133">
        <v>1</v>
      </c>
      <c r="E32" s="146">
        <f>TRUNC(SUMIF(V30:V32, RIGHTB(O32, 1), H30:H32)*U32, 2)</f>
        <v>691.3</v>
      </c>
      <c r="F32" s="143">
        <f>TRUNC(E32*D32,1)</f>
        <v>691.3</v>
      </c>
      <c r="G32" s="146">
        <v>0</v>
      </c>
      <c r="H32" s="143">
        <f>TRUNC(G32*D32,1)</f>
        <v>0</v>
      </c>
      <c r="I32" s="146">
        <v>0</v>
      </c>
      <c r="J32" s="143">
        <f>TRUNC(I32*D32,1)</f>
        <v>0</v>
      </c>
      <c r="K32" s="146">
        <f>TRUNC(E32+G32+I32,1)</f>
        <v>691.3</v>
      </c>
      <c r="L32" s="143">
        <f>TRUNC(F32+H32+J32,1)</f>
        <v>691.3</v>
      </c>
      <c r="M32" s="129" t="s">
        <v>105</v>
      </c>
      <c r="N32" s="131" t="s">
        <v>231</v>
      </c>
      <c r="O32" s="131" t="s">
        <v>351</v>
      </c>
      <c r="P32" s="131" t="s">
        <v>146</v>
      </c>
      <c r="Q32" s="131" t="s">
        <v>146</v>
      </c>
      <c r="R32" s="131" t="s">
        <v>146</v>
      </c>
      <c r="S32" s="128">
        <v>1</v>
      </c>
      <c r="T32" s="128">
        <v>0</v>
      </c>
      <c r="U32" s="128">
        <v>0.03</v>
      </c>
      <c r="AV32" s="131" t="s">
        <v>105</v>
      </c>
      <c r="AW32" s="131" t="s">
        <v>466</v>
      </c>
      <c r="AX32" s="131" t="s">
        <v>105</v>
      </c>
      <c r="AY32" s="131" t="s">
        <v>105</v>
      </c>
      <c r="AZ32" s="131" t="s">
        <v>105</v>
      </c>
    </row>
    <row r="33" spans="1:52" ht="30" customHeight="1">
      <c r="A33" s="129" t="s">
        <v>349</v>
      </c>
      <c r="B33" s="129" t="s">
        <v>105</v>
      </c>
      <c r="C33" s="129" t="s">
        <v>105</v>
      </c>
      <c r="D33" s="133"/>
      <c r="E33" s="146"/>
      <c r="F33" s="143">
        <f>TRUNC(SUMIF(N30:N32, N29, F30:F32),0)</f>
        <v>691</v>
      </c>
      <c r="G33" s="146"/>
      <c r="H33" s="143">
        <f>TRUNC(SUMIF(N30:N32, N29, H30:H32),0)</f>
        <v>23043</v>
      </c>
      <c r="I33" s="146"/>
      <c r="J33" s="143">
        <f>TRUNC(SUMIF(N30:N32, N29, J30:J32),0)</f>
        <v>0</v>
      </c>
      <c r="K33" s="146"/>
      <c r="L33" s="143">
        <f>F33+H33+J33</f>
        <v>23734</v>
      </c>
      <c r="M33" s="129" t="s">
        <v>105</v>
      </c>
      <c r="N33" s="131" t="s">
        <v>143</v>
      </c>
      <c r="O33" s="131" t="s">
        <v>143</v>
      </c>
      <c r="P33" s="131" t="s">
        <v>105</v>
      </c>
      <c r="Q33" s="131" t="s">
        <v>105</v>
      </c>
      <c r="R33" s="131" t="s">
        <v>105</v>
      </c>
      <c r="AV33" s="131" t="s">
        <v>105</v>
      </c>
      <c r="AW33" s="131" t="s">
        <v>105</v>
      </c>
      <c r="AX33" s="131" t="s">
        <v>105</v>
      </c>
      <c r="AY33" s="131" t="s">
        <v>105</v>
      </c>
      <c r="AZ33" s="131" t="s">
        <v>105</v>
      </c>
    </row>
    <row r="34" spans="1:52" ht="30" customHeight="1">
      <c r="A34" s="133"/>
      <c r="B34" s="133"/>
      <c r="C34" s="133"/>
      <c r="D34" s="133"/>
      <c r="E34" s="146"/>
      <c r="F34" s="143"/>
      <c r="G34" s="146"/>
      <c r="H34" s="143"/>
      <c r="I34" s="146"/>
      <c r="J34" s="143"/>
      <c r="K34" s="146"/>
      <c r="L34" s="143"/>
      <c r="M34" s="133"/>
    </row>
    <row r="35" spans="1:52" ht="30" customHeight="1">
      <c r="A35" s="151" t="s">
        <v>465</v>
      </c>
      <c r="B35" s="150"/>
      <c r="C35" s="150"/>
      <c r="D35" s="150"/>
      <c r="E35" s="149"/>
      <c r="F35" s="148"/>
      <c r="G35" s="149"/>
      <c r="H35" s="148"/>
      <c r="I35" s="149"/>
      <c r="J35" s="148"/>
      <c r="K35" s="149"/>
      <c r="L35" s="148"/>
      <c r="M35" s="147"/>
      <c r="N35" s="131" t="s">
        <v>280</v>
      </c>
    </row>
    <row r="36" spans="1:52" ht="30" customHeight="1">
      <c r="A36" s="129" t="s">
        <v>150</v>
      </c>
      <c r="B36" s="129" t="s">
        <v>149</v>
      </c>
      <c r="C36" s="129" t="s">
        <v>148</v>
      </c>
      <c r="D36" s="133">
        <v>1</v>
      </c>
      <c r="E36" s="146"/>
      <c r="F36" s="143"/>
      <c r="G36" s="146"/>
      <c r="H36" s="143"/>
      <c r="I36" s="146"/>
      <c r="J36" s="143"/>
      <c r="K36" s="146"/>
      <c r="L36" s="143"/>
      <c r="M36" s="129" t="s">
        <v>432</v>
      </c>
      <c r="N36" s="131" t="s">
        <v>105</v>
      </c>
      <c r="O36" s="131" t="s">
        <v>147</v>
      </c>
      <c r="P36" s="131" t="s">
        <v>146</v>
      </c>
      <c r="Q36" s="131" t="s">
        <v>146</v>
      </c>
      <c r="R36" s="131" t="s">
        <v>145</v>
      </c>
      <c r="AV36" s="131" t="s">
        <v>431</v>
      </c>
      <c r="AW36" s="131" t="s">
        <v>464</v>
      </c>
      <c r="AX36" s="131" t="s">
        <v>105</v>
      </c>
      <c r="AY36" s="131" t="s">
        <v>105</v>
      </c>
      <c r="AZ36" s="131" t="s">
        <v>105</v>
      </c>
    </row>
    <row r="37" spans="1:52" ht="30" customHeight="1">
      <c r="A37" s="129" t="s">
        <v>359</v>
      </c>
      <c r="B37" s="129" t="s">
        <v>358</v>
      </c>
      <c r="C37" s="129" t="s">
        <v>357</v>
      </c>
      <c r="D37" s="133">
        <f>공량산출근거서_일위대가!K21</f>
        <v>8.4199999999999997E-2</v>
      </c>
      <c r="E37" s="146">
        <f>단가대비표!O33</f>
        <v>0</v>
      </c>
      <c r="F37" s="143">
        <f>TRUNC(E37*D37,1)</f>
        <v>0</v>
      </c>
      <c r="G37" s="146">
        <f>단가대비표!P33</f>
        <v>273676</v>
      </c>
      <c r="H37" s="143">
        <f>TRUNC(G37*D37,1)</f>
        <v>23043.5</v>
      </c>
      <c r="I37" s="146">
        <f>단가대비표!V33</f>
        <v>0</v>
      </c>
      <c r="J37" s="143">
        <f>TRUNC(I37*D37,1)</f>
        <v>0</v>
      </c>
      <c r="K37" s="146">
        <f>TRUNC(E37+G37+I37,1)</f>
        <v>273676</v>
      </c>
      <c r="L37" s="143">
        <f>TRUNC(F37+H37+J37,1)</f>
        <v>23043.5</v>
      </c>
      <c r="M37" s="129" t="s">
        <v>105</v>
      </c>
      <c r="N37" s="131" t="s">
        <v>280</v>
      </c>
      <c r="O37" s="131" t="s">
        <v>356</v>
      </c>
      <c r="P37" s="131" t="s">
        <v>146</v>
      </c>
      <c r="Q37" s="131" t="s">
        <v>146</v>
      </c>
      <c r="R37" s="131" t="s">
        <v>145</v>
      </c>
      <c r="V37" s="128">
        <v>1</v>
      </c>
      <c r="AV37" s="131" t="s">
        <v>105</v>
      </c>
      <c r="AW37" s="131" t="s">
        <v>463</v>
      </c>
      <c r="AX37" s="131" t="s">
        <v>105</v>
      </c>
      <c r="AY37" s="131" t="s">
        <v>105</v>
      </c>
      <c r="AZ37" s="131" t="s">
        <v>105</v>
      </c>
    </row>
    <row r="38" spans="1:52" ht="30" customHeight="1">
      <c r="A38" s="129" t="s">
        <v>354</v>
      </c>
      <c r="B38" s="129" t="s">
        <v>353</v>
      </c>
      <c r="C38" s="129" t="s">
        <v>352</v>
      </c>
      <c r="D38" s="133">
        <v>1</v>
      </c>
      <c r="E38" s="146">
        <f>TRUNC(SUMIF(V36:V38, RIGHTB(O38, 1), H36:H38)*U38, 2)</f>
        <v>691.3</v>
      </c>
      <c r="F38" s="143">
        <f>TRUNC(E38*D38,1)</f>
        <v>691.3</v>
      </c>
      <c r="G38" s="146">
        <v>0</v>
      </c>
      <c r="H38" s="143">
        <f>TRUNC(G38*D38,1)</f>
        <v>0</v>
      </c>
      <c r="I38" s="146">
        <v>0</v>
      </c>
      <c r="J38" s="143">
        <f>TRUNC(I38*D38,1)</f>
        <v>0</v>
      </c>
      <c r="K38" s="146">
        <f>TRUNC(E38+G38+I38,1)</f>
        <v>691.3</v>
      </c>
      <c r="L38" s="143">
        <f>TRUNC(F38+H38+J38,1)</f>
        <v>691.3</v>
      </c>
      <c r="M38" s="129" t="s">
        <v>105</v>
      </c>
      <c r="N38" s="131" t="s">
        <v>280</v>
      </c>
      <c r="O38" s="131" t="s">
        <v>351</v>
      </c>
      <c r="P38" s="131" t="s">
        <v>146</v>
      </c>
      <c r="Q38" s="131" t="s">
        <v>146</v>
      </c>
      <c r="R38" s="131" t="s">
        <v>146</v>
      </c>
      <c r="S38" s="128">
        <v>1</v>
      </c>
      <c r="T38" s="128">
        <v>0</v>
      </c>
      <c r="U38" s="128">
        <v>0.03</v>
      </c>
      <c r="AV38" s="131" t="s">
        <v>105</v>
      </c>
      <c r="AW38" s="131" t="s">
        <v>462</v>
      </c>
      <c r="AX38" s="131" t="s">
        <v>105</v>
      </c>
      <c r="AY38" s="131" t="s">
        <v>105</v>
      </c>
      <c r="AZ38" s="131" t="s">
        <v>105</v>
      </c>
    </row>
    <row r="39" spans="1:52" ht="30" customHeight="1">
      <c r="A39" s="129" t="s">
        <v>349</v>
      </c>
      <c r="B39" s="129" t="s">
        <v>105</v>
      </c>
      <c r="C39" s="129" t="s">
        <v>105</v>
      </c>
      <c r="D39" s="133"/>
      <c r="E39" s="146"/>
      <c r="F39" s="143">
        <f>TRUNC(SUMIF(N36:N38, N35, F36:F38),0)</f>
        <v>691</v>
      </c>
      <c r="G39" s="146"/>
      <c r="H39" s="143">
        <f>TRUNC(SUMIF(N36:N38, N35, H36:H38),0)</f>
        <v>23043</v>
      </c>
      <c r="I39" s="146"/>
      <c r="J39" s="143">
        <f>TRUNC(SUMIF(N36:N38, N35, J36:J38),0)</f>
        <v>0</v>
      </c>
      <c r="K39" s="146"/>
      <c r="L39" s="143">
        <f>F39+H39+J39</f>
        <v>23734</v>
      </c>
      <c r="M39" s="129" t="s">
        <v>105</v>
      </c>
      <c r="N39" s="131" t="s">
        <v>143</v>
      </c>
      <c r="O39" s="131" t="s">
        <v>143</v>
      </c>
      <c r="P39" s="131" t="s">
        <v>105</v>
      </c>
      <c r="Q39" s="131" t="s">
        <v>105</v>
      </c>
      <c r="R39" s="131" t="s">
        <v>105</v>
      </c>
      <c r="AV39" s="131" t="s">
        <v>105</v>
      </c>
      <c r="AW39" s="131" t="s">
        <v>105</v>
      </c>
      <c r="AX39" s="131" t="s">
        <v>105</v>
      </c>
      <c r="AY39" s="131" t="s">
        <v>105</v>
      </c>
      <c r="AZ39" s="131" t="s">
        <v>105</v>
      </c>
    </row>
    <row r="40" spans="1:52" ht="30" customHeight="1">
      <c r="A40" s="133"/>
      <c r="B40" s="133"/>
      <c r="C40" s="133"/>
      <c r="D40" s="133"/>
      <c r="E40" s="146"/>
      <c r="F40" s="143"/>
      <c r="G40" s="146"/>
      <c r="H40" s="143"/>
      <c r="I40" s="146"/>
      <c r="J40" s="143"/>
      <c r="K40" s="146"/>
      <c r="L40" s="143"/>
      <c r="M40" s="133"/>
    </row>
    <row r="41" spans="1:52" ht="30" customHeight="1">
      <c r="A41" s="151" t="s">
        <v>461</v>
      </c>
      <c r="B41" s="150"/>
      <c r="C41" s="150"/>
      <c r="D41" s="150"/>
      <c r="E41" s="149"/>
      <c r="F41" s="148"/>
      <c r="G41" s="149"/>
      <c r="H41" s="148"/>
      <c r="I41" s="149"/>
      <c r="J41" s="148"/>
      <c r="K41" s="149"/>
      <c r="L41" s="148"/>
      <c r="M41" s="147"/>
      <c r="N41" s="131" t="s">
        <v>246</v>
      </c>
    </row>
    <row r="42" spans="1:52" ht="30" customHeight="1">
      <c r="A42" s="129" t="s">
        <v>182</v>
      </c>
      <c r="B42" s="129" t="s">
        <v>181</v>
      </c>
      <c r="C42" s="129" t="s">
        <v>148</v>
      </c>
      <c r="D42" s="133">
        <v>1</v>
      </c>
      <c r="E42" s="146"/>
      <c r="F42" s="143"/>
      <c r="G42" s="146"/>
      <c r="H42" s="143"/>
      <c r="I42" s="146"/>
      <c r="J42" s="143"/>
      <c r="K42" s="146"/>
      <c r="L42" s="143"/>
      <c r="M42" s="129" t="s">
        <v>432</v>
      </c>
      <c r="N42" s="131" t="s">
        <v>105</v>
      </c>
      <c r="O42" s="131" t="s">
        <v>180</v>
      </c>
      <c r="P42" s="131" t="s">
        <v>146</v>
      </c>
      <c r="Q42" s="131" t="s">
        <v>146</v>
      </c>
      <c r="R42" s="131" t="s">
        <v>145</v>
      </c>
      <c r="AV42" s="131" t="s">
        <v>431</v>
      </c>
      <c r="AW42" s="131" t="s">
        <v>460</v>
      </c>
      <c r="AX42" s="131" t="s">
        <v>105</v>
      </c>
      <c r="AY42" s="131" t="s">
        <v>105</v>
      </c>
      <c r="AZ42" s="131" t="s">
        <v>105</v>
      </c>
    </row>
    <row r="43" spans="1:52" ht="30" customHeight="1">
      <c r="A43" s="129" t="s">
        <v>359</v>
      </c>
      <c r="B43" s="129" t="s">
        <v>358</v>
      </c>
      <c r="C43" s="129" t="s">
        <v>357</v>
      </c>
      <c r="D43" s="133">
        <f>공량산출근거서_일위대가!K24</f>
        <v>9.9400000000000002E-2</v>
      </c>
      <c r="E43" s="146">
        <f>단가대비표!O33</f>
        <v>0</v>
      </c>
      <c r="F43" s="143">
        <f>TRUNC(E43*D43,1)</f>
        <v>0</v>
      </c>
      <c r="G43" s="146">
        <f>단가대비표!P33</f>
        <v>273676</v>
      </c>
      <c r="H43" s="143">
        <f>TRUNC(G43*D43,1)</f>
        <v>27203.3</v>
      </c>
      <c r="I43" s="146">
        <f>단가대비표!V33</f>
        <v>0</v>
      </c>
      <c r="J43" s="143">
        <f>TRUNC(I43*D43,1)</f>
        <v>0</v>
      </c>
      <c r="K43" s="146">
        <f>TRUNC(E43+G43+I43,1)</f>
        <v>273676</v>
      </c>
      <c r="L43" s="143">
        <f>TRUNC(F43+H43+J43,1)</f>
        <v>27203.3</v>
      </c>
      <c r="M43" s="129" t="s">
        <v>105</v>
      </c>
      <c r="N43" s="131" t="s">
        <v>246</v>
      </c>
      <c r="O43" s="131" t="s">
        <v>356</v>
      </c>
      <c r="P43" s="131" t="s">
        <v>146</v>
      </c>
      <c r="Q43" s="131" t="s">
        <v>146</v>
      </c>
      <c r="R43" s="131" t="s">
        <v>145</v>
      </c>
      <c r="V43" s="128">
        <v>1</v>
      </c>
      <c r="AV43" s="131" t="s">
        <v>105</v>
      </c>
      <c r="AW43" s="131" t="s">
        <v>459</v>
      </c>
      <c r="AX43" s="131" t="s">
        <v>105</v>
      </c>
      <c r="AY43" s="131" t="s">
        <v>105</v>
      </c>
      <c r="AZ43" s="131" t="s">
        <v>105</v>
      </c>
    </row>
    <row r="44" spans="1:52" ht="30" customHeight="1">
      <c r="A44" s="129" t="s">
        <v>354</v>
      </c>
      <c r="B44" s="129" t="s">
        <v>353</v>
      </c>
      <c r="C44" s="129" t="s">
        <v>352</v>
      </c>
      <c r="D44" s="133">
        <v>1</v>
      </c>
      <c r="E44" s="146">
        <f>TRUNC(SUMIF(V42:V44, RIGHTB(O44, 1), H42:H44)*U44, 2)</f>
        <v>816.09</v>
      </c>
      <c r="F44" s="143">
        <f>TRUNC(E44*D44,1)</f>
        <v>816</v>
      </c>
      <c r="G44" s="146">
        <v>0</v>
      </c>
      <c r="H44" s="143">
        <f>TRUNC(G44*D44,1)</f>
        <v>0</v>
      </c>
      <c r="I44" s="146">
        <v>0</v>
      </c>
      <c r="J44" s="143">
        <f>TRUNC(I44*D44,1)</f>
        <v>0</v>
      </c>
      <c r="K44" s="146">
        <f>TRUNC(E44+G44+I44,1)</f>
        <v>816</v>
      </c>
      <c r="L44" s="143">
        <f>TRUNC(F44+H44+J44,1)</f>
        <v>816</v>
      </c>
      <c r="M44" s="129" t="s">
        <v>105</v>
      </c>
      <c r="N44" s="131" t="s">
        <v>246</v>
      </c>
      <c r="O44" s="131" t="s">
        <v>351</v>
      </c>
      <c r="P44" s="131" t="s">
        <v>146</v>
      </c>
      <c r="Q44" s="131" t="s">
        <v>146</v>
      </c>
      <c r="R44" s="131" t="s">
        <v>146</v>
      </c>
      <c r="S44" s="128">
        <v>1</v>
      </c>
      <c r="T44" s="128">
        <v>0</v>
      </c>
      <c r="U44" s="128">
        <v>0.03</v>
      </c>
      <c r="AV44" s="131" t="s">
        <v>105</v>
      </c>
      <c r="AW44" s="131" t="s">
        <v>458</v>
      </c>
      <c r="AX44" s="131" t="s">
        <v>105</v>
      </c>
      <c r="AY44" s="131" t="s">
        <v>105</v>
      </c>
      <c r="AZ44" s="131" t="s">
        <v>105</v>
      </c>
    </row>
    <row r="45" spans="1:52" ht="30" customHeight="1">
      <c r="A45" s="129" t="s">
        <v>349</v>
      </c>
      <c r="B45" s="129" t="s">
        <v>105</v>
      </c>
      <c r="C45" s="129" t="s">
        <v>105</v>
      </c>
      <c r="D45" s="133"/>
      <c r="E45" s="146"/>
      <c r="F45" s="143">
        <f>TRUNC(SUMIF(N42:N44, N41, F42:F44),0)</f>
        <v>816</v>
      </c>
      <c r="G45" s="146"/>
      <c r="H45" s="143">
        <f>TRUNC(SUMIF(N42:N44, N41, H42:H44),0)</f>
        <v>27203</v>
      </c>
      <c r="I45" s="146"/>
      <c r="J45" s="143">
        <f>TRUNC(SUMIF(N42:N44, N41, J42:J44),0)</f>
        <v>0</v>
      </c>
      <c r="K45" s="146"/>
      <c r="L45" s="143">
        <f>F45+H45+J45</f>
        <v>28019</v>
      </c>
      <c r="M45" s="129" t="s">
        <v>105</v>
      </c>
      <c r="N45" s="131" t="s">
        <v>143</v>
      </c>
      <c r="O45" s="131" t="s">
        <v>143</v>
      </c>
      <c r="P45" s="131" t="s">
        <v>105</v>
      </c>
      <c r="Q45" s="131" t="s">
        <v>105</v>
      </c>
      <c r="R45" s="131" t="s">
        <v>105</v>
      </c>
      <c r="AV45" s="131" t="s">
        <v>105</v>
      </c>
      <c r="AW45" s="131" t="s">
        <v>105</v>
      </c>
      <c r="AX45" s="131" t="s">
        <v>105</v>
      </c>
      <c r="AY45" s="131" t="s">
        <v>105</v>
      </c>
      <c r="AZ45" s="131" t="s">
        <v>105</v>
      </c>
    </row>
    <row r="46" spans="1:52" ht="30" customHeight="1">
      <c r="A46" s="133"/>
      <c r="B46" s="133"/>
      <c r="C46" s="133"/>
      <c r="D46" s="133"/>
      <c r="E46" s="146"/>
      <c r="F46" s="143"/>
      <c r="G46" s="146"/>
      <c r="H46" s="143"/>
      <c r="I46" s="146"/>
      <c r="J46" s="143"/>
      <c r="K46" s="146"/>
      <c r="L46" s="143"/>
      <c r="M46" s="133"/>
    </row>
    <row r="47" spans="1:52" ht="30" customHeight="1">
      <c r="A47" s="151" t="s">
        <v>457</v>
      </c>
      <c r="B47" s="150"/>
      <c r="C47" s="150"/>
      <c r="D47" s="150"/>
      <c r="E47" s="149"/>
      <c r="F47" s="148"/>
      <c r="G47" s="149"/>
      <c r="H47" s="148"/>
      <c r="I47" s="149"/>
      <c r="J47" s="148"/>
      <c r="K47" s="149"/>
      <c r="L47" s="148"/>
      <c r="M47" s="147"/>
      <c r="N47" s="131" t="s">
        <v>289</v>
      </c>
    </row>
    <row r="48" spans="1:52" ht="30" customHeight="1">
      <c r="A48" s="129" t="s">
        <v>170</v>
      </c>
      <c r="B48" s="129" t="s">
        <v>169</v>
      </c>
      <c r="C48" s="129" t="s">
        <v>148</v>
      </c>
      <c r="D48" s="133">
        <v>1</v>
      </c>
      <c r="E48" s="146"/>
      <c r="F48" s="143"/>
      <c r="G48" s="146"/>
      <c r="H48" s="143"/>
      <c r="I48" s="146"/>
      <c r="J48" s="143"/>
      <c r="K48" s="146"/>
      <c r="L48" s="143"/>
      <c r="M48" s="129" t="s">
        <v>432</v>
      </c>
      <c r="N48" s="131" t="s">
        <v>105</v>
      </c>
      <c r="O48" s="131" t="s">
        <v>168</v>
      </c>
      <c r="P48" s="131" t="s">
        <v>146</v>
      </c>
      <c r="Q48" s="131" t="s">
        <v>146</v>
      </c>
      <c r="R48" s="131" t="s">
        <v>145</v>
      </c>
      <c r="AV48" s="131" t="s">
        <v>431</v>
      </c>
      <c r="AW48" s="131" t="s">
        <v>456</v>
      </c>
      <c r="AX48" s="131" t="s">
        <v>105</v>
      </c>
      <c r="AY48" s="131" t="s">
        <v>105</v>
      </c>
      <c r="AZ48" s="131" t="s">
        <v>105</v>
      </c>
    </row>
    <row r="49" spans="1:52" ht="30" customHeight="1">
      <c r="A49" s="129" t="s">
        <v>359</v>
      </c>
      <c r="B49" s="129" t="s">
        <v>358</v>
      </c>
      <c r="C49" s="129" t="s">
        <v>357</v>
      </c>
      <c r="D49" s="133">
        <f>공량산출근거서_일위대가!K27</f>
        <v>0.14979999999999999</v>
      </c>
      <c r="E49" s="146">
        <f>단가대비표!O33</f>
        <v>0</v>
      </c>
      <c r="F49" s="143">
        <f>TRUNC(E49*D49,1)</f>
        <v>0</v>
      </c>
      <c r="G49" s="146">
        <f>단가대비표!P33</f>
        <v>273676</v>
      </c>
      <c r="H49" s="143">
        <f>TRUNC(G49*D49,1)</f>
        <v>40996.6</v>
      </c>
      <c r="I49" s="146">
        <f>단가대비표!V33</f>
        <v>0</v>
      </c>
      <c r="J49" s="143">
        <f>TRUNC(I49*D49,1)</f>
        <v>0</v>
      </c>
      <c r="K49" s="146">
        <f>TRUNC(E49+G49+I49,1)</f>
        <v>273676</v>
      </c>
      <c r="L49" s="143">
        <f>TRUNC(F49+H49+J49,1)</f>
        <v>40996.6</v>
      </c>
      <c r="M49" s="129" t="s">
        <v>105</v>
      </c>
      <c r="N49" s="131" t="s">
        <v>289</v>
      </c>
      <c r="O49" s="131" t="s">
        <v>356</v>
      </c>
      <c r="P49" s="131" t="s">
        <v>146</v>
      </c>
      <c r="Q49" s="131" t="s">
        <v>146</v>
      </c>
      <c r="R49" s="131" t="s">
        <v>145</v>
      </c>
      <c r="V49" s="128">
        <v>1</v>
      </c>
      <c r="AV49" s="131" t="s">
        <v>105</v>
      </c>
      <c r="AW49" s="131" t="s">
        <v>455</v>
      </c>
      <c r="AX49" s="131" t="s">
        <v>105</v>
      </c>
      <c r="AY49" s="131" t="s">
        <v>105</v>
      </c>
      <c r="AZ49" s="131" t="s">
        <v>105</v>
      </c>
    </row>
    <row r="50" spans="1:52" ht="30" customHeight="1">
      <c r="A50" s="129" t="s">
        <v>354</v>
      </c>
      <c r="B50" s="129" t="s">
        <v>353</v>
      </c>
      <c r="C50" s="129" t="s">
        <v>352</v>
      </c>
      <c r="D50" s="133">
        <v>1</v>
      </c>
      <c r="E50" s="146">
        <f>TRUNC(SUMIF(V48:V50, RIGHTB(O50, 1), H48:H50)*U50, 2)</f>
        <v>1229.8900000000001</v>
      </c>
      <c r="F50" s="143">
        <f>TRUNC(E50*D50,1)</f>
        <v>1229.8</v>
      </c>
      <c r="G50" s="146">
        <v>0</v>
      </c>
      <c r="H50" s="143">
        <f>TRUNC(G50*D50,1)</f>
        <v>0</v>
      </c>
      <c r="I50" s="146">
        <v>0</v>
      </c>
      <c r="J50" s="143">
        <f>TRUNC(I50*D50,1)</f>
        <v>0</v>
      </c>
      <c r="K50" s="146">
        <f>TRUNC(E50+G50+I50,1)</f>
        <v>1229.8</v>
      </c>
      <c r="L50" s="143">
        <f>TRUNC(F50+H50+J50,1)</f>
        <v>1229.8</v>
      </c>
      <c r="M50" s="129" t="s">
        <v>105</v>
      </c>
      <c r="N50" s="131" t="s">
        <v>289</v>
      </c>
      <c r="O50" s="131" t="s">
        <v>351</v>
      </c>
      <c r="P50" s="131" t="s">
        <v>146</v>
      </c>
      <c r="Q50" s="131" t="s">
        <v>146</v>
      </c>
      <c r="R50" s="131" t="s">
        <v>146</v>
      </c>
      <c r="S50" s="128">
        <v>1</v>
      </c>
      <c r="T50" s="128">
        <v>0</v>
      </c>
      <c r="U50" s="128">
        <v>0.03</v>
      </c>
      <c r="AV50" s="131" t="s">
        <v>105</v>
      </c>
      <c r="AW50" s="131" t="s">
        <v>454</v>
      </c>
      <c r="AX50" s="131" t="s">
        <v>105</v>
      </c>
      <c r="AY50" s="131" t="s">
        <v>105</v>
      </c>
      <c r="AZ50" s="131" t="s">
        <v>105</v>
      </c>
    </row>
    <row r="51" spans="1:52" ht="30" customHeight="1">
      <c r="A51" s="129" t="s">
        <v>349</v>
      </c>
      <c r="B51" s="129" t="s">
        <v>105</v>
      </c>
      <c r="C51" s="129" t="s">
        <v>105</v>
      </c>
      <c r="D51" s="133"/>
      <c r="E51" s="146"/>
      <c r="F51" s="143">
        <f>TRUNC(SUMIF(N48:N50, N47, F48:F50),0)</f>
        <v>1229</v>
      </c>
      <c r="G51" s="146"/>
      <c r="H51" s="143">
        <f>TRUNC(SUMIF(N48:N50, N47, H48:H50),0)</f>
        <v>40996</v>
      </c>
      <c r="I51" s="146"/>
      <c r="J51" s="143">
        <f>TRUNC(SUMIF(N48:N50, N47, J48:J50),0)</f>
        <v>0</v>
      </c>
      <c r="K51" s="146"/>
      <c r="L51" s="143">
        <f>F51+H51+J51</f>
        <v>42225</v>
      </c>
      <c r="M51" s="129" t="s">
        <v>105</v>
      </c>
      <c r="N51" s="131" t="s">
        <v>143</v>
      </c>
      <c r="O51" s="131" t="s">
        <v>143</v>
      </c>
      <c r="P51" s="131" t="s">
        <v>105</v>
      </c>
      <c r="Q51" s="131" t="s">
        <v>105</v>
      </c>
      <c r="R51" s="131" t="s">
        <v>105</v>
      </c>
      <c r="AV51" s="131" t="s">
        <v>105</v>
      </c>
      <c r="AW51" s="131" t="s">
        <v>105</v>
      </c>
      <c r="AX51" s="131" t="s">
        <v>105</v>
      </c>
      <c r="AY51" s="131" t="s">
        <v>105</v>
      </c>
      <c r="AZ51" s="131" t="s">
        <v>105</v>
      </c>
    </row>
    <row r="52" spans="1:52" ht="30" customHeight="1">
      <c r="A52" s="133"/>
      <c r="B52" s="133"/>
      <c r="C52" s="133"/>
      <c r="D52" s="133"/>
      <c r="E52" s="146"/>
      <c r="F52" s="143"/>
      <c r="G52" s="146"/>
      <c r="H52" s="143"/>
      <c r="I52" s="146"/>
      <c r="J52" s="143"/>
      <c r="K52" s="146"/>
      <c r="L52" s="143"/>
      <c r="M52" s="133"/>
    </row>
    <row r="53" spans="1:52" ht="30" customHeight="1">
      <c r="A53" s="151" t="s">
        <v>453</v>
      </c>
      <c r="B53" s="150"/>
      <c r="C53" s="150"/>
      <c r="D53" s="150"/>
      <c r="E53" s="149"/>
      <c r="F53" s="148"/>
      <c r="G53" s="149"/>
      <c r="H53" s="148"/>
      <c r="I53" s="149"/>
      <c r="J53" s="148"/>
      <c r="K53" s="149"/>
      <c r="L53" s="148"/>
      <c r="M53" s="147"/>
      <c r="N53" s="131" t="s">
        <v>301</v>
      </c>
    </row>
    <row r="54" spans="1:52" ht="30" customHeight="1">
      <c r="A54" s="129" t="s">
        <v>198</v>
      </c>
      <c r="B54" s="129" t="s">
        <v>197</v>
      </c>
      <c r="C54" s="129" t="s">
        <v>148</v>
      </c>
      <c r="D54" s="133">
        <v>1</v>
      </c>
      <c r="E54" s="146"/>
      <c r="F54" s="143"/>
      <c r="G54" s="146"/>
      <c r="H54" s="143"/>
      <c r="I54" s="146"/>
      <c r="J54" s="143"/>
      <c r="K54" s="146"/>
      <c r="L54" s="143"/>
      <c r="M54" s="129" t="s">
        <v>432</v>
      </c>
      <c r="N54" s="131" t="s">
        <v>105</v>
      </c>
      <c r="O54" s="131" t="s">
        <v>196</v>
      </c>
      <c r="P54" s="131" t="s">
        <v>146</v>
      </c>
      <c r="Q54" s="131" t="s">
        <v>146</v>
      </c>
      <c r="R54" s="131" t="s">
        <v>145</v>
      </c>
      <c r="AV54" s="131" t="s">
        <v>431</v>
      </c>
      <c r="AW54" s="131" t="s">
        <v>452</v>
      </c>
      <c r="AX54" s="131" t="s">
        <v>105</v>
      </c>
      <c r="AY54" s="131" t="s">
        <v>105</v>
      </c>
      <c r="AZ54" s="131" t="s">
        <v>105</v>
      </c>
    </row>
    <row r="55" spans="1:52" ht="30" customHeight="1">
      <c r="A55" s="129" t="s">
        <v>359</v>
      </c>
      <c r="B55" s="129" t="s">
        <v>358</v>
      </c>
      <c r="C55" s="129" t="s">
        <v>357</v>
      </c>
      <c r="D55" s="133">
        <f>공량산출근거서_일위대가!K30</f>
        <v>0.15909999999999999</v>
      </c>
      <c r="E55" s="146">
        <f>단가대비표!O33</f>
        <v>0</v>
      </c>
      <c r="F55" s="143">
        <f>TRUNC(E55*D55,1)</f>
        <v>0</v>
      </c>
      <c r="G55" s="146">
        <f>단가대비표!P33</f>
        <v>273676</v>
      </c>
      <c r="H55" s="143">
        <f>TRUNC(G55*D55,1)</f>
        <v>43541.8</v>
      </c>
      <c r="I55" s="146">
        <f>단가대비표!V33</f>
        <v>0</v>
      </c>
      <c r="J55" s="143">
        <f>TRUNC(I55*D55,1)</f>
        <v>0</v>
      </c>
      <c r="K55" s="146">
        <f>TRUNC(E55+G55+I55,1)</f>
        <v>273676</v>
      </c>
      <c r="L55" s="143">
        <f>TRUNC(F55+H55+J55,1)</f>
        <v>43541.8</v>
      </c>
      <c r="M55" s="129" t="s">
        <v>105</v>
      </c>
      <c r="N55" s="131" t="s">
        <v>301</v>
      </c>
      <c r="O55" s="131" t="s">
        <v>356</v>
      </c>
      <c r="P55" s="131" t="s">
        <v>146</v>
      </c>
      <c r="Q55" s="131" t="s">
        <v>146</v>
      </c>
      <c r="R55" s="131" t="s">
        <v>145</v>
      </c>
      <c r="V55" s="128">
        <v>1</v>
      </c>
      <c r="AV55" s="131" t="s">
        <v>105</v>
      </c>
      <c r="AW55" s="131" t="s">
        <v>451</v>
      </c>
      <c r="AX55" s="131" t="s">
        <v>105</v>
      </c>
      <c r="AY55" s="131" t="s">
        <v>105</v>
      </c>
      <c r="AZ55" s="131" t="s">
        <v>105</v>
      </c>
    </row>
    <row r="56" spans="1:52" ht="30" customHeight="1">
      <c r="A56" s="129" t="s">
        <v>354</v>
      </c>
      <c r="B56" s="129" t="s">
        <v>353</v>
      </c>
      <c r="C56" s="129" t="s">
        <v>352</v>
      </c>
      <c r="D56" s="133">
        <v>1</v>
      </c>
      <c r="E56" s="146">
        <f>TRUNC(SUMIF(V54:V56, RIGHTB(O56, 1), H54:H56)*U56, 2)</f>
        <v>1306.25</v>
      </c>
      <c r="F56" s="143">
        <f>TRUNC(E56*D56,1)</f>
        <v>1306.2</v>
      </c>
      <c r="G56" s="146">
        <v>0</v>
      </c>
      <c r="H56" s="143">
        <f>TRUNC(G56*D56,1)</f>
        <v>0</v>
      </c>
      <c r="I56" s="146">
        <v>0</v>
      </c>
      <c r="J56" s="143">
        <f>TRUNC(I56*D56,1)</f>
        <v>0</v>
      </c>
      <c r="K56" s="146">
        <f>TRUNC(E56+G56+I56,1)</f>
        <v>1306.2</v>
      </c>
      <c r="L56" s="143">
        <f>TRUNC(F56+H56+J56,1)</f>
        <v>1306.2</v>
      </c>
      <c r="M56" s="129" t="s">
        <v>105</v>
      </c>
      <c r="N56" s="131" t="s">
        <v>301</v>
      </c>
      <c r="O56" s="131" t="s">
        <v>351</v>
      </c>
      <c r="P56" s="131" t="s">
        <v>146</v>
      </c>
      <c r="Q56" s="131" t="s">
        <v>146</v>
      </c>
      <c r="R56" s="131" t="s">
        <v>146</v>
      </c>
      <c r="S56" s="128">
        <v>1</v>
      </c>
      <c r="T56" s="128">
        <v>0</v>
      </c>
      <c r="U56" s="128">
        <v>0.03</v>
      </c>
      <c r="AV56" s="131" t="s">
        <v>105</v>
      </c>
      <c r="AW56" s="131" t="s">
        <v>450</v>
      </c>
      <c r="AX56" s="131" t="s">
        <v>105</v>
      </c>
      <c r="AY56" s="131" t="s">
        <v>105</v>
      </c>
      <c r="AZ56" s="131" t="s">
        <v>105</v>
      </c>
    </row>
    <row r="57" spans="1:52" ht="30" customHeight="1">
      <c r="A57" s="129" t="s">
        <v>349</v>
      </c>
      <c r="B57" s="129" t="s">
        <v>105</v>
      </c>
      <c r="C57" s="129" t="s">
        <v>105</v>
      </c>
      <c r="D57" s="133"/>
      <c r="E57" s="146"/>
      <c r="F57" s="143">
        <f>TRUNC(SUMIF(N54:N56, N53, F54:F56),0)</f>
        <v>1306</v>
      </c>
      <c r="G57" s="146"/>
      <c r="H57" s="143">
        <f>TRUNC(SUMIF(N54:N56, N53, H54:H56),0)</f>
        <v>43541</v>
      </c>
      <c r="I57" s="146"/>
      <c r="J57" s="143">
        <f>TRUNC(SUMIF(N54:N56, N53, J54:J56),0)</f>
        <v>0</v>
      </c>
      <c r="K57" s="146"/>
      <c r="L57" s="143">
        <f>F57+H57+J57</f>
        <v>44847</v>
      </c>
      <c r="M57" s="129" t="s">
        <v>105</v>
      </c>
      <c r="N57" s="131" t="s">
        <v>143</v>
      </c>
      <c r="O57" s="131" t="s">
        <v>143</v>
      </c>
      <c r="P57" s="131" t="s">
        <v>105</v>
      </c>
      <c r="Q57" s="131" t="s">
        <v>105</v>
      </c>
      <c r="R57" s="131" t="s">
        <v>105</v>
      </c>
      <c r="AV57" s="131" t="s">
        <v>105</v>
      </c>
      <c r="AW57" s="131" t="s">
        <v>105</v>
      </c>
      <c r="AX57" s="131" t="s">
        <v>105</v>
      </c>
      <c r="AY57" s="131" t="s">
        <v>105</v>
      </c>
      <c r="AZ57" s="131" t="s">
        <v>105</v>
      </c>
    </row>
    <row r="58" spans="1:52" ht="30" customHeight="1">
      <c r="A58" s="133"/>
      <c r="B58" s="133"/>
      <c r="C58" s="133"/>
      <c r="D58" s="133"/>
      <c r="E58" s="146"/>
      <c r="F58" s="143"/>
      <c r="G58" s="146"/>
      <c r="H58" s="143"/>
      <c r="I58" s="146"/>
      <c r="J58" s="143"/>
      <c r="K58" s="146"/>
      <c r="L58" s="143"/>
      <c r="M58" s="133"/>
    </row>
    <row r="59" spans="1:52" ht="30" customHeight="1">
      <c r="A59" s="151" t="s">
        <v>449</v>
      </c>
      <c r="B59" s="150"/>
      <c r="C59" s="150"/>
      <c r="D59" s="150"/>
      <c r="E59" s="149"/>
      <c r="F59" s="148"/>
      <c r="G59" s="149"/>
      <c r="H59" s="148"/>
      <c r="I59" s="149"/>
      <c r="J59" s="148"/>
      <c r="K59" s="149"/>
      <c r="L59" s="148"/>
      <c r="M59" s="147"/>
      <c r="N59" s="131" t="s">
        <v>298</v>
      </c>
    </row>
    <row r="60" spans="1:52" ht="30" customHeight="1">
      <c r="A60" s="129" t="s">
        <v>194</v>
      </c>
      <c r="B60" s="129" t="s">
        <v>193</v>
      </c>
      <c r="C60" s="129" t="s">
        <v>148</v>
      </c>
      <c r="D60" s="133">
        <v>1</v>
      </c>
      <c r="E60" s="146"/>
      <c r="F60" s="143"/>
      <c r="G60" s="146"/>
      <c r="H60" s="143"/>
      <c r="I60" s="146"/>
      <c r="J60" s="143"/>
      <c r="K60" s="146"/>
      <c r="L60" s="143"/>
      <c r="M60" s="129" t="s">
        <v>432</v>
      </c>
      <c r="N60" s="131" t="s">
        <v>105</v>
      </c>
      <c r="O60" s="131" t="s">
        <v>192</v>
      </c>
      <c r="P60" s="131" t="s">
        <v>146</v>
      </c>
      <c r="Q60" s="131" t="s">
        <v>146</v>
      </c>
      <c r="R60" s="131" t="s">
        <v>145</v>
      </c>
      <c r="AV60" s="131" t="s">
        <v>431</v>
      </c>
      <c r="AW60" s="131" t="s">
        <v>448</v>
      </c>
      <c r="AX60" s="131" t="s">
        <v>105</v>
      </c>
      <c r="AY60" s="131" t="s">
        <v>105</v>
      </c>
      <c r="AZ60" s="131" t="s">
        <v>105</v>
      </c>
    </row>
    <row r="61" spans="1:52" ht="30" customHeight="1">
      <c r="A61" s="129" t="s">
        <v>359</v>
      </c>
      <c r="B61" s="129" t="s">
        <v>358</v>
      </c>
      <c r="C61" s="129" t="s">
        <v>357</v>
      </c>
      <c r="D61" s="133">
        <f>공량산출근거서_일위대가!K33</f>
        <v>0.15909999999999999</v>
      </c>
      <c r="E61" s="146">
        <f>단가대비표!O33</f>
        <v>0</v>
      </c>
      <c r="F61" s="143">
        <f>TRUNC(E61*D61,1)</f>
        <v>0</v>
      </c>
      <c r="G61" s="146">
        <f>단가대비표!P33</f>
        <v>273676</v>
      </c>
      <c r="H61" s="143">
        <f>TRUNC(G61*D61,1)</f>
        <v>43541.8</v>
      </c>
      <c r="I61" s="146">
        <f>단가대비표!V33</f>
        <v>0</v>
      </c>
      <c r="J61" s="143">
        <f>TRUNC(I61*D61,1)</f>
        <v>0</v>
      </c>
      <c r="K61" s="146">
        <f>TRUNC(E61+G61+I61,1)</f>
        <v>273676</v>
      </c>
      <c r="L61" s="143">
        <f>TRUNC(F61+H61+J61,1)</f>
        <v>43541.8</v>
      </c>
      <c r="M61" s="129" t="s">
        <v>105</v>
      </c>
      <c r="N61" s="131" t="s">
        <v>298</v>
      </c>
      <c r="O61" s="131" t="s">
        <v>356</v>
      </c>
      <c r="P61" s="131" t="s">
        <v>146</v>
      </c>
      <c r="Q61" s="131" t="s">
        <v>146</v>
      </c>
      <c r="R61" s="131" t="s">
        <v>145</v>
      </c>
      <c r="V61" s="128">
        <v>1</v>
      </c>
      <c r="AV61" s="131" t="s">
        <v>105</v>
      </c>
      <c r="AW61" s="131" t="s">
        <v>447</v>
      </c>
      <c r="AX61" s="131" t="s">
        <v>105</v>
      </c>
      <c r="AY61" s="131" t="s">
        <v>105</v>
      </c>
      <c r="AZ61" s="131" t="s">
        <v>105</v>
      </c>
    </row>
    <row r="62" spans="1:52" ht="30" customHeight="1">
      <c r="A62" s="129" t="s">
        <v>354</v>
      </c>
      <c r="B62" s="129" t="s">
        <v>353</v>
      </c>
      <c r="C62" s="129" t="s">
        <v>352</v>
      </c>
      <c r="D62" s="133">
        <v>1</v>
      </c>
      <c r="E62" s="146">
        <f>TRUNC(SUMIF(V60:V62, RIGHTB(O62, 1), H60:H62)*U62, 2)</f>
        <v>1306.25</v>
      </c>
      <c r="F62" s="143">
        <f>TRUNC(E62*D62,1)</f>
        <v>1306.2</v>
      </c>
      <c r="G62" s="146">
        <v>0</v>
      </c>
      <c r="H62" s="143">
        <f>TRUNC(G62*D62,1)</f>
        <v>0</v>
      </c>
      <c r="I62" s="146">
        <v>0</v>
      </c>
      <c r="J62" s="143">
        <f>TRUNC(I62*D62,1)</f>
        <v>0</v>
      </c>
      <c r="K62" s="146">
        <f>TRUNC(E62+G62+I62,1)</f>
        <v>1306.2</v>
      </c>
      <c r="L62" s="143">
        <f>TRUNC(F62+H62+J62,1)</f>
        <v>1306.2</v>
      </c>
      <c r="M62" s="129" t="s">
        <v>105</v>
      </c>
      <c r="N62" s="131" t="s">
        <v>298</v>
      </c>
      <c r="O62" s="131" t="s">
        <v>351</v>
      </c>
      <c r="P62" s="131" t="s">
        <v>146</v>
      </c>
      <c r="Q62" s="131" t="s">
        <v>146</v>
      </c>
      <c r="R62" s="131" t="s">
        <v>146</v>
      </c>
      <c r="S62" s="128">
        <v>1</v>
      </c>
      <c r="T62" s="128">
        <v>0</v>
      </c>
      <c r="U62" s="128">
        <v>0.03</v>
      </c>
      <c r="AV62" s="131" t="s">
        <v>105</v>
      </c>
      <c r="AW62" s="131" t="s">
        <v>446</v>
      </c>
      <c r="AX62" s="131" t="s">
        <v>105</v>
      </c>
      <c r="AY62" s="131" t="s">
        <v>105</v>
      </c>
      <c r="AZ62" s="131" t="s">
        <v>105</v>
      </c>
    </row>
    <row r="63" spans="1:52" ht="30" customHeight="1">
      <c r="A63" s="129" t="s">
        <v>349</v>
      </c>
      <c r="B63" s="129" t="s">
        <v>105</v>
      </c>
      <c r="C63" s="129" t="s">
        <v>105</v>
      </c>
      <c r="D63" s="133"/>
      <c r="E63" s="146"/>
      <c r="F63" s="143">
        <f>TRUNC(SUMIF(N60:N62, N59, F60:F62),0)</f>
        <v>1306</v>
      </c>
      <c r="G63" s="146"/>
      <c r="H63" s="143">
        <f>TRUNC(SUMIF(N60:N62, N59, H60:H62),0)</f>
        <v>43541</v>
      </c>
      <c r="I63" s="146"/>
      <c r="J63" s="143">
        <f>TRUNC(SUMIF(N60:N62, N59, J60:J62),0)</f>
        <v>0</v>
      </c>
      <c r="K63" s="146"/>
      <c r="L63" s="143">
        <f>F63+H63+J63</f>
        <v>44847</v>
      </c>
      <c r="M63" s="129" t="s">
        <v>105</v>
      </c>
      <c r="N63" s="131" t="s">
        <v>143</v>
      </c>
      <c r="O63" s="131" t="s">
        <v>143</v>
      </c>
      <c r="P63" s="131" t="s">
        <v>105</v>
      </c>
      <c r="Q63" s="131" t="s">
        <v>105</v>
      </c>
      <c r="R63" s="131" t="s">
        <v>105</v>
      </c>
      <c r="AV63" s="131" t="s">
        <v>105</v>
      </c>
      <c r="AW63" s="131" t="s">
        <v>105</v>
      </c>
      <c r="AX63" s="131" t="s">
        <v>105</v>
      </c>
      <c r="AY63" s="131" t="s">
        <v>105</v>
      </c>
      <c r="AZ63" s="131" t="s">
        <v>105</v>
      </c>
    </row>
    <row r="64" spans="1:52" ht="30" customHeight="1">
      <c r="A64" s="133"/>
      <c r="B64" s="133"/>
      <c r="C64" s="133"/>
      <c r="D64" s="133"/>
      <c r="E64" s="146"/>
      <c r="F64" s="143"/>
      <c r="G64" s="146"/>
      <c r="H64" s="143"/>
      <c r="I64" s="146"/>
      <c r="J64" s="143"/>
      <c r="K64" s="146"/>
      <c r="L64" s="143"/>
      <c r="M64" s="133"/>
    </row>
    <row r="65" spans="1:52" ht="30" customHeight="1">
      <c r="A65" s="151" t="s">
        <v>445</v>
      </c>
      <c r="B65" s="150"/>
      <c r="C65" s="150"/>
      <c r="D65" s="150"/>
      <c r="E65" s="149"/>
      <c r="F65" s="148"/>
      <c r="G65" s="149"/>
      <c r="H65" s="148"/>
      <c r="I65" s="149"/>
      <c r="J65" s="148"/>
      <c r="K65" s="149"/>
      <c r="L65" s="148"/>
      <c r="M65" s="147"/>
      <c r="N65" s="131" t="s">
        <v>243</v>
      </c>
    </row>
    <row r="66" spans="1:52" ht="30" customHeight="1">
      <c r="A66" s="129" t="s">
        <v>178</v>
      </c>
      <c r="B66" s="129" t="s">
        <v>177</v>
      </c>
      <c r="C66" s="129" t="s">
        <v>148</v>
      </c>
      <c r="D66" s="133">
        <v>1</v>
      </c>
      <c r="E66" s="146"/>
      <c r="F66" s="143"/>
      <c r="G66" s="146"/>
      <c r="H66" s="143"/>
      <c r="I66" s="146"/>
      <c r="J66" s="143"/>
      <c r="K66" s="146"/>
      <c r="L66" s="143"/>
      <c r="M66" s="129" t="s">
        <v>432</v>
      </c>
      <c r="N66" s="131" t="s">
        <v>105</v>
      </c>
      <c r="O66" s="131" t="s">
        <v>176</v>
      </c>
      <c r="P66" s="131" t="s">
        <v>146</v>
      </c>
      <c r="Q66" s="131" t="s">
        <v>146</v>
      </c>
      <c r="R66" s="131" t="s">
        <v>145</v>
      </c>
      <c r="AV66" s="131" t="s">
        <v>431</v>
      </c>
      <c r="AW66" s="131" t="s">
        <v>444</v>
      </c>
      <c r="AX66" s="131" t="s">
        <v>105</v>
      </c>
      <c r="AY66" s="131" t="s">
        <v>105</v>
      </c>
      <c r="AZ66" s="131" t="s">
        <v>105</v>
      </c>
    </row>
    <row r="67" spans="1:52" ht="30" customHeight="1">
      <c r="A67" s="129" t="s">
        <v>359</v>
      </c>
      <c r="B67" s="129" t="s">
        <v>358</v>
      </c>
      <c r="C67" s="129" t="s">
        <v>357</v>
      </c>
      <c r="D67" s="133">
        <f>공량산출근거서_일위대가!K36</f>
        <v>0.15909999999999999</v>
      </c>
      <c r="E67" s="146">
        <f>단가대비표!O33</f>
        <v>0</v>
      </c>
      <c r="F67" s="143">
        <f>TRUNC(E67*D67,1)</f>
        <v>0</v>
      </c>
      <c r="G67" s="146">
        <f>단가대비표!P33</f>
        <v>273676</v>
      </c>
      <c r="H67" s="143">
        <f>TRUNC(G67*D67,1)</f>
        <v>43541.8</v>
      </c>
      <c r="I67" s="146">
        <f>단가대비표!V33</f>
        <v>0</v>
      </c>
      <c r="J67" s="143">
        <f>TRUNC(I67*D67,1)</f>
        <v>0</v>
      </c>
      <c r="K67" s="146">
        <f>TRUNC(E67+G67+I67,1)</f>
        <v>273676</v>
      </c>
      <c r="L67" s="143">
        <f>TRUNC(F67+H67+J67,1)</f>
        <v>43541.8</v>
      </c>
      <c r="M67" s="129" t="s">
        <v>105</v>
      </c>
      <c r="N67" s="131" t="s">
        <v>243</v>
      </c>
      <c r="O67" s="131" t="s">
        <v>356</v>
      </c>
      <c r="P67" s="131" t="s">
        <v>146</v>
      </c>
      <c r="Q67" s="131" t="s">
        <v>146</v>
      </c>
      <c r="R67" s="131" t="s">
        <v>145</v>
      </c>
      <c r="V67" s="128">
        <v>1</v>
      </c>
      <c r="AV67" s="131" t="s">
        <v>105</v>
      </c>
      <c r="AW67" s="131" t="s">
        <v>443</v>
      </c>
      <c r="AX67" s="131" t="s">
        <v>105</v>
      </c>
      <c r="AY67" s="131" t="s">
        <v>105</v>
      </c>
      <c r="AZ67" s="131" t="s">
        <v>105</v>
      </c>
    </row>
    <row r="68" spans="1:52" ht="30" customHeight="1">
      <c r="A68" s="129" t="s">
        <v>354</v>
      </c>
      <c r="B68" s="129" t="s">
        <v>353</v>
      </c>
      <c r="C68" s="129" t="s">
        <v>352</v>
      </c>
      <c r="D68" s="133">
        <v>1</v>
      </c>
      <c r="E68" s="146">
        <f>TRUNC(SUMIF(V66:V68, RIGHTB(O68, 1), H66:H68)*U68, 2)</f>
        <v>1306.25</v>
      </c>
      <c r="F68" s="143">
        <f>TRUNC(E68*D68,1)</f>
        <v>1306.2</v>
      </c>
      <c r="G68" s="146">
        <v>0</v>
      </c>
      <c r="H68" s="143">
        <f>TRUNC(G68*D68,1)</f>
        <v>0</v>
      </c>
      <c r="I68" s="146">
        <v>0</v>
      </c>
      <c r="J68" s="143">
        <f>TRUNC(I68*D68,1)</f>
        <v>0</v>
      </c>
      <c r="K68" s="146">
        <f>TRUNC(E68+G68+I68,1)</f>
        <v>1306.2</v>
      </c>
      <c r="L68" s="143">
        <f>TRUNC(F68+H68+J68,1)</f>
        <v>1306.2</v>
      </c>
      <c r="M68" s="129" t="s">
        <v>105</v>
      </c>
      <c r="N68" s="131" t="s">
        <v>243</v>
      </c>
      <c r="O68" s="131" t="s">
        <v>351</v>
      </c>
      <c r="P68" s="131" t="s">
        <v>146</v>
      </c>
      <c r="Q68" s="131" t="s">
        <v>146</v>
      </c>
      <c r="R68" s="131" t="s">
        <v>146</v>
      </c>
      <c r="S68" s="128">
        <v>1</v>
      </c>
      <c r="T68" s="128">
        <v>0</v>
      </c>
      <c r="U68" s="128">
        <v>0.03</v>
      </c>
      <c r="AV68" s="131" t="s">
        <v>105</v>
      </c>
      <c r="AW68" s="131" t="s">
        <v>442</v>
      </c>
      <c r="AX68" s="131" t="s">
        <v>105</v>
      </c>
      <c r="AY68" s="131" t="s">
        <v>105</v>
      </c>
      <c r="AZ68" s="131" t="s">
        <v>105</v>
      </c>
    </row>
    <row r="69" spans="1:52" ht="30" customHeight="1">
      <c r="A69" s="129" t="s">
        <v>349</v>
      </c>
      <c r="B69" s="129" t="s">
        <v>105</v>
      </c>
      <c r="C69" s="129" t="s">
        <v>105</v>
      </c>
      <c r="D69" s="133"/>
      <c r="E69" s="146"/>
      <c r="F69" s="143">
        <f>TRUNC(SUMIF(N66:N68, N65, F66:F68),0)</f>
        <v>1306</v>
      </c>
      <c r="G69" s="146"/>
      <c r="H69" s="143">
        <f>TRUNC(SUMIF(N66:N68, N65, H66:H68),0)</f>
        <v>43541</v>
      </c>
      <c r="I69" s="146"/>
      <c r="J69" s="143">
        <f>TRUNC(SUMIF(N66:N68, N65, J66:J68),0)</f>
        <v>0</v>
      </c>
      <c r="K69" s="146"/>
      <c r="L69" s="143">
        <f>F69+H69+J69</f>
        <v>44847</v>
      </c>
      <c r="M69" s="129" t="s">
        <v>105</v>
      </c>
      <c r="N69" s="131" t="s">
        <v>143</v>
      </c>
      <c r="O69" s="131" t="s">
        <v>143</v>
      </c>
      <c r="P69" s="131" t="s">
        <v>105</v>
      </c>
      <c r="Q69" s="131" t="s">
        <v>105</v>
      </c>
      <c r="R69" s="131" t="s">
        <v>105</v>
      </c>
      <c r="AV69" s="131" t="s">
        <v>105</v>
      </c>
      <c r="AW69" s="131" t="s">
        <v>105</v>
      </c>
      <c r="AX69" s="131" t="s">
        <v>105</v>
      </c>
      <c r="AY69" s="131" t="s">
        <v>105</v>
      </c>
      <c r="AZ69" s="131" t="s">
        <v>105</v>
      </c>
    </row>
    <row r="70" spans="1:52" ht="30" customHeight="1">
      <c r="A70" s="133"/>
      <c r="B70" s="133"/>
      <c r="C70" s="133"/>
      <c r="D70" s="133"/>
      <c r="E70" s="146"/>
      <c r="F70" s="143"/>
      <c r="G70" s="146"/>
      <c r="H70" s="143"/>
      <c r="I70" s="146"/>
      <c r="J70" s="143"/>
      <c r="K70" s="146"/>
      <c r="L70" s="143"/>
      <c r="M70" s="133"/>
    </row>
    <row r="71" spans="1:52" ht="30" customHeight="1">
      <c r="A71" s="151" t="s">
        <v>441</v>
      </c>
      <c r="B71" s="150"/>
      <c r="C71" s="150"/>
      <c r="D71" s="150"/>
      <c r="E71" s="149"/>
      <c r="F71" s="148"/>
      <c r="G71" s="149"/>
      <c r="H71" s="148"/>
      <c r="I71" s="149"/>
      <c r="J71" s="148"/>
      <c r="K71" s="149"/>
      <c r="L71" s="148"/>
      <c r="M71" s="147"/>
      <c r="N71" s="131" t="s">
        <v>249</v>
      </c>
    </row>
    <row r="72" spans="1:52" ht="30" customHeight="1">
      <c r="A72" s="129" t="s">
        <v>186</v>
      </c>
      <c r="B72" s="129" t="s">
        <v>185</v>
      </c>
      <c r="C72" s="129" t="s">
        <v>148</v>
      </c>
      <c r="D72" s="133">
        <v>1</v>
      </c>
      <c r="E72" s="146"/>
      <c r="F72" s="143"/>
      <c r="G72" s="146"/>
      <c r="H72" s="143"/>
      <c r="I72" s="146"/>
      <c r="J72" s="143"/>
      <c r="K72" s="146"/>
      <c r="L72" s="143"/>
      <c r="M72" s="129" t="s">
        <v>432</v>
      </c>
      <c r="N72" s="131" t="s">
        <v>105</v>
      </c>
      <c r="O72" s="131" t="s">
        <v>184</v>
      </c>
      <c r="P72" s="131" t="s">
        <v>146</v>
      </c>
      <c r="Q72" s="131" t="s">
        <v>146</v>
      </c>
      <c r="R72" s="131" t="s">
        <v>145</v>
      </c>
      <c r="AV72" s="131" t="s">
        <v>431</v>
      </c>
      <c r="AW72" s="131" t="s">
        <v>440</v>
      </c>
      <c r="AX72" s="131" t="s">
        <v>105</v>
      </c>
      <c r="AY72" s="131" t="s">
        <v>105</v>
      </c>
      <c r="AZ72" s="131" t="s">
        <v>105</v>
      </c>
    </row>
    <row r="73" spans="1:52" ht="30" customHeight="1">
      <c r="A73" s="129" t="s">
        <v>359</v>
      </c>
      <c r="B73" s="129" t="s">
        <v>358</v>
      </c>
      <c r="C73" s="129" t="s">
        <v>357</v>
      </c>
      <c r="D73" s="133">
        <f>공량산출근거서_일위대가!K39</f>
        <v>0.17419999999999999</v>
      </c>
      <c r="E73" s="146">
        <f>단가대비표!O33</f>
        <v>0</v>
      </c>
      <c r="F73" s="143">
        <f>TRUNC(E73*D73,1)</f>
        <v>0</v>
      </c>
      <c r="G73" s="146">
        <f>단가대비표!P33</f>
        <v>273676</v>
      </c>
      <c r="H73" s="143">
        <f>TRUNC(G73*D73,1)</f>
        <v>47674.3</v>
      </c>
      <c r="I73" s="146">
        <f>단가대비표!V33</f>
        <v>0</v>
      </c>
      <c r="J73" s="143">
        <f>TRUNC(I73*D73,1)</f>
        <v>0</v>
      </c>
      <c r="K73" s="146">
        <f>TRUNC(E73+G73+I73,1)</f>
        <v>273676</v>
      </c>
      <c r="L73" s="143">
        <f>TRUNC(F73+H73+J73,1)</f>
        <v>47674.3</v>
      </c>
      <c r="M73" s="129" t="s">
        <v>105</v>
      </c>
      <c r="N73" s="131" t="s">
        <v>249</v>
      </c>
      <c r="O73" s="131" t="s">
        <v>356</v>
      </c>
      <c r="P73" s="131" t="s">
        <v>146</v>
      </c>
      <c r="Q73" s="131" t="s">
        <v>146</v>
      </c>
      <c r="R73" s="131" t="s">
        <v>145</v>
      </c>
      <c r="V73" s="128">
        <v>1</v>
      </c>
      <c r="AV73" s="131" t="s">
        <v>105</v>
      </c>
      <c r="AW73" s="131" t="s">
        <v>439</v>
      </c>
      <c r="AX73" s="131" t="s">
        <v>105</v>
      </c>
      <c r="AY73" s="131" t="s">
        <v>105</v>
      </c>
      <c r="AZ73" s="131" t="s">
        <v>105</v>
      </c>
    </row>
    <row r="74" spans="1:52" ht="30" customHeight="1">
      <c r="A74" s="129" t="s">
        <v>354</v>
      </c>
      <c r="B74" s="129" t="s">
        <v>353</v>
      </c>
      <c r="C74" s="129" t="s">
        <v>352</v>
      </c>
      <c r="D74" s="133">
        <v>1</v>
      </c>
      <c r="E74" s="146">
        <f>TRUNC(SUMIF(V72:V74, RIGHTB(O74, 1), H72:H74)*U74, 2)</f>
        <v>1430.22</v>
      </c>
      <c r="F74" s="143">
        <f>TRUNC(E74*D74,1)</f>
        <v>1430.2</v>
      </c>
      <c r="G74" s="146">
        <v>0</v>
      </c>
      <c r="H74" s="143">
        <f>TRUNC(G74*D74,1)</f>
        <v>0</v>
      </c>
      <c r="I74" s="146">
        <v>0</v>
      </c>
      <c r="J74" s="143">
        <f>TRUNC(I74*D74,1)</f>
        <v>0</v>
      </c>
      <c r="K74" s="146">
        <f>TRUNC(E74+G74+I74,1)</f>
        <v>1430.2</v>
      </c>
      <c r="L74" s="143">
        <f>TRUNC(F74+H74+J74,1)</f>
        <v>1430.2</v>
      </c>
      <c r="M74" s="129" t="s">
        <v>105</v>
      </c>
      <c r="N74" s="131" t="s">
        <v>249</v>
      </c>
      <c r="O74" s="131" t="s">
        <v>351</v>
      </c>
      <c r="P74" s="131" t="s">
        <v>146</v>
      </c>
      <c r="Q74" s="131" t="s">
        <v>146</v>
      </c>
      <c r="R74" s="131" t="s">
        <v>146</v>
      </c>
      <c r="S74" s="128">
        <v>1</v>
      </c>
      <c r="T74" s="128">
        <v>0</v>
      </c>
      <c r="U74" s="128">
        <v>0.03</v>
      </c>
      <c r="AV74" s="131" t="s">
        <v>105</v>
      </c>
      <c r="AW74" s="131" t="s">
        <v>438</v>
      </c>
      <c r="AX74" s="131" t="s">
        <v>105</v>
      </c>
      <c r="AY74" s="131" t="s">
        <v>105</v>
      </c>
      <c r="AZ74" s="131" t="s">
        <v>105</v>
      </c>
    </row>
    <row r="75" spans="1:52" ht="30" customHeight="1">
      <c r="A75" s="129" t="s">
        <v>349</v>
      </c>
      <c r="B75" s="129" t="s">
        <v>105</v>
      </c>
      <c r="C75" s="129" t="s">
        <v>105</v>
      </c>
      <c r="D75" s="133"/>
      <c r="E75" s="146"/>
      <c r="F75" s="143">
        <f>TRUNC(SUMIF(N72:N74, N71, F72:F74),0)</f>
        <v>1430</v>
      </c>
      <c r="G75" s="146"/>
      <c r="H75" s="143">
        <f>TRUNC(SUMIF(N72:N74, N71, H72:H74),0)</f>
        <v>47674</v>
      </c>
      <c r="I75" s="146"/>
      <c r="J75" s="143">
        <f>TRUNC(SUMIF(N72:N74, N71, J72:J74),0)</f>
        <v>0</v>
      </c>
      <c r="K75" s="146"/>
      <c r="L75" s="143">
        <f>F75+H75+J75</f>
        <v>49104</v>
      </c>
      <c r="M75" s="129" t="s">
        <v>105</v>
      </c>
      <c r="N75" s="131" t="s">
        <v>143</v>
      </c>
      <c r="O75" s="131" t="s">
        <v>143</v>
      </c>
      <c r="P75" s="131" t="s">
        <v>105</v>
      </c>
      <c r="Q75" s="131" t="s">
        <v>105</v>
      </c>
      <c r="R75" s="131" t="s">
        <v>105</v>
      </c>
      <c r="AV75" s="131" t="s">
        <v>105</v>
      </c>
      <c r="AW75" s="131" t="s">
        <v>105</v>
      </c>
      <c r="AX75" s="131" t="s">
        <v>105</v>
      </c>
      <c r="AY75" s="131" t="s">
        <v>105</v>
      </c>
      <c r="AZ75" s="131" t="s">
        <v>105</v>
      </c>
    </row>
    <row r="76" spans="1:52" ht="30" customHeight="1">
      <c r="A76" s="133"/>
      <c r="B76" s="133"/>
      <c r="C76" s="133"/>
      <c r="D76" s="133"/>
      <c r="E76" s="146"/>
      <c r="F76" s="143"/>
      <c r="G76" s="146"/>
      <c r="H76" s="143"/>
      <c r="I76" s="146"/>
      <c r="J76" s="143"/>
      <c r="K76" s="146"/>
      <c r="L76" s="143"/>
      <c r="M76" s="133"/>
    </row>
    <row r="77" spans="1:52" ht="30" customHeight="1">
      <c r="A77" s="151" t="s">
        <v>437</v>
      </c>
      <c r="B77" s="150"/>
      <c r="C77" s="150"/>
      <c r="D77" s="150"/>
      <c r="E77" s="149"/>
      <c r="F77" s="148"/>
      <c r="G77" s="149"/>
      <c r="H77" s="148"/>
      <c r="I77" s="149"/>
      <c r="J77" s="148"/>
      <c r="K77" s="149"/>
      <c r="L77" s="148"/>
      <c r="M77" s="147"/>
      <c r="N77" s="131" t="s">
        <v>252</v>
      </c>
    </row>
    <row r="78" spans="1:52" ht="30" customHeight="1">
      <c r="A78" s="129" t="s">
        <v>202</v>
      </c>
      <c r="B78" s="129" t="s">
        <v>201</v>
      </c>
      <c r="C78" s="129" t="s">
        <v>148</v>
      </c>
      <c r="D78" s="133">
        <v>1</v>
      </c>
      <c r="E78" s="146"/>
      <c r="F78" s="143"/>
      <c r="G78" s="146"/>
      <c r="H78" s="143"/>
      <c r="I78" s="146"/>
      <c r="J78" s="143"/>
      <c r="K78" s="146"/>
      <c r="L78" s="143"/>
      <c r="M78" s="129" t="s">
        <v>432</v>
      </c>
      <c r="N78" s="131" t="s">
        <v>105</v>
      </c>
      <c r="O78" s="131" t="s">
        <v>200</v>
      </c>
      <c r="P78" s="131" t="s">
        <v>146</v>
      </c>
      <c r="Q78" s="131" t="s">
        <v>146</v>
      </c>
      <c r="R78" s="131" t="s">
        <v>145</v>
      </c>
      <c r="AV78" s="131" t="s">
        <v>431</v>
      </c>
      <c r="AW78" s="131" t="s">
        <v>436</v>
      </c>
      <c r="AX78" s="131" t="s">
        <v>105</v>
      </c>
      <c r="AY78" s="131" t="s">
        <v>105</v>
      </c>
      <c r="AZ78" s="131" t="s">
        <v>105</v>
      </c>
    </row>
    <row r="79" spans="1:52" ht="30" customHeight="1">
      <c r="A79" s="129" t="s">
        <v>359</v>
      </c>
      <c r="B79" s="129" t="s">
        <v>358</v>
      </c>
      <c r="C79" s="129" t="s">
        <v>357</v>
      </c>
      <c r="D79" s="133">
        <f>공량산출근거서_일위대가!K42</f>
        <v>0.18940000000000001</v>
      </c>
      <c r="E79" s="146">
        <f>단가대비표!O33</f>
        <v>0</v>
      </c>
      <c r="F79" s="143">
        <f>TRUNC(E79*D79,1)</f>
        <v>0</v>
      </c>
      <c r="G79" s="146">
        <f>단가대비표!P33</f>
        <v>273676</v>
      </c>
      <c r="H79" s="143">
        <f>TRUNC(G79*D79,1)</f>
        <v>51834.2</v>
      </c>
      <c r="I79" s="146">
        <f>단가대비표!V33</f>
        <v>0</v>
      </c>
      <c r="J79" s="143">
        <f>TRUNC(I79*D79,1)</f>
        <v>0</v>
      </c>
      <c r="K79" s="146">
        <f>TRUNC(E79+G79+I79,1)</f>
        <v>273676</v>
      </c>
      <c r="L79" s="143">
        <f>TRUNC(F79+H79+J79,1)</f>
        <v>51834.2</v>
      </c>
      <c r="M79" s="129" t="s">
        <v>105</v>
      </c>
      <c r="N79" s="131" t="s">
        <v>252</v>
      </c>
      <c r="O79" s="131" t="s">
        <v>356</v>
      </c>
      <c r="P79" s="131" t="s">
        <v>146</v>
      </c>
      <c r="Q79" s="131" t="s">
        <v>146</v>
      </c>
      <c r="R79" s="131" t="s">
        <v>145</v>
      </c>
      <c r="V79" s="128">
        <v>1</v>
      </c>
      <c r="AV79" s="131" t="s">
        <v>105</v>
      </c>
      <c r="AW79" s="131" t="s">
        <v>435</v>
      </c>
      <c r="AX79" s="131" t="s">
        <v>105</v>
      </c>
      <c r="AY79" s="131" t="s">
        <v>105</v>
      </c>
      <c r="AZ79" s="131" t="s">
        <v>105</v>
      </c>
    </row>
    <row r="80" spans="1:52" ht="30" customHeight="1">
      <c r="A80" s="129" t="s">
        <v>354</v>
      </c>
      <c r="B80" s="129" t="s">
        <v>353</v>
      </c>
      <c r="C80" s="129" t="s">
        <v>352</v>
      </c>
      <c r="D80" s="133">
        <v>1</v>
      </c>
      <c r="E80" s="146">
        <f>TRUNC(SUMIF(V78:V80, RIGHTB(O80, 1), H78:H80)*U80, 2)</f>
        <v>1555.02</v>
      </c>
      <c r="F80" s="143">
        <f>TRUNC(E80*D80,1)</f>
        <v>1555</v>
      </c>
      <c r="G80" s="146">
        <v>0</v>
      </c>
      <c r="H80" s="143">
        <f>TRUNC(G80*D80,1)</f>
        <v>0</v>
      </c>
      <c r="I80" s="146">
        <v>0</v>
      </c>
      <c r="J80" s="143">
        <f>TRUNC(I80*D80,1)</f>
        <v>0</v>
      </c>
      <c r="K80" s="146">
        <f>TRUNC(E80+G80+I80,1)</f>
        <v>1555</v>
      </c>
      <c r="L80" s="143">
        <f>TRUNC(F80+H80+J80,1)</f>
        <v>1555</v>
      </c>
      <c r="M80" s="129" t="s">
        <v>105</v>
      </c>
      <c r="N80" s="131" t="s">
        <v>252</v>
      </c>
      <c r="O80" s="131" t="s">
        <v>351</v>
      </c>
      <c r="P80" s="131" t="s">
        <v>146</v>
      </c>
      <c r="Q80" s="131" t="s">
        <v>146</v>
      </c>
      <c r="R80" s="131" t="s">
        <v>146</v>
      </c>
      <c r="S80" s="128">
        <v>1</v>
      </c>
      <c r="T80" s="128">
        <v>0</v>
      </c>
      <c r="U80" s="128">
        <v>0.03</v>
      </c>
      <c r="AV80" s="131" t="s">
        <v>105</v>
      </c>
      <c r="AW80" s="131" t="s">
        <v>434</v>
      </c>
      <c r="AX80" s="131" t="s">
        <v>105</v>
      </c>
      <c r="AY80" s="131" t="s">
        <v>105</v>
      </c>
      <c r="AZ80" s="131" t="s">
        <v>105</v>
      </c>
    </row>
    <row r="81" spans="1:52" ht="30" customHeight="1">
      <c r="A81" s="129" t="s">
        <v>349</v>
      </c>
      <c r="B81" s="129" t="s">
        <v>105</v>
      </c>
      <c r="C81" s="129" t="s">
        <v>105</v>
      </c>
      <c r="D81" s="133"/>
      <c r="E81" s="146"/>
      <c r="F81" s="143">
        <f>TRUNC(SUMIF(N78:N80, N77, F78:F80),0)</f>
        <v>1555</v>
      </c>
      <c r="G81" s="146"/>
      <c r="H81" s="143">
        <f>TRUNC(SUMIF(N78:N80, N77, H78:H80),0)</f>
        <v>51834</v>
      </c>
      <c r="I81" s="146"/>
      <c r="J81" s="143">
        <f>TRUNC(SUMIF(N78:N80, N77, J78:J80),0)</f>
        <v>0</v>
      </c>
      <c r="K81" s="146"/>
      <c r="L81" s="143">
        <f>F81+H81+J81</f>
        <v>53389</v>
      </c>
      <c r="M81" s="129" t="s">
        <v>105</v>
      </c>
      <c r="N81" s="131" t="s">
        <v>143</v>
      </c>
      <c r="O81" s="131" t="s">
        <v>143</v>
      </c>
      <c r="P81" s="131" t="s">
        <v>105</v>
      </c>
      <c r="Q81" s="131" t="s">
        <v>105</v>
      </c>
      <c r="R81" s="131" t="s">
        <v>105</v>
      </c>
      <c r="AV81" s="131" t="s">
        <v>105</v>
      </c>
      <c r="AW81" s="131" t="s">
        <v>105</v>
      </c>
      <c r="AX81" s="131" t="s">
        <v>105</v>
      </c>
      <c r="AY81" s="131" t="s">
        <v>105</v>
      </c>
      <c r="AZ81" s="131" t="s">
        <v>105</v>
      </c>
    </row>
    <row r="82" spans="1:52" ht="30" customHeight="1">
      <c r="A82" s="133"/>
      <c r="B82" s="133"/>
      <c r="C82" s="133"/>
      <c r="D82" s="133"/>
      <c r="E82" s="146"/>
      <c r="F82" s="143"/>
      <c r="G82" s="146"/>
      <c r="H82" s="143"/>
      <c r="I82" s="146"/>
      <c r="J82" s="143"/>
      <c r="K82" s="146"/>
      <c r="L82" s="143"/>
      <c r="M82" s="133"/>
    </row>
    <row r="83" spans="1:52" ht="30" customHeight="1">
      <c r="A83" s="151" t="s">
        <v>433</v>
      </c>
      <c r="B83" s="150"/>
      <c r="C83" s="150"/>
      <c r="D83" s="150"/>
      <c r="E83" s="149"/>
      <c r="F83" s="148"/>
      <c r="G83" s="149"/>
      <c r="H83" s="148"/>
      <c r="I83" s="149"/>
      <c r="J83" s="148"/>
      <c r="K83" s="149"/>
      <c r="L83" s="148"/>
      <c r="M83" s="147"/>
      <c r="N83" s="131" t="s">
        <v>295</v>
      </c>
    </row>
    <row r="84" spans="1:52" ht="30" customHeight="1">
      <c r="A84" s="129" t="s">
        <v>190</v>
      </c>
      <c r="B84" s="129" t="s">
        <v>189</v>
      </c>
      <c r="C84" s="129" t="s">
        <v>148</v>
      </c>
      <c r="D84" s="133">
        <v>1</v>
      </c>
      <c r="E84" s="146"/>
      <c r="F84" s="143"/>
      <c r="G84" s="146"/>
      <c r="H84" s="143"/>
      <c r="I84" s="146"/>
      <c r="J84" s="143"/>
      <c r="K84" s="146"/>
      <c r="L84" s="143"/>
      <c r="M84" s="129" t="s">
        <v>432</v>
      </c>
      <c r="N84" s="131" t="s">
        <v>105</v>
      </c>
      <c r="O84" s="131" t="s">
        <v>188</v>
      </c>
      <c r="P84" s="131" t="s">
        <v>146</v>
      </c>
      <c r="Q84" s="131" t="s">
        <v>146</v>
      </c>
      <c r="R84" s="131" t="s">
        <v>145</v>
      </c>
      <c r="AV84" s="131" t="s">
        <v>431</v>
      </c>
      <c r="AW84" s="131" t="s">
        <v>430</v>
      </c>
      <c r="AX84" s="131" t="s">
        <v>105</v>
      </c>
      <c r="AY84" s="131" t="s">
        <v>105</v>
      </c>
      <c r="AZ84" s="131" t="s">
        <v>105</v>
      </c>
    </row>
    <row r="85" spans="1:52" ht="30" customHeight="1">
      <c r="A85" s="129" t="s">
        <v>359</v>
      </c>
      <c r="B85" s="129" t="s">
        <v>358</v>
      </c>
      <c r="C85" s="129" t="s">
        <v>357</v>
      </c>
      <c r="D85" s="133">
        <f>공량산출근거서_일위대가!K45</f>
        <v>0.18940000000000001</v>
      </c>
      <c r="E85" s="146">
        <f>단가대비표!O33</f>
        <v>0</v>
      </c>
      <c r="F85" s="143">
        <f>TRUNC(E85*D85,1)</f>
        <v>0</v>
      </c>
      <c r="G85" s="146">
        <f>단가대비표!P33</f>
        <v>273676</v>
      </c>
      <c r="H85" s="143">
        <f>TRUNC(G85*D85,1)</f>
        <v>51834.2</v>
      </c>
      <c r="I85" s="146">
        <f>단가대비표!V33</f>
        <v>0</v>
      </c>
      <c r="J85" s="143">
        <f>TRUNC(I85*D85,1)</f>
        <v>0</v>
      </c>
      <c r="K85" s="146">
        <f>TRUNC(E85+G85+I85,1)</f>
        <v>273676</v>
      </c>
      <c r="L85" s="143">
        <f>TRUNC(F85+H85+J85,1)</f>
        <v>51834.2</v>
      </c>
      <c r="M85" s="129" t="s">
        <v>105</v>
      </c>
      <c r="N85" s="131" t="s">
        <v>295</v>
      </c>
      <c r="O85" s="131" t="s">
        <v>356</v>
      </c>
      <c r="P85" s="131" t="s">
        <v>146</v>
      </c>
      <c r="Q85" s="131" t="s">
        <v>146</v>
      </c>
      <c r="R85" s="131" t="s">
        <v>145</v>
      </c>
      <c r="V85" s="128">
        <v>1</v>
      </c>
      <c r="AV85" s="131" t="s">
        <v>105</v>
      </c>
      <c r="AW85" s="131" t="s">
        <v>429</v>
      </c>
      <c r="AX85" s="131" t="s">
        <v>105</v>
      </c>
      <c r="AY85" s="131" t="s">
        <v>105</v>
      </c>
      <c r="AZ85" s="131" t="s">
        <v>105</v>
      </c>
    </row>
    <row r="86" spans="1:52" ht="30" customHeight="1">
      <c r="A86" s="129" t="s">
        <v>354</v>
      </c>
      <c r="B86" s="129" t="s">
        <v>353</v>
      </c>
      <c r="C86" s="129" t="s">
        <v>352</v>
      </c>
      <c r="D86" s="133">
        <v>1</v>
      </c>
      <c r="E86" s="146">
        <f>TRUNC(SUMIF(V84:V86, RIGHTB(O86, 1), H84:H86)*U86, 2)</f>
        <v>1555.02</v>
      </c>
      <c r="F86" s="143">
        <f>TRUNC(E86*D86,1)</f>
        <v>1555</v>
      </c>
      <c r="G86" s="146">
        <v>0</v>
      </c>
      <c r="H86" s="143">
        <f>TRUNC(G86*D86,1)</f>
        <v>0</v>
      </c>
      <c r="I86" s="146">
        <v>0</v>
      </c>
      <c r="J86" s="143">
        <f>TRUNC(I86*D86,1)</f>
        <v>0</v>
      </c>
      <c r="K86" s="146">
        <f>TRUNC(E86+G86+I86,1)</f>
        <v>1555</v>
      </c>
      <c r="L86" s="143">
        <f>TRUNC(F86+H86+J86,1)</f>
        <v>1555</v>
      </c>
      <c r="M86" s="129" t="s">
        <v>105</v>
      </c>
      <c r="N86" s="131" t="s">
        <v>295</v>
      </c>
      <c r="O86" s="131" t="s">
        <v>351</v>
      </c>
      <c r="P86" s="131" t="s">
        <v>146</v>
      </c>
      <c r="Q86" s="131" t="s">
        <v>146</v>
      </c>
      <c r="R86" s="131" t="s">
        <v>146</v>
      </c>
      <c r="S86" s="128">
        <v>1</v>
      </c>
      <c r="T86" s="128">
        <v>0</v>
      </c>
      <c r="U86" s="128">
        <v>0.03</v>
      </c>
      <c r="AV86" s="131" t="s">
        <v>105</v>
      </c>
      <c r="AW86" s="131" t="s">
        <v>428</v>
      </c>
      <c r="AX86" s="131" t="s">
        <v>105</v>
      </c>
      <c r="AY86" s="131" t="s">
        <v>105</v>
      </c>
      <c r="AZ86" s="131" t="s">
        <v>105</v>
      </c>
    </row>
    <row r="87" spans="1:52" ht="30" customHeight="1">
      <c r="A87" s="129" t="s">
        <v>349</v>
      </c>
      <c r="B87" s="129" t="s">
        <v>105</v>
      </c>
      <c r="C87" s="129" t="s">
        <v>105</v>
      </c>
      <c r="D87" s="133"/>
      <c r="E87" s="146"/>
      <c r="F87" s="143">
        <f>TRUNC(SUMIF(N84:N86, N83, F84:F86),0)</f>
        <v>1555</v>
      </c>
      <c r="G87" s="146"/>
      <c r="H87" s="143">
        <f>TRUNC(SUMIF(N84:N86, N83, H84:H86),0)</f>
        <v>51834</v>
      </c>
      <c r="I87" s="146"/>
      <c r="J87" s="143">
        <f>TRUNC(SUMIF(N84:N86, N83, J84:J86),0)</f>
        <v>0</v>
      </c>
      <c r="K87" s="146"/>
      <c r="L87" s="143">
        <f>F87+H87+J87</f>
        <v>53389</v>
      </c>
      <c r="M87" s="129" t="s">
        <v>105</v>
      </c>
      <c r="N87" s="131" t="s">
        <v>143</v>
      </c>
      <c r="O87" s="131" t="s">
        <v>143</v>
      </c>
      <c r="P87" s="131" t="s">
        <v>105</v>
      </c>
      <c r="Q87" s="131" t="s">
        <v>105</v>
      </c>
      <c r="R87" s="131" t="s">
        <v>105</v>
      </c>
      <c r="AV87" s="131" t="s">
        <v>105</v>
      </c>
      <c r="AW87" s="131" t="s">
        <v>105</v>
      </c>
      <c r="AX87" s="131" t="s">
        <v>105</v>
      </c>
      <c r="AY87" s="131" t="s">
        <v>105</v>
      </c>
      <c r="AZ87" s="131" t="s">
        <v>105</v>
      </c>
    </row>
    <row r="88" spans="1:52" ht="30" customHeight="1">
      <c r="A88" s="133"/>
      <c r="B88" s="133"/>
      <c r="C88" s="133"/>
      <c r="D88" s="133"/>
      <c r="E88" s="146"/>
      <c r="F88" s="143"/>
      <c r="G88" s="146"/>
      <c r="H88" s="143"/>
      <c r="I88" s="146"/>
      <c r="J88" s="143"/>
      <c r="K88" s="146"/>
      <c r="L88" s="143"/>
      <c r="M88" s="133"/>
    </row>
    <row r="89" spans="1:52" ht="30" customHeight="1">
      <c r="A89" s="151" t="s">
        <v>427</v>
      </c>
      <c r="B89" s="150"/>
      <c r="C89" s="150"/>
      <c r="D89" s="150"/>
      <c r="E89" s="149"/>
      <c r="F89" s="148"/>
      <c r="G89" s="149"/>
      <c r="H89" s="148"/>
      <c r="I89" s="149"/>
      <c r="J89" s="148"/>
      <c r="K89" s="149"/>
      <c r="L89" s="148"/>
      <c r="M89" s="147"/>
      <c r="N89" s="131" t="s">
        <v>228</v>
      </c>
    </row>
    <row r="90" spans="1:52" ht="30" customHeight="1">
      <c r="A90" s="129" t="s">
        <v>208</v>
      </c>
      <c r="B90" s="129" t="s">
        <v>201</v>
      </c>
      <c r="C90" s="129" t="s">
        <v>148</v>
      </c>
      <c r="D90" s="133">
        <v>1</v>
      </c>
      <c r="E90" s="146">
        <f>단가대비표!O19</f>
        <v>0</v>
      </c>
      <c r="F90" s="143">
        <f>TRUNC(E90*D90,1)</f>
        <v>0</v>
      </c>
      <c r="G90" s="146">
        <f>단가대비표!P19</f>
        <v>0</v>
      </c>
      <c r="H90" s="143">
        <f>TRUNC(G90*D90,1)</f>
        <v>0</v>
      </c>
      <c r="I90" s="146">
        <f>단가대비표!V19</f>
        <v>0</v>
      </c>
      <c r="J90" s="143">
        <f>TRUNC(I90*D90,1)</f>
        <v>0</v>
      </c>
      <c r="K90" s="146">
        <f t="shared" ref="K90:L92" si="0">TRUNC(E90+G90+I90,1)</f>
        <v>0</v>
      </c>
      <c r="L90" s="143">
        <f t="shared" si="0"/>
        <v>0</v>
      </c>
      <c r="M90" s="129" t="s">
        <v>105</v>
      </c>
      <c r="N90" s="131" t="s">
        <v>228</v>
      </c>
      <c r="O90" s="131" t="s">
        <v>426</v>
      </c>
      <c r="P90" s="131" t="s">
        <v>146</v>
      </c>
      <c r="Q90" s="131" t="s">
        <v>146</v>
      </c>
      <c r="R90" s="131" t="s">
        <v>145</v>
      </c>
      <c r="AV90" s="131" t="s">
        <v>105</v>
      </c>
      <c r="AW90" s="131" t="s">
        <v>425</v>
      </c>
      <c r="AX90" s="131" t="s">
        <v>105</v>
      </c>
      <c r="AY90" s="131" t="s">
        <v>105</v>
      </c>
      <c r="AZ90" s="131" t="s">
        <v>105</v>
      </c>
    </row>
    <row r="91" spans="1:52" ht="30" customHeight="1">
      <c r="A91" s="129" t="s">
        <v>359</v>
      </c>
      <c r="B91" s="129" t="s">
        <v>358</v>
      </c>
      <c r="C91" s="129" t="s">
        <v>357</v>
      </c>
      <c r="D91" s="133">
        <f>공량산출근거서_일위대가!K48</f>
        <v>5.6800000000000003E-2</v>
      </c>
      <c r="E91" s="146">
        <f>단가대비표!O33</f>
        <v>0</v>
      </c>
      <c r="F91" s="143">
        <f>TRUNC(E91*D91,1)</f>
        <v>0</v>
      </c>
      <c r="G91" s="146">
        <f>단가대비표!P33</f>
        <v>273676</v>
      </c>
      <c r="H91" s="143">
        <f>TRUNC(G91*D91,1)</f>
        <v>15544.7</v>
      </c>
      <c r="I91" s="146">
        <f>단가대비표!V33</f>
        <v>0</v>
      </c>
      <c r="J91" s="143">
        <f>TRUNC(I91*D91,1)</f>
        <v>0</v>
      </c>
      <c r="K91" s="146">
        <f t="shared" si="0"/>
        <v>273676</v>
      </c>
      <c r="L91" s="143">
        <f t="shared" si="0"/>
        <v>15544.7</v>
      </c>
      <c r="M91" s="129" t="s">
        <v>105</v>
      </c>
      <c r="N91" s="131" t="s">
        <v>228</v>
      </c>
      <c r="O91" s="131" t="s">
        <v>356</v>
      </c>
      <c r="P91" s="131" t="s">
        <v>146</v>
      </c>
      <c r="Q91" s="131" t="s">
        <v>146</v>
      </c>
      <c r="R91" s="131" t="s">
        <v>145</v>
      </c>
      <c r="V91" s="128">
        <v>1</v>
      </c>
      <c r="AV91" s="131" t="s">
        <v>105</v>
      </c>
      <c r="AW91" s="131" t="s">
        <v>424</v>
      </c>
      <c r="AX91" s="131" t="s">
        <v>105</v>
      </c>
      <c r="AY91" s="131" t="s">
        <v>105</v>
      </c>
      <c r="AZ91" s="131" t="s">
        <v>105</v>
      </c>
    </row>
    <row r="92" spans="1:52" ht="30" customHeight="1">
      <c r="A92" s="129" t="s">
        <v>354</v>
      </c>
      <c r="B92" s="129" t="s">
        <v>353</v>
      </c>
      <c r="C92" s="129" t="s">
        <v>352</v>
      </c>
      <c r="D92" s="133">
        <v>1</v>
      </c>
      <c r="E92" s="146">
        <f>TRUNC(SUMIF(V90:V92, RIGHTB(O92, 1), H90:H92)*U92, 2)</f>
        <v>466.34</v>
      </c>
      <c r="F92" s="143">
        <f>TRUNC(E92*D92,1)</f>
        <v>466.3</v>
      </c>
      <c r="G92" s="146">
        <v>0</v>
      </c>
      <c r="H92" s="143">
        <f>TRUNC(G92*D92,1)</f>
        <v>0</v>
      </c>
      <c r="I92" s="146">
        <v>0</v>
      </c>
      <c r="J92" s="143">
        <f>TRUNC(I92*D92,1)</f>
        <v>0</v>
      </c>
      <c r="K92" s="146">
        <f t="shared" si="0"/>
        <v>466.3</v>
      </c>
      <c r="L92" s="143">
        <f t="shared" si="0"/>
        <v>466.3</v>
      </c>
      <c r="M92" s="129" t="s">
        <v>105</v>
      </c>
      <c r="N92" s="131" t="s">
        <v>228</v>
      </c>
      <c r="O92" s="131" t="s">
        <v>351</v>
      </c>
      <c r="P92" s="131" t="s">
        <v>146</v>
      </c>
      <c r="Q92" s="131" t="s">
        <v>146</v>
      </c>
      <c r="R92" s="131" t="s">
        <v>146</v>
      </c>
      <c r="S92" s="128">
        <v>1</v>
      </c>
      <c r="T92" s="128">
        <v>0</v>
      </c>
      <c r="U92" s="128">
        <v>0.03</v>
      </c>
      <c r="AV92" s="131" t="s">
        <v>105</v>
      </c>
      <c r="AW92" s="131" t="s">
        <v>423</v>
      </c>
      <c r="AX92" s="131" t="s">
        <v>105</v>
      </c>
      <c r="AY92" s="131" t="s">
        <v>105</v>
      </c>
      <c r="AZ92" s="131" t="s">
        <v>105</v>
      </c>
    </row>
    <row r="93" spans="1:52" ht="30" customHeight="1">
      <c r="A93" s="129" t="s">
        <v>349</v>
      </c>
      <c r="B93" s="129" t="s">
        <v>105</v>
      </c>
      <c r="C93" s="129" t="s">
        <v>105</v>
      </c>
      <c r="D93" s="133"/>
      <c r="E93" s="146"/>
      <c r="F93" s="143">
        <f>TRUNC(SUMIF(N90:N92, N89, F90:F92),0)</f>
        <v>466</v>
      </c>
      <c r="G93" s="146"/>
      <c r="H93" s="143">
        <f>TRUNC(SUMIF(N90:N92, N89, H90:H92),0)</f>
        <v>15544</v>
      </c>
      <c r="I93" s="146"/>
      <c r="J93" s="143">
        <f>TRUNC(SUMIF(N90:N92, N89, J90:J92),0)</f>
        <v>0</v>
      </c>
      <c r="K93" s="146"/>
      <c r="L93" s="143">
        <f>F93+H93+J93</f>
        <v>16010</v>
      </c>
      <c r="M93" s="129" t="s">
        <v>105</v>
      </c>
      <c r="N93" s="131" t="s">
        <v>143</v>
      </c>
      <c r="O93" s="131" t="s">
        <v>143</v>
      </c>
      <c r="P93" s="131" t="s">
        <v>105</v>
      </c>
      <c r="Q93" s="131" t="s">
        <v>105</v>
      </c>
      <c r="R93" s="131" t="s">
        <v>105</v>
      </c>
      <c r="AV93" s="131" t="s">
        <v>105</v>
      </c>
      <c r="AW93" s="131" t="s">
        <v>105</v>
      </c>
      <c r="AX93" s="131" t="s">
        <v>105</v>
      </c>
      <c r="AY93" s="131" t="s">
        <v>105</v>
      </c>
      <c r="AZ93" s="131" t="s">
        <v>105</v>
      </c>
    </row>
    <row r="94" spans="1:52" ht="30" customHeight="1">
      <c r="A94" s="133"/>
      <c r="B94" s="133"/>
      <c r="C94" s="133"/>
      <c r="D94" s="133"/>
      <c r="E94" s="146"/>
      <c r="F94" s="143"/>
      <c r="G94" s="146"/>
      <c r="H94" s="143"/>
      <c r="I94" s="146"/>
      <c r="J94" s="143"/>
      <c r="K94" s="146"/>
      <c r="L94" s="143"/>
      <c r="M94" s="133"/>
    </row>
    <row r="95" spans="1:52" ht="30" customHeight="1">
      <c r="A95" s="151" t="s">
        <v>422</v>
      </c>
      <c r="B95" s="150"/>
      <c r="C95" s="150"/>
      <c r="D95" s="150"/>
      <c r="E95" s="149"/>
      <c r="F95" s="148"/>
      <c r="G95" s="149"/>
      <c r="H95" s="148"/>
      <c r="I95" s="149"/>
      <c r="J95" s="148"/>
      <c r="K95" s="149"/>
      <c r="L95" s="148"/>
      <c r="M95" s="147"/>
      <c r="N95" s="131" t="s">
        <v>270</v>
      </c>
    </row>
    <row r="96" spans="1:52" ht="30" customHeight="1">
      <c r="A96" s="129" t="s">
        <v>208</v>
      </c>
      <c r="B96" s="129" t="s">
        <v>189</v>
      </c>
      <c r="C96" s="129" t="s">
        <v>148</v>
      </c>
      <c r="D96" s="133">
        <v>1</v>
      </c>
      <c r="E96" s="146">
        <f>단가대비표!O20</f>
        <v>0</v>
      </c>
      <c r="F96" s="143">
        <f>TRUNC(E96*D96,1)</f>
        <v>0</v>
      </c>
      <c r="G96" s="146">
        <f>단가대비표!P20</f>
        <v>0</v>
      </c>
      <c r="H96" s="143">
        <f>TRUNC(G96*D96,1)</f>
        <v>0</v>
      </c>
      <c r="I96" s="146">
        <f>단가대비표!V20</f>
        <v>0</v>
      </c>
      <c r="J96" s="143">
        <f>TRUNC(I96*D96,1)</f>
        <v>0</v>
      </c>
      <c r="K96" s="146">
        <f t="shared" ref="K96:L98" si="1">TRUNC(E96+G96+I96,1)</f>
        <v>0</v>
      </c>
      <c r="L96" s="143">
        <f t="shared" si="1"/>
        <v>0</v>
      </c>
      <c r="M96" s="129" t="s">
        <v>105</v>
      </c>
      <c r="N96" s="131" t="s">
        <v>270</v>
      </c>
      <c r="O96" s="131" t="s">
        <v>421</v>
      </c>
      <c r="P96" s="131" t="s">
        <v>146</v>
      </c>
      <c r="Q96" s="131" t="s">
        <v>146</v>
      </c>
      <c r="R96" s="131" t="s">
        <v>145</v>
      </c>
      <c r="AV96" s="131" t="s">
        <v>105</v>
      </c>
      <c r="AW96" s="131" t="s">
        <v>420</v>
      </c>
      <c r="AX96" s="131" t="s">
        <v>105</v>
      </c>
      <c r="AY96" s="131" t="s">
        <v>105</v>
      </c>
      <c r="AZ96" s="131" t="s">
        <v>105</v>
      </c>
    </row>
    <row r="97" spans="1:52" ht="30" customHeight="1">
      <c r="A97" s="129" t="s">
        <v>359</v>
      </c>
      <c r="B97" s="129" t="s">
        <v>358</v>
      </c>
      <c r="C97" s="129" t="s">
        <v>357</v>
      </c>
      <c r="D97" s="133">
        <f>공량산출근거서_일위대가!K51</f>
        <v>5.6800000000000003E-2</v>
      </c>
      <c r="E97" s="146">
        <f>단가대비표!O33</f>
        <v>0</v>
      </c>
      <c r="F97" s="143">
        <f>TRUNC(E97*D97,1)</f>
        <v>0</v>
      </c>
      <c r="G97" s="146">
        <f>단가대비표!P33</f>
        <v>273676</v>
      </c>
      <c r="H97" s="143">
        <f>TRUNC(G97*D97,1)</f>
        <v>15544.7</v>
      </c>
      <c r="I97" s="146">
        <f>단가대비표!V33</f>
        <v>0</v>
      </c>
      <c r="J97" s="143">
        <f>TRUNC(I97*D97,1)</f>
        <v>0</v>
      </c>
      <c r="K97" s="146">
        <f t="shared" si="1"/>
        <v>273676</v>
      </c>
      <c r="L97" s="143">
        <f t="shared" si="1"/>
        <v>15544.7</v>
      </c>
      <c r="M97" s="129" t="s">
        <v>105</v>
      </c>
      <c r="N97" s="131" t="s">
        <v>270</v>
      </c>
      <c r="O97" s="131" t="s">
        <v>356</v>
      </c>
      <c r="P97" s="131" t="s">
        <v>146</v>
      </c>
      <c r="Q97" s="131" t="s">
        <v>146</v>
      </c>
      <c r="R97" s="131" t="s">
        <v>145</v>
      </c>
      <c r="V97" s="128">
        <v>1</v>
      </c>
      <c r="AV97" s="131" t="s">
        <v>105</v>
      </c>
      <c r="AW97" s="131" t="s">
        <v>419</v>
      </c>
      <c r="AX97" s="131" t="s">
        <v>105</v>
      </c>
      <c r="AY97" s="131" t="s">
        <v>105</v>
      </c>
      <c r="AZ97" s="131" t="s">
        <v>105</v>
      </c>
    </row>
    <row r="98" spans="1:52" ht="30" customHeight="1">
      <c r="A98" s="129" t="s">
        <v>354</v>
      </c>
      <c r="B98" s="129" t="s">
        <v>353</v>
      </c>
      <c r="C98" s="129" t="s">
        <v>352</v>
      </c>
      <c r="D98" s="133">
        <v>1</v>
      </c>
      <c r="E98" s="146">
        <f>TRUNC(SUMIF(V96:V98, RIGHTB(O98, 1), H96:H98)*U98, 2)</f>
        <v>466.34</v>
      </c>
      <c r="F98" s="143">
        <f>TRUNC(E98*D98,1)</f>
        <v>466.3</v>
      </c>
      <c r="G98" s="146">
        <v>0</v>
      </c>
      <c r="H98" s="143">
        <f>TRUNC(G98*D98,1)</f>
        <v>0</v>
      </c>
      <c r="I98" s="146">
        <v>0</v>
      </c>
      <c r="J98" s="143">
        <f>TRUNC(I98*D98,1)</f>
        <v>0</v>
      </c>
      <c r="K98" s="146">
        <f t="shared" si="1"/>
        <v>466.3</v>
      </c>
      <c r="L98" s="143">
        <f t="shared" si="1"/>
        <v>466.3</v>
      </c>
      <c r="M98" s="129" t="s">
        <v>105</v>
      </c>
      <c r="N98" s="131" t="s">
        <v>270</v>
      </c>
      <c r="O98" s="131" t="s">
        <v>351</v>
      </c>
      <c r="P98" s="131" t="s">
        <v>146</v>
      </c>
      <c r="Q98" s="131" t="s">
        <v>146</v>
      </c>
      <c r="R98" s="131" t="s">
        <v>146</v>
      </c>
      <c r="S98" s="128">
        <v>1</v>
      </c>
      <c r="T98" s="128">
        <v>0</v>
      </c>
      <c r="U98" s="128">
        <v>0.03</v>
      </c>
      <c r="AV98" s="131" t="s">
        <v>105</v>
      </c>
      <c r="AW98" s="131" t="s">
        <v>418</v>
      </c>
      <c r="AX98" s="131" t="s">
        <v>105</v>
      </c>
      <c r="AY98" s="131" t="s">
        <v>105</v>
      </c>
      <c r="AZ98" s="131" t="s">
        <v>105</v>
      </c>
    </row>
    <row r="99" spans="1:52" ht="30" customHeight="1">
      <c r="A99" s="129" t="s">
        <v>349</v>
      </c>
      <c r="B99" s="129" t="s">
        <v>105</v>
      </c>
      <c r="C99" s="129" t="s">
        <v>105</v>
      </c>
      <c r="D99" s="133"/>
      <c r="E99" s="146"/>
      <c r="F99" s="143">
        <f>TRUNC(SUMIF(N96:N98, N95, F96:F98),0)</f>
        <v>466</v>
      </c>
      <c r="G99" s="146"/>
      <c r="H99" s="143">
        <f>TRUNC(SUMIF(N96:N98, N95, H96:H98),0)</f>
        <v>15544</v>
      </c>
      <c r="I99" s="146"/>
      <c r="J99" s="143">
        <f>TRUNC(SUMIF(N96:N98, N95, J96:J98),0)</f>
        <v>0</v>
      </c>
      <c r="K99" s="146"/>
      <c r="L99" s="143">
        <f>F99+H99+J99</f>
        <v>16010</v>
      </c>
      <c r="M99" s="129" t="s">
        <v>105</v>
      </c>
      <c r="N99" s="131" t="s">
        <v>143</v>
      </c>
      <c r="O99" s="131" t="s">
        <v>143</v>
      </c>
      <c r="P99" s="131" t="s">
        <v>105</v>
      </c>
      <c r="Q99" s="131" t="s">
        <v>105</v>
      </c>
      <c r="R99" s="131" t="s">
        <v>105</v>
      </c>
      <c r="AV99" s="131" t="s">
        <v>105</v>
      </c>
      <c r="AW99" s="131" t="s">
        <v>105</v>
      </c>
      <c r="AX99" s="131" t="s">
        <v>105</v>
      </c>
      <c r="AY99" s="131" t="s">
        <v>105</v>
      </c>
      <c r="AZ99" s="131" t="s">
        <v>105</v>
      </c>
    </row>
    <row r="100" spans="1:52" ht="30" customHeight="1">
      <c r="A100" s="133"/>
      <c r="B100" s="133"/>
      <c r="C100" s="133"/>
      <c r="D100" s="133"/>
      <c r="E100" s="146"/>
      <c r="F100" s="143"/>
      <c r="G100" s="146"/>
      <c r="H100" s="143"/>
      <c r="I100" s="146"/>
      <c r="J100" s="143"/>
      <c r="K100" s="146"/>
      <c r="L100" s="143"/>
      <c r="M100" s="133"/>
    </row>
    <row r="101" spans="1:52" ht="30" customHeight="1">
      <c r="A101" s="151" t="s">
        <v>417</v>
      </c>
      <c r="B101" s="150"/>
      <c r="C101" s="150"/>
      <c r="D101" s="150"/>
      <c r="E101" s="149"/>
      <c r="F101" s="148"/>
      <c r="G101" s="149"/>
      <c r="H101" s="148"/>
      <c r="I101" s="149"/>
      <c r="J101" s="148"/>
      <c r="K101" s="149"/>
      <c r="L101" s="148"/>
      <c r="M101" s="147"/>
      <c r="N101" s="131" t="s">
        <v>225</v>
      </c>
    </row>
    <row r="102" spans="1:52" ht="30" customHeight="1">
      <c r="A102" s="129" t="s">
        <v>208</v>
      </c>
      <c r="B102" s="129" t="s">
        <v>185</v>
      </c>
      <c r="C102" s="129" t="s">
        <v>148</v>
      </c>
      <c r="D102" s="133">
        <v>1</v>
      </c>
      <c r="E102" s="146">
        <f>단가대비표!O21</f>
        <v>0</v>
      </c>
      <c r="F102" s="143">
        <f>TRUNC(E102*D102,1)</f>
        <v>0</v>
      </c>
      <c r="G102" s="146">
        <f>단가대비표!P21</f>
        <v>0</v>
      </c>
      <c r="H102" s="143">
        <f>TRUNC(G102*D102,1)</f>
        <v>0</v>
      </c>
      <c r="I102" s="146">
        <f>단가대비표!V21</f>
        <v>0</v>
      </c>
      <c r="J102" s="143">
        <f>TRUNC(I102*D102,1)</f>
        <v>0</v>
      </c>
      <c r="K102" s="146">
        <f t="shared" ref="K102:L104" si="2">TRUNC(E102+G102+I102,1)</f>
        <v>0</v>
      </c>
      <c r="L102" s="143">
        <f t="shared" si="2"/>
        <v>0</v>
      </c>
      <c r="M102" s="129" t="s">
        <v>105</v>
      </c>
      <c r="N102" s="131" t="s">
        <v>225</v>
      </c>
      <c r="O102" s="131" t="s">
        <v>416</v>
      </c>
      <c r="P102" s="131" t="s">
        <v>146</v>
      </c>
      <c r="Q102" s="131" t="s">
        <v>146</v>
      </c>
      <c r="R102" s="131" t="s">
        <v>145</v>
      </c>
      <c r="AV102" s="131" t="s">
        <v>105</v>
      </c>
      <c r="AW102" s="131" t="s">
        <v>415</v>
      </c>
      <c r="AX102" s="131" t="s">
        <v>105</v>
      </c>
      <c r="AY102" s="131" t="s">
        <v>105</v>
      </c>
      <c r="AZ102" s="131" t="s">
        <v>105</v>
      </c>
    </row>
    <row r="103" spans="1:52" ht="30" customHeight="1">
      <c r="A103" s="129" t="s">
        <v>359</v>
      </c>
      <c r="B103" s="129" t="s">
        <v>358</v>
      </c>
      <c r="C103" s="129" t="s">
        <v>357</v>
      </c>
      <c r="D103" s="133">
        <f>공량산출근거서_일위대가!K54</f>
        <v>5.2299999999999999E-2</v>
      </c>
      <c r="E103" s="146">
        <f>단가대비표!O33</f>
        <v>0</v>
      </c>
      <c r="F103" s="143">
        <f>TRUNC(E103*D103,1)</f>
        <v>0</v>
      </c>
      <c r="G103" s="146">
        <f>단가대비표!P33</f>
        <v>273676</v>
      </c>
      <c r="H103" s="143">
        <f>TRUNC(G103*D103,1)</f>
        <v>14313.2</v>
      </c>
      <c r="I103" s="146">
        <f>단가대비표!V33</f>
        <v>0</v>
      </c>
      <c r="J103" s="143">
        <f>TRUNC(I103*D103,1)</f>
        <v>0</v>
      </c>
      <c r="K103" s="146">
        <f t="shared" si="2"/>
        <v>273676</v>
      </c>
      <c r="L103" s="143">
        <f t="shared" si="2"/>
        <v>14313.2</v>
      </c>
      <c r="M103" s="129" t="s">
        <v>105</v>
      </c>
      <c r="N103" s="131" t="s">
        <v>225</v>
      </c>
      <c r="O103" s="131" t="s">
        <v>356</v>
      </c>
      <c r="P103" s="131" t="s">
        <v>146</v>
      </c>
      <c r="Q103" s="131" t="s">
        <v>146</v>
      </c>
      <c r="R103" s="131" t="s">
        <v>145</v>
      </c>
      <c r="V103" s="128">
        <v>1</v>
      </c>
      <c r="AV103" s="131" t="s">
        <v>105</v>
      </c>
      <c r="AW103" s="131" t="s">
        <v>414</v>
      </c>
      <c r="AX103" s="131" t="s">
        <v>105</v>
      </c>
      <c r="AY103" s="131" t="s">
        <v>105</v>
      </c>
      <c r="AZ103" s="131" t="s">
        <v>105</v>
      </c>
    </row>
    <row r="104" spans="1:52" ht="30" customHeight="1">
      <c r="A104" s="129" t="s">
        <v>354</v>
      </c>
      <c r="B104" s="129" t="s">
        <v>353</v>
      </c>
      <c r="C104" s="129" t="s">
        <v>352</v>
      </c>
      <c r="D104" s="133">
        <v>1</v>
      </c>
      <c r="E104" s="146">
        <f>TRUNC(SUMIF(V102:V104, RIGHTB(O104, 1), H102:H104)*U104, 2)</f>
        <v>429.39</v>
      </c>
      <c r="F104" s="143">
        <f>TRUNC(E104*D104,1)</f>
        <v>429.3</v>
      </c>
      <c r="G104" s="146">
        <v>0</v>
      </c>
      <c r="H104" s="143">
        <f>TRUNC(G104*D104,1)</f>
        <v>0</v>
      </c>
      <c r="I104" s="146">
        <v>0</v>
      </c>
      <c r="J104" s="143">
        <f>TRUNC(I104*D104,1)</f>
        <v>0</v>
      </c>
      <c r="K104" s="146">
        <f t="shared" si="2"/>
        <v>429.3</v>
      </c>
      <c r="L104" s="143">
        <f t="shared" si="2"/>
        <v>429.3</v>
      </c>
      <c r="M104" s="129" t="s">
        <v>105</v>
      </c>
      <c r="N104" s="131" t="s">
        <v>225</v>
      </c>
      <c r="O104" s="131" t="s">
        <v>351</v>
      </c>
      <c r="P104" s="131" t="s">
        <v>146</v>
      </c>
      <c r="Q104" s="131" t="s">
        <v>146</v>
      </c>
      <c r="R104" s="131" t="s">
        <v>146</v>
      </c>
      <c r="S104" s="128">
        <v>1</v>
      </c>
      <c r="T104" s="128">
        <v>0</v>
      </c>
      <c r="U104" s="128">
        <v>0.03</v>
      </c>
      <c r="AV104" s="131" t="s">
        <v>105</v>
      </c>
      <c r="AW104" s="131" t="s">
        <v>413</v>
      </c>
      <c r="AX104" s="131" t="s">
        <v>105</v>
      </c>
      <c r="AY104" s="131" t="s">
        <v>105</v>
      </c>
      <c r="AZ104" s="131" t="s">
        <v>105</v>
      </c>
    </row>
    <row r="105" spans="1:52" ht="30" customHeight="1">
      <c r="A105" s="129" t="s">
        <v>349</v>
      </c>
      <c r="B105" s="129" t="s">
        <v>105</v>
      </c>
      <c r="C105" s="129" t="s">
        <v>105</v>
      </c>
      <c r="D105" s="133"/>
      <c r="E105" s="146"/>
      <c r="F105" s="143">
        <f>TRUNC(SUMIF(N102:N104, N101, F102:F104),0)</f>
        <v>429</v>
      </c>
      <c r="G105" s="146"/>
      <c r="H105" s="143">
        <f>TRUNC(SUMIF(N102:N104, N101, H102:H104),0)</f>
        <v>14313</v>
      </c>
      <c r="I105" s="146"/>
      <c r="J105" s="143">
        <f>TRUNC(SUMIF(N102:N104, N101, J102:J104),0)</f>
        <v>0</v>
      </c>
      <c r="K105" s="146"/>
      <c r="L105" s="143">
        <f>F105+H105+J105</f>
        <v>14742</v>
      </c>
      <c r="M105" s="129" t="s">
        <v>105</v>
      </c>
      <c r="N105" s="131" t="s">
        <v>143</v>
      </c>
      <c r="O105" s="131" t="s">
        <v>143</v>
      </c>
      <c r="P105" s="131" t="s">
        <v>105</v>
      </c>
      <c r="Q105" s="131" t="s">
        <v>105</v>
      </c>
      <c r="R105" s="131" t="s">
        <v>105</v>
      </c>
      <c r="AV105" s="131" t="s">
        <v>105</v>
      </c>
      <c r="AW105" s="131" t="s">
        <v>105</v>
      </c>
      <c r="AX105" s="131" t="s">
        <v>105</v>
      </c>
      <c r="AY105" s="131" t="s">
        <v>105</v>
      </c>
      <c r="AZ105" s="131" t="s">
        <v>105</v>
      </c>
    </row>
    <row r="106" spans="1:52" ht="30" customHeight="1">
      <c r="A106" s="133"/>
      <c r="B106" s="133"/>
      <c r="C106" s="133"/>
      <c r="D106" s="133"/>
      <c r="E106" s="146"/>
      <c r="F106" s="143"/>
      <c r="G106" s="146"/>
      <c r="H106" s="143"/>
      <c r="I106" s="146"/>
      <c r="J106" s="143"/>
      <c r="K106" s="146"/>
      <c r="L106" s="143"/>
      <c r="M106" s="133"/>
    </row>
    <row r="107" spans="1:52" ht="30" customHeight="1">
      <c r="A107" s="151" t="s">
        <v>412</v>
      </c>
      <c r="B107" s="150"/>
      <c r="C107" s="150"/>
      <c r="D107" s="150"/>
      <c r="E107" s="149"/>
      <c r="F107" s="148"/>
      <c r="G107" s="149"/>
      <c r="H107" s="148"/>
      <c r="I107" s="149"/>
      <c r="J107" s="148"/>
      <c r="K107" s="149"/>
      <c r="L107" s="148"/>
      <c r="M107" s="147"/>
      <c r="N107" s="131" t="s">
        <v>276</v>
      </c>
    </row>
    <row r="108" spans="1:52" ht="30" customHeight="1">
      <c r="A108" s="129" t="s">
        <v>208</v>
      </c>
      <c r="B108" s="129" t="s">
        <v>197</v>
      </c>
      <c r="C108" s="129" t="s">
        <v>148</v>
      </c>
      <c r="D108" s="133">
        <v>1</v>
      </c>
      <c r="E108" s="146">
        <f>단가대비표!O22</f>
        <v>0</v>
      </c>
      <c r="F108" s="143">
        <f>TRUNC(E108*D108,1)</f>
        <v>0</v>
      </c>
      <c r="G108" s="146">
        <f>단가대비표!P22</f>
        <v>0</v>
      </c>
      <c r="H108" s="143">
        <f>TRUNC(G108*D108,1)</f>
        <v>0</v>
      </c>
      <c r="I108" s="146">
        <f>단가대비표!V22</f>
        <v>0</v>
      </c>
      <c r="J108" s="143">
        <f>TRUNC(I108*D108,1)</f>
        <v>0</v>
      </c>
      <c r="K108" s="146">
        <f t="shared" ref="K108:L110" si="3">TRUNC(E108+G108+I108,1)</f>
        <v>0</v>
      </c>
      <c r="L108" s="143">
        <f t="shared" si="3"/>
        <v>0</v>
      </c>
      <c r="M108" s="129" t="s">
        <v>105</v>
      </c>
      <c r="N108" s="131" t="s">
        <v>276</v>
      </c>
      <c r="O108" s="131" t="s">
        <v>411</v>
      </c>
      <c r="P108" s="131" t="s">
        <v>146</v>
      </c>
      <c r="Q108" s="131" t="s">
        <v>146</v>
      </c>
      <c r="R108" s="131" t="s">
        <v>145</v>
      </c>
      <c r="AV108" s="131" t="s">
        <v>105</v>
      </c>
      <c r="AW108" s="131" t="s">
        <v>410</v>
      </c>
      <c r="AX108" s="131" t="s">
        <v>105</v>
      </c>
      <c r="AY108" s="131" t="s">
        <v>105</v>
      </c>
      <c r="AZ108" s="131" t="s">
        <v>105</v>
      </c>
    </row>
    <row r="109" spans="1:52" ht="30" customHeight="1">
      <c r="A109" s="129" t="s">
        <v>359</v>
      </c>
      <c r="B109" s="129" t="s">
        <v>358</v>
      </c>
      <c r="C109" s="129" t="s">
        <v>357</v>
      </c>
      <c r="D109" s="133">
        <f>공량산출근거서_일위대가!K57</f>
        <v>4.7699999999999999E-2</v>
      </c>
      <c r="E109" s="146">
        <f>단가대비표!O33</f>
        <v>0</v>
      </c>
      <c r="F109" s="143">
        <f>TRUNC(E109*D109,1)</f>
        <v>0</v>
      </c>
      <c r="G109" s="146">
        <f>단가대비표!P33</f>
        <v>273676</v>
      </c>
      <c r="H109" s="143">
        <f>TRUNC(G109*D109,1)</f>
        <v>13054.3</v>
      </c>
      <c r="I109" s="146">
        <f>단가대비표!V33</f>
        <v>0</v>
      </c>
      <c r="J109" s="143">
        <f>TRUNC(I109*D109,1)</f>
        <v>0</v>
      </c>
      <c r="K109" s="146">
        <f t="shared" si="3"/>
        <v>273676</v>
      </c>
      <c r="L109" s="143">
        <f t="shared" si="3"/>
        <v>13054.3</v>
      </c>
      <c r="M109" s="129" t="s">
        <v>105</v>
      </c>
      <c r="N109" s="131" t="s">
        <v>276</v>
      </c>
      <c r="O109" s="131" t="s">
        <v>356</v>
      </c>
      <c r="P109" s="131" t="s">
        <v>146</v>
      </c>
      <c r="Q109" s="131" t="s">
        <v>146</v>
      </c>
      <c r="R109" s="131" t="s">
        <v>145</v>
      </c>
      <c r="V109" s="128">
        <v>1</v>
      </c>
      <c r="AV109" s="131" t="s">
        <v>105</v>
      </c>
      <c r="AW109" s="131" t="s">
        <v>409</v>
      </c>
      <c r="AX109" s="131" t="s">
        <v>105</v>
      </c>
      <c r="AY109" s="131" t="s">
        <v>105</v>
      </c>
      <c r="AZ109" s="131" t="s">
        <v>105</v>
      </c>
    </row>
    <row r="110" spans="1:52" ht="30" customHeight="1">
      <c r="A110" s="129" t="s">
        <v>354</v>
      </c>
      <c r="B110" s="129" t="s">
        <v>353</v>
      </c>
      <c r="C110" s="129" t="s">
        <v>352</v>
      </c>
      <c r="D110" s="133">
        <v>1</v>
      </c>
      <c r="E110" s="146">
        <f>TRUNC(SUMIF(V108:V110, RIGHTB(O110, 1), H108:H110)*U110, 2)</f>
        <v>391.62</v>
      </c>
      <c r="F110" s="143">
        <f>TRUNC(E110*D110,1)</f>
        <v>391.6</v>
      </c>
      <c r="G110" s="146">
        <v>0</v>
      </c>
      <c r="H110" s="143">
        <f>TRUNC(G110*D110,1)</f>
        <v>0</v>
      </c>
      <c r="I110" s="146">
        <v>0</v>
      </c>
      <c r="J110" s="143">
        <f>TRUNC(I110*D110,1)</f>
        <v>0</v>
      </c>
      <c r="K110" s="146">
        <f t="shared" si="3"/>
        <v>391.6</v>
      </c>
      <c r="L110" s="143">
        <f t="shared" si="3"/>
        <v>391.6</v>
      </c>
      <c r="M110" s="129" t="s">
        <v>105</v>
      </c>
      <c r="N110" s="131" t="s">
        <v>276</v>
      </c>
      <c r="O110" s="131" t="s">
        <v>351</v>
      </c>
      <c r="P110" s="131" t="s">
        <v>146</v>
      </c>
      <c r="Q110" s="131" t="s">
        <v>146</v>
      </c>
      <c r="R110" s="131" t="s">
        <v>146</v>
      </c>
      <c r="S110" s="128">
        <v>1</v>
      </c>
      <c r="T110" s="128">
        <v>0</v>
      </c>
      <c r="U110" s="128">
        <v>0.03</v>
      </c>
      <c r="AV110" s="131" t="s">
        <v>105</v>
      </c>
      <c r="AW110" s="131" t="s">
        <v>408</v>
      </c>
      <c r="AX110" s="131" t="s">
        <v>105</v>
      </c>
      <c r="AY110" s="131" t="s">
        <v>105</v>
      </c>
      <c r="AZ110" s="131" t="s">
        <v>105</v>
      </c>
    </row>
    <row r="111" spans="1:52" ht="30" customHeight="1">
      <c r="A111" s="129" t="s">
        <v>349</v>
      </c>
      <c r="B111" s="129" t="s">
        <v>105</v>
      </c>
      <c r="C111" s="129" t="s">
        <v>105</v>
      </c>
      <c r="D111" s="133"/>
      <c r="E111" s="146"/>
      <c r="F111" s="143">
        <f>TRUNC(SUMIF(N108:N110, N107, F108:F110),0)</f>
        <v>391</v>
      </c>
      <c r="G111" s="146"/>
      <c r="H111" s="143">
        <f>TRUNC(SUMIF(N108:N110, N107, H108:H110),0)</f>
        <v>13054</v>
      </c>
      <c r="I111" s="146"/>
      <c r="J111" s="143">
        <f>TRUNC(SUMIF(N108:N110, N107, J108:J110),0)</f>
        <v>0</v>
      </c>
      <c r="K111" s="146"/>
      <c r="L111" s="143">
        <f>F111+H111+J111</f>
        <v>13445</v>
      </c>
      <c r="M111" s="129" t="s">
        <v>105</v>
      </c>
      <c r="N111" s="131" t="s">
        <v>143</v>
      </c>
      <c r="O111" s="131" t="s">
        <v>143</v>
      </c>
      <c r="P111" s="131" t="s">
        <v>105</v>
      </c>
      <c r="Q111" s="131" t="s">
        <v>105</v>
      </c>
      <c r="R111" s="131" t="s">
        <v>105</v>
      </c>
      <c r="AV111" s="131" t="s">
        <v>105</v>
      </c>
      <c r="AW111" s="131" t="s">
        <v>105</v>
      </c>
      <c r="AX111" s="131" t="s">
        <v>105</v>
      </c>
      <c r="AY111" s="131" t="s">
        <v>105</v>
      </c>
      <c r="AZ111" s="131" t="s">
        <v>105</v>
      </c>
    </row>
    <row r="112" spans="1:52" ht="30" customHeight="1">
      <c r="A112" s="133"/>
      <c r="B112" s="133"/>
      <c r="C112" s="133"/>
      <c r="D112" s="133"/>
      <c r="E112" s="146"/>
      <c r="F112" s="143"/>
      <c r="G112" s="146"/>
      <c r="H112" s="143"/>
      <c r="I112" s="146"/>
      <c r="J112" s="143"/>
      <c r="K112" s="146"/>
      <c r="L112" s="143"/>
      <c r="M112" s="133"/>
    </row>
    <row r="113" spans="1:52" ht="30" customHeight="1">
      <c r="A113" s="151" t="s">
        <v>407</v>
      </c>
      <c r="B113" s="150"/>
      <c r="C113" s="150"/>
      <c r="D113" s="150"/>
      <c r="E113" s="149"/>
      <c r="F113" s="148"/>
      <c r="G113" s="149"/>
      <c r="H113" s="148"/>
      <c r="I113" s="149"/>
      <c r="J113" s="148"/>
      <c r="K113" s="149"/>
      <c r="L113" s="148"/>
      <c r="M113" s="147"/>
      <c r="N113" s="131" t="s">
        <v>222</v>
      </c>
    </row>
    <row r="114" spans="1:52" ht="30" customHeight="1">
      <c r="A114" s="129" t="s">
        <v>208</v>
      </c>
      <c r="B114" s="129" t="s">
        <v>181</v>
      </c>
      <c r="C114" s="129" t="s">
        <v>148</v>
      </c>
      <c r="D114" s="133">
        <v>1</v>
      </c>
      <c r="E114" s="146">
        <f>단가대비표!O23</f>
        <v>0</v>
      </c>
      <c r="F114" s="143">
        <f>TRUNC(E114*D114,1)</f>
        <v>0</v>
      </c>
      <c r="G114" s="146">
        <f>단가대비표!P23</f>
        <v>0</v>
      </c>
      <c r="H114" s="143">
        <f>TRUNC(G114*D114,1)</f>
        <v>0</v>
      </c>
      <c r="I114" s="146">
        <f>단가대비표!V23</f>
        <v>0</v>
      </c>
      <c r="J114" s="143">
        <f>TRUNC(I114*D114,1)</f>
        <v>0</v>
      </c>
      <c r="K114" s="146">
        <f t="shared" ref="K114:L116" si="4">TRUNC(E114+G114+I114,1)</f>
        <v>0</v>
      </c>
      <c r="L114" s="143">
        <f t="shared" si="4"/>
        <v>0</v>
      </c>
      <c r="M114" s="129" t="s">
        <v>105</v>
      </c>
      <c r="N114" s="131" t="s">
        <v>222</v>
      </c>
      <c r="O114" s="131" t="s">
        <v>406</v>
      </c>
      <c r="P114" s="131" t="s">
        <v>146</v>
      </c>
      <c r="Q114" s="131" t="s">
        <v>146</v>
      </c>
      <c r="R114" s="131" t="s">
        <v>145</v>
      </c>
      <c r="AV114" s="131" t="s">
        <v>105</v>
      </c>
      <c r="AW114" s="131" t="s">
        <v>405</v>
      </c>
      <c r="AX114" s="131" t="s">
        <v>105</v>
      </c>
      <c r="AY114" s="131" t="s">
        <v>105</v>
      </c>
      <c r="AZ114" s="131" t="s">
        <v>105</v>
      </c>
    </row>
    <row r="115" spans="1:52" ht="30" customHeight="1">
      <c r="A115" s="129" t="s">
        <v>359</v>
      </c>
      <c r="B115" s="129" t="s">
        <v>358</v>
      </c>
      <c r="C115" s="129" t="s">
        <v>357</v>
      </c>
      <c r="D115" s="133">
        <f>공량산출근거서_일위대가!K60</f>
        <v>2.98E-2</v>
      </c>
      <c r="E115" s="146">
        <f>단가대비표!O33</f>
        <v>0</v>
      </c>
      <c r="F115" s="143">
        <f>TRUNC(E115*D115,1)</f>
        <v>0</v>
      </c>
      <c r="G115" s="146">
        <f>단가대비표!P33</f>
        <v>273676</v>
      </c>
      <c r="H115" s="143">
        <f>TRUNC(G115*D115,1)</f>
        <v>8155.5</v>
      </c>
      <c r="I115" s="146">
        <f>단가대비표!V33</f>
        <v>0</v>
      </c>
      <c r="J115" s="143">
        <f>TRUNC(I115*D115,1)</f>
        <v>0</v>
      </c>
      <c r="K115" s="146">
        <f t="shared" si="4"/>
        <v>273676</v>
      </c>
      <c r="L115" s="143">
        <f t="shared" si="4"/>
        <v>8155.5</v>
      </c>
      <c r="M115" s="129" t="s">
        <v>105</v>
      </c>
      <c r="N115" s="131" t="s">
        <v>222</v>
      </c>
      <c r="O115" s="131" t="s">
        <v>356</v>
      </c>
      <c r="P115" s="131" t="s">
        <v>146</v>
      </c>
      <c r="Q115" s="131" t="s">
        <v>146</v>
      </c>
      <c r="R115" s="131" t="s">
        <v>145</v>
      </c>
      <c r="V115" s="128">
        <v>1</v>
      </c>
      <c r="AV115" s="131" t="s">
        <v>105</v>
      </c>
      <c r="AW115" s="131" t="s">
        <v>404</v>
      </c>
      <c r="AX115" s="131" t="s">
        <v>105</v>
      </c>
      <c r="AY115" s="131" t="s">
        <v>105</v>
      </c>
      <c r="AZ115" s="131" t="s">
        <v>105</v>
      </c>
    </row>
    <row r="116" spans="1:52" ht="30" customHeight="1">
      <c r="A116" s="129" t="s">
        <v>354</v>
      </c>
      <c r="B116" s="129" t="s">
        <v>353</v>
      </c>
      <c r="C116" s="129" t="s">
        <v>352</v>
      </c>
      <c r="D116" s="133">
        <v>1</v>
      </c>
      <c r="E116" s="146">
        <f>TRUNC(SUMIF(V114:V116, RIGHTB(O116, 1), H114:H116)*U116, 2)</f>
        <v>244.66</v>
      </c>
      <c r="F116" s="143">
        <f>TRUNC(E116*D116,1)</f>
        <v>244.6</v>
      </c>
      <c r="G116" s="146">
        <v>0</v>
      </c>
      <c r="H116" s="143">
        <f>TRUNC(G116*D116,1)</f>
        <v>0</v>
      </c>
      <c r="I116" s="146">
        <v>0</v>
      </c>
      <c r="J116" s="143">
        <f>TRUNC(I116*D116,1)</f>
        <v>0</v>
      </c>
      <c r="K116" s="146">
        <f t="shared" si="4"/>
        <v>244.6</v>
      </c>
      <c r="L116" s="143">
        <f t="shared" si="4"/>
        <v>244.6</v>
      </c>
      <c r="M116" s="129" t="s">
        <v>105</v>
      </c>
      <c r="N116" s="131" t="s">
        <v>222</v>
      </c>
      <c r="O116" s="131" t="s">
        <v>351</v>
      </c>
      <c r="P116" s="131" t="s">
        <v>146</v>
      </c>
      <c r="Q116" s="131" t="s">
        <v>146</v>
      </c>
      <c r="R116" s="131" t="s">
        <v>146</v>
      </c>
      <c r="S116" s="128">
        <v>1</v>
      </c>
      <c r="T116" s="128">
        <v>0</v>
      </c>
      <c r="U116" s="128">
        <v>0.03</v>
      </c>
      <c r="AV116" s="131" t="s">
        <v>105</v>
      </c>
      <c r="AW116" s="131" t="s">
        <v>403</v>
      </c>
      <c r="AX116" s="131" t="s">
        <v>105</v>
      </c>
      <c r="AY116" s="131" t="s">
        <v>105</v>
      </c>
      <c r="AZ116" s="131" t="s">
        <v>105</v>
      </c>
    </row>
    <row r="117" spans="1:52" ht="30" customHeight="1">
      <c r="A117" s="129" t="s">
        <v>349</v>
      </c>
      <c r="B117" s="129" t="s">
        <v>105</v>
      </c>
      <c r="C117" s="129" t="s">
        <v>105</v>
      </c>
      <c r="D117" s="133"/>
      <c r="E117" s="146"/>
      <c r="F117" s="143">
        <f>TRUNC(SUMIF(N114:N116, N113, F114:F116),0)</f>
        <v>244</v>
      </c>
      <c r="G117" s="146"/>
      <c r="H117" s="143">
        <f>TRUNC(SUMIF(N114:N116, N113, H114:H116),0)</f>
        <v>8155</v>
      </c>
      <c r="I117" s="146"/>
      <c r="J117" s="143">
        <f>TRUNC(SUMIF(N114:N116, N113, J114:J116),0)</f>
        <v>0</v>
      </c>
      <c r="K117" s="146"/>
      <c r="L117" s="143">
        <f>F117+H117+J117</f>
        <v>8399</v>
      </c>
      <c r="M117" s="129" t="s">
        <v>105</v>
      </c>
      <c r="N117" s="131" t="s">
        <v>143</v>
      </c>
      <c r="O117" s="131" t="s">
        <v>143</v>
      </c>
      <c r="P117" s="131" t="s">
        <v>105</v>
      </c>
      <c r="Q117" s="131" t="s">
        <v>105</v>
      </c>
      <c r="R117" s="131" t="s">
        <v>105</v>
      </c>
      <c r="AV117" s="131" t="s">
        <v>105</v>
      </c>
      <c r="AW117" s="131" t="s">
        <v>105</v>
      </c>
      <c r="AX117" s="131" t="s">
        <v>105</v>
      </c>
      <c r="AY117" s="131" t="s">
        <v>105</v>
      </c>
      <c r="AZ117" s="131" t="s">
        <v>105</v>
      </c>
    </row>
    <row r="118" spans="1:52" ht="30" customHeight="1">
      <c r="A118" s="133"/>
      <c r="B118" s="133"/>
      <c r="C118" s="133"/>
      <c r="D118" s="133"/>
      <c r="E118" s="146"/>
      <c r="F118" s="143"/>
      <c r="G118" s="146"/>
      <c r="H118" s="143"/>
      <c r="I118" s="146"/>
      <c r="J118" s="143"/>
      <c r="K118" s="146"/>
      <c r="L118" s="143"/>
      <c r="M118" s="133"/>
    </row>
    <row r="119" spans="1:52" ht="30" customHeight="1">
      <c r="A119" s="151" t="s">
        <v>402</v>
      </c>
      <c r="B119" s="150"/>
      <c r="C119" s="150"/>
      <c r="D119" s="150"/>
      <c r="E119" s="149"/>
      <c r="F119" s="148"/>
      <c r="G119" s="149"/>
      <c r="H119" s="148"/>
      <c r="I119" s="149"/>
      <c r="J119" s="148"/>
      <c r="K119" s="149"/>
      <c r="L119" s="148"/>
      <c r="M119" s="147"/>
      <c r="N119" s="131" t="s">
        <v>273</v>
      </c>
    </row>
    <row r="120" spans="1:52" ht="30" customHeight="1">
      <c r="A120" s="129" t="s">
        <v>208</v>
      </c>
      <c r="B120" s="129" t="s">
        <v>193</v>
      </c>
      <c r="C120" s="129" t="s">
        <v>148</v>
      </c>
      <c r="D120" s="133">
        <v>1</v>
      </c>
      <c r="E120" s="146">
        <f>단가대비표!O24</f>
        <v>0</v>
      </c>
      <c r="F120" s="143">
        <f>TRUNC(E120*D120,1)</f>
        <v>0</v>
      </c>
      <c r="G120" s="146">
        <f>단가대비표!P24</f>
        <v>0</v>
      </c>
      <c r="H120" s="143">
        <f>TRUNC(G120*D120,1)</f>
        <v>0</v>
      </c>
      <c r="I120" s="146">
        <f>단가대비표!V24</f>
        <v>0</v>
      </c>
      <c r="J120" s="143">
        <f>TRUNC(I120*D120,1)</f>
        <v>0</v>
      </c>
      <c r="K120" s="146">
        <f t="shared" ref="K120:L122" si="5">TRUNC(E120+G120+I120,1)</f>
        <v>0</v>
      </c>
      <c r="L120" s="143">
        <f t="shared" si="5"/>
        <v>0</v>
      </c>
      <c r="M120" s="129" t="s">
        <v>105</v>
      </c>
      <c r="N120" s="131" t="s">
        <v>273</v>
      </c>
      <c r="O120" s="131" t="s">
        <v>401</v>
      </c>
      <c r="P120" s="131" t="s">
        <v>146</v>
      </c>
      <c r="Q120" s="131" t="s">
        <v>146</v>
      </c>
      <c r="R120" s="131" t="s">
        <v>145</v>
      </c>
      <c r="AV120" s="131" t="s">
        <v>105</v>
      </c>
      <c r="AW120" s="131" t="s">
        <v>400</v>
      </c>
      <c r="AX120" s="131" t="s">
        <v>105</v>
      </c>
      <c r="AY120" s="131" t="s">
        <v>105</v>
      </c>
      <c r="AZ120" s="131" t="s">
        <v>105</v>
      </c>
    </row>
    <row r="121" spans="1:52" ht="30" customHeight="1">
      <c r="A121" s="129" t="s">
        <v>359</v>
      </c>
      <c r="B121" s="129" t="s">
        <v>358</v>
      </c>
      <c r="C121" s="129" t="s">
        <v>357</v>
      </c>
      <c r="D121" s="133">
        <f>공량산출근거서_일위대가!K63</f>
        <v>4.7699999999999999E-2</v>
      </c>
      <c r="E121" s="146">
        <f>단가대비표!O33</f>
        <v>0</v>
      </c>
      <c r="F121" s="143">
        <f>TRUNC(E121*D121,1)</f>
        <v>0</v>
      </c>
      <c r="G121" s="146">
        <f>단가대비표!P33</f>
        <v>273676</v>
      </c>
      <c r="H121" s="143">
        <f>TRUNC(G121*D121,1)</f>
        <v>13054.3</v>
      </c>
      <c r="I121" s="146">
        <f>단가대비표!V33</f>
        <v>0</v>
      </c>
      <c r="J121" s="143">
        <f>TRUNC(I121*D121,1)</f>
        <v>0</v>
      </c>
      <c r="K121" s="146">
        <f t="shared" si="5"/>
        <v>273676</v>
      </c>
      <c r="L121" s="143">
        <f t="shared" si="5"/>
        <v>13054.3</v>
      </c>
      <c r="M121" s="129" t="s">
        <v>105</v>
      </c>
      <c r="N121" s="131" t="s">
        <v>273</v>
      </c>
      <c r="O121" s="131" t="s">
        <v>356</v>
      </c>
      <c r="P121" s="131" t="s">
        <v>146</v>
      </c>
      <c r="Q121" s="131" t="s">
        <v>146</v>
      </c>
      <c r="R121" s="131" t="s">
        <v>145</v>
      </c>
      <c r="V121" s="128">
        <v>1</v>
      </c>
      <c r="AV121" s="131" t="s">
        <v>105</v>
      </c>
      <c r="AW121" s="131" t="s">
        <v>399</v>
      </c>
      <c r="AX121" s="131" t="s">
        <v>105</v>
      </c>
      <c r="AY121" s="131" t="s">
        <v>105</v>
      </c>
      <c r="AZ121" s="131" t="s">
        <v>105</v>
      </c>
    </row>
    <row r="122" spans="1:52" ht="30" customHeight="1">
      <c r="A122" s="129" t="s">
        <v>354</v>
      </c>
      <c r="B122" s="129" t="s">
        <v>353</v>
      </c>
      <c r="C122" s="129" t="s">
        <v>352</v>
      </c>
      <c r="D122" s="133">
        <v>1</v>
      </c>
      <c r="E122" s="146">
        <f>TRUNC(SUMIF(V120:V122, RIGHTB(O122, 1), H120:H122)*U122, 2)</f>
        <v>391.62</v>
      </c>
      <c r="F122" s="143">
        <f>TRUNC(E122*D122,1)</f>
        <v>391.6</v>
      </c>
      <c r="G122" s="146">
        <v>0</v>
      </c>
      <c r="H122" s="143">
        <f>TRUNC(G122*D122,1)</f>
        <v>0</v>
      </c>
      <c r="I122" s="146">
        <v>0</v>
      </c>
      <c r="J122" s="143">
        <f>TRUNC(I122*D122,1)</f>
        <v>0</v>
      </c>
      <c r="K122" s="146">
        <f t="shared" si="5"/>
        <v>391.6</v>
      </c>
      <c r="L122" s="143">
        <f t="shared" si="5"/>
        <v>391.6</v>
      </c>
      <c r="M122" s="129" t="s">
        <v>105</v>
      </c>
      <c r="N122" s="131" t="s">
        <v>273</v>
      </c>
      <c r="O122" s="131" t="s">
        <v>351</v>
      </c>
      <c r="P122" s="131" t="s">
        <v>146</v>
      </c>
      <c r="Q122" s="131" t="s">
        <v>146</v>
      </c>
      <c r="R122" s="131" t="s">
        <v>146</v>
      </c>
      <c r="S122" s="128">
        <v>1</v>
      </c>
      <c r="T122" s="128">
        <v>0</v>
      </c>
      <c r="U122" s="128">
        <v>0.03</v>
      </c>
      <c r="AV122" s="131" t="s">
        <v>105</v>
      </c>
      <c r="AW122" s="131" t="s">
        <v>398</v>
      </c>
      <c r="AX122" s="131" t="s">
        <v>105</v>
      </c>
      <c r="AY122" s="131" t="s">
        <v>105</v>
      </c>
      <c r="AZ122" s="131" t="s">
        <v>105</v>
      </c>
    </row>
    <row r="123" spans="1:52" ht="30" customHeight="1">
      <c r="A123" s="129" t="s">
        <v>349</v>
      </c>
      <c r="B123" s="129" t="s">
        <v>105</v>
      </c>
      <c r="C123" s="129" t="s">
        <v>105</v>
      </c>
      <c r="D123" s="133"/>
      <c r="E123" s="146"/>
      <c r="F123" s="143">
        <f>TRUNC(SUMIF(N120:N122, N119, F120:F122),0)</f>
        <v>391</v>
      </c>
      <c r="G123" s="146"/>
      <c r="H123" s="143">
        <f>TRUNC(SUMIF(N120:N122, N119, H120:H122),0)</f>
        <v>13054</v>
      </c>
      <c r="I123" s="146"/>
      <c r="J123" s="143">
        <f>TRUNC(SUMIF(N120:N122, N119, J120:J122),0)</f>
        <v>0</v>
      </c>
      <c r="K123" s="146"/>
      <c r="L123" s="143">
        <f>F123+H123+J123</f>
        <v>13445</v>
      </c>
      <c r="M123" s="129" t="s">
        <v>105</v>
      </c>
      <c r="N123" s="131" t="s">
        <v>143</v>
      </c>
      <c r="O123" s="131" t="s">
        <v>143</v>
      </c>
      <c r="P123" s="131" t="s">
        <v>105</v>
      </c>
      <c r="Q123" s="131" t="s">
        <v>105</v>
      </c>
      <c r="R123" s="131" t="s">
        <v>105</v>
      </c>
      <c r="AV123" s="131" t="s">
        <v>105</v>
      </c>
      <c r="AW123" s="131" t="s">
        <v>105</v>
      </c>
      <c r="AX123" s="131" t="s">
        <v>105</v>
      </c>
      <c r="AY123" s="131" t="s">
        <v>105</v>
      </c>
      <c r="AZ123" s="131" t="s">
        <v>105</v>
      </c>
    </row>
    <row r="124" spans="1:52" ht="30" customHeight="1">
      <c r="A124" s="133"/>
      <c r="B124" s="133"/>
      <c r="C124" s="133"/>
      <c r="D124" s="133"/>
      <c r="E124" s="146"/>
      <c r="F124" s="143"/>
      <c r="G124" s="146"/>
      <c r="H124" s="143"/>
      <c r="I124" s="146"/>
      <c r="J124" s="143"/>
      <c r="K124" s="146"/>
      <c r="L124" s="143"/>
      <c r="M124" s="133"/>
    </row>
    <row r="125" spans="1:52" ht="30" customHeight="1">
      <c r="A125" s="151" t="s">
        <v>397</v>
      </c>
      <c r="B125" s="150"/>
      <c r="C125" s="150"/>
      <c r="D125" s="150"/>
      <c r="E125" s="149"/>
      <c r="F125" s="148"/>
      <c r="G125" s="149"/>
      <c r="H125" s="148"/>
      <c r="I125" s="149"/>
      <c r="J125" s="148"/>
      <c r="K125" s="149"/>
      <c r="L125" s="148"/>
      <c r="M125" s="147"/>
      <c r="N125" s="131" t="s">
        <v>219</v>
      </c>
    </row>
    <row r="126" spans="1:52" ht="30" customHeight="1">
      <c r="A126" s="129" t="s">
        <v>208</v>
      </c>
      <c r="B126" s="129" t="s">
        <v>177</v>
      </c>
      <c r="C126" s="129" t="s">
        <v>148</v>
      </c>
      <c r="D126" s="133">
        <v>1</v>
      </c>
      <c r="E126" s="146">
        <f>단가대비표!O25</f>
        <v>0</v>
      </c>
      <c r="F126" s="143">
        <f>TRUNC(E126*D126,1)</f>
        <v>0</v>
      </c>
      <c r="G126" s="146">
        <f>단가대비표!P25</f>
        <v>0</v>
      </c>
      <c r="H126" s="143">
        <f>TRUNC(G126*D126,1)</f>
        <v>0</v>
      </c>
      <c r="I126" s="146">
        <f>단가대비표!V25</f>
        <v>0</v>
      </c>
      <c r="J126" s="143">
        <f>TRUNC(I126*D126,1)</f>
        <v>0</v>
      </c>
      <c r="K126" s="146">
        <f t="shared" ref="K126:L128" si="6">TRUNC(E126+G126+I126,1)</f>
        <v>0</v>
      </c>
      <c r="L126" s="143">
        <f t="shared" si="6"/>
        <v>0</v>
      </c>
      <c r="M126" s="129" t="s">
        <v>105</v>
      </c>
      <c r="N126" s="131" t="s">
        <v>219</v>
      </c>
      <c r="O126" s="131" t="s">
        <v>396</v>
      </c>
      <c r="P126" s="131" t="s">
        <v>146</v>
      </c>
      <c r="Q126" s="131" t="s">
        <v>146</v>
      </c>
      <c r="R126" s="131" t="s">
        <v>145</v>
      </c>
      <c r="AV126" s="131" t="s">
        <v>105</v>
      </c>
      <c r="AW126" s="131" t="s">
        <v>395</v>
      </c>
      <c r="AX126" s="131" t="s">
        <v>105</v>
      </c>
      <c r="AY126" s="131" t="s">
        <v>105</v>
      </c>
      <c r="AZ126" s="131" t="s">
        <v>105</v>
      </c>
    </row>
    <row r="127" spans="1:52" ht="30" customHeight="1">
      <c r="A127" s="129" t="s">
        <v>359</v>
      </c>
      <c r="B127" s="129" t="s">
        <v>358</v>
      </c>
      <c r="C127" s="129" t="s">
        <v>357</v>
      </c>
      <c r="D127" s="133">
        <f>공량산출근거서_일위대가!K66</f>
        <v>4.7699999999999999E-2</v>
      </c>
      <c r="E127" s="146">
        <f>단가대비표!O33</f>
        <v>0</v>
      </c>
      <c r="F127" s="143">
        <f>TRUNC(E127*D127,1)</f>
        <v>0</v>
      </c>
      <c r="G127" s="146">
        <f>단가대비표!P33</f>
        <v>273676</v>
      </c>
      <c r="H127" s="143">
        <f>TRUNC(G127*D127,1)</f>
        <v>13054.3</v>
      </c>
      <c r="I127" s="146">
        <f>단가대비표!V33</f>
        <v>0</v>
      </c>
      <c r="J127" s="143">
        <f>TRUNC(I127*D127,1)</f>
        <v>0</v>
      </c>
      <c r="K127" s="146">
        <f t="shared" si="6"/>
        <v>273676</v>
      </c>
      <c r="L127" s="143">
        <f t="shared" si="6"/>
        <v>13054.3</v>
      </c>
      <c r="M127" s="129" t="s">
        <v>105</v>
      </c>
      <c r="N127" s="131" t="s">
        <v>219</v>
      </c>
      <c r="O127" s="131" t="s">
        <v>356</v>
      </c>
      <c r="P127" s="131" t="s">
        <v>146</v>
      </c>
      <c r="Q127" s="131" t="s">
        <v>146</v>
      </c>
      <c r="R127" s="131" t="s">
        <v>145</v>
      </c>
      <c r="V127" s="128">
        <v>1</v>
      </c>
      <c r="AV127" s="131" t="s">
        <v>105</v>
      </c>
      <c r="AW127" s="131" t="s">
        <v>394</v>
      </c>
      <c r="AX127" s="131" t="s">
        <v>105</v>
      </c>
      <c r="AY127" s="131" t="s">
        <v>105</v>
      </c>
      <c r="AZ127" s="131" t="s">
        <v>105</v>
      </c>
    </row>
    <row r="128" spans="1:52" ht="30" customHeight="1">
      <c r="A128" s="129" t="s">
        <v>354</v>
      </c>
      <c r="B128" s="129" t="s">
        <v>353</v>
      </c>
      <c r="C128" s="129" t="s">
        <v>352</v>
      </c>
      <c r="D128" s="133">
        <v>1</v>
      </c>
      <c r="E128" s="146">
        <f>TRUNC(SUMIF(V126:V128, RIGHTB(O128, 1), H126:H128)*U128, 2)</f>
        <v>391.62</v>
      </c>
      <c r="F128" s="143">
        <f>TRUNC(E128*D128,1)</f>
        <v>391.6</v>
      </c>
      <c r="G128" s="146">
        <v>0</v>
      </c>
      <c r="H128" s="143">
        <f>TRUNC(G128*D128,1)</f>
        <v>0</v>
      </c>
      <c r="I128" s="146">
        <v>0</v>
      </c>
      <c r="J128" s="143">
        <f>TRUNC(I128*D128,1)</f>
        <v>0</v>
      </c>
      <c r="K128" s="146">
        <f t="shared" si="6"/>
        <v>391.6</v>
      </c>
      <c r="L128" s="143">
        <f t="shared" si="6"/>
        <v>391.6</v>
      </c>
      <c r="M128" s="129" t="s">
        <v>105</v>
      </c>
      <c r="N128" s="131" t="s">
        <v>219</v>
      </c>
      <c r="O128" s="131" t="s">
        <v>351</v>
      </c>
      <c r="P128" s="131" t="s">
        <v>146</v>
      </c>
      <c r="Q128" s="131" t="s">
        <v>146</v>
      </c>
      <c r="R128" s="131" t="s">
        <v>146</v>
      </c>
      <c r="S128" s="128">
        <v>1</v>
      </c>
      <c r="T128" s="128">
        <v>0</v>
      </c>
      <c r="U128" s="128">
        <v>0.03</v>
      </c>
      <c r="AV128" s="131" t="s">
        <v>105</v>
      </c>
      <c r="AW128" s="131" t="s">
        <v>393</v>
      </c>
      <c r="AX128" s="131" t="s">
        <v>105</v>
      </c>
      <c r="AY128" s="131" t="s">
        <v>105</v>
      </c>
      <c r="AZ128" s="131" t="s">
        <v>105</v>
      </c>
    </row>
    <row r="129" spans="1:52" ht="30" customHeight="1">
      <c r="A129" s="129" t="s">
        <v>349</v>
      </c>
      <c r="B129" s="129" t="s">
        <v>105</v>
      </c>
      <c r="C129" s="129" t="s">
        <v>105</v>
      </c>
      <c r="D129" s="133"/>
      <c r="E129" s="146"/>
      <c r="F129" s="143">
        <f>TRUNC(SUMIF(N126:N128, N125, F126:F128),0)</f>
        <v>391</v>
      </c>
      <c r="G129" s="146"/>
      <c r="H129" s="143">
        <f>TRUNC(SUMIF(N126:N128, N125, H126:H128),0)</f>
        <v>13054</v>
      </c>
      <c r="I129" s="146"/>
      <c r="J129" s="143">
        <f>TRUNC(SUMIF(N126:N128, N125, J126:J128),0)</f>
        <v>0</v>
      </c>
      <c r="K129" s="146"/>
      <c r="L129" s="143">
        <f>F129+H129+J129</f>
        <v>13445</v>
      </c>
      <c r="M129" s="129" t="s">
        <v>105</v>
      </c>
      <c r="N129" s="131" t="s">
        <v>143</v>
      </c>
      <c r="O129" s="131" t="s">
        <v>143</v>
      </c>
      <c r="P129" s="131" t="s">
        <v>105</v>
      </c>
      <c r="Q129" s="131" t="s">
        <v>105</v>
      </c>
      <c r="R129" s="131" t="s">
        <v>105</v>
      </c>
      <c r="AV129" s="131" t="s">
        <v>105</v>
      </c>
      <c r="AW129" s="131" t="s">
        <v>105</v>
      </c>
      <c r="AX129" s="131" t="s">
        <v>105</v>
      </c>
      <c r="AY129" s="131" t="s">
        <v>105</v>
      </c>
      <c r="AZ129" s="131" t="s">
        <v>105</v>
      </c>
    </row>
    <row r="130" spans="1:52" ht="30" customHeight="1">
      <c r="A130" s="133"/>
      <c r="B130" s="133"/>
      <c r="C130" s="133"/>
      <c r="D130" s="133"/>
      <c r="E130" s="146"/>
      <c r="F130" s="143"/>
      <c r="G130" s="146"/>
      <c r="H130" s="143"/>
      <c r="I130" s="146"/>
      <c r="J130" s="143"/>
      <c r="K130" s="146"/>
      <c r="L130" s="143"/>
      <c r="M130" s="133"/>
    </row>
    <row r="131" spans="1:52" ht="30" customHeight="1">
      <c r="A131" s="151" t="s">
        <v>392</v>
      </c>
      <c r="B131" s="150"/>
      <c r="C131" s="150"/>
      <c r="D131" s="150"/>
      <c r="E131" s="149"/>
      <c r="F131" s="148"/>
      <c r="G131" s="149"/>
      <c r="H131" s="148"/>
      <c r="I131" s="149"/>
      <c r="J131" s="148"/>
      <c r="K131" s="149"/>
      <c r="L131" s="148"/>
      <c r="M131" s="147"/>
      <c r="N131" s="131" t="s">
        <v>216</v>
      </c>
    </row>
    <row r="132" spans="1:52" ht="30" customHeight="1">
      <c r="A132" s="129" t="s">
        <v>208</v>
      </c>
      <c r="B132" s="129" t="s">
        <v>173</v>
      </c>
      <c r="C132" s="129" t="s">
        <v>148</v>
      </c>
      <c r="D132" s="133">
        <v>1</v>
      </c>
      <c r="E132" s="146">
        <f>단가대비표!O26</f>
        <v>0</v>
      </c>
      <c r="F132" s="143">
        <f>TRUNC(E132*D132,1)</f>
        <v>0</v>
      </c>
      <c r="G132" s="146">
        <f>단가대비표!P26</f>
        <v>0</v>
      </c>
      <c r="H132" s="143">
        <f>TRUNC(G132*D132,1)</f>
        <v>0</v>
      </c>
      <c r="I132" s="146">
        <f>단가대비표!V26</f>
        <v>0</v>
      </c>
      <c r="J132" s="143">
        <f>TRUNC(I132*D132,1)</f>
        <v>0</v>
      </c>
      <c r="K132" s="146">
        <f t="shared" ref="K132:L134" si="7">TRUNC(E132+G132+I132,1)</f>
        <v>0</v>
      </c>
      <c r="L132" s="143">
        <f t="shared" si="7"/>
        <v>0</v>
      </c>
      <c r="M132" s="129" t="s">
        <v>105</v>
      </c>
      <c r="N132" s="131" t="s">
        <v>216</v>
      </c>
      <c r="O132" s="131" t="s">
        <v>391</v>
      </c>
      <c r="P132" s="131" t="s">
        <v>146</v>
      </c>
      <c r="Q132" s="131" t="s">
        <v>146</v>
      </c>
      <c r="R132" s="131" t="s">
        <v>145</v>
      </c>
      <c r="AV132" s="131" t="s">
        <v>105</v>
      </c>
      <c r="AW132" s="131" t="s">
        <v>390</v>
      </c>
      <c r="AX132" s="131" t="s">
        <v>105</v>
      </c>
      <c r="AY132" s="131" t="s">
        <v>105</v>
      </c>
      <c r="AZ132" s="131" t="s">
        <v>105</v>
      </c>
    </row>
    <row r="133" spans="1:52" ht="30" customHeight="1">
      <c r="A133" s="129" t="s">
        <v>359</v>
      </c>
      <c r="B133" s="129" t="s">
        <v>358</v>
      </c>
      <c r="C133" s="129" t="s">
        <v>357</v>
      </c>
      <c r="D133" s="133">
        <f>공량산출근거서_일위대가!K69</f>
        <v>3.3500000000000002E-2</v>
      </c>
      <c r="E133" s="146">
        <f>단가대비표!O33</f>
        <v>0</v>
      </c>
      <c r="F133" s="143">
        <f>TRUNC(E133*D133,1)</f>
        <v>0</v>
      </c>
      <c r="G133" s="146">
        <f>단가대비표!P33</f>
        <v>273676</v>
      </c>
      <c r="H133" s="143">
        <f>TRUNC(G133*D133,1)</f>
        <v>9168.1</v>
      </c>
      <c r="I133" s="146">
        <f>단가대비표!V33</f>
        <v>0</v>
      </c>
      <c r="J133" s="143">
        <f>TRUNC(I133*D133,1)</f>
        <v>0</v>
      </c>
      <c r="K133" s="146">
        <f t="shared" si="7"/>
        <v>273676</v>
      </c>
      <c r="L133" s="143">
        <f t="shared" si="7"/>
        <v>9168.1</v>
      </c>
      <c r="M133" s="129" t="s">
        <v>105</v>
      </c>
      <c r="N133" s="131" t="s">
        <v>216</v>
      </c>
      <c r="O133" s="131" t="s">
        <v>356</v>
      </c>
      <c r="P133" s="131" t="s">
        <v>146</v>
      </c>
      <c r="Q133" s="131" t="s">
        <v>146</v>
      </c>
      <c r="R133" s="131" t="s">
        <v>145</v>
      </c>
      <c r="V133" s="128">
        <v>1</v>
      </c>
      <c r="AV133" s="131" t="s">
        <v>105</v>
      </c>
      <c r="AW133" s="131" t="s">
        <v>389</v>
      </c>
      <c r="AX133" s="131" t="s">
        <v>105</v>
      </c>
      <c r="AY133" s="131" t="s">
        <v>105</v>
      </c>
      <c r="AZ133" s="131" t="s">
        <v>105</v>
      </c>
    </row>
    <row r="134" spans="1:52" ht="30" customHeight="1">
      <c r="A134" s="129" t="s">
        <v>354</v>
      </c>
      <c r="B134" s="129" t="s">
        <v>353</v>
      </c>
      <c r="C134" s="129" t="s">
        <v>352</v>
      </c>
      <c r="D134" s="133">
        <v>1</v>
      </c>
      <c r="E134" s="146">
        <f>TRUNC(SUMIF(V132:V134, RIGHTB(O134, 1), H132:H134)*U134, 2)</f>
        <v>275.04000000000002</v>
      </c>
      <c r="F134" s="143">
        <f>TRUNC(E134*D134,1)</f>
        <v>275</v>
      </c>
      <c r="G134" s="146">
        <v>0</v>
      </c>
      <c r="H134" s="143">
        <f>TRUNC(G134*D134,1)</f>
        <v>0</v>
      </c>
      <c r="I134" s="146">
        <v>0</v>
      </c>
      <c r="J134" s="143">
        <f>TRUNC(I134*D134,1)</f>
        <v>0</v>
      </c>
      <c r="K134" s="146">
        <f t="shared" si="7"/>
        <v>275</v>
      </c>
      <c r="L134" s="143">
        <f t="shared" si="7"/>
        <v>275</v>
      </c>
      <c r="M134" s="129" t="s">
        <v>105</v>
      </c>
      <c r="N134" s="131" t="s">
        <v>216</v>
      </c>
      <c r="O134" s="131" t="s">
        <v>351</v>
      </c>
      <c r="P134" s="131" t="s">
        <v>146</v>
      </c>
      <c r="Q134" s="131" t="s">
        <v>146</v>
      </c>
      <c r="R134" s="131" t="s">
        <v>146</v>
      </c>
      <c r="S134" s="128">
        <v>1</v>
      </c>
      <c r="T134" s="128">
        <v>0</v>
      </c>
      <c r="U134" s="128">
        <v>0.03</v>
      </c>
      <c r="AV134" s="131" t="s">
        <v>105</v>
      </c>
      <c r="AW134" s="131" t="s">
        <v>388</v>
      </c>
      <c r="AX134" s="131" t="s">
        <v>105</v>
      </c>
      <c r="AY134" s="131" t="s">
        <v>105</v>
      </c>
      <c r="AZ134" s="131" t="s">
        <v>105</v>
      </c>
    </row>
    <row r="135" spans="1:52" ht="30" customHeight="1">
      <c r="A135" s="129" t="s">
        <v>349</v>
      </c>
      <c r="B135" s="129" t="s">
        <v>105</v>
      </c>
      <c r="C135" s="129" t="s">
        <v>105</v>
      </c>
      <c r="D135" s="133"/>
      <c r="E135" s="146"/>
      <c r="F135" s="143">
        <f>TRUNC(SUMIF(N132:N134, N131, F132:F134),0)</f>
        <v>275</v>
      </c>
      <c r="G135" s="146"/>
      <c r="H135" s="143">
        <f>TRUNC(SUMIF(N132:N134, N131, H132:H134),0)</f>
        <v>9168</v>
      </c>
      <c r="I135" s="146"/>
      <c r="J135" s="143">
        <f>TRUNC(SUMIF(N132:N134, N131, J132:J134),0)</f>
        <v>0</v>
      </c>
      <c r="K135" s="146"/>
      <c r="L135" s="143">
        <f>F135+H135+J135</f>
        <v>9443</v>
      </c>
      <c r="M135" s="129" t="s">
        <v>105</v>
      </c>
      <c r="N135" s="131" t="s">
        <v>143</v>
      </c>
      <c r="O135" s="131" t="s">
        <v>143</v>
      </c>
      <c r="P135" s="131" t="s">
        <v>105</v>
      </c>
      <c r="Q135" s="131" t="s">
        <v>105</v>
      </c>
      <c r="R135" s="131" t="s">
        <v>105</v>
      </c>
      <c r="AV135" s="131" t="s">
        <v>105</v>
      </c>
      <c r="AW135" s="131" t="s">
        <v>105</v>
      </c>
      <c r="AX135" s="131" t="s">
        <v>105</v>
      </c>
      <c r="AY135" s="131" t="s">
        <v>105</v>
      </c>
      <c r="AZ135" s="131" t="s">
        <v>105</v>
      </c>
    </row>
    <row r="136" spans="1:52" ht="30" customHeight="1">
      <c r="A136" s="133"/>
      <c r="B136" s="133"/>
      <c r="C136" s="133"/>
      <c r="D136" s="133"/>
      <c r="E136" s="146"/>
      <c r="F136" s="143"/>
      <c r="G136" s="146"/>
      <c r="H136" s="143"/>
      <c r="I136" s="146"/>
      <c r="J136" s="143"/>
      <c r="K136" s="146"/>
      <c r="L136" s="143"/>
      <c r="M136" s="133"/>
    </row>
    <row r="137" spans="1:52" ht="30" customHeight="1">
      <c r="A137" s="151" t="s">
        <v>387</v>
      </c>
      <c r="B137" s="150"/>
      <c r="C137" s="150"/>
      <c r="D137" s="150"/>
      <c r="E137" s="149"/>
      <c r="F137" s="148"/>
      <c r="G137" s="149"/>
      <c r="H137" s="148"/>
      <c r="I137" s="149"/>
      <c r="J137" s="148"/>
      <c r="K137" s="149"/>
      <c r="L137" s="148"/>
      <c r="M137" s="147"/>
      <c r="N137" s="131" t="s">
        <v>264</v>
      </c>
    </row>
    <row r="138" spans="1:52" ht="30" customHeight="1">
      <c r="A138" s="129" t="s">
        <v>208</v>
      </c>
      <c r="B138" s="129" t="s">
        <v>169</v>
      </c>
      <c r="C138" s="129" t="s">
        <v>148</v>
      </c>
      <c r="D138" s="133">
        <v>1</v>
      </c>
      <c r="E138" s="146">
        <f>단가대비표!O27</f>
        <v>0</v>
      </c>
      <c r="F138" s="143">
        <f>TRUNC(E138*D138,1)</f>
        <v>0</v>
      </c>
      <c r="G138" s="146">
        <f>단가대비표!P27</f>
        <v>0</v>
      </c>
      <c r="H138" s="143">
        <f>TRUNC(G138*D138,1)</f>
        <v>0</v>
      </c>
      <c r="I138" s="146">
        <f>단가대비표!V27</f>
        <v>0</v>
      </c>
      <c r="J138" s="143">
        <f>TRUNC(I138*D138,1)</f>
        <v>0</v>
      </c>
      <c r="K138" s="146">
        <f t="shared" ref="K138:L140" si="8">TRUNC(E138+G138+I138,1)</f>
        <v>0</v>
      </c>
      <c r="L138" s="143">
        <f t="shared" si="8"/>
        <v>0</v>
      </c>
      <c r="M138" s="129" t="s">
        <v>105</v>
      </c>
      <c r="N138" s="131" t="s">
        <v>264</v>
      </c>
      <c r="O138" s="131" t="s">
        <v>386</v>
      </c>
      <c r="P138" s="131" t="s">
        <v>146</v>
      </c>
      <c r="Q138" s="131" t="s">
        <v>146</v>
      </c>
      <c r="R138" s="131" t="s">
        <v>145</v>
      </c>
      <c r="AV138" s="131" t="s">
        <v>105</v>
      </c>
      <c r="AW138" s="131" t="s">
        <v>385</v>
      </c>
      <c r="AX138" s="131" t="s">
        <v>105</v>
      </c>
      <c r="AY138" s="131" t="s">
        <v>105</v>
      </c>
      <c r="AZ138" s="131" t="s">
        <v>105</v>
      </c>
    </row>
    <row r="139" spans="1:52" ht="30" customHeight="1">
      <c r="A139" s="129" t="s">
        <v>359</v>
      </c>
      <c r="B139" s="129" t="s">
        <v>358</v>
      </c>
      <c r="C139" s="129" t="s">
        <v>357</v>
      </c>
      <c r="D139" s="133">
        <f>공량산출근거서_일위대가!K72</f>
        <v>4.4900000000000002E-2</v>
      </c>
      <c r="E139" s="146">
        <f>단가대비표!O33</f>
        <v>0</v>
      </c>
      <c r="F139" s="143">
        <f>TRUNC(E139*D139,1)</f>
        <v>0</v>
      </c>
      <c r="G139" s="146">
        <f>단가대비표!P33</f>
        <v>273676</v>
      </c>
      <c r="H139" s="143">
        <f>TRUNC(G139*D139,1)</f>
        <v>12288</v>
      </c>
      <c r="I139" s="146">
        <f>단가대비표!V33</f>
        <v>0</v>
      </c>
      <c r="J139" s="143">
        <f>TRUNC(I139*D139,1)</f>
        <v>0</v>
      </c>
      <c r="K139" s="146">
        <f t="shared" si="8"/>
        <v>273676</v>
      </c>
      <c r="L139" s="143">
        <f t="shared" si="8"/>
        <v>12288</v>
      </c>
      <c r="M139" s="129" t="s">
        <v>105</v>
      </c>
      <c r="N139" s="131" t="s">
        <v>264</v>
      </c>
      <c r="O139" s="131" t="s">
        <v>356</v>
      </c>
      <c r="P139" s="131" t="s">
        <v>146</v>
      </c>
      <c r="Q139" s="131" t="s">
        <v>146</v>
      </c>
      <c r="R139" s="131" t="s">
        <v>145</v>
      </c>
      <c r="V139" s="128">
        <v>1</v>
      </c>
      <c r="AV139" s="131" t="s">
        <v>105</v>
      </c>
      <c r="AW139" s="131" t="s">
        <v>384</v>
      </c>
      <c r="AX139" s="131" t="s">
        <v>105</v>
      </c>
      <c r="AY139" s="131" t="s">
        <v>105</v>
      </c>
      <c r="AZ139" s="131" t="s">
        <v>105</v>
      </c>
    </row>
    <row r="140" spans="1:52" ht="30" customHeight="1">
      <c r="A140" s="129" t="s">
        <v>354</v>
      </c>
      <c r="B140" s="129" t="s">
        <v>353</v>
      </c>
      <c r="C140" s="129" t="s">
        <v>352</v>
      </c>
      <c r="D140" s="133">
        <v>1</v>
      </c>
      <c r="E140" s="146">
        <f>TRUNC(SUMIF(V138:V140, RIGHTB(O140, 1), H138:H140)*U140, 2)</f>
        <v>368.64</v>
      </c>
      <c r="F140" s="143">
        <f>TRUNC(E140*D140,1)</f>
        <v>368.6</v>
      </c>
      <c r="G140" s="146">
        <v>0</v>
      </c>
      <c r="H140" s="143">
        <f>TRUNC(G140*D140,1)</f>
        <v>0</v>
      </c>
      <c r="I140" s="146">
        <v>0</v>
      </c>
      <c r="J140" s="143">
        <f>TRUNC(I140*D140,1)</f>
        <v>0</v>
      </c>
      <c r="K140" s="146">
        <f t="shared" si="8"/>
        <v>368.6</v>
      </c>
      <c r="L140" s="143">
        <f t="shared" si="8"/>
        <v>368.6</v>
      </c>
      <c r="M140" s="129" t="s">
        <v>105</v>
      </c>
      <c r="N140" s="131" t="s">
        <v>264</v>
      </c>
      <c r="O140" s="131" t="s">
        <v>351</v>
      </c>
      <c r="P140" s="131" t="s">
        <v>146</v>
      </c>
      <c r="Q140" s="131" t="s">
        <v>146</v>
      </c>
      <c r="R140" s="131" t="s">
        <v>146</v>
      </c>
      <c r="S140" s="128">
        <v>1</v>
      </c>
      <c r="T140" s="128">
        <v>0</v>
      </c>
      <c r="U140" s="128">
        <v>0.03</v>
      </c>
      <c r="AV140" s="131" t="s">
        <v>105</v>
      </c>
      <c r="AW140" s="131" t="s">
        <v>383</v>
      </c>
      <c r="AX140" s="131" t="s">
        <v>105</v>
      </c>
      <c r="AY140" s="131" t="s">
        <v>105</v>
      </c>
      <c r="AZ140" s="131" t="s">
        <v>105</v>
      </c>
    </row>
    <row r="141" spans="1:52" ht="30" customHeight="1">
      <c r="A141" s="129" t="s">
        <v>349</v>
      </c>
      <c r="B141" s="129" t="s">
        <v>105</v>
      </c>
      <c r="C141" s="129" t="s">
        <v>105</v>
      </c>
      <c r="D141" s="133"/>
      <c r="E141" s="146"/>
      <c r="F141" s="143">
        <f>TRUNC(SUMIF(N138:N140, N137, F138:F140),0)</f>
        <v>368</v>
      </c>
      <c r="G141" s="146"/>
      <c r="H141" s="143">
        <f>TRUNC(SUMIF(N138:N140, N137, H138:H140),0)</f>
        <v>12288</v>
      </c>
      <c r="I141" s="146"/>
      <c r="J141" s="143">
        <f>TRUNC(SUMIF(N138:N140, N137, J138:J140),0)</f>
        <v>0</v>
      </c>
      <c r="K141" s="146"/>
      <c r="L141" s="143">
        <f>F141+H141+J141</f>
        <v>12656</v>
      </c>
      <c r="M141" s="129" t="s">
        <v>105</v>
      </c>
      <c r="N141" s="131" t="s">
        <v>143</v>
      </c>
      <c r="O141" s="131" t="s">
        <v>143</v>
      </c>
      <c r="P141" s="131" t="s">
        <v>105</v>
      </c>
      <c r="Q141" s="131" t="s">
        <v>105</v>
      </c>
      <c r="R141" s="131" t="s">
        <v>105</v>
      </c>
      <c r="AV141" s="131" t="s">
        <v>105</v>
      </c>
      <c r="AW141" s="131" t="s">
        <v>105</v>
      </c>
      <c r="AX141" s="131" t="s">
        <v>105</v>
      </c>
      <c r="AY141" s="131" t="s">
        <v>105</v>
      </c>
      <c r="AZ141" s="131" t="s">
        <v>105</v>
      </c>
    </row>
    <row r="142" spans="1:52" ht="30" customHeight="1">
      <c r="A142" s="133"/>
      <c r="B142" s="133"/>
      <c r="C142" s="133"/>
      <c r="D142" s="133"/>
      <c r="E142" s="146"/>
      <c r="F142" s="143"/>
      <c r="G142" s="146"/>
      <c r="H142" s="143"/>
      <c r="I142" s="146"/>
      <c r="J142" s="143"/>
      <c r="K142" s="146"/>
      <c r="L142" s="143"/>
      <c r="M142" s="133"/>
    </row>
    <row r="143" spans="1:52" ht="30" customHeight="1">
      <c r="A143" s="151" t="s">
        <v>382</v>
      </c>
      <c r="B143" s="150"/>
      <c r="C143" s="150"/>
      <c r="D143" s="150"/>
      <c r="E143" s="149"/>
      <c r="F143" s="148"/>
      <c r="G143" s="149"/>
      <c r="H143" s="148"/>
      <c r="I143" s="149"/>
      <c r="J143" s="148"/>
      <c r="K143" s="149"/>
      <c r="L143" s="148"/>
      <c r="M143" s="147"/>
      <c r="N143" s="131" t="s">
        <v>261</v>
      </c>
    </row>
    <row r="144" spans="1:52" ht="30" customHeight="1">
      <c r="A144" s="129" t="s">
        <v>208</v>
      </c>
      <c r="B144" s="129" t="s">
        <v>165</v>
      </c>
      <c r="C144" s="129" t="s">
        <v>148</v>
      </c>
      <c r="D144" s="133">
        <v>1</v>
      </c>
      <c r="E144" s="146">
        <f>단가대비표!O28</f>
        <v>0</v>
      </c>
      <c r="F144" s="143">
        <f>TRUNC(E144*D144,1)</f>
        <v>0</v>
      </c>
      <c r="G144" s="146">
        <f>단가대비표!P28</f>
        <v>0</v>
      </c>
      <c r="H144" s="143">
        <f>TRUNC(G144*D144,1)</f>
        <v>0</v>
      </c>
      <c r="I144" s="146">
        <f>단가대비표!V28</f>
        <v>0</v>
      </c>
      <c r="J144" s="143">
        <f>TRUNC(I144*D144,1)</f>
        <v>0</v>
      </c>
      <c r="K144" s="146">
        <f t="shared" ref="K144:L146" si="9">TRUNC(E144+G144+I144,1)</f>
        <v>0</v>
      </c>
      <c r="L144" s="143">
        <f t="shared" si="9"/>
        <v>0</v>
      </c>
      <c r="M144" s="129" t="s">
        <v>105</v>
      </c>
      <c r="N144" s="131" t="s">
        <v>261</v>
      </c>
      <c r="O144" s="131" t="s">
        <v>381</v>
      </c>
      <c r="P144" s="131" t="s">
        <v>146</v>
      </c>
      <c r="Q144" s="131" t="s">
        <v>146</v>
      </c>
      <c r="R144" s="131" t="s">
        <v>145</v>
      </c>
      <c r="AV144" s="131" t="s">
        <v>105</v>
      </c>
      <c r="AW144" s="131" t="s">
        <v>380</v>
      </c>
      <c r="AX144" s="131" t="s">
        <v>105</v>
      </c>
      <c r="AY144" s="131" t="s">
        <v>105</v>
      </c>
      <c r="AZ144" s="131" t="s">
        <v>105</v>
      </c>
    </row>
    <row r="145" spans="1:52" ht="30" customHeight="1">
      <c r="A145" s="129" t="s">
        <v>359</v>
      </c>
      <c r="B145" s="129" t="s">
        <v>358</v>
      </c>
      <c r="C145" s="129" t="s">
        <v>357</v>
      </c>
      <c r="D145" s="133">
        <f>공량산출근거서_일위대가!K75</f>
        <v>3.3500000000000002E-2</v>
      </c>
      <c r="E145" s="146">
        <f>단가대비표!O33</f>
        <v>0</v>
      </c>
      <c r="F145" s="143">
        <f>TRUNC(E145*D145,1)</f>
        <v>0</v>
      </c>
      <c r="G145" s="146">
        <f>단가대비표!P33</f>
        <v>273676</v>
      </c>
      <c r="H145" s="143">
        <f>TRUNC(G145*D145,1)</f>
        <v>9168.1</v>
      </c>
      <c r="I145" s="146">
        <f>단가대비표!V33</f>
        <v>0</v>
      </c>
      <c r="J145" s="143">
        <f>TRUNC(I145*D145,1)</f>
        <v>0</v>
      </c>
      <c r="K145" s="146">
        <f t="shared" si="9"/>
        <v>273676</v>
      </c>
      <c r="L145" s="143">
        <f t="shared" si="9"/>
        <v>9168.1</v>
      </c>
      <c r="M145" s="129" t="s">
        <v>105</v>
      </c>
      <c r="N145" s="131" t="s">
        <v>261</v>
      </c>
      <c r="O145" s="131" t="s">
        <v>356</v>
      </c>
      <c r="P145" s="131" t="s">
        <v>146</v>
      </c>
      <c r="Q145" s="131" t="s">
        <v>146</v>
      </c>
      <c r="R145" s="131" t="s">
        <v>145</v>
      </c>
      <c r="V145" s="128">
        <v>1</v>
      </c>
      <c r="AV145" s="131" t="s">
        <v>105</v>
      </c>
      <c r="AW145" s="131" t="s">
        <v>379</v>
      </c>
      <c r="AX145" s="131" t="s">
        <v>105</v>
      </c>
      <c r="AY145" s="131" t="s">
        <v>105</v>
      </c>
      <c r="AZ145" s="131" t="s">
        <v>105</v>
      </c>
    </row>
    <row r="146" spans="1:52" ht="30" customHeight="1">
      <c r="A146" s="129" t="s">
        <v>354</v>
      </c>
      <c r="B146" s="129" t="s">
        <v>353</v>
      </c>
      <c r="C146" s="129" t="s">
        <v>352</v>
      </c>
      <c r="D146" s="133">
        <v>1</v>
      </c>
      <c r="E146" s="146">
        <f>TRUNC(SUMIF(V144:V146, RIGHTB(O146, 1), H144:H146)*U146, 2)</f>
        <v>275.04000000000002</v>
      </c>
      <c r="F146" s="143">
        <f>TRUNC(E146*D146,1)</f>
        <v>275</v>
      </c>
      <c r="G146" s="146">
        <v>0</v>
      </c>
      <c r="H146" s="143">
        <f>TRUNC(G146*D146,1)</f>
        <v>0</v>
      </c>
      <c r="I146" s="146">
        <v>0</v>
      </c>
      <c r="J146" s="143">
        <f>TRUNC(I146*D146,1)</f>
        <v>0</v>
      </c>
      <c r="K146" s="146">
        <f t="shared" si="9"/>
        <v>275</v>
      </c>
      <c r="L146" s="143">
        <f t="shared" si="9"/>
        <v>275</v>
      </c>
      <c r="M146" s="129" t="s">
        <v>105</v>
      </c>
      <c r="N146" s="131" t="s">
        <v>261</v>
      </c>
      <c r="O146" s="131" t="s">
        <v>351</v>
      </c>
      <c r="P146" s="131" t="s">
        <v>146</v>
      </c>
      <c r="Q146" s="131" t="s">
        <v>146</v>
      </c>
      <c r="R146" s="131" t="s">
        <v>146</v>
      </c>
      <c r="S146" s="128">
        <v>1</v>
      </c>
      <c r="T146" s="128">
        <v>0</v>
      </c>
      <c r="U146" s="128">
        <v>0.03</v>
      </c>
      <c r="AV146" s="131" t="s">
        <v>105</v>
      </c>
      <c r="AW146" s="131" t="s">
        <v>378</v>
      </c>
      <c r="AX146" s="131" t="s">
        <v>105</v>
      </c>
      <c r="AY146" s="131" t="s">
        <v>105</v>
      </c>
      <c r="AZ146" s="131" t="s">
        <v>105</v>
      </c>
    </row>
    <row r="147" spans="1:52" ht="30" customHeight="1">
      <c r="A147" s="129" t="s">
        <v>349</v>
      </c>
      <c r="B147" s="129" t="s">
        <v>105</v>
      </c>
      <c r="C147" s="129" t="s">
        <v>105</v>
      </c>
      <c r="D147" s="133"/>
      <c r="E147" s="146"/>
      <c r="F147" s="143">
        <f>TRUNC(SUMIF(N144:N146, N143, F144:F146),0)</f>
        <v>275</v>
      </c>
      <c r="G147" s="146"/>
      <c r="H147" s="143">
        <f>TRUNC(SUMIF(N144:N146, N143, H144:H146),0)</f>
        <v>9168</v>
      </c>
      <c r="I147" s="146"/>
      <c r="J147" s="143">
        <f>TRUNC(SUMIF(N144:N146, N143, J144:J146),0)</f>
        <v>0</v>
      </c>
      <c r="K147" s="146"/>
      <c r="L147" s="143">
        <f>F147+H147+J147</f>
        <v>9443</v>
      </c>
      <c r="M147" s="129" t="s">
        <v>105</v>
      </c>
      <c r="N147" s="131" t="s">
        <v>143</v>
      </c>
      <c r="O147" s="131" t="s">
        <v>143</v>
      </c>
      <c r="P147" s="131" t="s">
        <v>105</v>
      </c>
      <c r="Q147" s="131" t="s">
        <v>105</v>
      </c>
      <c r="R147" s="131" t="s">
        <v>105</v>
      </c>
      <c r="AV147" s="131" t="s">
        <v>105</v>
      </c>
      <c r="AW147" s="131" t="s">
        <v>105</v>
      </c>
      <c r="AX147" s="131" t="s">
        <v>105</v>
      </c>
      <c r="AY147" s="131" t="s">
        <v>105</v>
      </c>
      <c r="AZ147" s="131" t="s">
        <v>105</v>
      </c>
    </row>
    <row r="148" spans="1:52" ht="30" customHeight="1">
      <c r="A148" s="133"/>
      <c r="B148" s="133"/>
      <c r="C148" s="133"/>
      <c r="D148" s="133"/>
      <c r="E148" s="146"/>
      <c r="F148" s="143"/>
      <c r="G148" s="146"/>
      <c r="H148" s="143"/>
      <c r="I148" s="146"/>
      <c r="J148" s="143"/>
      <c r="K148" s="146"/>
      <c r="L148" s="143"/>
      <c r="M148" s="133"/>
    </row>
    <row r="149" spans="1:52" ht="30" customHeight="1">
      <c r="A149" s="151" t="s">
        <v>377</v>
      </c>
      <c r="B149" s="150"/>
      <c r="C149" s="150"/>
      <c r="D149" s="150"/>
      <c r="E149" s="149"/>
      <c r="F149" s="148"/>
      <c r="G149" s="149"/>
      <c r="H149" s="148"/>
      <c r="I149" s="149"/>
      <c r="J149" s="148"/>
      <c r="K149" s="149"/>
      <c r="L149" s="148"/>
      <c r="M149" s="147"/>
      <c r="N149" s="131" t="s">
        <v>213</v>
      </c>
    </row>
    <row r="150" spans="1:52" ht="30" customHeight="1">
      <c r="A150" s="129" t="s">
        <v>208</v>
      </c>
      <c r="B150" s="129" t="s">
        <v>161</v>
      </c>
      <c r="C150" s="129" t="s">
        <v>148</v>
      </c>
      <c r="D150" s="133">
        <v>1</v>
      </c>
      <c r="E150" s="146">
        <f>단가대비표!O29</f>
        <v>0</v>
      </c>
      <c r="F150" s="143">
        <f>TRUNC(E150*D150,1)</f>
        <v>0</v>
      </c>
      <c r="G150" s="146">
        <f>단가대비표!P29</f>
        <v>0</v>
      </c>
      <c r="H150" s="143">
        <f>TRUNC(G150*D150,1)</f>
        <v>0</v>
      </c>
      <c r="I150" s="146">
        <f>단가대비표!V29</f>
        <v>0</v>
      </c>
      <c r="J150" s="143">
        <f>TRUNC(I150*D150,1)</f>
        <v>0</v>
      </c>
      <c r="K150" s="146">
        <f t="shared" ref="K150:L152" si="10">TRUNC(E150+G150+I150,1)</f>
        <v>0</v>
      </c>
      <c r="L150" s="143">
        <f t="shared" si="10"/>
        <v>0</v>
      </c>
      <c r="M150" s="129" t="s">
        <v>105</v>
      </c>
      <c r="N150" s="131" t="s">
        <v>213</v>
      </c>
      <c r="O150" s="131" t="s">
        <v>376</v>
      </c>
      <c r="P150" s="131" t="s">
        <v>146</v>
      </c>
      <c r="Q150" s="131" t="s">
        <v>146</v>
      </c>
      <c r="R150" s="131" t="s">
        <v>145</v>
      </c>
      <c r="AV150" s="131" t="s">
        <v>105</v>
      </c>
      <c r="AW150" s="131" t="s">
        <v>375</v>
      </c>
      <c r="AX150" s="131" t="s">
        <v>105</v>
      </c>
      <c r="AY150" s="131" t="s">
        <v>105</v>
      </c>
      <c r="AZ150" s="131" t="s">
        <v>105</v>
      </c>
    </row>
    <row r="151" spans="1:52" ht="30" customHeight="1">
      <c r="A151" s="129" t="s">
        <v>359</v>
      </c>
      <c r="B151" s="129" t="s">
        <v>358</v>
      </c>
      <c r="C151" s="129" t="s">
        <v>357</v>
      </c>
      <c r="D151" s="133">
        <f>공량산출근거서_일위대가!K78</f>
        <v>2.53E-2</v>
      </c>
      <c r="E151" s="146">
        <f>단가대비표!O33</f>
        <v>0</v>
      </c>
      <c r="F151" s="143">
        <f>TRUNC(E151*D151,1)</f>
        <v>0</v>
      </c>
      <c r="G151" s="146">
        <f>단가대비표!P33</f>
        <v>273676</v>
      </c>
      <c r="H151" s="143">
        <f>TRUNC(G151*D151,1)</f>
        <v>6924</v>
      </c>
      <c r="I151" s="146">
        <f>단가대비표!V33</f>
        <v>0</v>
      </c>
      <c r="J151" s="143">
        <f>TRUNC(I151*D151,1)</f>
        <v>0</v>
      </c>
      <c r="K151" s="146">
        <f t="shared" si="10"/>
        <v>273676</v>
      </c>
      <c r="L151" s="143">
        <f t="shared" si="10"/>
        <v>6924</v>
      </c>
      <c r="M151" s="129" t="s">
        <v>105</v>
      </c>
      <c r="N151" s="131" t="s">
        <v>213</v>
      </c>
      <c r="O151" s="131" t="s">
        <v>356</v>
      </c>
      <c r="P151" s="131" t="s">
        <v>146</v>
      </c>
      <c r="Q151" s="131" t="s">
        <v>146</v>
      </c>
      <c r="R151" s="131" t="s">
        <v>145</v>
      </c>
      <c r="V151" s="128">
        <v>1</v>
      </c>
      <c r="AV151" s="131" t="s">
        <v>105</v>
      </c>
      <c r="AW151" s="131" t="s">
        <v>374</v>
      </c>
      <c r="AX151" s="131" t="s">
        <v>105</v>
      </c>
      <c r="AY151" s="131" t="s">
        <v>105</v>
      </c>
      <c r="AZ151" s="131" t="s">
        <v>105</v>
      </c>
    </row>
    <row r="152" spans="1:52" ht="30" customHeight="1">
      <c r="A152" s="129" t="s">
        <v>354</v>
      </c>
      <c r="B152" s="129" t="s">
        <v>353</v>
      </c>
      <c r="C152" s="129" t="s">
        <v>352</v>
      </c>
      <c r="D152" s="133">
        <v>1</v>
      </c>
      <c r="E152" s="146">
        <f>TRUNC(SUMIF(V150:V152, RIGHTB(O152, 1), H150:H152)*U152, 2)</f>
        <v>207.72</v>
      </c>
      <c r="F152" s="143">
        <f>TRUNC(E152*D152,1)</f>
        <v>207.7</v>
      </c>
      <c r="G152" s="146">
        <v>0</v>
      </c>
      <c r="H152" s="143">
        <f>TRUNC(G152*D152,1)</f>
        <v>0</v>
      </c>
      <c r="I152" s="146">
        <v>0</v>
      </c>
      <c r="J152" s="143">
        <f>TRUNC(I152*D152,1)</f>
        <v>0</v>
      </c>
      <c r="K152" s="146">
        <f t="shared" si="10"/>
        <v>207.7</v>
      </c>
      <c r="L152" s="143">
        <f t="shared" si="10"/>
        <v>207.7</v>
      </c>
      <c r="M152" s="129" t="s">
        <v>105</v>
      </c>
      <c r="N152" s="131" t="s">
        <v>213</v>
      </c>
      <c r="O152" s="131" t="s">
        <v>351</v>
      </c>
      <c r="P152" s="131" t="s">
        <v>146</v>
      </c>
      <c r="Q152" s="131" t="s">
        <v>146</v>
      </c>
      <c r="R152" s="131" t="s">
        <v>146</v>
      </c>
      <c r="S152" s="128">
        <v>1</v>
      </c>
      <c r="T152" s="128">
        <v>0</v>
      </c>
      <c r="U152" s="128">
        <v>0.03</v>
      </c>
      <c r="AV152" s="131" t="s">
        <v>105</v>
      </c>
      <c r="AW152" s="131" t="s">
        <v>373</v>
      </c>
      <c r="AX152" s="131" t="s">
        <v>105</v>
      </c>
      <c r="AY152" s="131" t="s">
        <v>105</v>
      </c>
      <c r="AZ152" s="131" t="s">
        <v>105</v>
      </c>
    </row>
    <row r="153" spans="1:52" ht="30" customHeight="1">
      <c r="A153" s="129" t="s">
        <v>349</v>
      </c>
      <c r="B153" s="129" t="s">
        <v>105</v>
      </c>
      <c r="C153" s="129" t="s">
        <v>105</v>
      </c>
      <c r="D153" s="133"/>
      <c r="E153" s="146"/>
      <c r="F153" s="143">
        <f>TRUNC(SUMIF(N150:N152, N149, F150:F152),0)</f>
        <v>207</v>
      </c>
      <c r="G153" s="146"/>
      <c r="H153" s="143">
        <f>TRUNC(SUMIF(N150:N152, N149, H150:H152),0)</f>
        <v>6924</v>
      </c>
      <c r="I153" s="146"/>
      <c r="J153" s="143">
        <f>TRUNC(SUMIF(N150:N152, N149, J150:J152),0)</f>
        <v>0</v>
      </c>
      <c r="K153" s="146"/>
      <c r="L153" s="143">
        <f>F153+H153+J153</f>
        <v>7131</v>
      </c>
      <c r="M153" s="129" t="s">
        <v>105</v>
      </c>
      <c r="N153" s="131" t="s">
        <v>143</v>
      </c>
      <c r="O153" s="131" t="s">
        <v>143</v>
      </c>
      <c r="P153" s="131" t="s">
        <v>105</v>
      </c>
      <c r="Q153" s="131" t="s">
        <v>105</v>
      </c>
      <c r="R153" s="131" t="s">
        <v>105</v>
      </c>
      <c r="AV153" s="131" t="s">
        <v>105</v>
      </c>
      <c r="AW153" s="131" t="s">
        <v>105</v>
      </c>
      <c r="AX153" s="131" t="s">
        <v>105</v>
      </c>
      <c r="AY153" s="131" t="s">
        <v>105</v>
      </c>
      <c r="AZ153" s="131" t="s">
        <v>105</v>
      </c>
    </row>
    <row r="154" spans="1:52" ht="30" customHeight="1">
      <c r="A154" s="133"/>
      <c r="B154" s="133"/>
      <c r="C154" s="133"/>
      <c r="D154" s="133"/>
      <c r="E154" s="146"/>
      <c r="F154" s="143"/>
      <c r="G154" s="146"/>
      <c r="H154" s="143"/>
      <c r="I154" s="146"/>
      <c r="J154" s="143"/>
      <c r="K154" s="146"/>
      <c r="L154" s="143"/>
      <c r="M154" s="133"/>
    </row>
    <row r="155" spans="1:52" ht="30" customHeight="1">
      <c r="A155" s="151" t="s">
        <v>372</v>
      </c>
      <c r="B155" s="150"/>
      <c r="C155" s="150"/>
      <c r="D155" s="150"/>
      <c r="E155" s="149"/>
      <c r="F155" s="148"/>
      <c r="G155" s="149"/>
      <c r="H155" s="148"/>
      <c r="I155" s="149"/>
      <c r="J155" s="148"/>
      <c r="K155" s="149"/>
      <c r="L155" s="148"/>
      <c r="M155" s="147"/>
      <c r="N155" s="131" t="s">
        <v>210</v>
      </c>
    </row>
    <row r="156" spans="1:52" ht="30" customHeight="1">
      <c r="A156" s="129" t="s">
        <v>208</v>
      </c>
      <c r="B156" s="129" t="s">
        <v>157</v>
      </c>
      <c r="C156" s="129" t="s">
        <v>148</v>
      </c>
      <c r="D156" s="133">
        <v>1</v>
      </c>
      <c r="E156" s="146">
        <f>단가대비표!O30</f>
        <v>0</v>
      </c>
      <c r="F156" s="143">
        <f>TRUNC(E156*D156,1)</f>
        <v>0</v>
      </c>
      <c r="G156" s="146">
        <f>단가대비표!P30</f>
        <v>0</v>
      </c>
      <c r="H156" s="143">
        <f>TRUNC(G156*D156,1)</f>
        <v>0</v>
      </c>
      <c r="I156" s="146">
        <f>단가대비표!V30</f>
        <v>0</v>
      </c>
      <c r="J156" s="143">
        <f>TRUNC(I156*D156,1)</f>
        <v>0</v>
      </c>
      <c r="K156" s="146">
        <f t="shared" ref="K156:L158" si="11">TRUNC(E156+G156+I156,1)</f>
        <v>0</v>
      </c>
      <c r="L156" s="143">
        <f t="shared" si="11"/>
        <v>0</v>
      </c>
      <c r="M156" s="129" t="s">
        <v>105</v>
      </c>
      <c r="N156" s="131" t="s">
        <v>210</v>
      </c>
      <c r="O156" s="131" t="s">
        <v>371</v>
      </c>
      <c r="P156" s="131" t="s">
        <v>146</v>
      </c>
      <c r="Q156" s="131" t="s">
        <v>146</v>
      </c>
      <c r="R156" s="131" t="s">
        <v>145</v>
      </c>
      <c r="AV156" s="131" t="s">
        <v>105</v>
      </c>
      <c r="AW156" s="131" t="s">
        <v>370</v>
      </c>
      <c r="AX156" s="131" t="s">
        <v>105</v>
      </c>
      <c r="AY156" s="131" t="s">
        <v>105</v>
      </c>
      <c r="AZ156" s="131" t="s">
        <v>105</v>
      </c>
    </row>
    <row r="157" spans="1:52" ht="30" customHeight="1">
      <c r="A157" s="129" t="s">
        <v>359</v>
      </c>
      <c r="B157" s="129" t="s">
        <v>358</v>
      </c>
      <c r="C157" s="129" t="s">
        <v>357</v>
      </c>
      <c r="D157" s="133">
        <f>공량산출근거서_일위대가!K81</f>
        <v>2.53E-2</v>
      </c>
      <c r="E157" s="146">
        <f>단가대비표!O33</f>
        <v>0</v>
      </c>
      <c r="F157" s="143">
        <f>TRUNC(E157*D157,1)</f>
        <v>0</v>
      </c>
      <c r="G157" s="146">
        <f>단가대비표!P33</f>
        <v>273676</v>
      </c>
      <c r="H157" s="143">
        <f>TRUNC(G157*D157,1)</f>
        <v>6924</v>
      </c>
      <c r="I157" s="146">
        <f>단가대비표!V33</f>
        <v>0</v>
      </c>
      <c r="J157" s="143">
        <f>TRUNC(I157*D157,1)</f>
        <v>0</v>
      </c>
      <c r="K157" s="146">
        <f t="shared" si="11"/>
        <v>273676</v>
      </c>
      <c r="L157" s="143">
        <f t="shared" si="11"/>
        <v>6924</v>
      </c>
      <c r="M157" s="129" t="s">
        <v>105</v>
      </c>
      <c r="N157" s="131" t="s">
        <v>210</v>
      </c>
      <c r="O157" s="131" t="s">
        <v>356</v>
      </c>
      <c r="P157" s="131" t="s">
        <v>146</v>
      </c>
      <c r="Q157" s="131" t="s">
        <v>146</v>
      </c>
      <c r="R157" s="131" t="s">
        <v>145</v>
      </c>
      <c r="V157" s="128">
        <v>1</v>
      </c>
      <c r="AV157" s="131" t="s">
        <v>105</v>
      </c>
      <c r="AW157" s="131" t="s">
        <v>369</v>
      </c>
      <c r="AX157" s="131" t="s">
        <v>105</v>
      </c>
      <c r="AY157" s="131" t="s">
        <v>105</v>
      </c>
      <c r="AZ157" s="131" t="s">
        <v>105</v>
      </c>
    </row>
    <row r="158" spans="1:52" ht="30" customHeight="1">
      <c r="A158" s="129" t="s">
        <v>354</v>
      </c>
      <c r="B158" s="129" t="s">
        <v>353</v>
      </c>
      <c r="C158" s="129" t="s">
        <v>352</v>
      </c>
      <c r="D158" s="133">
        <v>1</v>
      </c>
      <c r="E158" s="146">
        <f>TRUNC(SUMIF(V156:V158, RIGHTB(O158, 1), H156:H158)*U158, 2)</f>
        <v>207.72</v>
      </c>
      <c r="F158" s="143">
        <f>TRUNC(E158*D158,1)</f>
        <v>207.7</v>
      </c>
      <c r="G158" s="146">
        <v>0</v>
      </c>
      <c r="H158" s="143">
        <f>TRUNC(G158*D158,1)</f>
        <v>0</v>
      </c>
      <c r="I158" s="146">
        <v>0</v>
      </c>
      <c r="J158" s="143">
        <f>TRUNC(I158*D158,1)</f>
        <v>0</v>
      </c>
      <c r="K158" s="146">
        <f t="shared" si="11"/>
        <v>207.7</v>
      </c>
      <c r="L158" s="143">
        <f t="shared" si="11"/>
        <v>207.7</v>
      </c>
      <c r="M158" s="129" t="s">
        <v>105</v>
      </c>
      <c r="N158" s="131" t="s">
        <v>210</v>
      </c>
      <c r="O158" s="131" t="s">
        <v>351</v>
      </c>
      <c r="P158" s="131" t="s">
        <v>146</v>
      </c>
      <c r="Q158" s="131" t="s">
        <v>146</v>
      </c>
      <c r="R158" s="131" t="s">
        <v>146</v>
      </c>
      <c r="S158" s="128">
        <v>1</v>
      </c>
      <c r="T158" s="128">
        <v>0</v>
      </c>
      <c r="U158" s="128">
        <v>0.03</v>
      </c>
      <c r="AV158" s="131" t="s">
        <v>105</v>
      </c>
      <c r="AW158" s="131" t="s">
        <v>368</v>
      </c>
      <c r="AX158" s="131" t="s">
        <v>105</v>
      </c>
      <c r="AY158" s="131" t="s">
        <v>105</v>
      </c>
      <c r="AZ158" s="131" t="s">
        <v>105</v>
      </c>
    </row>
    <row r="159" spans="1:52" ht="30" customHeight="1">
      <c r="A159" s="129" t="s">
        <v>349</v>
      </c>
      <c r="B159" s="129" t="s">
        <v>105</v>
      </c>
      <c r="C159" s="129" t="s">
        <v>105</v>
      </c>
      <c r="D159" s="133"/>
      <c r="E159" s="146"/>
      <c r="F159" s="143">
        <f>TRUNC(SUMIF(N156:N158, N155, F156:F158),0)</f>
        <v>207</v>
      </c>
      <c r="G159" s="146"/>
      <c r="H159" s="143">
        <f>TRUNC(SUMIF(N156:N158, N155, H156:H158),0)</f>
        <v>6924</v>
      </c>
      <c r="I159" s="146"/>
      <c r="J159" s="143">
        <f>TRUNC(SUMIF(N156:N158, N155, J156:J158),0)</f>
        <v>0</v>
      </c>
      <c r="K159" s="146"/>
      <c r="L159" s="143">
        <f>F159+H159+J159</f>
        <v>7131</v>
      </c>
      <c r="M159" s="129" t="s">
        <v>105</v>
      </c>
      <c r="N159" s="131" t="s">
        <v>143</v>
      </c>
      <c r="O159" s="131" t="s">
        <v>143</v>
      </c>
      <c r="P159" s="131" t="s">
        <v>105</v>
      </c>
      <c r="Q159" s="131" t="s">
        <v>105</v>
      </c>
      <c r="R159" s="131" t="s">
        <v>105</v>
      </c>
      <c r="AV159" s="131" t="s">
        <v>105</v>
      </c>
      <c r="AW159" s="131" t="s">
        <v>105</v>
      </c>
      <c r="AX159" s="131" t="s">
        <v>105</v>
      </c>
      <c r="AY159" s="131" t="s">
        <v>105</v>
      </c>
      <c r="AZ159" s="131" t="s">
        <v>105</v>
      </c>
    </row>
    <row r="160" spans="1:52" ht="30" customHeight="1">
      <c r="A160" s="133"/>
      <c r="B160" s="133"/>
      <c r="C160" s="133"/>
      <c r="D160" s="133"/>
      <c r="E160" s="146"/>
      <c r="F160" s="143"/>
      <c r="G160" s="146"/>
      <c r="H160" s="143"/>
      <c r="I160" s="146"/>
      <c r="J160" s="143"/>
      <c r="K160" s="146"/>
      <c r="L160" s="143"/>
      <c r="M160" s="133"/>
    </row>
    <row r="161" spans="1:52" ht="30" customHeight="1">
      <c r="A161" s="151" t="s">
        <v>367</v>
      </c>
      <c r="B161" s="150"/>
      <c r="C161" s="150"/>
      <c r="D161" s="150"/>
      <c r="E161" s="149"/>
      <c r="F161" s="148"/>
      <c r="G161" s="149"/>
      <c r="H161" s="148"/>
      <c r="I161" s="149"/>
      <c r="J161" s="148"/>
      <c r="K161" s="149"/>
      <c r="L161" s="148"/>
      <c r="M161" s="147"/>
      <c r="N161" s="131" t="s">
        <v>205</v>
      </c>
    </row>
    <row r="162" spans="1:52" ht="30" customHeight="1">
      <c r="A162" s="129" t="s">
        <v>208</v>
      </c>
      <c r="B162" s="129" t="s">
        <v>153</v>
      </c>
      <c r="C162" s="129" t="s">
        <v>148</v>
      </c>
      <c r="D162" s="133">
        <v>1</v>
      </c>
      <c r="E162" s="146">
        <f>단가대비표!O31</f>
        <v>0</v>
      </c>
      <c r="F162" s="143">
        <f>TRUNC(E162*D162,1)</f>
        <v>0</v>
      </c>
      <c r="G162" s="146">
        <f>단가대비표!P31</f>
        <v>0</v>
      </c>
      <c r="H162" s="143">
        <f>TRUNC(G162*D162,1)</f>
        <v>0</v>
      </c>
      <c r="I162" s="146">
        <f>단가대비표!V31</f>
        <v>0</v>
      </c>
      <c r="J162" s="143">
        <f>TRUNC(I162*D162,1)</f>
        <v>0</v>
      </c>
      <c r="K162" s="146">
        <f t="shared" ref="K162:L164" si="12">TRUNC(E162+G162+I162,1)</f>
        <v>0</v>
      </c>
      <c r="L162" s="143">
        <f t="shared" si="12"/>
        <v>0</v>
      </c>
      <c r="M162" s="129" t="s">
        <v>105</v>
      </c>
      <c r="N162" s="131" t="s">
        <v>205</v>
      </c>
      <c r="O162" s="131" t="s">
        <v>366</v>
      </c>
      <c r="P162" s="131" t="s">
        <v>146</v>
      </c>
      <c r="Q162" s="131" t="s">
        <v>146</v>
      </c>
      <c r="R162" s="131" t="s">
        <v>145</v>
      </c>
      <c r="AV162" s="131" t="s">
        <v>105</v>
      </c>
      <c r="AW162" s="131" t="s">
        <v>365</v>
      </c>
      <c r="AX162" s="131" t="s">
        <v>105</v>
      </c>
      <c r="AY162" s="131" t="s">
        <v>105</v>
      </c>
      <c r="AZ162" s="131" t="s">
        <v>105</v>
      </c>
    </row>
    <row r="163" spans="1:52" ht="30" customHeight="1">
      <c r="A163" s="129" t="s">
        <v>359</v>
      </c>
      <c r="B163" s="129" t="s">
        <v>358</v>
      </c>
      <c r="C163" s="129" t="s">
        <v>357</v>
      </c>
      <c r="D163" s="133">
        <f>공량산출근거서_일위대가!K84</f>
        <v>2.53E-2</v>
      </c>
      <c r="E163" s="146">
        <f>단가대비표!O33</f>
        <v>0</v>
      </c>
      <c r="F163" s="143">
        <f>TRUNC(E163*D163,1)</f>
        <v>0</v>
      </c>
      <c r="G163" s="146">
        <f>단가대비표!P33</f>
        <v>273676</v>
      </c>
      <c r="H163" s="143">
        <f>TRUNC(G163*D163,1)</f>
        <v>6924</v>
      </c>
      <c r="I163" s="146">
        <f>단가대비표!V33</f>
        <v>0</v>
      </c>
      <c r="J163" s="143">
        <f>TRUNC(I163*D163,1)</f>
        <v>0</v>
      </c>
      <c r="K163" s="146">
        <f t="shared" si="12"/>
        <v>273676</v>
      </c>
      <c r="L163" s="143">
        <f t="shared" si="12"/>
        <v>6924</v>
      </c>
      <c r="M163" s="129" t="s">
        <v>105</v>
      </c>
      <c r="N163" s="131" t="s">
        <v>205</v>
      </c>
      <c r="O163" s="131" t="s">
        <v>356</v>
      </c>
      <c r="P163" s="131" t="s">
        <v>146</v>
      </c>
      <c r="Q163" s="131" t="s">
        <v>146</v>
      </c>
      <c r="R163" s="131" t="s">
        <v>145</v>
      </c>
      <c r="V163" s="128">
        <v>1</v>
      </c>
      <c r="AV163" s="131" t="s">
        <v>105</v>
      </c>
      <c r="AW163" s="131" t="s">
        <v>364</v>
      </c>
      <c r="AX163" s="131" t="s">
        <v>105</v>
      </c>
      <c r="AY163" s="131" t="s">
        <v>105</v>
      </c>
      <c r="AZ163" s="131" t="s">
        <v>105</v>
      </c>
    </row>
    <row r="164" spans="1:52" ht="30" customHeight="1">
      <c r="A164" s="129" t="s">
        <v>354</v>
      </c>
      <c r="B164" s="129" t="s">
        <v>353</v>
      </c>
      <c r="C164" s="129" t="s">
        <v>352</v>
      </c>
      <c r="D164" s="133">
        <v>1</v>
      </c>
      <c r="E164" s="146">
        <f>TRUNC(SUMIF(V162:V164, RIGHTB(O164, 1), H162:H164)*U164, 2)</f>
        <v>207.72</v>
      </c>
      <c r="F164" s="143">
        <f>TRUNC(E164*D164,1)</f>
        <v>207.7</v>
      </c>
      <c r="G164" s="146">
        <v>0</v>
      </c>
      <c r="H164" s="143">
        <f>TRUNC(G164*D164,1)</f>
        <v>0</v>
      </c>
      <c r="I164" s="146">
        <v>0</v>
      </c>
      <c r="J164" s="143">
        <f>TRUNC(I164*D164,1)</f>
        <v>0</v>
      </c>
      <c r="K164" s="146">
        <f t="shared" si="12"/>
        <v>207.7</v>
      </c>
      <c r="L164" s="143">
        <f t="shared" si="12"/>
        <v>207.7</v>
      </c>
      <c r="M164" s="129" t="s">
        <v>105</v>
      </c>
      <c r="N164" s="131" t="s">
        <v>205</v>
      </c>
      <c r="O164" s="131" t="s">
        <v>351</v>
      </c>
      <c r="P164" s="131" t="s">
        <v>146</v>
      </c>
      <c r="Q164" s="131" t="s">
        <v>146</v>
      </c>
      <c r="R164" s="131" t="s">
        <v>146</v>
      </c>
      <c r="S164" s="128">
        <v>1</v>
      </c>
      <c r="T164" s="128">
        <v>0</v>
      </c>
      <c r="U164" s="128">
        <v>0.03</v>
      </c>
      <c r="AV164" s="131" t="s">
        <v>105</v>
      </c>
      <c r="AW164" s="131" t="s">
        <v>363</v>
      </c>
      <c r="AX164" s="131" t="s">
        <v>105</v>
      </c>
      <c r="AY164" s="131" t="s">
        <v>105</v>
      </c>
      <c r="AZ164" s="131" t="s">
        <v>105</v>
      </c>
    </row>
    <row r="165" spans="1:52" ht="30" customHeight="1">
      <c r="A165" s="129" t="s">
        <v>349</v>
      </c>
      <c r="B165" s="129" t="s">
        <v>105</v>
      </c>
      <c r="C165" s="129" t="s">
        <v>105</v>
      </c>
      <c r="D165" s="133"/>
      <c r="E165" s="146"/>
      <c r="F165" s="143">
        <f>TRUNC(SUMIF(N162:N164, N161, F162:F164),0)</f>
        <v>207</v>
      </c>
      <c r="G165" s="146"/>
      <c r="H165" s="143">
        <f>TRUNC(SUMIF(N162:N164, N161, H162:H164),0)</f>
        <v>6924</v>
      </c>
      <c r="I165" s="146"/>
      <c r="J165" s="143">
        <f>TRUNC(SUMIF(N162:N164, N161, J162:J164),0)</f>
        <v>0</v>
      </c>
      <c r="K165" s="146"/>
      <c r="L165" s="143">
        <f>F165+H165+J165</f>
        <v>7131</v>
      </c>
      <c r="M165" s="129" t="s">
        <v>105</v>
      </c>
      <c r="N165" s="131" t="s">
        <v>143</v>
      </c>
      <c r="O165" s="131" t="s">
        <v>143</v>
      </c>
      <c r="P165" s="131" t="s">
        <v>105</v>
      </c>
      <c r="Q165" s="131" t="s">
        <v>105</v>
      </c>
      <c r="R165" s="131" t="s">
        <v>105</v>
      </c>
      <c r="AV165" s="131" t="s">
        <v>105</v>
      </c>
      <c r="AW165" s="131" t="s">
        <v>105</v>
      </c>
      <c r="AX165" s="131" t="s">
        <v>105</v>
      </c>
      <c r="AY165" s="131" t="s">
        <v>105</v>
      </c>
      <c r="AZ165" s="131" t="s">
        <v>105</v>
      </c>
    </row>
    <row r="166" spans="1:52" ht="30" customHeight="1">
      <c r="A166" s="133"/>
      <c r="B166" s="133"/>
      <c r="C166" s="133"/>
      <c r="D166" s="133"/>
      <c r="E166" s="146"/>
      <c r="F166" s="143"/>
      <c r="G166" s="146"/>
      <c r="H166" s="143"/>
      <c r="I166" s="146"/>
      <c r="J166" s="143"/>
      <c r="K166" s="146"/>
      <c r="L166" s="143"/>
      <c r="M166" s="133"/>
    </row>
    <row r="167" spans="1:52" ht="30" customHeight="1">
      <c r="A167" s="151" t="s">
        <v>362</v>
      </c>
      <c r="B167" s="150"/>
      <c r="C167" s="150"/>
      <c r="D167" s="150"/>
      <c r="E167" s="149"/>
      <c r="F167" s="148"/>
      <c r="G167" s="149"/>
      <c r="H167" s="148"/>
      <c r="I167" s="149"/>
      <c r="J167" s="148"/>
      <c r="K167" s="149"/>
      <c r="L167" s="148"/>
      <c r="M167" s="147"/>
      <c r="N167" s="131" t="s">
        <v>255</v>
      </c>
    </row>
    <row r="168" spans="1:52" ht="30" customHeight="1">
      <c r="A168" s="129" t="s">
        <v>208</v>
      </c>
      <c r="B168" s="129" t="s">
        <v>149</v>
      </c>
      <c r="C168" s="129" t="s">
        <v>148</v>
      </c>
      <c r="D168" s="133">
        <v>1</v>
      </c>
      <c r="E168" s="146">
        <f>단가대비표!O32</f>
        <v>0</v>
      </c>
      <c r="F168" s="143">
        <f>TRUNC(E168*D168,1)</f>
        <v>0</v>
      </c>
      <c r="G168" s="146">
        <f>단가대비표!P32</f>
        <v>0</v>
      </c>
      <c r="H168" s="143">
        <f>TRUNC(G168*D168,1)</f>
        <v>0</v>
      </c>
      <c r="I168" s="146">
        <f>단가대비표!V32</f>
        <v>0</v>
      </c>
      <c r="J168" s="143">
        <f>TRUNC(I168*D168,1)</f>
        <v>0</v>
      </c>
      <c r="K168" s="146">
        <f t="shared" ref="K168:L170" si="13">TRUNC(E168+G168+I168,1)</f>
        <v>0</v>
      </c>
      <c r="L168" s="143">
        <f t="shared" si="13"/>
        <v>0</v>
      </c>
      <c r="M168" s="129" t="s">
        <v>105</v>
      </c>
      <c r="N168" s="131" t="s">
        <v>255</v>
      </c>
      <c r="O168" s="131" t="s">
        <v>361</v>
      </c>
      <c r="P168" s="131" t="s">
        <v>146</v>
      </c>
      <c r="Q168" s="131" t="s">
        <v>146</v>
      </c>
      <c r="R168" s="131" t="s">
        <v>145</v>
      </c>
      <c r="AV168" s="131" t="s">
        <v>105</v>
      </c>
      <c r="AW168" s="131" t="s">
        <v>360</v>
      </c>
      <c r="AX168" s="131" t="s">
        <v>105</v>
      </c>
      <c r="AY168" s="131" t="s">
        <v>105</v>
      </c>
      <c r="AZ168" s="131" t="s">
        <v>105</v>
      </c>
    </row>
    <row r="169" spans="1:52" ht="30" customHeight="1">
      <c r="A169" s="129" t="s">
        <v>359</v>
      </c>
      <c r="B169" s="129" t="s">
        <v>358</v>
      </c>
      <c r="C169" s="129" t="s">
        <v>357</v>
      </c>
      <c r="D169" s="133">
        <f>공량산출근거서_일위대가!K87</f>
        <v>2.53E-2</v>
      </c>
      <c r="E169" s="146">
        <f>단가대비표!O33</f>
        <v>0</v>
      </c>
      <c r="F169" s="143">
        <f>TRUNC(E169*D169,1)</f>
        <v>0</v>
      </c>
      <c r="G169" s="146">
        <f>단가대비표!P33</f>
        <v>273676</v>
      </c>
      <c r="H169" s="143">
        <f>TRUNC(G169*D169,1)</f>
        <v>6924</v>
      </c>
      <c r="I169" s="146">
        <f>단가대비표!V33</f>
        <v>0</v>
      </c>
      <c r="J169" s="143">
        <f>TRUNC(I169*D169,1)</f>
        <v>0</v>
      </c>
      <c r="K169" s="146">
        <f t="shared" si="13"/>
        <v>273676</v>
      </c>
      <c r="L169" s="143">
        <f t="shared" si="13"/>
        <v>6924</v>
      </c>
      <c r="M169" s="129" t="s">
        <v>105</v>
      </c>
      <c r="N169" s="131" t="s">
        <v>255</v>
      </c>
      <c r="O169" s="131" t="s">
        <v>356</v>
      </c>
      <c r="P169" s="131" t="s">
        <v>146</v>
      </c>
      <c r="Q169" s="131" t="s">
        <v>146</v>
      </c>
      <c r="R169" s="131" t="s">
        <v>145</v>
      </c>
      <c r="V169" s="128">
        <v>1</v>
      </c>
      <c r="AV169" s="131" t="s">
        <v>105</v>
      </c>
      <c r="AW169" s="131" t="s">
        <v>355</v>
      </c>
      <c r="AX169" s="131" t="s">
        <v>105</v>
      </c>
      <c r="AY169" s="131" t="s">
        <v>105</v>
      </c>
      <c r="AZ169" s="131" t="s">
        <v>105</v>
      </c>
    </row>
    <row r="170" spans="1:52" ht="30" customHeight="1">
      <c r="A170" s="129" t="s">
        <v>354</v>
      </c>
      <c r="B170" s="129" t="s">
        <v>353</v>
      </c>
      <c r="C170" s="129" t="s">
        <v>352</v>
      </c>
      <c r="D170" s="133">
        <v>1</v>
      </c>
      <c r="E170" s="146">
        <f>TRUNC(SUMIF(V168:V170, RIGHTB(O170, 1), H168:H170)*U170, 2)</f>
        <v>207.72</v>
      </c>
      <c r="F170" s="143">
        <f>TRUNC(E170*D170,1)</f>
        <v>207.7</v>
      </c>
      <c r="G170" s="146">
        <v>0</v>
      </c>
      <c r="H170" s="143">
        <f>TRUNC(G170*D170,1)</f>
        <v>0</v>
      </c>
      <c r="I170" s="146">
        <v>0</v>
      </c>
      <c r="J170" s="143">
        <f>TRUNC(I170*D170,1)</f>
        <v>0</v>
      </c>
      <c r="K170" s="146">
        <f t="shared" si="13"/>
        <v>207.7</v>
      </c>
      <c r="L170" s="143">
        <f t="shared" si="13"/>
        <v>207.7</v>
      </c>
      <c r="M170" s="129" t="s">
        <v>105</v>
      </c>
      <c r="N170" s="131" t="s">
        <v>255</v>
      </c>
      <c r="O170" s="131" t="s">
        <v>351</v>
      </c>
      <c r="P170" s="131" t="s">
        <v>146</v>
      </c>
      <c r="Q170" s="131" t="s">
        <v>146</v>
      </c>
      <c r="R170" s="131" t="s">
        <v>146</v>
      </c>
      <c r="S170" s="128">
        <v>1</v>
      </c>
      <c r="T170" s="128">
        <v>0</v>
      </c>
      <c r="U170" s="128">
        <v>0.03</v>
      </c>
      <c r="AV170" s="131" t="s">
        <v>105</v>
      </c>
      <c r="AW170" s="131" t="s">
        <v>350</v>
      </c>
      <c r="AX170" s="131" t="s">
        <v>105</v>
      </c>
      <c r="AY170" s="131" t="s">
        <v>105</v>
      </c>
      <c r="AZ170" s="131" t="s">
        <v>105</v>
      </c>
    </row>
    <row r="171" spans="1:52" ht="30" customHeight="1">
      <c r="A171" s="129" t="s">
        <v>349</v>
      </c>
      <c r="B171" s="129" t="s">
        <v>105</v>
      </c>
      <c r="C171" s="129" t="s">
        <v>105</v>
      </c>
      <c r="D171" s="133"/>
      <c r="E171" s="146"/>
      <c r="F171" s="143">
        <f>TRUNC(SUMIF(N168:N170, N167, F168:F170),0)</f>
        <v>207</v>
      </c>
      <c r="G171" s="146"/>
      <c r="H171" s="143">
        <f>TRUNC(SUMIF(N168:N170, N167, H168:H170),0)</f>
        <v>6924</v>
      </c>
      <c r="I171" s="146"/>
      <c r="J171" s="143">
        <f>TRUNC(SUMIF(N168:N170, N167, J168:J170),0)</f>
        <v>0</v>
      </c>
      <c r="K171" s="146"/>
      <c r="L171" s="143">
        <f>F171+H171+J171</f>
        <v>7131</v>
      </c>
      <c r="M171" s="129" t="s">
        <v>105</v>
      </c>
      <c r="N171" s="131" t="s">
        <v>143</v>
      </c>
      <c r="O171" s="131" t="s">
        <v>143</v>
      </c>
      <c r="P171" s="131" t="s">
        <v>105</v>
      </c>
      <c r="Q171" s="131" t="s">
        <v>105</v>
      </c>
      <c r="R171" s="131" t="s">
        <v>105</v>
      </c>
      <c r="AV171" s="131" t="s">
        <v>105</v>
      </c>
      <c r="AW171" s="131" t="s">
        <v>105</v>
      </c>
      <c r="AX171" s="131" t="s">
        <v>105</v>
      </c>
      <c r="AY171" s="131" t="s">
        <v>105</v>
      </c>
      <c r="AZ171" s="131" t="s">
        <v>105</v>
      </c>
    </row>
  </sheetData>
  <mergeCells count="45">
    <mergeCell ref="G3:H3"/>
    <mergeCell ref="I3:J3"/>
    <mergeCell ref="K3:L3"/>
    <mergeCell ref="M3:M4"/>
    <mergeCell ref="A3:A4"/>
    <mergeCell ref="B3:B4"/>
    <mergeCell ref="C3:C4"/>
    <mergeCell ref="D3:D4"/>
    <mergeCell ref="E3:F3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P3:P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M3:AM4"/>
    <mergeCell ref="AH3:AH4"/>
    <mergeCell ref="AI3:AI4"/>
    <mergeCell ref="AJ3:AJ4"/>
    <mergeCell ref="AK3:AK4"/>
    <mergeCell ref="AL3:AL4"/>
    <mergeCell ref="AU3:AU4"/>
    <mergeCell ref="AV3:AV4"/>
    <mergeCell ref="AW3:AW4"/>
    <mergeCell ref="AO3:AO4"/>
    <mergeCell ref="AP3:AP4"/>
    <mergeCell ref="AQ3:AQ4"/>
    <mergeCell ref="AR3:AR4"/>
    <mergeCell ref="AS3:AS4"/>
    <mergeCell ref="AT3:AT4"/>
  </mergeCells>
  <phoneticPr fontId="207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AEDA3-DEFC-484B-8383-7CAC11999D9B}">
  <sheetPr>
    <pageSetUpPr fitToPage="1"/>
  </sheetPr>
  <dimension ref="A1:W87"/>
  <sheetViews>
    <sheetView topLeftCell="B1" workbookViewId="0">
      <selection sqref="A1:P1"/>
    </sheetView>
  </sheetViews>
  <sheetFormatPr defaultRowHeight="16.5"/>
  <cols>
    <col min="1" max="1" width="11.625" style="128" hidden="1" customWidth="1"/>
    <col min="2" max="3" width="30.625" style="128" customWidth="1"/>
    <col min="4" max="4" width="4.625" style="128" customWidth="1"/>
    <col min="5" max="5" width="12.625" style="128" customWidth="1"/>
    <col min="6" max="7" width="13.625" style="128" customWidth="1"/>
    <col min="8" max="10" width="10.625" style="128" customWidth="1"/>
    <col min="11" max="11" width="13.625" style="128" customWidth="1"/>
    <col min="12" max="12" width="30.625" style="128" customWidth="1"/>
    <col min="13" max="14" width="13.625" style="128" customWidth="1"/>
    <col min="15" max="15" width="8.625" style="128" customWidth="1"/>
    <col min="16" max="16" width="12.625" style="128" customWidth="1"/>
    <col min="17" max="18" width="11.625" style="128" hidden="1" customWidth="1"/>
    <col min="19" max="19" width="13.625" style="128" hidden="1" customWidth="1"/>
    <col min="20" max="20" width="24.625" style="128" hidden="1" customWidth="1"/>
    <col min="21" max="24" width="0" style="128" hidden="1" customWidth="1"/>
    <col min="25" max="16384" width="9" style="128"/>
  </cols>
  <sheetData>
    <row r="1" spans="1:23" ht="30" customHeight="1">
      <c r="A1" s="219" t="s">
        <v>587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</row>
    <row r="2" spans="1:23" ht="30" customHeight="1">
      <c r="A2" s="215" t="s">
        <v>141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</row>
    <row r="3" spans="1:23" ht="30" customHeight="1">
      <c r="A3" s="135" t="s">
        <v>347</v>
      </c>
      <c r="B3" s="135" t="s">
        <v>140</v>
      </c>
      <c r="C3" s="135" t="s">
        <v>139</v>
      </c>
      <c r="D3" s="135" t="s">
        <v>138</v>
      </c>
      <c r="E3" s="135" t="s">
        <v>586</v>
      </c>
      <c r="F3" s="135" t="s">
        <v>585</v>
      </c>
      <c r="G3" s="135" t="s">
        <v>340</v>
      </c>
      <c r="H3" s="135" t="s">
        <v>584</v>
      </c>
      <c r="I3" s="135" t="s">
        <v>583</v>
      </c>
      <c r="J3" s="135" t="s">
        <v>582</v>
      </c>
      <c r="K3" s="135" t="s">
        <v>581</v>
      </c>
      <c r="L3" s="135" t="s">
        <v>580</v>
      </c>
      <c r="M3" s="135" t="s">
        <v>579</v>
      </c>
      <c r="N3" s="135" t="s">
        <v>108</v>
      </c>
      <c r="O3" s="135" t="s">
        <v>342</v>
      </c>
      <c r="P3" s="135" t="s">
        <v>496</v>
      </c>
      <c r="Q3" s="131" t="s">
        <v>105</v>
      </c>
      <c r="R3" s="131" t="s">
        <v>105</v>
      </c>
      <c r="S3" s="131" t="s">
        <v>105</v>
      </c>
      <c r="T3" s="131" t="s">
        <v>620</v>
      </c>
      <c r="V3" s="131" t="s">
        <v>359</v>
      </c>
      <c r="W3" s="131" t="s">
        <v>358</v>
      </c>
    </row>
    <row r="4" spans="1:23" ht="30" customHeight="1">
      <c r="A4" s="155"/>
      <c r="B4" s="218" t="s">
        <v>619</v>
      </c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</row>
    <row r="5" spans="1:23" ht="30" customHeight="1">
      <c r="A5" s="129" t="s">
        <v>172</v>
      </c>
      <c r="B5" s="129" t="s">
        <v>174</v>
      </c>
      <c r="C5" s="129" t="s">
        <v>173</v>
      </c>
      <c r="D5" s="129" t="s">
        <v>148</v>
      </c>
      <c r="E5" s="129" t="s">
        <v>573</v>
      </c>
      <c r="F5" s="155">
        <v>1</v>
      </c>
      <c r="G5" s="155">
        <v>0</v>
      </c>
      <c r="H5" s="155">
        <v>-10</v>
      </c>
      <c r="I5" s="155"/>
      <c r="J5" s="155"/>
      <c r="K5" s="155">
        <v>1</v>
      </c>
      <c r="L5" s="129" t="s">
        <v>359</v>
      </c>
      <c r="M5" s="155">
        <f>0.124*(H5+100)/100*(I5+100)/100*(J5+100)/100</f>
        <v>0.1116</v>
      </c>
      <c r="N5" s="155">
        <f>F5*M5</f>
        <v>0.1116</v>
      </c>
      <c r="O5" s="129" t="s">
        <v>500</v>
      </c>
      <c r="P5" s="129" t="s">
        <v>105</v>
      </c>
      <c r="Q5" s="131" t="s">
        <v>240</v>
      </c>
      <c r="R5" s="131" t="s">
        <v>356</v>
      </c>
      <c r="S5" s="128">
        <v>0.124</v>
      </c>
      <c r="T5" s="131" t="s">
        <v>484</v>
      </c>
      <c r="V5" s="128">
        <f>N5</f>
        <v>0.1116</v>
      </c>
    </row>
    <row r="6" spans="1:23" ht="30" customHeight="1">
      <c r="A6" s="129" t="s">
        <v>356</v>
      </c>
      <c r="B6" s="129" t="s">
        <v>359</v>
      </c>
      <c r="C6" s="129" t="s">
        <v>358</v>
      </c>
      <c r="D6" s="129" t="s">
        <v>357</v>
      </c>
      <c r="E6" s="129" t="s">
        <v>105</v>
      </c>
      <c r="F6" s="155">
        <f>SUM(V5:V5)</f>
        <v>0.1116</v>
      </c>
      <c r="G6" s="155"/>
      <c r="H6" s="155"/>
      <c r="I6" s="155"/>
      <c r="J6" s="155"/>
      <c r="K6" s="155">
        <f>IF(ROUND(F6*공량설정_일위대가!B2/100, 공량설정_일위대가!C3) = 0, ROUND(F6*공량설정_일위대가!B2/100, 5), ROUND(F6*공량설정_일위대가!B2/100, 공량설정_일위대가!C3))</f>
        <v>0.1116</v>
      </c>
      <c r="L6" s="129" t="s">
        <v>105</v>
      </c>
      <c r="M6" s="155"/>
      <c r="N6" s="155"/>
      <c r="O6" s="155" t="s">
        <v>500</v>
      </c>
      <c r="P6" s="129" t="s">
        <v>105</v>
      </c>
      <c r="Q6" s="131" t="s">
        <v>240</v>
      </c>
      <c r="R6" s="131" t="s">
        <v>105</v>
      </c>
      <c r="T6" s="131" t="s">
        <v>483</v>
      </c>
    </row>
    <row r="7" spans="1:23" ht="30" customHeight="1">
      <c r="A7" s="155"/>
      <c r="B7" s="218" t="s">
        <v>618</v>
      </c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</row>
    <row r="8" spans="1:23" ht="30" customHeight="1">
      <c r="A8" s="129" t="s">
        <v>164</v>
      </c>
      <c r="B8" s="129" t="s">
        <v>166</v>
      </c>
      <c r="C8" s="129" t="s">
        <v>165</v>
      </c>
      <c r="D8" s="129" t="s">
        <v>148</v>
      </c>
      <c r="E8" s="129" t="s">
        <v>573</v>
      </c>
      <c r="F8" s="155">
        <v>1</v>
      </c>
      <c r="G8" s="155">
        <v>0</v>
      </c>
      <c r="H8" s="155">
        <v>-10</v>
      </c>
      <c r="I8" s="155"/>
      <c r="J8" s="155"/>
      <c r="K8" s="155">
        <v>1</v>
      </c>
      <c r="L8" s="129" t="s">
        <v>359</v>
      </c>
      <c r="M8" s="155">
        <f>0.124*(H8+100)/100*(I8+100)/100*(J8+100)/100</f>
        <v>0.1116</v>
      </c>
      <c r="N8" s="155">
        <f>F8*M8</f>
        <v>0.1116</v>
      </c>
      <c r="O8" s="129" t="s">
        <v>500</v>
      </c>
      <c r="P8" s="129" t="s">
        <v>105</v>
      </c>
      <c r="Q8" s="131" t="s">
        <v>286</v>
      </c>
      <c r="R8" s="131" t="s">
        <v>356</v>
      </c>
      <c r="S8" s="128">
        <v>0.124</v>
      </c>
      <c r="T8" s="131" t="s">
        <v>480</v>
      </c>
      <c r="V8" s="128">
        <f>N8</f>
        <v>0.1116</v>
      </c>
    </row>
    <row r="9" spans="1:23" ht="30" customHeight="1">
      <c r="A9" s="129" t="s">
        <v>356</v>
      </c>
      <c r="B9" s="129" t="s">
        <v>359</v>
      </c>
      <c r="C9" s="129" t="s">
        <v>358</v>
      </c>
      <c r="D9" s="129" t="s">
        <v>357</v>
      </c>
      <c r="E9" s="129" t="s">
        <v>105</v>
      </c>
      <c r="F9" s="155">
        <f>SUM(V8:V8)</f>
        <v>0.1116</v>
      </c>
      <c r="G9" s="155"/>
      <c r="H9" s="155"/>
      <c r="I9" s="155"/>
      <c r="J9" s="155"/>
      <c r="K9" s="155">
        <f>IF(ROUND(F9*공량설정_일위대가!B4/100, 공량설정_일위대가!C5) = 0, ROUND(F9*공량설정_일위대가!B4/100, 5), ROUND(F9*공량설정_일위대가!B4/100, 공량설정_일위대가!C5))</f>
        <v>0.1116</v>
      </c>
      <c r="L9" s="129" t="s">
        <v>105</v>
      </c>
      <c r="M9" s="155"/>
      <c r="N9" s="155"/>
      <c r="O9" s="155" t="s">
        <v>500</v>
      </c>
      <c r="P9" s="129" t="s">
        <v>105</v>
      </c>
      <c r="Q9" s="131" t="s">
        <v>286</v>
      </c>
      <c r="R9" s="131" t="s">
        <v>105</v>
      </c>
      <c r="T9" s="131" t="s">
        <v>479</v>
      </c>
    </row>
    <row r="10" spans="1:23" ht="30" customHeight="1">
      <c r="A10" s="155"/>
      <c r="B10" s="218" t="s">
        <v>617</v>
      </c>
      <c r="C10" s="218"/>
      <c r="D10" s="218"/>
      <c r="E10" s="218"/>
      <c r="F10" s="218"/>
      <c r="G10" s="218"/>
      <c r="H10" s="218"/>
      <c r="I10" s="218"/>
      <c r="J10" s="218"/>
      <c r="K10" s="218"/>
      <c r="L10" s="218"/>
      <c r="M10" s="218"/>
      <c r="N10" s="218"/>
      <c r="O10" s="218"/>
      <c r="P10" s="218"/>
    </row>
    <row r="11" spans="1:23" ht="30" customHeight="1">
      <c r="A11" s="129" t="s">
        <v>160</v>
      </c>
      <c r="B11" s="129" t="s">
        <v>162</v>
      </c>
      <c r="C11" s="129" t="s">
        <v>161</v>
      </c>
      <c r="D11" s="129" t="s">
        <v>148</v>
      </c>
      <c r="E11" s="129" t="s">
        <v>573</v>
      </c>
      <c r="F11" s="155">
        <v>1</v>
      </c>
      <c r="G11" s="155">
        <v>0</v>
      </c>
      <c r="H11" s="155">
        <v>-10</v>
      </c>
      <c r="I11" s="155"/>
      <c r="J11" s="155"/>
      <c r="K11" s="155">
        <v>1</v>
      </c>
      <c r="L11" s="129" t="s">
        <v>359</v>
      </c>
      <c r="M11" s="155">
        <f>0.0936*(H11+100)/100*(I11+100)/100*(J11+100)/100</f>
        <v>8.4239999999999995E-2</v>
      </c>
      <c r="N11" s="155">
        <f>F11*M11</f>
        <v>8.4239999999999995E-2</v>
      </c>
      <c r="O11" s="129" t="s">
        <v>500</v>
      </c>
      <c r="P11" s="129" t="s">
        <v>105</v>
      </c>
      <c r="Q11" s="131" t="s">
        <v>237</v>
      </c>
      <c r="R11" s="131" t="s">
        <v>356</v>
      </c>
      <c r="S11" s="128">
        <v>9.3600000000000003E-2</v>
      </c>
      <c r="T11" s="131" t="s">
        <v>476</v>
      </c>
      <c r="V11" s="128">
        <f>N11</f>
        <v>8.4239999999999995E-2</v>
      </c>
    </row>
    <row r="12" spans="1:23" ht="30" customHeight="1">
      <c r="A12" s="129" t="s">
        <v>356</v>
      </c>
      <c r="B12" s="129" t="s">
        <v>359</v>
      </c>
      <c r="C12" s="129" t="s">
        <v>358</v>
      </c>
      <c r="D12" s="129" t="s">
        <v>357</v>
      </c>
      <c r="E12" s="129" t="s">
        <v>105</v>
      </c>
      <c r="F12" s="155">
        <f>SUM(V11:V11)</f>
        <v>8.4239999999999995E-2</v>
      </c>
      <c r="G12" s="155"/>
      <c r="H12" s="155"/>
      <c r="I12" s="155"/>
      <c r="J12" s="155"/>
      <c r="K12" s="155">
        <f>IF(ROUND(F12*공량설정_일위대가!B6/100, 공량설정_일위대가!C7) = 0, ROUND(F12*공량설정_일위대가!B6/100, 5), ROUND(F12*공량설정_일위대가!B6/100, 공량설정_일위대가!C7))</f>
        <v>8.4199999999999997E-2</v>
      </c>
      <c r="L12" s="129" t="s">
        <v>105</v>
      </c>
      <c r="M12" s="155"/>
      <c r="N12" s="155"/>
      <c r="O12" s="155" t="s">
        <v>500</v>
      </c>
      <c r="P12" s="129" t="s">
        <v>105</v>
      </c>
      <c r="Q12" s="131" t="s">
        <v>237</v>
      </c>
      <c r="R12" s="131" t="s">
        <v>105</v>
      </c>
      <c r="T12" s="131" t="s">
        <v>475</v>
      </c>
    </row>
    <row r="13" spans="1:23" ht="30" customHeight="1">
      <c r="A13" s="155"/>
      <c r="B13" s="218" t="s">
        <v>616</v>
      </c>
      <c r="C13" s="218"/>
      <c r="D13" s="218"/>
      <c r="E13" s="218"/>
      <c r="F13" s="218"/>
      <c r="G13" s="218"/>
      <c r="H13" s="218"/>
      <c r="I13" s="218"/>
      <c r="J13" s="218"/>
      <c r="K13" s="218"/>
      <c r="L13" s="218"/>
      <c r="M13" s="218"/>
      <c r="N13" s="218"/>
      <c r="O13" s="218"/>
      <c r="P13" s="218"/>
    </row>
    <row r="14" spans="1:23" ht="30" customHeight="1">
      <c r="A14" s="129" t="s">
        <v>156</v>
      </c>
      <c r="B14" s="129" t="s">
        <v>158</v>
      </c>
      <c r="C14" s="129" t="s">
        <v>157</v>
      </c>
      <c r="D14" s="129" t="s">
        <v>148</v>
      </c>
      <c r="E14" s="129" t="s">
        <v>573</v>
      </c>
      <c r="F14" s="155">
        <v>1</v>
      </c>
      <c r="G14" s="155">
        <v>0</v>
      </c>
      <c r="H14" s="155">
        <v>-10</v>
      </c>
      <c r="I14" s="155"/>
      <c r="J14" s="155"/>
      <c r="K14" s="155">
        <v>1</v>
      </c>
      <c r="L14" s="129" t="s">
        <v>359</v>
      </c>
      <c r="M14" s="155">
        <f>0.0936*(H14+100)/100*(I14+100)/100*(J14+100)/100</f>
        <v>8.4239999999999995E-2</v>
      </c>
      <c r="N14" s="155">
        <f>F14*M14</f>
        <v>8.4239999999999995E-2</v>
      </c>
      <c r="O14" s="129" t="s">
        <v>500</v>
      </c>
      <c r="P14" s="129" t="s">
        <v>105</v>
      </c>
      <c r="Q14" s="131" t="s">
        <v>234</v>
      </c>
      <c r="R14" s="131" t="s">
        <v>356</v>
      </c>
      <c r="S14" s="128">
        <v>9.3600000000000003E-2</v>
      </c>
      <c r="T14" s="131" t="s">
        <v>472</v>
      </c>
      <c r="V14" s="128">
        <f>N14</f>
        <v>8.4239999999999995E-2</v>
      </c>
    </row>
    <row r="15" spans="1:23" ht="30" customHeight="1">
      <c r="A15" s="129" t="s">
        <v>356</v>
      </c>
      <c r="B15" s="129" t="s">
        <v>359</v>
      </c>
      <c r="C15" s="129" t="s">
        <v>358</v>
      </c>
      <c r="D15" s="129" t="s">
        <v>357</v>
      </c>
      <c r="E15" s="129" t="s">
        <v>105</v>
      </c>
      <c r="F15" s="155">
        <f>SUM(V14:V14)</f>
        <v>8.4239999999999995E-2</v>
      </c>
      <c r="G15" s="155"/>
      <c r="H15" s="155"/>
      <c r="I15" s="155"/>
      <c r="J15" s="155"/>
      <c r="K15" s="155">
        <f>IF(ROUND(F15*공량설정_일위대가!B8/100, 공량설정_일위대가!C9) = 0, ROUND(F15*공량설정_일위대가!B8/100, 5), ROUND(F15*공량설정_일위대가!B8/100, 공량설정_일위대가!C9))</f>
        <v>8.4199999999999997E-2</v>
      </c>
      <c r="L15" s="129" t="s">
        <v>105</v>
      </c>
      <c r="M15" s="155"/>
      <c r="N15" s="155"/>
      <c r="O15" s="155" t="s">
        <v>500</v>
      </c>
      <c r="P15" s="129" t="s">
        <v>105</v>
      </c>
      <c r="Q15" s="131" t="s">
        <v>234</v>
      </c>
      <c r="R15" s="131" t="s">
        <v>105</v>
      </c>
      <c r="T15" s="131" t="s">
        <v>471</v>
      </c>
    </row>
    <row r="16" spans="1:23" ht="30" customHeight="1">
      <c r="A16" s="155"/>
      <c r="B16" s="218" t="s">
        <v>615</v>
      </c>
      <c r="C16" s="218"/>
      <c r="D16" s="218"/>
      <c r="E16" s="218"/>
      <c r="F16" s="218"/>
      <c r="G16" s="218"/>
      <c r="H16" s="218"/>
      <c r="I16" s="218"/>
      <c r="J16" s="218"/>
      <c r="K16" s="218"/>
      <c r="L16" s="218"/>
      <c r="M16" s="218"/>
      <c r="N16" s="218"/>
      <c r="O16" s="218"/>
      <c r="P16" s="218"/>
    </row>
    <row r="17" spans="1:22" ht="30" customHeight="1">
      <c r="A17" s="129" t="s">
        <v>152</v>
      </c>
      <c r="B17" s="129" t="s">
        <v>154</v>
      </c>
      <c r="C17" s="129" t="s">
        <v>153</v>
      </c>
      <c r="D17" s="129" t="s">
        <v>148</v>
      </c>
      <c r="E17" s="129" t="s">
        <v>573</v>
      </c>
      <c r="F17" s="155">
        <v>1</v>
      </c>
      <c r="G17" s="155">
        <v>0</v>
      </c>
      <c r="H17" s="155">
        <v>-10</v>
      </c>
      <c r="I17" s="155"/>
      <c r="J17" s="155"/>
      <c r="K17" s="155">
        <v>1</v>
      </c>
      <c r="L17" s="129" t="s">
        <v>359</v>
      </c>
      <c r="M17" s="155">
        <f>0.0936*(H17+100)/100*(I17+100)/100*(J17+100)/100</f>
        <v>8.4239999999999995E-2</v>
      </c>
      <c r="N17" s="155">
        <f>F17*M17</f>
        <v>8.4239999999999995E-2</v>
      </c>
      <c r="O17" s="129" t="s">
        <v>500</v>
      </c>
      <c r="P17" s="129" t="s">
        <v>105</v>
      </c>
      <c r="Q17" s="131" t="s">
        <v>231</v>
      </c>
      <c r="R17" s="131" t="s">
        <v>356</v>
      </c>
      <c r="S17" s="128">
        <v>9.3600000000000003E-2</v>
      </c>
      <c r="T17" s="131" t="s">
        <v>468</v>
      </c>
      <c r="V17" s="128">
        <f>N17</f>
        <v>8.4239999999999995E-2</v>
      </c>
    </row>
    <row r="18" spans="1:22" ht="30" customHeight="1">
      <c r="A18" s="129" t="s">
        <v>356</v>
      </c>
      <c r="B18" s="129" t="s">
        <v>359</v>
      </c>
      <c r="C18" s="129" t="s">
        <v>358</v>
      </c>
      <c r="D18" s="129" t="s">
        <v>357</v>
      </c>
      <c r="E18" s="129" t="s">
        <v>105</v>
      </c>
      <c r="F18" s="155">
        <f>SUM(V17:V17)</f>
        <v>8.4239999999999995E-2</v>
      </c>
      <c r="G18" s="155"/>
      <c r="H18" s="155"/>
      <c r="I18" s="155"/>
      <c r="J18" s="155"/>
      <c r="K18" s="155">
        <f>IF(ROUND(F18*공량설정_일위대가!B10/100, 공량설정_일위대가!C11) = 0, ROUND(F18*공량설정_일위대가!B10/100, 5), ROUND(F18*공량설정_일위대가!B10/100, 공량설정_일위대가!C11))</f>
        <v>8.4199999999999997E-2</v>
      </c>
      <c r="L18" s="129" t="s">
        <v>105</v>
      </c>
      <c r="M18" s="155"/>
      <c r="N18" s="155"/>
      <c r="O18" s="155" t="s">
        <v>500</v>
      </c>
      <c r="P18" s="129" t="s">
        <v>105</v>
      </c>
      <c r="Q18" s="131" t="s">
        <v>231</v>
      </c>
      <c r="R18" s="131" t="s">
        <v>105</v>
      </c>
      <c r="T18" s="131" t="s">
        <v>467</v>
      </c>
    </row>
    <row r="19" spans="1:22" ht="30" customHeight="1">
      <c r="A19" s="155"/>
      <c r="B19" s="218" t="s">
        <v>614</v>
      </c>
      <c r="C19" s="218"/>
      <c r="D19" s="218"/>
      <c r="E19" s="218"/>
      <c r="F19" s="218"/>
      <c r="G19" s="218"/>
      <c r="H19" s="218"/>
      <c r="I19" s="218"/>
      <c r="J19" s="218"/>
      <c r="K19" s="218"/>
      <c r="L19" s="218"/>
      <c r="M19" s="218"/>
      <c r="N19" s="218"/>
      <c r="O19" s="218"/>
      <c r="P19" s="218"/>
    </row>
    <row r="20" spans="1:22" ht="30" customHeight="1">
      <c r="A20" s="129" t="s">
        <v>147</v>
      </c>
      <c r="B20" s="129" t="s">
        <v>150</v>
      </c>
      <c r="C20" s="129" t="s">
        <v>149</v>
      </c>
      <c r="D20" s="129" t="s">
        <v>148</v>
      </c>
      <c r="E20" s="129" t="s">
        <v>573</v>
      </c>
      <c r="F20" s="155">
        <v>1</v>
      </c>
      <c r="G20" s="155">
        <v>0</v>
      </c>
      <c r="H20" s="155">
        <v>-10</v>
      </c>
      <c r="I20" s="155"/>
      <c r="J20" s="155"/>
      <c r="K20" s="155">
        <v>1</v>
      </c>
      <c r="L20" s="129" t="s">
        <v>359</v>
      </c>
      <c r="M20" s="155">
        <f>0.0936*(H20+100)/100*(I20+100)/100*(J20+100)/100</f>
        <v>8.4239999999999995E-2</v>
      </c>
      <c r="N20" s="155">
        <f>F20*M20</f>
        <v>8.4239999999999995E-2</v>
      </c>
      <c r="O20" s="129" t="s">
        <v>500</v>
      </c>
      <c r="P20" s="129" t="s">
        <v>105</v>
      </c>
      <c r="Q20" s="131" t="s">
        <v>280</v>
      </c>
      <c r="R20" s="131" t="s">
        <v>356</v>
      </c>
      <c r="S20" s="128">
        <v>9.3600000000000003E-2</v>
      </c>
      <c r="T20" s="131" t="s">
        <v>464</v>
      </c>
      <c r="V20" s="128">
        <f>N20</f>
        <v>8.4239999999999995E-2</v>
      </c>
    </row>
    <row r="21" spans="1:22" ht="30" customHeight="1">
      <c r="A21" s="129" t="s">
        <v>356</v>
      </c>
      <c r="B21" s="129" t="s">
        <v>359</v>
      </c>
      <c r="C21" s="129" t="s">
        <v>358</v>
      </c>
      <c r="D21" s="129" t="s">
        <v>357</v>
      </c>
      <c r="E21" s="129" t="s">
        <v>105</v>
      </c>
      <c r="F21" s="155">
        <f>SUM(V20:V20)</f>
        <v>8.4239999999999995E-2</v>
      </c>
      <c r="G21" s="155"/>
      <c r="H21" s="155"/>
      <c r="I21" s="155"/>
      <c r="J21" s="155"/>
      <c r="K21" s="155">
        <f>IF(ROUND(F21*공량설정_일위대가!B12/100, 공량설정_일위대가!C13) = 0, ROUND(F21*공량설정_일위대가!B12/100, 5), ROUND(F21*공량설정_일위대가!B12/100, 공량설정_일위대가!C13))</f>
        <v>8.4199999999999997E-2</v>
      </c>
      <c r="L21" s="129" t="s">
        <v>105</v>
      </c>
      <c r="M21" s="155"/>
      <c r="N21" s="155"/>
      <c r="O21" s="155" t="s">
        <v>500</v>
      </c>
      <c r="P21" s="129" t="s">
        <v>105</v>
      </c>
      <c r="Q21" s="131" t="s">
        <v>280</v>
      </c>
      <c r="R21" s="131" t="s">
        <v>105</v>
      </c>
      <c r="T21" s="131" t="s">
        <v>463</v>
      </c>
    </row>
    <row r="22" spans="1:22" ht="30" customHeight="1">
      <c r="A22" s="155"/>
      <c r="B22" s="218" t="s">
        <v>613</v>
      </c>
      <c r="C22" s="218"/>
      <c r="D22" s="218"/>
      <c r="E22" s="218"/>
      <c r="F22" s="218"/>
      <c r="G22" s="218"/>
      <c r="H22" s="218"/>
      <c r="I22" s="218"/>
      <c r="J22" s="218"/>
      <c r="K22" s="218"/>
      <c r="L22" s="218"/>
      <c r="M22" s="218"/>
      <c r="N22" s="218"/>
      <c r="O22" s="218"/>
      <c r="P22" s="218"/>
    </row>
    <row r="23" spans="1:22" ht="30" customHeight="1">
      <c r="A23" s="129" t="s">
        <v>180</v>
      </c>
      <c r="B23" s="129" t="s">
        <v>182</v>
      </c>
      <c r="C23" s="129" t="s">
        <v>181</v>
      </c>
      <c r="D23" s="129" t="s">
        <v>148</v>
      </c>
      <c r="E23" s="129" t="s">
        <v>573</v>
      </c>
      <c r="F23" s="155">
        <v>1</v>
      </c>
      <c r="G23" s="155">
        <v>0</v>
      </c>
      <c r="H23" s="155">
        <v>-10</v>
      </c>
      <c r="I23" s="155"/>
      <c r="J23" s="155"/>
      <c r="K23" s="155">
        <v>1</v>
      </c>
      <c r="L23" s="129" t="s">
        <v>359</v>
      </c>
      <c r="M23" s="155">
        <f>0.1104*(H23+100)/100*(I23+100)/100*(J23+100)/100</f>
        <v>9.9360000000000004E-2</v>
      </c>
      <c r="N23" s="155">
        <f>F23*M23</f>
        <v>9.9360000000000004E-2</v>
      </c>
      <c r="O23" s="129" t="s">
        <v>500</v>
      </c>
      <c r="P23" s="129" t="s">
        <v>105</v>
      </c>
      <c r="Q23" s="131" t="s">
        <v>246</v>
      </c>
      <c r="R23" s="131" t="s">
        <v>356</v>
      </c>
      <c r="S23" s="128">
        <v>0.1104</v>
      </c>
      <c r="T23" s="131" t="s">
        <v>460</v>
      </c>
      <c r="V23" s="128">
        <f>N23</f>
        <v>9.9360000000000004E-2</v>
      </c>
    </row>
    <row r="24" spans="1:22" ht="30" customHeight="1">
      <c r="A24" s="129" t="s">
        <v>356</v>
      </c>
      <c r="B24" s="129" t="s">
        <v>359</v>
      </c>
      <c r="C24" s="129" t="s">
        <v>358</v>
      </c>
      <c r="D24" s="129" t="s">
        <v>357</v>
      </c>
      <c r="E24" s="129" t="s">
        <v>105</v>
      </c>
      <c r="F24" s="155">
        <f>SUM(V23:V23)</f>
        <v>9.9360000000000004E-2</v>
      </c>
      <c r="G24" s="155"/>
      <c r="H24" s="155"/>
      <c r="I24" s="155"/>
      <c r="J24" s="155"/>
      <c r="K24" s="155">
        <f>IF(ROUND(F24*공량설정_일위대가!B14/100, 공량설정_일위대가!C15) = 0, ROUND(F24*공량설정_일위대가!B14/100, 5), ROUND(F24*공량설정_일위대가!B14/100, 공량설정_일위대가!C15))</f>
        <v>9.9400000000000002E-2</v>
      </c>
      <c r="L24" s="129" t="s">
        <v>105</v>
      </c>
      <c r="M24" s="155"/>
      <c r="N24" s="155"/>
      <c r="O24" s="155" t="s">
        <v>500</v>
      </c>
      <c r="P24" s="129" t="s">
        <v>105</v>
      </c>
      <c r="Q24" s="131" t="s">
        <v>246</v>
      </c>
      <c r="R24" s="131" t="s">
        <v>105</v>
      </c>
      <c r="T24" s="131" t="s">
        <v>459</v>
      </c>
    </row>
    <row r="25" spans="1:22" ht="30" customHeight="1">
      <c r="A25" s="155"/>
      <c r="B25" s="218" t="s">
        <v>612</v>
      </c>
      <c r="C25" s="218"/>
      <c r="D25" s="218"/>
      <c r="E25" s="218"/>
      <c r="F25" s="218"/>
      <c r="G25" s="218"/>
      <c r="H25" s="218"/>
      <c r="I25" s="218"/>
      <c r="J25" s="218"/>
      <c r="K25" s="218"/>
      <c r="L25" s="218"/>
      <c r="M25" s="218"/>
      <c r="N25" s="218"/>
      <c r="O25" s="218"/>
      <c r="P25" s="218"/>
    </row>
    <row r="26" spans="1:22" ht="30" customHeight="1">
      <c r="A26" s="129" t="s">
        <v>168</v>
      </c>
      <c r="B26" s="129" t="s">
        <v>170</v>
      </c>
      <c r="C26" s="129" t="s">
        <v>169</v>
      </c>
      <c r="D26" s="129" t="s">
        <v>148</v>
      </c>
      <c r="E26" s="129" t="s">
        <v>573</v>
      </c>
      <c r="F26" s="155">
        <v>1</v>
      </c>
      <c r="G26" s="155">
        <v>0</v>
      </c>
      <c r="H26" s="155">
        <v>-10</v>
      </c>
      <c r="I26" s="155"/>
      <c r="J26" s="155"/>
      <c r="K26" s="155">
        <v>1</v>
      </c>
      <c r="L26" s="129" t="s">
        <v>359</v>
      </c>
      <c r="M26" s="155">
        <f>0.1664*(H26+100)/100*(I26+100)/100*(J26+100)/100</f>
        <v>0.14976</v>
      </c>
      <c r="N26" s="155">
        <f>F26*M26</f>
        <v>0.14976</v>
      </c>
      <c r="O26" s="129" t="s">
        <v>500</v>
      </c>
      <c r="P26" s="129" t="s">
        <v>105</v>
      </c>
      <c r="Q26" s="131" t="s">
        <v>289</v>
      </c>
      <c r="R26" s="131" t="s">
        <v>356</v>
      </c>
      <c r="S26" s="128">
        <v>0.16639999999999999</v>
      </c>
      <c r="T26" s="131" t="s">
        <v>456</v>
      </c>
      <c r="V26" s="128">
        <f>N26</f>
        <v>0.14976</v>
      </c>
    </row>
    <row r="27" spans="1:22" ht="30" customHeight="1">
      <c r="A27" s="129" t="s">
        <v>356</v>
      </c>
      <c r="B27" s="129" t="s">
        <v>359</v>
      </c>
      <c r="C27" s="129" t="s">
        <v>358</v>
      </c>
      <c r="D27" s="129" t="s">
        <v>357</v>
      </c>
      <c r="E27" s="129" t="s">
        <v>105</v>
      </c>
      <c r="F27" s="155">
        <f>SUM(V26:V26)</f>
        <v>0.14976</v>
      </c>
      <c r="G27" s="155"/>
      <c r="H27" s="155"/>
      <c r="I27" s="155"/>
      <c r="J27" s="155"/>
      <c r="K27" s="155">
        <f>IF(ROUND(F27*공량설정_일위대가!B16/100, 공량설정_일위대가!C17) = 0, ROUND(F27*공량설정_일위대가!B16/100, 5), ROUND(F27*공량설정_일위대가!B16/100, 공량설정_일위대가!C17))</f>
        <v>0.14979999999999999</v>
      </c>
      <c r="L27" s="129" t="s">
        <v>105</v>
      </c>
      <c r="M27" s="155"/>
      <c r="N27" s="155"/>
      <c r="O27" s="155" t="s">
        <v>500</v>
      </c>
      <c r="P27" s="129" t="s">
        <v>105</v>
      </c>
      <c r="Q27" s="131" t="s">
        <v>289</v>
      </c>
      <c r="R27" s="131" t="s">
        <v>105</v>
      </c>
      <c r="T27" s="131" t="s">
        <v>455</v>
      </c>
    </row>
    <row r="28" spans="1:22" ht="30" customHeight="1">
      <c r="A28" s="155"/>
      <c r="B28" s="218" t="s">
        <v>611</v>
      </c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</row>
    <row r="29" spans="1:22" ht="30" customHeight="1">
      <c r="A29" s="129" t="s">
        <v>196</v>
      </c>
      <c r="B29" s="129" t="s">
        <v>198</v>
      </c>
      <c r="C29" s="129" t="s">
        <v>197</v>
      </c>
      <c r="D29" s="129" t="s">
        <v>148</v>
      </c>
      <c r="E29" s="129" t="s">
        <v>573</v>
      </c>
      <c r="F29" s="155">
        <v>1</v>
      </c>
      <c r="G29" s="155">
        <v>0</v>
      </c>
      <c r="H29" s="155">
        <v>-10</v>
      </c>
      <c r="I29" s="155"/>
      <c r="J29" s="155"/>
      <c r="K29" s="155">
        <v>1</v>
      </c>
      <c r="L29" s="129" t="s">
        <v>359</v>
      </c>
      <c r="M29" s="155">
        <f>0.1768*(H29+100)/100*(I29+100)/100*(J29+100)/100</f>
        <v>0.15912000000000001</v>
      </c>
      <c r="N29" s="155">
        <f>F29*M29</f>
        <v>0.15912000000000001</v>
      </c>
      <c r="O29" s="129" t="s">
        <v>500</v>
      </c>
      <c r="P29" s="129" t="s">
        <v>105</v>
      </c>
      <c r="Q29" s="131" t="s">
        <v>301</v>
      </c>
      <c r="R29" s="131" t="s">
        <v>356</v>
      </c>
      <c r="S29" s="128">
        <v>0.17680000000000001</v>
      </c>
      <c r="T29" s="131" t="s">
        <v>452</v>
      </c>
      <c r="V29" s="128">
        <f>N29</f>
        <v>0.15912000000000001</v>
      </c>
    </row>
    <row r="30" spans="1:22" ht="30" customHeight="1">
      <c r="A30" s="129" t="s">
        <v>356</v>
      </c>
      <c r="B30" s="129" t="s">
        <v>359</v>
      </c>
      <c r="C30" s="129" t="s">
        <v>358</v>
      </c>
      <c r="D30" s="129" t="s">
        <v>357</v>
      </c>
      <c r="E30" s="129" t="s">
        <v>105</v>
      </c>
      <c r="F30" s="155">
        <f>SUM(V29:V29)</f>
        <v>0.15912000000000001</v>
      </c>
      <c r="G30" s="155"/>
      <c r="H30" s="155"/>
      <c r="I30" s="155"/>
      <c r="J30" s="155"/>
      <c r="K30" s="155">
        <f>IF(ROUND(F30*공량설정_일위대가!B18/100, 공량설정_일위대가!C19) = 0, ROUND(F30*공량설정_일위대가!B18/100, 5), ROUND(F30*공량설정_일위대가!B18/100, 공량설정_일위대가!C19))</f>
        <v>0.15909999999999999</v>
      </c>
      <c r="L30" s="129" t="s">
        <v>105</v>
      </c>
      <c r="M30" s="155"/>
      <c r="N30" s="155"/>
      <c r="O30" s="155" t="s">
        <v>500</v>
      </c>
      <c r="P30" s="129" t="s">
        <v>105</v>
      </c>
      <c r="Q30" s="131" t="s">
        <v>301</v>
      </c>
      <c r="R30" s="131" t="s">
        <v>105</v>
      </c>
      <c r="T30" s="131" t="s">
        <v>451</v>
      </c>
    </row>
    <row r="31" spans="1:22" ht="30" customHeight="1">
      <c r="A31" s="155"/>
      <c r="B31" s="218" t="s">
        <v>610</v>
      </c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</row>
    <row r="32" spans="1:22" ht="30" customHeight="1">
      <c r="A32" s="129" t="s">
        <v>192</v>
      </c>
      <c r="B32" s="129" t="s">
        <v>194</v>
      </c>
      <c r="C32" s="129" t="s">
        <v>193</v>
      </c>
      <c r="D32" s="129" t="s">
        <v>148</v>
      </c>
      <c r="E32" s="129" t="s">
        <v>574</v>
      </c>
      <c r="F32" s="155">
        <v>1</v>
      </c>
      <c r="G32" s="155">
        <v>0</v>
      </c>
      <c r="H32" s="155">
        <v>-10</v>
      </c>
      <c r="I32" s="155"/>
      <c r="J32" s="155"/>
      <c r="K32" s="155">
        <v>1</v>
      </c>
      <c r="L32" s="129" t="s">
        <v>359</v>
      </c>
      <c r="M32" s="155">
        <f>0.1768*(H32+100)/100*(I32+100)/100*(J32+100)/100</f>
        <v>0.15912000000000001</v>
      </c>
      <c r="N32" s="155">
        <f>F32*M32</f>
        <v>0.15912000000000001</v>
      </c>
      <c r="O32" s="129" t="s">
        <v>500</v>
      </c>
      <c r="P32" s="129" t="s">
        <v>105</v>
      </c>
      <c r="Q32" s="131" t="s">
        <v>298</v>
      </c>
      <c r="R32" s="131" t="s">
        <v>356</v>
      </c>
      <c r="S32" s="128">
        <v>0.17680000000000001</v>
      </c>
      <c r="T32" s="131" t="s">
        <v>448</v>
      </c>
      <c r="V32" s="128">
        <f>N32</f>
        <v>0.15912000000000001</v>
      </c>
    </row>
    <row r="33" spans="1:22" ht="30" customHeight="1">
      <c r="A33" s="129" t="s">
        <v>356</v>
      </c>
      <c r="B33" s="129" t="s">
        <v>359</v>
      </c>
      <c r="C33" s="129" t="s">
        <v>358</v>
      </c>
      <c r="D33" s="129" t="s">
        <v>357</v>
      </c>
      <c r="E33" s="129" t="s">
        <v>105</v>
      </c>
      <c r="F33" s="155">
        <f>SUM(V32:V32)</f>
        <v>0.15912000000000001</v>
      </c>
      <c r="G33" s="155"/>
      <c r="H33" s="155"/>
      <c r="I33" s="155"/>
      <c r="J33" s="155"/>
      <c r="K33" s="155">
        <f>IF(ROUND(F33*공량설정_일위대가!B20/100, 공량설정_일위대가!C21) = 0, ROUND(F33*공량설정_일위대가!B20/100, 5), ROUND(F33*공량설정_일위대가!B20/100, 공량설정_일위대가!C21))</f>
        <v>0.15909999999999999</v>
      </c>
      <c r="L33" s="129" t="s">
        <v>105</v>
      </c>
      <c r="M33" s="155"/>
      <c r="N33" s="155"/>
      <c r="O33" s="155" t="s">
        <v>500</v>
      </c>
      <c r="P33" s="129" t="s">
        <v>105</v>
      </c>
      <c r="Q33" s="131" t="s">
        <v>298</v>
      </c>
      <c r="R33" s="131" t="s">
        <v>105</v>
      </c>
      <c r="T33" s="131" t="s">
        <v>447</v>
      </c>
    </row>
    <row r="34" spans="1:22" ht="30" customHeight="1">
      <c r="A34" s="155"/>
      <c r="B34" s="218" t="s">
        <v>609</v>
      </c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</row>
    <row r="35" spans="1:22" ht="30" customHeight="1">
      <c r="A35" s="129" t="s">
        <v>176</v>
      </c>
      <c r="B35" s="129" t="s">
        <v>178</v>
      </c>
      <c r="C35" s="129" t="s">
        <v>177</v>
      </c>
      <c r="D35" s="129" t="s">
        <v>148</v>
      </c>
      <c r="E35" s="129" t="s">
        <v>573</v>
      </c>
      <c r="F35" s="155">
        <v>1</v>
      </c>
      <c r="G35" s="155">
        <v>0</v>
      </c>
      <c r="H35" s="155">
        <v>-10</v>
      </c>
      <c r="I35" s="155"/>
      <c r="J35" s="155"/>
      <c r="K35" s="155">
        <v>1</v>
      </c>
      <c r="L35" s="129" t="s">
        <v>359</v>
      </c>
      <c r="M35" s="155">
        <f>0.1768*(H35+100)/100*(I35+100)/100*(J35+100)/100</f>
        <v>0.15912000000000001</v>
      </c>
      <c r="N35" s="155">
        <f>F35*M35</f>
        <v>0.15912000000000001</v>
      </c>
      <c r="O35" s="129" t="s">
        <v>500</v>
      </c>
      <c r="P35" s="129" t="s">
        <v>105</v>
      </c>
      <c r="Q35" s="131" t="s">
        <v>243</v>
      </c>
      <c r="R35" s="131" t="s">
        <v>356</v>
      </c>
      <c r="S35" s="128">
        <v>0.17680000000000001</v>
      </c>
      <c r="T35" s="131" t="s">
        <v>444</v>
      </c>
      <c r="V35" s="128">
        <f>N35</f>
        <v>0.15912000000000001</v>
      </c>
    </row>
    <row r="36" spans="1:22" ht="30" customHeight="1">
      <c r="A36" s="129" t="s">
        <v>356</v>
      </c>
      <c r="B36" s="129" t="s">
        <v>359</v>
      </c>
      <c r="C36" s="129" t="s">
        <v>358</v>
      </c>
      <c r="D36" s="129" t="s">
        <v>357</v>
      </c>
      <c r="E36" s="129" t="s">
        <v>105</v>
      </c>
      <c r="F36" s="155">
        <f>SUM(V35:V35)</f>
        <v>0.15912000000000001</v>
      </c>
      <c r="G36" s="155"/>
      <c r="H36" s="155"/>
      <c r="I36" s="155"/>
      <c r="J36" s="155"/>
      <c r="K36" s="155">
        <f>IF(ROUND(F36*공량설정_일위대가!B22/100, 공량설정_일위대가!C23) = 0, ROUND(F36*공량설정_일위대가!B22/100, 5), ROUND(F36*공량설정_일위대가!B22/100, 공량설정_일위대가!C23))</f>
        <v>0.15909999999999999</v>
      </c>
      <c r="L36" s="129" t="s">
        <v>105</v>
      </c>
      <c r="M36" s="155"/>
      <c r="N36" s="155"/>
      <c r="O36" s="155" t="s">
        <v>500</v>
      </c>
      <c r="P36" s="129" t="s">
        <v>105</v>
      </c>
      <c r="Q36" s="131" t="s">
        <v>243</v>
      </c>
      <c r="R36" s="131" t="s">
        <v>105</v>
      </c>
      <c r="T36" s="131" t="s">
        <v>443</v>
      </c>
    </row>
    <row r="37" spans="1:22" ht="30" customHeight="1">
      <c r="A37" s="155"/>
      <c r="B37" s="218" t="s">
        <v>608</v>
      </c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</row>
    <row r="38" spans="1:22" ht="30" customHeight="1">
      <c r="A38" s="129" t="s">
        <v>184</v>
      </c>
      <c r="B38" s="129" t="s">
        <v>186</v>
      </c>
      <c r="C38" s="129" t="s">
        <v>185</v>
      </c>
      <c r="D38" s="129" t="s">
        <v>148</v>
      </c>
      <c r="E38" s="129" t="s">
        <v>574</v>
      </c>
      <c r="F38" s="155">
        <v>1</v>
      </c>
      <c r="G38" s="155">
        <v>0</v>
      </c>
      <c r="H38" s="155">
        <v>-10</v>
      </c>
      <c r="I38" s="155"/>
      <c r="J38" s="155"/>
      <c r="K38" s="155">
        <v>1</v>
      </c>
      <c r="L38" s="129" t="s">
        <v>359</v>
      </c>
      <c r="M38" s="155">
        <f>0.1936*(H38+100)/100*(I38+100)/100*(J38+100)/100</f>
        <v>0.17424000000000001</v>
      </c>
      <c r="N38" s="155">
        <f>F38*M38</f>
        <v>0.17424000000000001</v>
      </c>
      <c r="O38" s="129" t="s">
        <v>500</v>
      </c>
      <c r="P38" s="129" t="s">
        <v>105</v>
      </c>
      <c r="Q38" s="131" t="s">
        <v>249</v>
      </c>
      <c r="R38" s="131" t="s">
        <v>356</v>
      </c>
      <c r="S38" s="128">
        <v>0.19359999999999999</v>
      </c>
      <c r="T38" s="131" t="s">
        <v>440</v>
      </c>
      <c r="V38" s="128">
        <f>N38</f>
        <v>0.17424000000000001</v>
      </c>
    </row>
    <row r="39" spans="1:22" ht="30" customHeight="1">
      <c r="A39" s="129" t="s">
        <v>356</v>
      </c>
      <c r="B39" s="129" t="s">
        <v>359</v>
      </c>
      <c r="C39" s="129" t="s">
        <v>358</v>
      </c>
      <c r="D39" s="129" t="s">
        <v>357</v>
      </c>
      <c r="E39" s="129" t="s">
        <v>105</v>
      </c>
      <c r="F39" s="155">
        <f>SUM(V38:V38)</f>
        <v>0.17424000000000001</v>
      </c>
      <c r="G39" s="155"/>
      <c r="H39" s="155"/>
      <c r="I39" s="155"/>
      <c r="J39" s="155"/>
      <c r="K39" s="155">
        <f>IF(ROUND(F39*공량설정_일위대가!B24/100, 공량설정_일위대가!C25) = 0, ROUND(F39*공량설정_일위대가!B24/100, 5), ROUND(F39*공량설정_일위대가!B24/100, 공량설정_일위대가!C25))</f>
        <v>0.17419999999999999</v>
      </c>
      <c r="L39" s="129" t="s">
        <v>105</v>
      </c>
      <c r="M39" s="155"/>
      <c r="N39" s="155"/>
      <c r="O39" s="155" t="s">
        <v>500</v>
      </c>
      <c r="P39" s="129" t="s">
        <v>105</v>
      </c>
      <c r="Q39" s="131" t="s">
        <v>249</v>
      </c>
      <c r="R39" s="131" t="s">
        <v>105</v>
      </c>
      <c r="T39" s="131" t="s">
        <v>439</v>
      </c>
    </row>
    <row r="40" spans="1:22" ht="30" customHeight="1">
      <c r="A40" s="155"/>
      <c r="B40" s="218" t="s">
        <v>607</v>
      </c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</row>
    <row r="41" spans="1:22" ht="30" customHeight="1">
      <c r="A41" s="129" t="s">
        <v>200</v>
      </c>
      <c r="B41" s="129" t="s">
        <v>202</v>
      </c>
      <c r="C41" s="129" t="s">
        <v>201</v>
      </c>
      <c r="D41" s="129" t="s">
        <v>148</v>
      </c>
      <c r="E41" s="129" t="s">
        <v>573</v>
      </c>
      <c r="F41" s="155">
        <v>1</v>
      </c>
      <c r="G41" s="155">
        <v>0</v>
      </c>
      <c r="H41" s="155">
        <v>-10</v>
      </c>
      <c r="I41" s="155"/>
      <c r="J41" s="155"/>
      <c r="K41" s="155">
        <v>1</v>
      </c>
      <c r="L41" s="129" t="s">
        <v>359</v>
      </c>
      <c r="M41" s="155">
        <f>0.2104*(H41+100)/100*(I41+100)/100*(J41+100)/100</f>
        <v>0.18936</v>
      </c>
      <c r="N41" s="155">
        <f>F41*M41</f>
        <v>0.18936</v>
      </c>
      <c r="O41" s="129" t="s">
        <v>500</v>
      </c>
      <c r="P41" s="129" t="s">
        <v>105</v>
      </c>
      <c r="Q41" s="131" t="s">
        <v>252</v>
      </c>
      <c r="R41" s="131" t="s">
        <v>356</v>
      </c>
      <c r="S41" s="128">
        <v>0.2104</v>
      </c>
      <c r="T41" s="131" t="s">
        <v>436</v>
      </c>
      <c r="V41" s="128">
        <f>N41</f>
        <v>0.18936</v>
      </c>
    </row>
    <row r="42" spans="1:22" ht="30" customHeight="1">
      <c r="A42" s="129" t="s">
        <v>356</v>
      </c>
      <c r="B42" s="129" t="s">
        <v>359</v>
      </c>
      <c r="C42" s="129" t="s">
        <v>358</v>
      </c>
      <c r="D42" s="129" t="s">
        <v>357</v>
      </c>
      <c r="E42" s="129" t="s">
        <v>105</v>
      </c>
      <c r="F42" s="155">
        <f>SUM(V41:V41)</f>
        <v>0.18936</v>
      </c>
      <c r="G42" s="155"/>
      <c r="H42" s="155"/>
      <c r="I42" s="155"/>
      <c r="J42" s="155"/>
      <c r="K42" s="155">
        <f>IF(ROUND(F42*공량설정_일위대가!B26/100, 공량설정_일위대가!C27) = 0, ROUND(F42*공량설정_일위대가!B26/100, 5), ROUND(F42*공량설정_일위대가!B26/100, 공량설정_일위대가!C27))</f>
        <v>0.18940000000000001</v>
      </c>
      <c r="L42" s="129" t="s">
        <v>105</v>
      </c>
      <c r="M42" s="155"/>
      <c r="N42" s="155"/>
      <c r="O42" s="155" t="s">
        <v>500</v>
      </c>
      <c r="P42" s="129" t="s">
        <v>105</v>
      </c>
      <c r="Q42" s="131" t="s">
        <v>252</v>
      </c>
      <c r="R42" s="131" t="s">
        <v>105</v>
      </c>
      <c r="T42" s="131" t="s">
        <v>435</v>
      </c>
    </row>
    <row r="43" spans="1:22" ht="30" customHeight="1">
      <c r="A43" s="155"/>
      <c r="B43" s="218" t="s">
        <v>606</v>
      </c>
      <c r="C43" s="218"/>
      <c r="D43" s="218"/>
      <c r="E43" s="218"/>
      <c r="F43" s="218"/>
      <c r="G43" s="218"/>
      <c r="H43" s="218"/>
      <c r="I43" s="218"/>
      <c r="J43" s="218"/>
      <c r="K43" s="218"/>
      <c r="L43" s="218"/>
      <c r="M43" s="218"/>
      <c r="N43" s="218"/>
      <c r="O43" s="218"/>
      <c r="P43" s="218"/>
    </row>
    <row r="44" spans="1:22" ht="30" customHeight="1">
      <c r="A44" s="129" t="s">
        <v>188</v>
      </c>
      <c r="B44" s="129" t="s">
        <v>190</v>
      </c>
      <c r="C44" s="129" t="s">
        <v>189</v>
      </c>
      <c r="D44" s="129" t="s">
        <v>148</v>
      </c>
      <c r="E44" s="129" t="s">
        <v>573</v>
      </c>
      <c r="F44" s="155">
        <v>1</v>
      </c>
      <c r="G44" s="155">
        <v>0</v>
      </c>
      <c r="H44" s="155">
        <v>-10</v>
      </c>
      <c r="I44" s="155"/>
      <c r="J44" s="155"/>
      <c r="K44" s="155">
        <v>1</v>
      </c>
      <c r="L44" s="129" t="s">
        <v>359</v>
      </c>
      <c r="M44" s="155">
        <f>0.2104*(H44+100)/100*(I44+100)/100*(J44+100)/100</f>
        <v>0.18936</v>
      </c>
      <c r="N44" s="155">
        <f>F44*M44</f>
        <v>0.18936</v>
      </c>
      <c r="O44" s="129" t="s">
        <v>500</v>
      </c>
      <c r="P44" s="129" t="s">
        <v>105</v>
      </c>
      <c r="Q44" s="131" t="s">
        <v>295</v>
      </c>
      <c r="R44" s="131" t="s">
        <v>356</v>
      </c>
      <c r="S44" s="128">
        <v>0.2104</v>
      </c>
      <c r="T44" s="131" t="s">
        <v>430</v>
      </c>
      <c r="V44" s="128">
        <f>N44</f>
        <v>0.18936</v>
      </c>
    </row>
    <row r="45" spans="1:22" ht="30" customHeight="1">
      <c r="A45" s="129" t="s">
        <v>356</v>
      </c>
      <c r="B45" s="129" t="s">
        <v>359</v>
      </c>
      <c r="C45" s="129" t="s">
        <v>358</v>
      </c>
      <c r="D45" s="129" t="s">
        <v>357</v>
      </c>
      <c r="E45" s="129" t="s">
        <v>105</v>
      </c>
      <c r="F45" s="155">
        <f>SUM(V44:V44)</f>
        <v>0.18936</v>
      </c>
      <c r="G45" s="155"/>
      <c r="H45" s="155"/>
      <c r="I45" s="155"/>
      <c r="J45" s="155"/>
      <c r="K45" s="155">
        <f>IF(ROUND(F45*공량설정_일위대가!B28/100, 공량설정_일위대가!C29) = 0, ROUND(F45*공량설정_일위대가!B28/100, 5), ROUND(F45*공량설정_일위대가!B28/100, 공량설정_일위대가!C29))</f>
        <v>0.18940000000000001</v>
      </c>
      <c r="L45" s="129" t="s">
        <v>105</v>
      </c>
      <c r="M45" s="155"/>
      <c r="N45" s="155"/>
      <c r="O45" s="155" t="s">
        <v>500</v>
      </c>
      <c r="P45" s="129" t="s">
        <v>105</v>
      </c>
      <c r="Q45" s="131" t="s">
        <v>295</v>
      </c>
      <c r="R45" s="131" t="s">
        <v>105</v>
      </c>
      <c r="T45" s="131" t="s">
        <v>429</v>
      </c>
    </row>
    <row r="46" spans="1:22" ht="30" customHeight="1">
      <c r="A46" s="155"/>
      <c r="B46" s="218" t="s">
        <v>605</v>
      </c>
      <c r="C46" s="218"/>
      <c r="D46" s="218"/>
      <c r="E46" s="218"/>
      <c r="F46" s="218"/>
      <c r="G46" s="218"/>
      <c r="H46" s="218"/>
      <c r="I46" s="218"/>
      <c r="J46" s="218"/>
      <c r="K46" s="218"/>
      <c r="L46" s="218"/>
      <c r="M46" s="218"/>
      <c r="N46" s="218"/>
      <c r="O46" s="218"/>
      <c r="P46" s="218"/>
    </row>
    <row r="47" spans="1:22" ht="30" customHeight="1">
      <c r="A47" s="129" t="s">
        <v>426</v>
      </c>
      <c r="B47" s="129" t="s">
        <v>208</v>
      </c>
      <c r="C47" s="129" t="s">
        <v>201</v>
      </c>
      <c r="D47" s="129" t="s">
        <v>148</v>
      </c>
      <c r="E47" s="129" t="s">
        <v>591</v>
      </c>
      <c r="F47" s="155">
        <v>1</v>
      </c>
      <c r="G47" s="155">
        <v>0</v>
      </c>
      <c r="H47" s="155">
        <v>-10</v>
      </c>
      <c r="I47" s="155">
        <v>-70</v>
      </c>
      <c r="J47" s="155"/>
      <c r="K47" s="155">
        <v>1</v>
      </c>
      <c r="L47" s="129" t="s">
        <v>359</v>
      </c>
      <c r="M47" s="155">
        <f>0.2104*(H47+100)/100*(I47+100)/100*(J47+100)/100</f>
        <v>5.6807999999999997E-2</v>
      </c>
      <c r="N47" s="155">
        <f>F47*M47</f>
        <v>5.6807999999999997E-2</v>
      </c>
      <c r="O47" s="129" t="s">
        <v>500</v>
      </c>
      <c r="P47" s="129" t="s">
        <v>105</v>
      </c>
      <c r="Q47" s="131" t="s">
        <v>228</v>
      </c>
      <c r="R47" s="131" t="s">
        <v>356</v>
      </c>
      <c r="S47" s="128">
        <v>0.2104</v>
      </c>
      <c r="T47" s="131" t="s">
        <v>425</v>
      </c>
      <c r="V47" s="128">
        <f>N47</f>
        <v>5.6807999999999997E-2</v>
      </c>
    </row>
    <row r="48" spans="1:22" ht="30" customHeight="1">
      <c r="A48" s="129" t="s">
        <v>356</v>
      </c>
      <c r="B48" s="129" t="s">
        <v>359</v>
      </c>
      <c r="C48" s="129" t="s">
        <v>358</v>
      </c>
      <c r="D48" s="129" t="s">
        <v>357</v>
      </c>
      <c r="E48" s="129" t="s">
        <v>105</v>
      </c>
      <c r="F48" s="155">
        <f>SUM(V47:V47)</f>
        <v>5.6807999999999997E-2</v>
      </c>
      <c r="G48" s="155"/>
      <c r="H48" s="155"/>
      <c r="I48" s="155"/>
      <c r="J48" s="155"/>
      <c r="K48" s="155">
        <f>IF(ROUND(F48*공량설정_일위대가!B30/100, 공량설정_일위대가!C31) = 0, ROUND(F48*공량설정_일위대가!B30/100, 5), ROUND(F48*공량설정_일위대가!B30/100, 공량설정_일위대가!C31))</f>
        <v>5.6800000000000003E-2</v>
      </c>
      <c r="L48" s="129" t="s">
        <v>105</v>
      </c>
      <c r="M48" s="155"/>
      <c r="N48" s="155"/>
      <c r="O48" s="155" t="s">
        <v>500</v>
      </c>
      <c r="P48" s="129" t="s">
        <v>105</v>
      </c>
      <c r="Q48" s="131" t="s">
        <v>228</v>
      </c>
      <c r="R48" s="131" t="s">
        <v>105</v>
      </c>
      <c r="T48" s="131" t="s">
        <v>424</v>
      </c>
    </row>
    <row r="49" spans="1:22" ht="30" customHeight="1">
      <c r="A49" s="155"/>
      <c r="B49" s="218" t="s">
        <v>604</v>
      </c>
      <c r="C49" s="218"/>
      <c r="D49" s="218"/>
      <c r="E49" s="218"/>
      <c r="F49" s="218"/>
      <c r="G49" s="218"/>
      <c r="H49" s="218"/>
      <c r="I49" s="218"/>
      <c r="J49" s="218"/>
      <c r="K49" s="218"/>
      <c r="L49" s="218"/>
      <c r="M49" s="218"/>
      <c r="N49" s="218"/>
      <c r="O49" s="218"/>
      <c r="P49" s="218"/>
    </row>
    <row r="50" spans="1:22" ht="30" customHeight="1">
      <c r="A50" s="129" t="s">
        <v>421</v>
      </c>
      <c r="B50" s="129" t="s">
        <v>208</v>
      </c>
      <c r="C50" s="129" t="s">
        <v>189</v>
      </c>
      <c r="D50" s="129" t="s">
        <v>148</v>
      </c>
      <c r="E50" s="129" t="s">
        <v>591</v>
      </c>
      <c r="F50" s="155">
        <v>1</v>
      </c>
      <c r="G50" s="155">
        <v>0</v>
      </c>
      <c r="H50" s="155">
        <v>-10</v>
      </c>
      <c r="I50" s="155">
        <v>-70</v>
      </c>
      <c r="J50" s="155"/>
      <c r="K50" s="155">
        <v>1</v>
      </c>
      <c r="L50" s="129" t="s">
        <v>359</v>
      </c>
      <c r="M50" s="155">
        <f>0.2104*(H50+100)/100*(I50+100)/100*(J50+100)/100</f>
        <v>5.6807999999999997E-2</v>
      </c>
      <c r="N50" s="155">
        <f>F50*M50</f>
        <v>5.6807999999999997E-2</v>
      </c>
      <c r="O50" s="129" t="s">
        <v>500</v>
      </c>
      <c r="P50" s="129" t="s">
        <v>105</v>
      </c>
      <c r="Q50" s="131" t="s">
        <v>270</v>
      </c>
      <c r="R50" s="131" t="s">
        <v>356</v>
      </c>
      <c r="S50" s="128">
        <v>0.2104</v>
      </c>
      <c r="T50" s="131" t="s">
        <v>420</v>
      </c>
      <c r="V50" s="128">
        <f>N50</f>
        <v>5.6807999999999997E-2</v>
      </c>
    </row>
    <row r="51" spans="1:22" ht="30" customHeight="1">
      <c r="A51" s="129" t="s">
        <v>356</v>
      </c>
      <c r="B51" s="129" t="s">
        <v>359</v>
      </c>
      <c r="C51" s="129" t="s">
        <v>358</v>
      </c>
      <c r="D51" s="129" t="s">
        <v>357</v>
      </c>
      <c r="E51" s="129" t="s">
        <v>105</v>
      </c>
      <c r="F51" s="155">
        <f>SUM(V50:V50)</f>
        <v>5.6807999999999997E-2</v>
      </c>
      <c r="G51" s="155"/>
      <c r="H51" s="155"/>
      <c r="I51" s="155"/>
      <c r="J51" s="155"/>
      <c r="K51" s="155">
        <f>IF(ROUND(F51*공량설정_일위대가!B32/100, 공량설정_일위대가!C33) = 0, ROUND(F51*공량설정_일위대가!B32/100, 5), ROUND(F51*공량설정_일위대가!B32/100, 공량설정_일위대가!C33))</f>
        <v>5.6800000000000003E-2</v>
      </c>
      <c r="L51" s="129" t="s">
        <v>105</v>
      </c>
      <c r="M51" s="155"/>
      <c r="N51" s="155"/>
      <c r="O51" s="155" t="s">
        <v>500</v>
      </c>
      <c r="P51" s="129" t="s">
        <v>105</v>
      </c>
      <c r="Q51" s="131" t="s">
        <v>270</v>
      </c>
      <c r="R51" s="131" t="s">
        <v>105</v>
      </c>
      <c r="T51" s="131" t="s">
        <v>419</v>
      </c>
    </row>
    <row r="52" spans="1:22" ht="30" customHeight="1">
      <c r="A52" s="155"/>
      <c r="B52" s="218" t="s">
        <v>603</v>
      </c>
      <c r="C52" s="218"/>
      <c r="D52" s="218"/>
      <c r="E52" s="218"/>
      <c r="F52" s="218"/>
      <c r="G52" s="218"/>
      <c r="H52" s="218"/>
      <c r="I52" s="218"/>
      <c r="J52" s="218"/>
      <c r="K52" s="218"/>
      <c r="L52" s="218"/>
      <c r="M52" s="218"/>
      <c r="N52" s="218"/>
      <c r="O52" s="218"/>
      <c r="P52" s="218"/>
    </row>
    <row r="53" spans="1:22" ht="30" customHeight="1">
      <c r="A53" s="129" t="s">
        <v>416</v>
      </c>
      <c r="B53" s="129" t="s">
        <v>208</v>
      </c>
      <c r="C53" s="129" t="s">
        <v>185</v>
      </c>
      <c r="D53" s="129" t="s">
        <v>148</v>
      </c>
      <c r="E53" s="129" t="s">
        <v>591</v>
      </c>
      <c r="F53" s="155">
        <v>1</v>
      </c>
      <c r="G53" s="155">
        <v>0</v>
      </c>
      <c r="H53" s="155">
        <v>-10</v>
      </c>
      <c r="I53" s="155">
        <v>-70</v>
      </c>
      <c r="J53" s="155"/>
      <c r="K53" s="155">
        <v>1</v>
      </c>
      <c r="L53" s="129" t="s">
        <v>359</v>
      </c>
      <c r="M53" s="155">
        <f>0.1936*(H53+100)/100*(I53+100)/100*(J53+100)/100</f>
        <v>5.2271999999999999E-2</v>
      </c>
      <c r="N53" s="155">
        <f>F53*M53</f>
        <v>5.2271999999999999E-2</v>
      </c>
      <c r="O53" s="129" t="s">
        <v>500</v>
      </c>
      <c r="P53" s="129" t="s">
        <v>105</v>
      </c>
      <c r="Q53" s="131" t="s">
        <v>225</v>
      </c>
      <c r="R53" s="131" t="s">
        <v>356</v>
      </c>
      <c r="S53" s="128">
        <v>0.19359999999999999</v>
      </c>
      <c r="T53" s="131" t="s">
        <v>415</v>
      </c>
      <c r="V53" s="128">
        <f>N53</f>
        <v>5.2271999999999999E-2</v>
      </c>
    </row>
    <row r="54" spans="1:22" ht="30" customHeight="1">
      <c r="A54" s="129" t="s">
        <v>356</v>
      </c>
      <c r="B54" s="129" t="s">
        <v>359</v>
      </c>
      <c r="C54" s="129" t="s">
        <v>358</v>
      </c>
      <c r="D54" s="129" t="s">
        <v>357</v>
      </c>
      <c r="E54" s="129" t="s">
        <v>105</v>
      </c>
      <c r="F54" s="155">
        <f>SUM(V53:V53)</f>
        <v>5.2271999999999999E-2</v>
      </c>
      <c r="G54" s="155"/>
      <c r="H54" s="155"/>
      <c r="I54" s="155"/>
      <c r="J54" s="155"/>
      <c r="K54" s="155">
        <f>IF(ROUND(F54*공량설정_일위대가!B34/100, 공량설정_일위대가!C35) = 0, ROUND(F54*공량설정_일위대가!B34/100, 5), ROUND(F54*공량설정_일위대가!B34/100, 공량설정_일위대가!C35))</f>
        <v>5.2299999999999999E-2</v>
      </c>
      <c r="L54" s="129" t="s">
        <v>105</v>
      </c>
      <c r="M54" s="155"/>
      <c r="N54" s="155"/>
      <c r="O54" s="155" t="s">
        <v>500</v>
      </c>
      <c r="P54" s="129" t="s">
        <v>105</v>
      </c>
      <c r="Q54" s="131" t="s">
        <v>225</v>
      </c>
      <c r="R54" s="131" t="s">
        <v>105</v>
      </c>
      <c r="T54" s="131" t="s">
        <v>414</v>
      </c>
    </row>
    <row r="55" spans="1:22" ht="30" customHeight="1">
      <c r="A55" s="155"/>
      <c r="B55" s="218" t="s">
        <v>602</v>
      </c>
      <c r="C55" s="218"/>
      <c r="D55" s="218"/>
      <c r="E55" s="218"/>
      <c r="F55" s="218"/>
      <c r="G55" s="218"/>
      <c r="H55" s="218"/>
      <c r="I55" s="218"/>
      <c r="J55" s="218"/>
      <c r="K55" s="218"/>
      <c r="L55" s="218"/>
      <c r="M55" s="218"/>
      <c r="N55" s="218"/>
      <c r="O55" s="218"/>
      <c r="P55" s="218"/>
    </row>
    <row r="56" spans="1:22" ht="30" customHeight="1">
      <c r="A56" s="129" t="s">
        <v>411</v>
      </c>
      <c r="B56" s="129" t="s">
        <v>208</v>
      </c>
      <c r="C56" s="129" t="s">
        <v>197</v>
      </c>
      <c r="D56" s="129" t="s">
        <v>148</v>
      </c>
      <c r="E56" s="129" t="s">
        <v>591</v>
      </c>
      <c r="F56" s="155">
        <v>1</v>
      </c>
      <c r="G56" s="155">
        <v>0</v>
      </c>
      <c r="H56" s="155">
        <v>-10</v>
      </c>
      <c r="I56" s="155">
        <v>-70</v>
      </c>
      <c r="J56" s="155"/>
      <c r="K56" s="155">
        <v>1</v>
      </c>
      <c r="L56" s="129" t="s">
        <v>359</v>
      </c>
      <c r="M56" s="155">
        <f>0.1768*(H56+100)/100*(I56+100)/100*(J56+100)/100</f>
        <v>4.7736000000000001E-2</v>
      </c>
      <c r="N56" s="155">
        <f>F56*M56</f>
        <v>4.7736000000000001E-2</v>
      </c>
      <c r="O56" s="129" t="s">
        <v>500</v>
      </c>
      <c r="P56" s="129" t="s">
        <v>105</v>
      </c>
      <c r="Q56" s="131" t="s">
        <v>276</v>
      </c>
      <c r="R56" s="131" t="s">
        <v>356</v>
      </c>
      <c r="S56" s="128">
        <v>0.17680000000000001</v>
      </c>
      <c r="T56" s="131" t="s">
        <v>410</v>
      </c>
      <c r="V56" s="128">
        <f>N56</f>
        <v>4.7736000000000001E-2</v>
      </c>
    </row>
    <row r="57" spans="1:22" ht="30" customHeight="1">
      <c r="A57" s="129" t="s">
        <v>356</v>
      </c>
      <c r="B57" s="129" t="s">
        <v>359</v>
      </c>
      <c r="C57" s="129" t="s">
        <v>358</v>
      </c>
      <c r="D57" s="129" t="s">
        <v>357</v>
      </c>
      <c r="E57" s="129" t="s">
        <v>105</v>
      </c>
      <c r="F57" s="155">
        <f>SUM(V56:V56)</f>
        <v>4.7736000000000001E-2</v>
      </c>
      <c r="G57" s="155"/>
      <c r="H57" s="155"/>
      <c r="I57" s="155"/>
      <c r="J57" s="155"/>
      <c r="K57" s="155">
        <f>IF(ROUND(F57*공량설정_일위대가!B36/100, 공량설정_일위대가!C37) = 0, ROUND(F57*공량설정_일위대가!B36/100, 5), ROUND(F57*공량설정_일위대가!B36/100, 공량설정_일위대가!C37))</f>
        <v>4.7699999999999999E-2</v>
      </c>
      <c r="L57" s="129" t="s">
        <v>105</v>
      </c>
      <c r="M57" s="155"/>
      <c r="N57" s="155"/>
      <c r="O57" s="155" t="s">
        <v>500</v>
      </c>
      <c r="P57" s="129" t="s">
        <v>105</v>
      </c>
      <c r="Q57" s="131" t="s">
        <v>276</v>
      </c>
      <c r="R57" s="131" t="s">
        <v>105</v>
      </c>
      <c r="T57" s="131" t="s">
        <v>409</v>
      </c>
    </row>
    <row r="58" spans="1:22" ht="30" customHeight="1">
      <c r="A58" s="155"/>
      <c r="B58" s="218" t="s">
        <v>601</v>
      </c>
      <c r="C58" s="218"/>
      <c r="D58" s="218"/>
      <c r="E58" s="218"/>
      <c r="F58" s="218"/>
      <c r="G58" s="218"/>
      <c r="H58" s="218"/>
      <c r="I58" s="218"/>
      <c r="J58" s="218"/>
      <c r="K58" s="218"/>
      <c r="L58" s="218"/>
      <c r="M58" s="218"/>
      <c r="N58" s="218"/>
      <c r="O58" s="218"/>
      <c r="P58" s="218"/>
    </row>
    <row r="59" spans="1:22" ht="30" customHeight="1">
      <c r="A59" s="129" t="s">
        <v>406</v>
      </c>
      <c r="B59" s="129" t="s">
        <v>208</v>
      </c>
      <c r="C59" s="129" t="s">
        <v>181</v>
      </c>
      <c r="D59" s="129" t="s">
        <v>148</v>
      </c>
      <c r="E59" s="129" t="s">
        <v>591</v>
      </c>
      <c r="F59" s="155">
        <v>1</v>
      </c>
      <c r="G59" s="155">
        <v>0</v>
      </c>
      <c r="H59" s="155">
        <v>-10</v>
      </c>
      <c r="I59" s="155">
        <v>-70</v>
      </c>
      <c r="J59" s="155"/>
      <c r="K59" s="155">
        <v>1</v>
      </c>
      <c r="L59" s="129" t="s">
        <v>359</v>
      </c>
      <c r="M59" s="155">
        <f>0.1104*(H59+100)/100*(I59+100)/100*(J59+100)/100</f>
        <v>2.9808000000000005E-2</v>
      </c>
      <c r="N59" s="155">
        <f>F59*M59</f>
        <v>2.9808000000000005E-2</v>
      </c>
      <c r="O59" s="129" t="s">
        <v>500</v>
      </c>
      <c r="P59" s="129" t="s">
        <v>105</v>
      </c>
      <c r="Q59" s="131" t="s">
        <v>222</v>
      </c>
      <c r="R59" s="131" t="s">
        <v>356</v>
      </c>
      <c r="S59" s="128">
        <v>0.1104</v>
      </c>
      <c r="T59" s="131" t="s">
        <v>405</v>
      </c>
      <c r="V59" s="128">
        <f>N59</f>
        <v>2.9808000000000005E-2</v>
      </c>
    </row>
    <row r="60" spans="1:22" ht="30" customHeight="1">
      <c r="A60" s="129" t="s">
        <v>356</v>
      </c>
      <c r="B60" s="129" t="s">
        <v>359</v>
      </c>
      <c r="C60" s="129" t="s">
        <v>358</v>
      </c>
      <c r="D60" s="129" t="s">
        <v>357</v>
      </c>
      <c r="E60" s="129" t="s">
        <v>105</v>
      </c>
      <c r="F60" s="155">
        <f>SUM(V59:V59)</f>
        <v>2.9808000000000005E-2</v>
      </c>
      <c r="G60" s="155"/>
      <c r="H60" s="155"/>
      <c r="I60" s="155"/>
      <c r="J60" s="155"/>
      <c r="K60" s="155">
        <f>IF(ROUND(F60*공량설정_일위대가!B38/100, 공량설정_일위대가!C39) = 0, ROUND(F60*공량설정_일위대가!B38/100, 5), ROUND(F60*공량설정_일위대가!B38/100, 공량설정_일위대가!C39))</f>
        <v>2.98E-2</v>
      </c>
      <c r="L60" s="129" t="s">
        <v>105</v>
      </c>
      <c r="M60" s="155"/>
      <c r="N60" s="155"/>
      <c r="O60" s="155" t="s">
        <v>500</v>
      </c>
      <c r="P60" s="129" t="s">
        <v>105</v>
      </c>
      <c r="Q60" s="131" t="s">
        <v>222</v>
      </c>
      <c r="R60" s="131" t="s">
        <v>105</v>
      </c>
      <c r="T60" s="131" t="s">
        <v>404</v>
      </c>
    </row>
    <row r="61" spans="1:22" ht="30" customHeight="1">
      <c r="A61" s="155"/>
      <c r="B61" s="218" t="s">
        <v>600</v>
      </c>
      <c r="C61" s="218"/>
      <c r="D61" s="218"/>
      <c r="E61" s="218"/>
      <c r="F61" s="218"/>
      <c r="G61" s="218"/>
      <c r="H61" s="218"/>
      <c r="I61" s="218"/>
      <c r="J61" s="218"/>
      <c r="K61" s="218"/>
      <c r="L61" s="218"/>
      <c r="M61" s="218"/>
      <c r="N61" s="218"/>
      <c r="O61" s="218"/>
      <c r="P61" s="218"/>
    </row>
    <row r="62" spans="1:22" ht="30" customHeight="1">
      <c r="A62" s="129" t="s">
        <v>401</v>
      </c>
      <c r="B62" s="129" t="s">
        <v>208</v>
      </c>
      <c r="C62" s="129" t="s">
        <v>193</v>
      </c>
      <c r="D62" s="129" t="s">
        <v>148</v>
      </c>
      <c r="E62" s="129" t="s">
        <v>591</v>
      </c>
      <c r="F62" s="155">
        <v>1</v>
      </c>
      <c r="G62" s="155">
        <v>0</v>
      </c>
      <c r="H62" s="155">
        <v>-10</v>
      </c>
      <c r="I62" s="155">
        <v>-70</v>
      </c>
      <c r="J62" s="155"/>
      <c r="K62" s="155">
        <v>1</v>
      </c>
      <c r="L62" s="129" t="s">
        <v>359</v>
      </c>
      <c r="M62" s="155">
        <f>0.1768*(H62+100)/100*(I62+100)/100*(J62+100)/100</f>
        <v>4.7736000000000001E-2</v>
      </c>
      <c r="N62" s="155">
        <f>F62*M62</f>
        <v>4.7736000000000001E-2</v>
      </c>
      <c r="O62" s="129" t="s">
        <v>500</v>
      </c>
      <c r="P62" s="129" t="s">
        <v>105</v>
      </c>
      <c r="Q62" s="131" t="s">
        <v>273</v>
      </c>
      <c r="R62" s="131" t="s">
        <v>356</v>
      </c>
      <c r="S62" s="128">
        <v>0.17680000000000001</v>
      </c>
      <c r="T62" s="131" t="s">
        <v>400</v>
      </c>
      <c r="V62" s="128">
        <f>N62</f>
        <v>4.7736000000000001E-2</v>
      </c>
    </row>
    <row r="63" spans="1:22" ht="30" customHeight="1">
      <c r="A63" s="129" t="s">
        <v>356</v>
      </c>
      <c r="B63" s="129" t="s">
        <v>359</v>
      </c>
      <c r="C63" s="129" t="s">
        <v>358</v>
      </c>
      <c r="D63" s="129" t="s">
        <v>357</v>
      </c>
      <c r="E63" s="129" t="s">
        <v>105</v>
      </c>
      <c r="F63" s="155">
        <f>SUM(V62:V62)</f>
        <v>4.7736000000000001E-2</v>
      </c>
      <c r="G63" s="155"/>
      <c r="H63" s="155"/>
      <c r="I63" s="155"/>
      <c r="J63" s="155"/>
      <c r="K63" s="155">
        <f>IF(ROUND(F63*공량설정_일위대가!B40/100, 공량설정_일위대가!C41) = 0, ROUND(F63*공량설정_일위대가!B40/100, 5), ROUND(F63*공량설정_일위대가!B40/100, 공량설정_일위대가!C41))</f>
        <v>4.7699999999999999E-2</v>
      </c>
      <c r="L63" s="129" t="s">
        <v>105</v>
      </c>
      <c r="M63" s="155"/>
      <c r="N63" s="155"/>
      <c r="O63" s="155" t="s">
        <v>500</v>
      </c>
      <c r="P63" s="129" t="s">
        <v>105</v>
      </c>
      <c r="Q63" s="131" t="s">
        <v>273</v>
      </c>
      <c r="R63" s="131" t="s">
        <v>105</v>
      </c>
      <c r="T63" s="131" t="s">
        <v>399</v>
      </c>
    </row>
    <row r="64" spans="1:22" ht="30" customHeight="1">
      <c r="A64" s="155"/>
      <c r="B64" s="218" t="s">
        <v>599</v>
      </c>
      <c r="C64" s="218"/>
      <c r="D64" s="218"/>
      <c r="E64" s="218"/>
      <c r="F64" s="218"/>
      <c r="G64" s="218"/>
      <c r="H64" s="218"/>
      <c r="I64" s="218"/>
      <c r="J64" s="218"/>
      <c r="K64" s="218"/>
      <c r="L64" s="218"/>
      <c r="M64" s="218"/>
      <c r="N64" s="218"/>
      <c r="O64" s="218"/>
      <c r="P64" s="218"/>
    </row>
    <row r="65" spans="1:22" ht="30" customHeight="1">
      <c r="A65" s="129" t="s">
        <v>396</v>
      </c>
      <c r="B65" s="129" t="s">
        <v>208</v>
      </c>
      <c r="C65" s="129" t="s">
        <v>177</v>
      </c>
      <c r="D65" s="129" t="s">
        <v>148</v>
      </c>
      <c r="E65" s="129" t="s">
        <v>591</v>
      </c>
      <c r="F65" s="155">
        <v>1</v>
      </c>
      <c r="G65" s="155">
        <v>0</v>
      </c>
      <c r="H65" s="155">
        <v>-10</v>
      </c>
      <c r="I65" s="155">
        <v>-70</v>
      </c>
      <c r="J65" s="155"/>
      <c r="K65" s="155">
        <v>1</v>
      </c>
      <c r="L65" s="129" t="s">
        <v>359</v>
      </c>
      <c r="M65" s="155">
        <f>0.1768*(H65+100)/100*(I65+100)/100*(J65+100)/100</f>
        <v>4.7736000000000001E-2</v>
      </c>
      <c r="N65" s="155">
        <f>F65*M65</f>
        <v>4.7736000000000001E-2</v>
      </c>
      <c r="O65" s="129" t="s">
        <v>500</v>
      </c>
      <c r="P65" s="129" t="s">
        <v>105</v>
      </c>
      <c r="Q65" s="131" t="s">
        <v>219</v>
      </c>
      <c r="R65" s="131" t="s">
        <v>356</v>
      </c>
      <c r="S65" s="128">
        <v>0.17680000000000001</v>
      </c>
      <c r="T65" s="131" t="s">
        <v>395</v>
      </c>
      <c r="V65" s="128">
        <f>N65</f>
        <v>4.7736000000000001E-2</v>
      </c>
    </row>
    <row r="66" spans="1:22" ht="30" customHeight="1">
      <c r="A66" s="129" t="s">
        <v>356</v>
      </c>
      <c r="B66" s="129" t="s">
        <v>359</v>
      </c>
      <c r="C66" s="129" t="s">
        <v>358</v>
      </c>
      <c r="D66" s="129" t="s">
        <v>357</v>
      </c>
      <c r="E66" s="129" t="s">
        <v>105</v>
      </c>
      <c r="F66" s="155">
        <f>SUM(V65:V65)</f>
        <v>4.7736000000000001E-2</v>
      </c>
      <c r="G66" s="155"/>
      <c r="H66" s="155"/>
      <c r="I66" s="155"/>
      <c r="J66" s="155"/>
      <c r="K66" s="155">
        <f>IF(ROUND(F66*공량설정_일위대가!B42/100, 공량설정_일위대가!C43) = 0, ROUND(F66*공량설정_일위대가!B42/100, 5), ROUND(F66*공량설정_일위대가!B42/100, 공량설정_일위대가!C43))</f>
        <v>4.7699999999999999E-2</v>
      </c>
      <c r="L66" s="129" t="s">
        <v>105</v>
      </c>
      <c r="M66" s="155"/>
      <c r="N66" s="155"/>
      <c r="O66" s="155" t="s">
        <v>500</v>
      </c>
      <c r="P66" s="129" t="s">
        <v>105</v>
      </c>
      <c r="Q66" s="131" t="s">
        <v>219</v>
      </c>
      <c r="R66" s="131" t="s">
        <v>105</v>
      </c>
      <c r="T66" s="131" t="s">
        <v>394</v>
      </c>
    </row>
    <row r="67" spans="1:22" ht="30" customHeight="1">
      <c r="A67" s="155"/>
      <c r="B67" s="218" t="s">
        <v>598</v>
      </c>
      <c r="C67" s="218"/>
      <c r="D67" s="218"/>
      <c r="E67" s="218"/>
      <c r="F67" s="218"/>
      <c r="G67" s="218"/>
      <c r="H67" s="218"/>
      <c r="I67" s="218"/>
      <c r="J67" s="218"/>
      <c r="K67" s="218"/>
      <c r="L67" s="218"/>
      <c r="M67" s="218"/>
      <c r="N67" s="218"/>
      <c r="O67" s="218"/>
      <c r="P67" s="218"/>
    </row>
    <row r="68" spans="1:22" ht="30" customHeight="1">
      <c r="A68" s="129" t="s">
        <v>391</v>
      </c>
      <c r="B68" s="129" t="s">
        <v>208</v>
      </c>
      <c r="C68" s="129" t="s">
        <v>173</v>
      </c>
      <c r="D68" s="129" t="s">
        <v>148</v>
      </c>
      <c r="E68" s="129" t="s">
        <v>591</v>
      </c>
      <c r="F68" s="155">
        <v>1</v>
      </c>
      <c r="G68" s="155">
        <v>0</v>
      </c>
      <c r="H68" s="155">
        <v>-10</v>
      </c>
      <c r="I68" s="155">
        <v>-70</v>
      </c>
      <c r="J68" s="155"/>
      <c r="K68" s="155">
        <v>1</v>
      </c>
      <c r="L68" s="129" t="s">
        <v>359</v>
      </c>
      <c r="M68" s="155">
        <f>0.124*(H68+100)/100*(I68+100)/100*(J68+100)/100</f>
        <v>3.3480000000000003E-2</v>
      </c>
      <c r="N68" s="155">
        <f>F68*M68</f>
        <v>3.3480000000000003E-2</v>
      </c>
      <c r="O68" s="129" t="s">
        <v>500</v>
      </c>
      <c r="P68" s="129" t="s">
        <v>105</v>
      </c>
      <c r="Q68" s="131" t="s">
        <v>216</v>
      </c>
      <c r="R68" s="131" t="s">
        <v>356</v>
      </c>
      <c r="S68" s="128">
        <v>0.124</v>
      </c>
      <c r="T68" s="131" t="s">
        <v>390</v>
      </c>
      <c r="V68" s="128">
        <f>N68</f>
        <v>3.3480000000000003E-2</v>
      </c>
    </row>
    <row r="69" spans="1:22" ht="30" customHeight="1">
      <c r="A69" s="129" t="s">
        <v>356</v>
      </c>
      <c r="B69" s="129" t="s">
        <v>359</v>
      </c>
      <c r="C69" s="129" t="s">
        <v>358</v>
      </c>
      <c r="D69" s="129" t="s">
        <v>357</v>
      </c>
      <c r="E69" s="129" t="s">
        <v>105</v>
      </c>
      <c r="F69" s="155">
        <f>SUM(V68:V68)</f>
        <v>3.3480000000000003E-2</v>
      </c>
      <c r="G69" s="155"/>
      <c r="H69" s="155"/>
      <c r="I69" s="155"/>
      <c r="J69" s="155"/>
      <c r="K69" s="155">
        <f>IF(ROUND(F69*공량설정_일위대가!B44/100, 공량설정_일위대가!C45) = 0, ROUND(F69*공량설정_일위대가!B44/100, 5), ROUND(F69*공량설정_일위대가!B44/100, 공량설정_일위대가!C45))</f>
        <v>3.3500000000000002E-2</v>
      </c>
      <c r="L69" s="129" t="s">
        <v>105</v>
      </c>
      <c r="M69" s="155"/>
      <c r="N69" s="155"/>
      <c r="O69" s="155" t="s">
        <v>500</v>
      </c>
      <c r="P69" s="129" t="s">
        <v>105</v>
      </c>
      <c r="Q69" s="131" t="s">
        <v>216</v>
      </c>
      <c r="R69" s="131" t="s">
        <v>105</v>
      </c>
      <c r="T69" s="131" t="s">
        <v>389</v>
      </c>
    </row>
    <row r="70" spans="1:22" ht="30" customHeight="1">
      <c r="A70" s="155"/>
      <c r="B70" s="218" t="s">
        <v>597</v>
      </c>
      <c r="C70" s="218"/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</row>
    <row r="71" spans="1:22" ht="30" customHeight="1">
      <c r="A71" s="129" t="s">
        <v>386</v>
      </c>
      <c r="B71" s="129" t="s">
        <v>208</v>
      </c>
      <c r="C71" s="129" t="s">
        <v>169</v>
      </c>
      <c r="D71" s="129" t="s">
        <v>148</v>
      </c>
      <c r="E71" s="129" t="s">
        <v>574</v>
      </c>
      <c r="F71" s="155">
        <v>1</v>
      </c>
      <c r="G71" s="155">
        <v>0</v>
      </c>
      <c r="H71" s="155">
        <v>-10</v>
      </c>
      <c r="I71" s="155">
        <v>-70</v>
      </c>
      <c r="J71" s="155"/>
      <c r="K71" s="155">
        <v>1</v>
      </c>
      <c r="L71" s="129" t="s">
        <v>359</v>
      </c>
      <c r="M71" s="155">
        <f>0.1664*(H71+100)/100*(I71+100)/100*(J71+100)/100</f>
        <v>4.4927999999999996E-2</v>
      </c>
      <c r="N71" s="155">
        <f>F71*M71</f>
        <v>4.4927999999999996E-2</v>
      </c>
      <c r="O71" s="129" t="s">
        <v>500</v>
      </c>
      <c r="P71" s="129" t="s">
        <v>105</v>
      </c>
      <c r="Q71" s="131" t="s">
        <v>264</v>
      </c>
      <c r="R71" s="131" t="s">
        <v>356</v>
      </c>
      <c r="S71" s="128">
        <v>0.16639999999999999</v>
      </c>
      <c r="T71" s="131" t="s">
        <v>385</v>
      </c>
      <c r="V71" s="128">
        <f>N71</f>
        <v>4.4927999999999996E-2</v>
      </c>
    </row>
    <row r="72" spans="1:22" ht="30" customHeight="1">
      <c r="A72" s="129" t="s">
        <v>356</v>
      </c>
      <c r="B72" s="129" t="s">
        <v>359</v>
      </c>
      <c r="C72" s="129" t="s">
        <v>358</v>
      </c>
      <c r="D72" s="129" t="s">
        <v>357</v>
      </c>
      <c r="E72" s="129" t="s">
        <v>105</v>
      </c>
      <c r="F72" s="155">
        <f>SUM(V71:V71)</f>
        <v>4.4927999999999996E-2</v>
      </c>
      <c r="G72" s="155"/>
      <c r="H72" s="155"/>
      <c r="I72" s="155"/>
      <c r="J72" s="155"/>
      <c r="K72" s="155">
        <f>IF(ROUND(F72*공량설정_일위대가!B46/100, 공량설정_일위대가!C47) = 0, ROUND(F72*공량설정_일위대가!B46/100, 5), ROUND(F72*공량설정_일위대가!B46/100, 공량설정_일위대가!C47))</f>
        <v>4.4900000000000002E-2</v>
      </c>
      <c r="L72" s="129" t="s">
        <v>105</v>
      </c>
      <c r="M72" s="155"/>
      <c r="N72" s="155"/>
      <c r="O72" s="155" t="s">
        <v>500</v>
      </c>
      <c r="P72" s="129" t="s">
        <v>105</v>
      </c>
      <c r="Q72" s="131" t="s">
        <v>264</v>
      </c>
      <c r="R72" s="131" t="s">
        <v>105</v>
      </c>
      <c r="T72" s="131" t="s">
        <v>384</v>
      </c>
    </row>
    <row r="73" spans="1:22" ht="30" customHeight="1">
      <c r="A73" s="155"/>
      <c r="B73" s="218" t="s">
        <v>596</v>
      </c>
      <c r="C73" s="218"/>
      <c r="D73" s="218"/>
      <c r="E73" s="218"/>
      <c r="F73" s="218"/>
      <c r="G73" s="218"/>
      <c r="H73" s="218"/>
      <c r="I73" s="218"/>
      <c r="J73" s="218"/>
      <c r="K73" s="218"/>
      <c r="L73" s="218"/>
      <c r="M73" s="218"/>
      <c r="N73" s="218"/>
      <c r="O73" s="218"/>
      <c r="P73" s="218"/>
    </row>
    <row r="74" spans="1:22" ht="30" customHeight="1">
      <c r="A74" s="129" t="s">
        <v>381</v>
      </c>
      <c r="B74" s="129" t="s">
        <v>208</v>
      </c>
      <c r="C74" s="129" t="s">
        <v>165</v>
      </c>
      <c r="D74" s="129" t="s">
        <v>148</v>
      </c>
      <c r="E74" s="129" t="s">
        <v>591</v>
      </c>
      <c r="F74" s="155">
        <v>1</v>
      </c>
      <c r="G74" s="155">
        <v>0</v>
      </c>
      <c r="H74" s="155">
        <v>-10</v>
      </c>
      <c r="I74" s="155">
        <v>-70</v>
      </c>
      <c r="J74" s="155"/>
      <c r="K74" s="155">
        <v>1</v>
      </c>
      <c r="L74" s="129" t="s">
        <v>359</v>
      </c>
      <c r="M74" s="155">
        <f>0.124*(H74+100)/100*(I74+100)/100*(J74+100)/100</f>
        <v>3.3480000000000003E-2</v>
      </c>
      <c r="N74" s="155">
        <f>F74*M74</f>
        <v>3.3480000000000003E-2</v>
      </c>
      <c r="O74" s="129" t="s">
        <v>500</v>
      </c>
      <c r="P74" s="129" t="s">
        <v>105</v>
      </c>
      <c r="Q74" s="131" t="s">
        <v>261</v>
      </c>
      <c r="R74" s="131" t="s">
        <v>356</v>
      </c>
      <c r="S74" s="128">
        <v>0.124</v>
      </c>
      <c r="T74" s="131" t="s">
        <v>380</v>
      </c>
      <c r="V74" s="128">
        <f>N74</f>
        <v>3.3480000000000003E-2</v>
      </c>
    </row>
    <row r="75" spans="1:22" ht="30" customHeight="1">
      <c r="A75" s="129" t="s">
        <v>356</v>
      </c>
      <c r="B75" s="129" t="s">
        <v>359</v>
      </c>
      <c r="C75" s="129" t="s">
        <v>358</v>
      </c>
      <c r="D75" s="129" t="s">
        <v>357</v>
      </c>
      <c r="E75" s="129" t="s">
        <v>105</v>
      </c>
      <c r="F75" s="155">
        <f>SUM(V74:V74)</f>
        <v>3.3480000000000003E-2</v>
      </c>
      <c r="G75" s="155"/>
      <c r="H75" s="155"/>
      <c r="I75" s="155"/>
      <c r="J75" s="155"/>
      <c r="K75" s="155">
        <f>IF(ROUND(F75*공량설정_일위대가!B48/100, 공량설정_일위대가!C49) = 0, ROUND(F75*공량설정_일위대가!B48/100, 5), ROUND(F75*공량설정_일위대가!B48/100, 공량설정_일위대가!C49))</f>
        <v>3.3500000000000002E-2</v>
      </c>
      <c r="L75" s="129" t="s">
        <v>105</v>
      </c>
      <c r="M75" s="155"/>
      <c r="N75" s="155"/>
      <c r="O75" s="155" t="s">
        <v>500</v>
      </c>
      <c r="P75" s="129" t="s">
        <v>105</v>
      </c>
      <c r="Q75" s="131" t="s">
        <v>261</v>
      </c>
      <c r="R75" s="131" t="s">
        <v>105</v>
      </c>
      <c r="T75" s="131" t="s">
        <v>379</v>
      </c>
    </row>
    <row r="76" spans="1:22" ht="30" customHeight="1">
      <c r="A76" s="155"/>
      <c r="B76" s="218" t="s">
        <v>595</v>
      </c>
      <c r="C76" s="218"/>
      <c r="D76" s="218"/>
      <c r="E76" s="218"/>
      <c r="F76" s="218"/>
      <c r="G76" s="218"/>
      <c r="H76" s="218"/>
      <c r="I76" s="218"/>
      <c r="J76" s="218"/>
      <c r="K76" s="218"/>
      <c r="L76" s="218"/>
      <c r="M76" s="218"/>
      <c r="N76" s="218"/>
      <c r="O76" s="218"/>
      <c r="P76" s="218"/>
    </row>
    <row r="77" spans="1:22" ht="30" customHeight="1">
      <c r="A77" s="129" t="s">
        <v>376</v>
      </c>
      <c r="B77" s="129" t="s">
        <v>208</v>
      </c>
      <c r="C77" s="129" t="s">
        <v>161</v>
      </c>
      <c r="D77" s="129" t="s">
        <v>148</v>
      </c>
      <c r="E77" s="129" t="s">
        <v>591</v>
      </c>
      <c r="F77" s="155">
        <v>1</v>
      </c>
      <c r="G77" s="155">
        <v>0</v>
      </c>
      <c r="H77" s="155">
        <v>-10</v>
      </c>
      <c r="I77" s="155">
        <v>-70</v>
      </c>
      <c r="J77" s="155"/>
      <c r="K77" s="155">
        <v>1</v>
      </c>
      <c r="L77" s="129" t="s">
        <v>359</v>
      </c>
      <c r="M77" s="155">
        <f>0.0936*(H77+100)/100*(I77+100)/100*(J77+100)/100</f>
        <v>2.5271999999999996E-2</v>
      </c>
      <c r="N77" s="155">
        <f>F77*M77</f>
        <v>2.5271999999999996E-2</v>
      </c>
      <c r="O77" s="129" t="s">
        <v>500</v>
      </c>
      <c r="P77" s="129" t="s">
        <v>105</v>
      </c>
      <c r="Q77" s="131" t="s">
        <v>213</v>
      </c>
      <c r="R77" s="131" t="s">
        <v>356</v>
      </c>
      <c r="S77" s="128">
        <v>9.3600000000000003E-2</v>
      </c>
      <c r="T77" s="131" t="s">
        <v>375</v>
      </c>
      <c r="V77" s="128">
        <f>N77</f>
        <v>2.5271999999999996E-2</v>
      </c>
    </row>
    <row r="78" spans="1:22" ht="30" customHeight="1">
      <c r="A78" s="129" t="s">
        <v>356</v>
      </c>
      <c r="B78" s="129" t="s">
        <v>359</v>
      </c>
      <c r="C78" s="129" t="s">
        <v>358</v>
      </c>
      <c r="D78" s="129" t="s">
        <v>357</v>
      </c>
      <c r="E78" s="129" t="s">
        <v>105</v>
      </c>
      <c r="F78" s="155">
        <f>SUM(V77:V77)</f>
        <v>2.5271999999999996E-2</v>
      </c>
      <c r="G78" s="155"/>
      <c r="H78" s="155"/>
      <c r="I78" s="155"/>
      <c r="J78" s="155"/>
      <c r="K78" s="155">
        <f>IF(ROUND(F78*공량설정_일위대가!B50/100, 공량설정_일위대가!C51) = 0, ROUND(F78*공량설정_일위대가!B50/100, 5), ROUND(F78*공량설정_일위대가!B50/100, 공량설정_일위대가!C51))</f>
        <v>2.53E-2</v>
      </c>
      <c r="L78" s="129" t="s">
        <v>105</v>
      </c>
      <c r="M78" s="155"/>
      <c r="N78" s="155"/>
      <c r="O78" s="155" t="s">
        <v>500</v>
      </c>
      <c r="P78" s="129" t="s">
        <v>105</v>
      </c>
      <c r="Q78" s="131" t="s">
        <v>213</v>
      </c>
      <c r="R78" s="131" t="s">
        <v>105</v>
      </c>
      <c r="T78" s="131" t="s">
        <v>374</v>
      </c>
    </row>
    <row r="79" spans="1:22" ht="30" customHeight="1">
      <c r="A79" s="155"/>
      <c r="B79" s="218" t="s">
        <v>594</v>
      </c>
      <c r="C79" s="218"/>
      <c r="D79" s="218"/>
      <c r="E79" s="218"/>
      <c r="F79" s="218"/>
      <c r="G79" s="218"/>
      <c r="H79" s="218"/>
      <c r="I79" s="218"/>
      <c r="J79" s="218"/>
      <c r="K79" s="218"/>
      <c r="L79" s="218"/>
      <c r="M79" s="218"/>
      <c r="N79" s="218"/>
      <c r="O79" s="218"/>
      <c r="P79" s="218"/>
    </row>
    <row r="80" spans="1:22" ht="30" customHeight="1">
      <c r="A80" s="129" t="s">
        <v>371</v>
      </c>
      <c r="B80" s="129" t="s">
        <v>208</v>
      </c>
      <c r="C80" s="129" t="s">
        <v>157</v>
      </c>
      <c r="D80" s="129" t="s">
        <v>148</v>
      </c>
      <c r="E80" s="129" t="s">
        <v>591</v>
      </c>
      <c r="F80" s="155">
        <v>1</v>
      </c>
      <c r="G80" s="155">
        <v>0</v>
      </c>
      <c r="H80" s="155">
        <v>-10</v>
      </c>
      <c r="I80" s="155">
        <v>-70</v>
      </c>
      <c r="J80" s="155"/>
      <c r="K80" s="155">
        <v>1</v>
      </c>
      <c r="L80" s="129" t="s">
        <v>359</v>
      </c>
      <c r="M80" s="155">
        <f>0.0936*(H80+100)/100*(I80+100)/100*(J80+100)/100</f>
        <v>2.5271999999999996E-2</v>
      </c>
      <c r="N80" s="155">
        <f>F80*M80</f>
        <v>2.5271999999999996E-2</v>
      </c>
      <c r="O80" s="129" t="s">
        <v>500</v>
      </c>
      <c r="P80" s="129" t="s">
        <v>105</v>
      </c>
      <c r="Q80" s="131" t="s">
        <v>210</v>
      </c>
      <c r="R80" s="131" t="s">
        <v>356</v>
      </c>
      <c r="S80" s="128">
        <v>9.3600000000000003E-2</v>
      </c>
      <c r="T80" s="131" t="s">
        <v>370</v>
      </c>
      <c r="V80" s="128">
        <f>N80</f>
        <v>2.5271999999999996E-2</v>
      </c>
    </row>
    <row r="81" spans="1:22" ht="30" customHeight="1">
      <c r="A81" s="129" t="s">
        <v>356</v>
      </c>
      <c r="B81" s="129" t="s">
        <v>359</v>
      </c>
      <c r="C81" s="129" t="s">
        <v>358</v>
      </c>
      <c r="D81" s="129" t="s">
        <v>357</v>
      </c>
      <c r="E81" s="129" t="s">
        <v>105</v>
      </c>
      <c r="F81" s="155">
        <f>SUM(V80:V80)</f>
        <v>2.5271999999999996E-2</v>
      </c>
      <c r="G81" s="155"/>
      <c r="H81" s="155"/>
      <c r="I81" s="155"/>
      <c r="J81" s="155"/>
      <c r="K81" s="155">
        <f>IF(ROUND(F81*공량설정_일위대가!B52/100, 공량설정_일위대가!C53) = 0, ROUND(F81*공량설정_일위대가!B52/100, 5), ROUND(F81*공량설정_일위대가!B52/100, 공량설정_일위대가!C53))</f>
        <v>2.53E-2</v>
      </c>
      <c r="L81" s="129" t="s">
        <v>105</v>
      </c>
      <c r="M81" s="155"/>
      <c r="N81" s="155"/>
      <c r="O81" s="155" t="s">
        <v>500</v>
      </c>
      <c r="P81" s="129" t="s">
        <v>105</v>
      </c>
      <c r="Q81" s="131" t="s">
        <v>210</v>
      </c>
      <c r="R81" s="131" t="s">
        <v>105</v>
      </c>
      <c r="T81" s="131" t="s">
        <v>369</v>
      </c>
    </row>
    <row r="82" spans="1:22" ht="30" customHeight="1">
      <c r="A82" s="155"/>
      <c r="B82" s="218" t="s">
        <v>593</v>
      </c>
      <c r="C82" s="218"/>
      <c r="D82" s="218"/>
      <c r="E82" s="218"/>
      <c r="F82" s="218"/>
      <c r="G82" s="218"/>
      <c r="H82" s="218"/>
      <c r="I82" s="218"/>
      <c r="J82" s="218"/>
      <c r="K82" s="218"/>
      <c r="L82" s="218"/>
      <c r="M82" s="218"/>
      <c r="N82" s="218"/>
      <c r="O82" s="218"/>
      <c r="P82" s="218"/>
    </row>
    <row r="83" spans="1:22" ht="30" customHeight="1">
      <c r="A83" s="129" t="s">
        <v>366</v>
      </c>
      <c r="B83" s="129" t="s">
        <v>208</v>
      </c>
      <c r="C83" s="129" t="s">
        <v>153</v>
      </c>
      <c r="D83" s="129" t="s">
        <v>148</v>
      </c>
      <c r="E83" s="129" t="s">
        <v>591</v>
      </c>
      <c r="F83" s="155">
        <v>1</v>
      </c>
      <c r="G83" s="155">
        <v>0</v>
      </c>
      <c r="H83" s="155">
        <v>-10</v>
      </c>
      <c r="I83" s="155">
        <v>-70</v>
      </c>
      <c r="J83" s="155"/>
      <c r="K83" s="155">
        <v>1</v>
      </c>
      <c r="L83" s="129" t="s">
        <v>359</v>
      </c>
      <c r="M83" s="155">
        <f>0.0936*(H83+100)/100*(I83+100)/100*(J83+100)/100</f>
        <v>2.5271999999999996E-2</v>
      </c>
      <c r="N83" s="155">
        <f>F83*M83</f>
        <v>2.5271999999999996E-2</v>
      </c>
      <c r="O83" s="129" t="s">
        <v>500</v>
      </c>
      <c r="P83" s="129" t="s">
        <v>105</v>
      </c>
      <c r="Q83" s="131" t="s">
        <v>205</v>
      </c>
      <c r="R83" s="131" t="s">
        <v>356</v>
      </c>
      <c r="S83" s="128">
        <v>9.3600000000000003E-2</v>
      </c>
      <c r="T83" s="131" t="s">
        <v>365</v>
      </c>
      <c r="V83" s="128">
        <f>N83</f>
        <v>2.5271999999999996E-2</v>
      </c>
    </row>
    <row r="84" spans="1:22" ht="30" customHeight="1">
      <c r="A84" s="129" t="s">
        <v>356</v>
      </c>
      <c r="B84" s="129" t="s">
        <v>359</v>
      </c>
      <c r="C84" s="129" t="s">
        <v>358</v>
      </c>
      <c r="D84" s="129" t="s">
        <v>357</v>
      </c>
      <c r="E84" s="129" t="s">
        <v>105</v>
      </c>
      <c r="F84" s="155">
        <f>SUM(V83:V83)</f>
        <v>2.5271999999999996E-2</v>
      </c>
      <c r="G84" s="155"/>
      <c r="H84" s="155"/>
      <c r="I84" s="155"/>
      <c r="J84" s="155"/>
      <c r="K84" s="155">
        <f>IF(ROUND(F84*공량설정_일위대가!B54/100, 공량설정_일위대가!C55) = 0, ROUND(F84*공량설정_일위대가!B54/100, 5), ROUND(F84*공량설정_일위대가!B54/100, 공량설정_일위대가!C55))</f>
        <v>2.53E-2</v>
      </c>
      <c r="L84" s="129" t="s">
        <v>105</v>
      </c>
      <c r="M84" s="155"/>
      <c r="N84" s="155"/>
      <c r="O84" s="155" t="s">
        <v>500</v>
      </c>
      <c r="P84" s="129" t="s">
        <v>105</v>
      </c>
      <c r="Q84" s="131" t="s">
        <v>205</v>
      </c>
      <c r="R84" s="131" t="s">
        <v>105</v>
      </c>
      <c r="T84" s="131" t="s">
        <v>364</v>
      </c>
    </row>
    <row r="85" spans="1:22" ht="30" customHeight="1">
      <c r="A85" s="155"/>
      <c r="B85" s="218" t="s">
        <v>592</v>
      </c>
      <c r="C85" s="218"/>
      <c r="D85" s="218"/>
      <c r="E85" s="218"/>
      <c r="F85" s="218"/>
      <c r="G85" s="218"/>
      <c r="H85" s="218"/>
      <c r="I85" s="218"/>
      <c r="J85" s="218"/>
      <c r="K85" s="218"/>
      <c r="L85" s="218"/>
      <c r="M85" s="218"/>
      <c r="N85" s="218"/>
      <c r="O85" s="218"/>
      <c r="P85" s="218"/>
    </row>
    <row r="86" spans="1:22" ht="30" customHeight="1">
      <c r="A86" s="129" t="s">
        <v>361</v>
      </c>
      <c r="B86" s="129" t="s">
        <v>208</v>
      </c>
      <c r="C86" s="129" t="s">
        <v>149</v>
      </c>
      <c r="D86" s="129" t="s">
        <v>148</v>
      </c>
      <c r="E86" s="129" t="s">
        <v>591</v>
      </c>
      <c r="F86" s="155">
        <v>1</v>
      </c>
      <c r="G86" s="155">
        <v>0</v>
      </c>
      <c r="H86" s="155">
        <v>-10</v>
      </c>
      <c r="I86" s="155">
        <v>-70</v>
      </c>
      <c r="J86" s="155"/>
      <c r="K86" s="155">
        <v>1</v>
      </c>
      <c r="L86" s="129" t="s">
        <v>359</v>
      </c>
      <c r="M86" s="155">
        <f>0.0936*(H86+100)/100*(I86+100)/100*(J86+100)/100</f>
        <v>2.5271999999999996E-2</v>
      </c>
      <c r="N86" s="155">
        <f>F86*M86</f>
        <v>2.5271999999999996E-2</v>
      </c>
      <c r="O86" s="129" t="s">
        <v>500</v>
      </c>
      <c r="P86" s="129" t="s">
        <v>105</v>
      </c>
      <c r="Q86" s="131" t="s">
        <v>255</v>
      </c>
      <c r="R86" s="131" t="s">
        <v>356</v>
      </c>
      <c r="S86" s="128">
        <v>9.3600000000000003E-2</v>
      </c>
      <c r="T86" s="131" t="s">
        <v>360</v>
      </c>
      <c r="V86" s="128">
        <f>N86</f>
        <v>2.5271999999999996E-2</v>
      </c>
    </row>
    <row r="87" spans="1:22" ht="30" customHeight="1">
      <c r="A87" s="129" t="s">
        <v>356</v>
      </c>
      <c r="B87" s="129" t="s">
        <v>359</v>
      </c>
      <c r="C87" s="129" t="s">
        <v>358</v>
      </c>
      <c r="D87" s="129" t="s">
        <v>357</v>
      </c>
      <c r="E87" s="129" t="s">
        <v>105</v>
      </c>
      <c r="F87" s="155">
        <f>SUM(V86:V86)</f>
        <v>2.5271999999999996E-2</v>
      </c>
      <c r="G87" s="155"/>
      <c r="H87" s="155"/>
      <c r="I87" s="155"/>
      <c r="J87" s="155"/>
      <c r="K87" s="155">
        <f>IF(ROUND(F87*공량설정_일위대가!B56/100, 공량설정_일위대가!C57) = 0, ROUND(F87*공량설정_일위대가!B56/100, 5), ROUND(F87*공량설정_일위대가!B56/100, 공량설정_일위대가!C57))</f>
        <v>2.53E-2</v>
      </c>
      <c r="L87" s="129" t="s">
        <v>105</v>
      </c>
      <c r="M87" s="155"/>
      <c r="N87" s="155"/>
      <c r="O87" s="155" t="s">
        <v>500</v>
      </c>
      <c r="P87" s="129" t="s">
        <v>105</v>
      </c>
      <c r="Q87" s="131" t="s">
        <v>255</v>
      </c>
      <c r="R87" s="131" t="s">
        <v>105</v>
      </c>
      <c r="T87" s="131" t="s">
        <v>355</v>
      </c>
    </row>
  </sheetData>
  <mergeCells count="30">
    <mergeCell ref="A1:P1"/>
    <mergeCell ref="A2:P2"/>
    <mergeCell ref="B4:P4"/>
    <mergeCell ref="B7:P7"/>
    <mergeCell ref="B10:P10"/>
    <mergeCell ref="B31:P31"/>
    <mergeCell ref="B34:P34"/>
    <mergeCell ref="B37:P37"/>
    <mergeCell ref="B40:P40"/>
    <mergeCell ref="B13:P13"/>
    <mergeCell ref="B16:P16"/>
    <mergeCell ref="B19:P19"/>
    <mergeCell ref="B22:P22"/>
    <mergeCell ref="B25:P25"/>
    <mergeCell ref="B28:P28"/>
    <mergeCell ref="B43:P43"/>
    <mergeCell ref="B46:P46"/>
    <mergeCell ref="B49:P49"/>
    <mergeCell ref="B85:P85"/>
    <mergeCell ref="B52:P52"/>
    <mergeCell ref="B55:P55"/>
    <mergeCell ref="B58:P58"/>
    <mergeCell ref="B61:P61"/>
    <mergeCell ref="B64:P64"/>
    <mergeCell ref="B67:P67"/>
    <mergeCell ref="B70:P70"/>
    <mergeCell ref="B73:P73"/>
    <mergeCell ref="B76:P76"/>
    <mergeCell ref="B79:P79"/>
    <mergeCell ref="B82:P82"/>
  </mergeCells>
  <phoneticPr fontId="207" type="noConversion"/>
  <pageMargins left="0.78740157480314954" right="0" top="0.39370078740157477" bottom="0.39370078740157477" header="0" footer="0"/>
  <pageSetup paperSize="9" scale="54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92D050"/>
  </sheetPr>
  <dimension ref="A1:P17"/>
  <sheetViews>
    <sheetView view="pageBreakPreview" workbookViewId="0">
      <selection activeCell="I7" sqref="I7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6" s="7" customFormat="1" ht="30" customHeight="1">
      <c r="A3" s="158" t="str">
        <f>'표지 '!A3:L3</f>
        <v>국립경국대학교 학생회관 및 체육관 조도 개선 공사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</row>
    <row r="4" spans="1:16" s="7" customFormat="1" ht="30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6" s="7" customFormat="1" ht="30" customHeight="1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6" s="2" customFormat="1" ht="31.5" customHeight="1">
      <c r="A6" s="6" t="s">
        <v>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59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</row>
    <row r="17" s="2" customFormat="1" ht="24" customHeight="1"/>
  </sheetData>
  <mergeCells count="4">
    <mergeCell ref="A2:L2"/>
    <mergeCell ref="A3:L3"/>
    <mergeCell ref="A4:L4"/>
    <mergeCell ref="A16:L16"/>
  </mergeCells>
  <phoneticPr fontId="199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9AA6C-CD79-4251-BE32-5F106C81C76C}">
  <sheetPr>
    <pageSetUpPr fitToPage="1"/>
  </sheetPr>
  <dimension ref="A1:AB33"/>
  <sheetViews>
    <sheetView topLeftCell="A10" workbookViewId="0">
      <selection activeCell="I19" sqref="I19"/>
    </sheetView>
  </sheetViews>
  <sheetFormatPr defaultRowHeight="16.5"/>
  <cols>
    <col min="1" max="1" width="12.625" style="128" customWidth="1"/>
    <col min="2" max="3" width="30.625" style="128" customWidth="1"/>
    <col min="4" max="4" width="4.625" style="128" customWidth="1"/>
    <col min="5" max="5" width="13.625" style="128" customWidth="1"/>
    <col min="6" max="6" width="4.625" style="128" customWidth="1"/>
    <col min="7" max="7" width="13.625" style="128" customWidth="1"/>
    <col min="8" max="8" width="4.625" style="128" customWidth="1"/>
    <col min="9" max="9" width="13.625" style="128" customWidth="1"/>
    <col min="10" max="10" width="4.625" style="128" customWidth="1"/>
    <col min="11" max="11" width="13.625" style="128" customWidth="1"/>
    <col min="12" max="12" width="4.625" style="128" customWidth="1"/>
    <col min="13" max="13" width="13.625" style="128" customWidth="1"/>
    <col min="14" max="14" width="4.625" style="128" customWidth="1"/>
    <col min="15" max="22" width="13.625" style="128" customWidth="1"/>
    <col min="23" max="23" width="8.625" style="128" customWidth="1"/>
    <col min="24" max="24" width="12.625" style="128" customWidth="1"/>
    <col min="25" max="27" width="1.625" style="128" hidden="1" customWidth="1"/>
    <col min="28" max="28" width="10.625" style="128" hidden="1" customWidth="1"/>
    <col min="29" max="16384" width="9" style="128"/>
  </cols>
  <sheetData>
    <row r="1" spans="1:28" ht="30" customHeight="1">
      <c r="A1" s="220" t="s">
        <v>571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20"/>
      <c r="W1" s="220"/>
      <c r="X1" s="220"/>
    </row>
    <row r="2" spans="1:28" ht="30" customHeight="1">
      <c r="A2" s="215" t="s">
        <v>141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</row>
    <row r="3" spans="1:28" ht="30" customHeight="1">
      <c r="A3" s="216" t="s">
        <v>347</v>
      </c>
      <c r="B3" s="216" t="s">
        <v>140</v>
      </c>
      <c r="C3" s="216" t="s">
        <v>497</v>
      </c>
      <c r="D3" s="216" t="s">
        <v>138</v>
      </c>
      <c r="E3" s="216" t="s">
        <v>136</v>
      </c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 t="s">
        <v>345</v>
      </c>
      <c r="Q3" s="216" t="s">
        <v>344</v>
      </c>
      <c r="R3" s="216"/>
      <c r="S3" s="216"/>
      <c r="T3" s="216"/>
      <c r="U3" s="216"/>
      <c r="V3" s="216"/>
      <c r="W3" s="216" t="s">
        <v>342</v>
      </c>
      <c r="X3" s="216" t="s">
        <v>132</v>
      </c>
      <c r="Y3" s="215" t="s">
        <v>570</v>
      </c>
      <c r="Z3" s="215" t="s">
        <v>569</v>
      </c>
      <c r="AA3" s="215" t="s">
        <v>568</v>
      </c>
      <c r="AB3" s="215" t="s">
        <v>306</v>
      </c>
    </row>
    <row r="4" spans="1:28" ht="30" customHeight="1">
      <c r="A4" s="216"/>
      <c r="B4" s="216"/>
      <c r="C4" s="216"/>
      <c r="D4" s="216"/>
      <c r="E4" s="135" t="s">
        <v>566</v>
      </c>
      <c r="F4" s="135" t="s">
        <v>567</v>
      </c>
      <c r="G4" s="135" t="s">
        <v>565</v>
      </c>
      <c r="H4" s="135" t="s">
        <v>567</v>
      </c>
      <c r="I4" s="135" t="s">
        <v>564</v>
      </c>
      <c r="J4" s="135" t="s">
        <v>567</v>
      </c>
      <c r="K4" s="135" t="s">
        <v>563</v>
      </c>
      <c r="L4" s="135" t="s">
        <v>567</v>
      </c>
      <c r="M4" s="135" t="s">
        <v>562</v>
      </c>
      <c r="N4" s="135" t="s">
        <v>567</v>
      </c>
      <c r="O4" s="135" t="s">
        <v>561</v>
      </c>
      <c r="P4" s="216"/>
      <c r="Q4" s="135" t="s">
        <v>566</v>
      </c>
      <c r="R4" s="135" t="s">
        <v>565</v>
      </c>
      <c r="S4" s="135" t="s">
        <v>564</v>
      </c>
      <c r="T4" s="135" t="s">
        <v>563</v>
      </c>
      <c r="U4" s="135" t="s">
        <v>562</v>
      </c>
      <c r="V4" s="135" t="s">
        <v>561</v>
      </c>
      <c r="W4" s="216"/>
      <c r="X4" s="216"/>
      <c r="Y4" s="215"/>
      <c r="Z4" s="215"/>
      <c r="AA4" s="215"/>
      <c r="AB4" s="215"/>
    </row>
    <row r="5" spans="1:28" ht="30" customHeight="1">
      <c r="A5" s="142" t="s">
        <v>560</v>
      </c>
      <c r="B5" s="142" t="s">
        <v>202</v>
      </c>
      <c r="C5" s="142" t="s">
        <v>201</v>
      </c>
      <c r="D5" s="154" t="s">
        <v>148</v>
      </c>
      <c r="E5" s="153">
        <v>0</v>
      </c>
      <c r="F5" s="142" t="s">
        <v>105</v>
      </c>
      <c r="G5" s="153">
        <v>0</v>
      </c>
      <c r="H5" s="142" t="s">
        <v>105</v>
      </c>
      <c r="I5" s="153">
        <v>90000</v>
      </c>
      <c r="J5" s="142" t="s">
        <v>533</v>
      </c>
      <c r="K5" s="153">
        <v>98000</v>
      </c>
      <c r="L5" s="142" t="s">
        <v>532</v>
      </c>
      <c r="M5" s="153">
        <v>100000</v>
      </c>
      <c r="N5" s="142" t="s">
        <v>531</v>
      </c>
      <c r="O5" s="153">
        <f t="shared" ref="O5:O18" si="0">SMALL(E5:M5,COUNTIF(E5:M5,0)+1)</f>
        <v>90000</v>
      </c>
      <c r="P5" s="153">
        <v>0</v>
      </c>
      <c r="Q5" s="153">
        <v>0</v>
      </c>
      <c r="R5" s="153">
        <v>0</v>
      </c>
      <c r="S5" s="153">
        <v>0</v>
      </c>
      <c r="T5" s="153">
        <v>0</v>
      </c>
      <c r="U5" s="153">
        <v>0</v>
      </c>
      <c r="V5" s="153">
        <v>0</v>
      </c>
      <c r="W5" s="142" t="s">
        <v>559</v>
      </c>
      <c r="X5" s="142" t="s">
        <v>105</v>
      </c>
      <c r="Y5" s="131" t="s">
        <v>105</v>
      </c>
      <c r="Z5" s="131" t="s">
        <v>105</v>
      </c>
      <c r="AA5" s="152"/>
      <c r="AB5" s="131" t="s">
        <v>431</v>
      </c>
    </row>
    <row r="6" spans="1:28" ht="30" customHeight="1">
      <c r="A6" s="142" t="s">
        <v>558</v>
      </c>
      <c r="B6" s="142" t="s">
        <v>198</v>
      </c>
      <c r="C6" s="142" t="s">
        <v>197</v>
      </c>
      <c r="D6" s="154" t="s">
        <v>148</v>
      </c>
      <c r="E6" s="153">
        <v>0</v>
      </c>
      <c r="F6" s="142" t="s">
        <v>105</v>
      </c>
      <c r="G6" s="153">
        <v>0</v>
      </c>
      <c r="H6" s="142" t="s">
        <v>105</v>
      </c>
      <c r="I6" s="153">
        <v>90000</v>
      </c>
      <c r="J6" s="142" t="s">
        <v>533</v>
      </c>
      <c r="K6" s="153">
        <v>108000</v>
      </c>
      <c r="L6" s="142" t="s">
        <v>532</v>
      </c>
      <c r="M6" s="153">
        <v>175000</v>
      </c>
      <c r="N6" s="142" t="s">
        <v>531</v>
      </c>
      <c r="O6" s="153">
        <f t="shared" si="0"/>
        <v>90000</v>
      </c>
      <c r="P6" s="153">
        <v>0</v>
      </c>
      <c r="Q6" s="153">
        <v>0</v>
      </c>
      <c r="R6" s="153">
        <v>0</v>
      </c>
      <c r="S6" s="153">
        <v>0</v>
      </c>
      <c r="T6" s="153">
        <v>0</v>
      </c>
      <c r="U6" s="153">
        <v>0</v>
      </c>
      <c r="V6" s="153">
        <v>0</v>
      </c>
      <c r="W6" s="142" t="s">
        <v>557</v>
      </c>
      <c r="X6" s="142" t="s">
        <v>105</v>
      </c>
      <c r="Y6" s="131" t="s">
        <v>105</v>
      </c>
      <c r="Z6" s="131" t="s">
        <v>105</v>
      </c>
      <c r="AA6" s="152"/>
      <c r="AB6" s="131" t="s">
        <v>431</v>
      </c>
    </row>
    <row r="7" spans="1:28" ht="30" customHeight="1">
      <c r="A7" s="142" t="s">
        <v>556</v>
      </c>
      <c r="B7" s="142" t="s">
        <v>194</v>
      </c>
      <c r="C7" s="142" t="s">
        <v>193</v>
      </c>
      <c r="D7" s="154" t="s">
        <v>148</v>
      </c>
      <c r="E7" s="153">
        <v>0</v>
      </c>
      <c r="F7" s="142" t="s">
        <v>105</v>
      </c>
      <c r="G7" s="153">
        <v>0</v>
      </c>
      <c r="H7" s="142" t="s">
        <v>105</v>
      </c>
      <c r="I7" s="153">
        <v>110000</v>
      </c>
      <c r="J7" s="142" t="s">
        <v>533</v>
      </c>
      <c r="K7" s="153">
        <v>120000</v>
      </c>
      <c r="L7" s="142" t="s">
        <v>532</v>
      </c>
      <c r="M7" s="153">
        <v>150000</v>
      </c>
      <c r="N7" s="142" t="s">
        <v>531</v>
      </c>
      <c r="O7" s="153">
        <f t="shared" si="0"/>
        <v>110000</v>
      </c>
      <c r="P7" s="153">
        <v>0</v>
      </c>
      <c r="Q7" s="153">
        <v>0</v>
      </c>
      <c r="R7" s="153">
        <v>0</v>
      </c>
      <c r="S7" s="153">
        <v>0</v>
      </c>
      <c r="T7" s="153">
        <v>0</v>
      </c>
      <c r="U7" s="153">
        <v>0</v>
      </c>
      <c r="V7" s="153">
        <v>0</v>
      </c>
      <c r="W7" s="142" t="s">
        <v>555</v>
      </c>
      <c r="X7" s="142" t="s">
        <v>105</v>
      </c>
      <c r="Y7" s="131" t="s">
        <v>105</v>
      </c>
      <c r="Z7" s="131" t="s">
        <v>105</v>
      </c>
      <c r="AA7" s="152"/>
      <c r="AB7" s="131" t="s">
        <v>431</v>
      </c>
    </row>
    <row r="8" spans="1:28" ht="30" customHeight="1">
      <c r="A8" s="142" t="s">
        <v>554</v>
      </c>
      <c r="B8" s="142" t="s">
        <v>190</v>
      </c>
      <c r="C8" s="142" t="s">
        <v>189</v>
      </c>
      <c r="D8" s="154" t="s">
        <v>148</v>
      </c>
      <c r="E8" s="153">
        <v>0</v>
      </c>
      <c r="F8" s="142" t="s">
        <v>105</v>
      </c>
      <c r="G8" s="153">
        <v>0</v>
      </c>
      <c r="H8" s="142" t="s">
        <v>105</v>
      </c>
      <c r="I8" s="153">
        <v>94000</v>
      </c>
      <c r="J8" s="142" t="s">
        <v>533</v>
      </c>
      <c r="K8" s="153">
        <v>98000</v>
      </c>
      <c r="L8" s="142" t="s">
        <v>532</v>
      </c>
      <c r="M8" s="153">
        <v>95000</v>
      </c>
      <c r="N8" s="142" t="s">
        <v>531</v>
      </c>
      <c r="O8" s="153">
        <f t="shared" si="0"/>
        <v>94000</v>
      </c>
      <c r="P8" s="153">
        <v>0</v>
      </c>
      <c r="Q8" s="153">
        <v>0</v>
      </c>
      <c r="R8" s="153">
        <v>0</v>
      </c>
      <c r="S8" s="153">
        <v>0</v>
      </c>
      <c r="T8" s="153">
        <v>0</v>
      </c>
      <c r="U8" s="153">
        <v>0</v>
      </c>
      <c r="V8" s="153">
        <v>0</v>
      </c>
      <c r="W8" s="142" t="s">
        <v>553</v>
      </c>
      <c r="X8" s="142" t="s">
        <v>105</v>
      </c>
      <c r="Y8" s="131" t="s">
        <v>105</v>
      </c>
      <c r="Z8" s="131" t="s">
        <v>105</v>
      </c>
      <c r="AA8" s="152"/>
      <c r="AB8" s="131" t="s">
        <v>431</v>
      </c>
    </row>
    <row r="9" spans="1:28" ht="30" customHeight="1">
      <c r="A9" s="142" t="s">
        <v>552</v>
      </c>
      <c r="B9" s="142" t="s">
        <v>186</v>
      </c>
      <c r="C9" s="142" t="s">
        <v>185</v>
      </c>
      <c r="D9" s="154" t="s">
        <v>148</v>
      </c>
      <c r="E9" s="153">
        <v>0</v>
      </c>
      <c r="F9" s="142" t="s">
        <v>105</v>
      </c>
      <c r="G9" s="153">
        <v>0</v>
      </c>
      <c r="H9" s="142" t="s">
        <v>105</v>
      </c>
      <c r="I9" s="153">
        <v>72000</v>
      </c>
      <c r="J9" s="142" t="s">
        <v>533</v>
      </c>
      <c r="K9" s="153">
        <v>78000</v>
      </c>
      <c r="L9" s="142" t="s">
        <v>532</v>
      </c>
      <c r="M9" s="153">
        <v>80000</v>
      </c>
      <c r="N9" s="142" t="s">
        <v>531</v>
      </c>
      <c r="O9" s="153">
        <f t="shared" si="0"/>
        <v>72000</v>
      </c>
      <c r="P9" s="153">
        <v>0</v>
      </c>
      <c r="Q9" s="153">
        <v>0</v>
      </c>
      <c r="R9" s="153">
        <v>0</v>
      </c>
      <c r="S9" s="153">
        <v>0</v>
      </c>
      <c r="T9" s="153">
        <v>0</v>
      </c>
      <c r="U9" s="153">
        <v>0</v>
      </c>
      <c r="V9" s="153">
        <v>0</v>
      </c>
      <c r="W9" s="142" t="s">
        <v>551</v>
      </c>
      <c r="X9" s="142" t="s">
        <v>105</v>
      </c>
      <c r="Y9" s="131" t="s">
        <v>105</v>
      </c>
      <c r="Z9" s="131" t="s">
        <v>105</v>
      </c>
      <c r="AA9" s="152"/>
      <c r="AB9" s="131" t="s">
        <v>431</v>
      </c>
    </row>
    <row r="10" spans="1:28" ht="30" customHeight="1">
      <c r="A10" s="142" t="s">
        <v>550</v>
      </c>
      <c r="B10" s="142" t="s">
        <v>182</v>
      </c>
      <c r="C10" s="142" t="s">
        <v>181</v>
      </c>
      <c r="D10" s="154" t="s">
        <v>148</v>
      </c>
      <c r="E10" s="153">
        <v>0</v>
      </c>
      <c r="F10" s="142" t="s">
        <v>105</v>
      </c>
      <c r="G10" s="153">
        <v>0</v>
      </c>
      <c r="H10" s="142" t="s">
        <v>105</v>
      </c>
      <c r="I10" s="153">
        <v>72000</v>
      </c>
      <c r="J10" s="142" t="s">
        <v>533</v>
      </c>
      <c r="K10" s="153">
        <v>78000</v>
      </c>
      <c r="L10" s="142" t="s">
        <v>532</v>
      </c>
      <c r="M10" s="153">
        <v>80000</v>
      </c>
      <c r="N10" s="142" t="s">
        <v>531</v>
      </c>
      <c r="O10" s="153">
        <f t="shared" si="0"/>
        <v>72000</v>
      </c>
      <c r="P10" s="153">
        <v>0</v>
      </c>
      <c r="Q10" s="153">
        <v>0</v>
      </c>
      <c r="R10" s="153">
        <v>0</v>
      </c>
      <c r="S10" s="153">
        <v>0</v>
      </c>
      <c r="T10" s="153">
        <v>0</v>
      </c>
      <c r="U10" s="153">
        <v>0</v>
      </c>
      <c r="V10" s="153">
        <v>0</v>
      </c>
      <c r="W10" s="142" t="s">
        <v>549</v>
      </c>
      <c r="X10" s="142" t="s">
        <v>105</v>
      </c>
      <c r="Y10" s="131" t="s">
        <v>105</v>
      </c>
      <c r="Z10" s="131" t="s">
        <v>105</v>
      </c>
      <c r="AA10" s="152"/>
      <c r="AB10" s="131" t="s">
        <v>431</v>
      </c>
    </row>
    <row r="11" spans="1:28" ht="30" customHeight="1">
      <c r="A11" s="142" t="s">
        <v>548</v>
      </c>
      <c r="B11" s="142" t="s">
        <v>178</v>
      </c>
      <c r="C11" s="142" t="s">
        <v>177</v>
      </c>
      <c r="D11" s="154" t="s">
        <v>148</v>
      </c>
      <c r="E11" s="153">
        <v>0</v>
      </c>
      <c r="F11" s="142" t="s">
        <v>105</v>
      </c>
      <c r="G11" s="153">
        <v>0</v>
      </c>
      <c r="H11" s="142" t="s">
        <v>105</v>
      </c>
      <c r="I11" s="153">
        <v>88000</v>
      </c>
      <c r="J11" s="142" t="s">
        <v>533</v>
      </c>
      <c r="K11" s="153">
        <v>99000</v>
      </c>
      <c r="L11" s="142" t="s">
        <v>532</v>
      </c>
      <c r="M11" s="153">
        <v>95000</v>
      </c>
      <c r="N11" s="142" t="s">
        <v>531</v>
      </c>
      <c r="O11" s="153">
        <f t="shared" si="0"/>
        <v>88000</v>
      </c>
      <c r="P11" s="153">
        <v>0</v>
      </c>
      <c r="Q11" s="153">
        <v>0</v>
      </c>
      <c r="R11" s="153">
        <v>0</v>
      </c>
      <c r="S11" s="153">
        <v>0</v>
      </c>
      <c r="T11" s="153">
        <v>0</v>
      </c>
      <c r="U11" s="153">
        <v>0</v>
      </c>
      <c r="V11" s="153">
        <v>0</v>
      </c>
      <c r="W11" s="142" t="s">
        <v>547</v>
      </c>
      <c r="X11" s="142" t="s">
        <v>105</v>
      </c>
      <c r="Y11" s="131" t="s">
        <v>105</v>
      </c>
      <c r="Z11" s="131" t="s">
        <v>105</v>
      </c>
      <c r="AA11" s="152"/>
      <c r="AB11" s="131" t="s">
        <v>431</v>
      </c>
    </row>
    <row r="12" spans="1:28" ht="30" customHeight="1">
      <c r="A12" s="142" t="s">
        <v>546</v>
      </c>
      <c r="B12" s="142" t="s">
        <v>174</v>
      </c>
      <c r="C12" s="142" t="s">
        <v>173</v>
      </c>
      <c r="D12" s="154" t="s">
        <v>148</v>
      </c>
      <c r="E12" s="153">
        <v>0</v>
      </c>
      <c r="F12" s="142" t="s">
        <v>105</v>
      </c>
      <c r="G12" s="153">
        <v>0</v>
      </c>
      <c r="H12" s="142" t="s">
        <v>105</v>
      </c>
      <c r="I12" s="153">
        <v>28000</v>
      </c>
      <c r="J12" s="142" t="s">
        <v>533</v>
      </c>
      <c r="K12" s="153">
        <v>39000</v>
      </c>
      <c r="L12" s="142" t="s">
        <v>532</v>
      </c>
      <c r="M12" s="153">
        <v>40000</v>
      </c>
      <c r="N12" s="142" t="s">
        <v>531</v>
      </c>
      <c r="O12" s="153">
        <f t="shared" si="0"/>
        <v>28000</v>
      </c>
      <c r="P12" s="153">
        <v>0</v>
      </c>
      <c r="Q12" s="153">
        <v>0</v>
      </c>
      <c r="R12" s="153">
        <v>0</v>
      </c>
      <c r="S12" s="153">
        <v>0</v>
      </c>
      <c r="T12" s="153">
        <v>0</v>
      </c>
      <c r="U12" s="153">
        <v>0</v>
      </c>
      <c r="V12" s="153">
        <v>0</v>
      </c>
      <c r="W12" s="142" t="s">
        <v>545</v>
      </c>
      <c r="X12" s="142" t="s">
        <v>105</v>
      </c>
      <c r="Y12" s="131" t="s">
        <v>105</v>
      </c>
      <c r="Z12" s="131" t="s">
        <v>105</v>
      </c>
      <c r="AA12" s="152"/>
      <c r="AB12" s="131" t="s">
        <v>431</v>
      </c>
    </row>
    <row r="13" spans="1:28" ht="30" customHeight="1">
      <c r="A13" s="142" t="s">
        <v>544</v>
      </c>
      <c r="B13" s="142" t="s">
        <v>170</v>
      </c>
      <c r="C13" s="142" t="s">
        <v>169</v>
      </c>
      <c r="D13" s="154" t="s">
        <v>148</v>
      </c>
      <c r="E13" s="153">
        <v>0</v>
      </c>
      <c r="F13" s="142" t="s">
        <v>105</v>
      </c>
      <c r="G13" s="153">
        <v>0</v>
      </c>
      <c r="H13" s="142" t="s">
        <v>105</v>
      </c>
      <c r="I13" s="153">
        <v>65000</v>
      </c>
      <c r="J13" s="142" t="s">
        <v>533</v>
      </c>
      <c r="K13" s="153">
        <v>85000</v>
      </c>
      <c r="L13" s="142" t="s">
        <v>532</v>
      </c>
      <c r="M13" s="153">
        <v>66000</v>
      </c>
      <c r="N13" s="142" t="s">
        <v>531</v>
      </c>
      <c r="O13" s="153">
        <f t="shared" si="0"/>
        <v>65000</v>
      </c>
      <c r="P13" s="153">
        <v>0</v>
      </c>
      <c r="Q13" s="153">
        <v>0</v>
      </c>
      <c r="R13" s="153">
        <v>0</v>
      </c>
      <c r="S13" s="153">
        <v>0</v>
      </c>
      <c r="T13" s="153">
        <v>0</v>
      </c>
      <c r="U13" s="153">
        <v>0</v>
      </c>
      <c r="V13" s="153">
        <v>0</v>
      </c>
      <c r="W13" s="142" t="s">
        <v>543</v>
      </c>
      <c r="X13" s="142" t="s">
        <v>105</v>
      </c>
      <c r="Y13" s="131" t="s">
        <v>105</v>
      </c>
      <c r="Z13" s="131" t="s">
        <v>105</v>
      </c>
      <c r="AA13" s="152"/>
      <c r="AB13" s="131" t="s">
        <v>431</v>
      </c>
    </row>
    <row r="14" spans="1:28" ht="30" customHeight="1">
      <c r="A14" s="142" t="s">
        <v>542</v>
      </c>
      <c r="B14" s="142" t="s">
        <v>166</v>
      </c>
      <c r="C14" s="142" t="s">
        <v>165</v>
      </c>
      <c r="D14" s="154" t="s">
        <v>148</v>
      </c>
      <c r="E14" s="153">
        <v>0</v>
      </c>
      <c r="F14" s="142" t="s">
        <v>105</v>
      </c>
      <c r="G14" s="153">
        <v>0</v>
      </c>
      <c r="H14" s="142" t="s">
        <v>105</v>
      </c>
      <c r="I14" s="153">
        <v>48000</v>
      </c>
      <c r="J14" s="142" t="s">
        <v>533</v>
      </c>
      <c r="K14" s="153">
        <v>49000</v>
      </c>
      <c r="L14" s="142" t="s">
        <v>532</v>
      </c>
      <c r="M14" s="153">
        <v>77000</v>
      </c>
      <c r="N14" s="142" t="s">
        <v>531</v>
      </c>
      <c r="O14" s="153">
        <f t="shared" si="0"/>
        <v>48000</v>
      </c>
      <c r="P14" s="153">
        <v>0</v>
      </c>
      <c r="Q14" s="153">
        <v>0</v>
      </c>
      <c r="R14" s="153">
        <v>0</v>
      </c>
      <c r="S14" s="153">
        <v>0</v>
      </c>
      <c r="T14" s="153">
        <v>0</v>
      </c>
      <c r="U14" s="153">
        <v>0</v>
      </c>
      <c r="V14" s="153">
        <v>0</v>
      </c>
      <c r="W14" s="142" t="s">
        <v>541</v>
      </c>
      <c r="X14" s="142" t="s">
        <v>105</v>
      </c>
      <c r="Y14" s="131" t="s">
        <v>105</v>
      </c>
      <c r="Z14" s="131" t="s">
        <v>105</v>
      </c>
      <c r="AA14" s="152"/>
      <c r="AB14" s="131" t="s">
        <v>431</v>
      </c>
    </row>
    <row r="15" spans="1:28" ht="30" customHeight="1">
      <c r="A15" s="142" t="s">
        <v>540</v>
      </c>
      <c r="B15" s="142" t="s">
        <v>162</v>
      </c>
      <c r="C15" s="142" t="s">
        <v>161</v>
      </c>
      <c r="D15" s="154" t="s">
        <v>148</v>
      </c>
      <c r="E15" s="153">
        <v>0</v>
      </c>
      <c r="F15" s="142" t="s">
        <v>105</v>
      </c>
      <c r="G15" s="153">
        <v>0</v>
      </c>
      <c r="H15" s="142" t="s">
        <v>105</v>
      </c>
      <c r="I15" s="153">
        <v>45000</v>
      </c>
      <c r="J15" s="142" t="s">
        <v>533</v>
      </c>
      <c r="K15" s="153">
        <v>45000</v>
      </c>
      <c r="L15" s="142" t="s">
        <v>532</v>
      </c>
      <c r="M15" s="153">
        <v>50000</v>
      </c>
      <c r="N15" s="142" t="s">
        <v>531</v>
      </c>
      <c r="O15" s="153">
        <f t="shared" si="0"/>
        <v>45000</v>
      </c>
      <c r="P15" s="153">
        <v>0</v>
      </c>
      <c r="Q15" s="153">
        <v>0</v>
      </c>
      <c r="R15" s="153">
        <v>0</v>
      </c>
      <c r="S15" s="153">
        <v>0</v>
      </c>
      <c r="T15" s="153">
        <v>0</v>
      </c>
      <c r="U15" s="153">
        <v>0</v>
      </c>
      <c r="V15" s="153">
        <v>0</v>
      </c>
      <c r="W15" s="142" t="s">
        <v>539</v>
      </c>
      <c r="X15" s="142" t="s">
        <v>105</v>
      </c>
      <c r="Y15" s="131" t="s">
        <v>105</v>
      </c>
      <c r="Z15" s="131" t="s">
        <v>105</v>
      </c>
      <c r="AA15" s="152"/>
      <c r="AB15" s="131" t="s">
        <v>431</v>
      </c>
    </row>
    <row r="16" spans="1:28" ht="30" customHeight="1">
      <c r="A16" s="142" t="s">
        <v>538</v>
      </c>
      <c r="B16" s="142" t="s">
        <v>158</v>
      </c>
      <c r="C16" s="142" t="s">
        <v>157</v>
      </c>
      <c r="D16" s="154" t="s">
        <v>148</v>
      </c>
      <c r="E16" s="153">
        <v>0</v>
      </c>
      <c r="F16" s="142" t="s">
        <v>105</v>
      </c>
      <c r="G16" s="153">
        <v>0</v>
      </c>
      <c r="H16" s="142" t="s">
        <v>105</v>
      </c>
      <c r="I16" s="153">
        <v>35000</v>
      </c>
      <c r="J16" s="142" t="s">
        <v>533</v>
      </c>
      <c r="K16" s="153">
        <v>38000</v>
      </c>
      <c r="L16" s="142" t="s">
        <v>532</v>
      </c>
      <c r="M16" s="153">
        <v>40000</v>
      </c>
      <c r="N16" s="142" t="s">
        <v>531</v>
      </c>
      <c r="O16" s="153">
        <f t="shared" si="0"/>
        <v>35000</v>
      </c>
      <c r="P16" s="153">
        <v>0</v>
      </c>
      <c r="Q16" s="153">
        <v>0</v>
      </c>
      <c r="R16" s="153">
        <v>0</v>
      </c>
      <c r="S16" s="153">
        <v>0</v>
      </c>
      <c r="T16" s="153">
        <v>0</v>
      </c>
      <c r="U16" s="153">
        <v>0</v>
      </c>
      <c r="V16" s="153">
        <v>0</v>
      </c>
      <c r="W16" s="142" t="s">
        <v>537</v>
      </c>
      <c r="X16" s="142" t="s">
        <v>105</v>
      </c>
      <c r="Y16" s="131" t="s">
        <v>105</v>
      </c>
      <c r="Z16" s="131" t="s">
        <v>105</v>
      </c>
      <c r="AA16" s="152"/>
      <c r="AB16" s="131" t="s">
        <v>431</v>
      </c>
    </row>
    <row r="17" spans="1:28" ht="30" customHeight="1">
      <c r="A17" s="142" t="s">
        <v>536</v>
      </c>
      <c r="B17" s="142" t="s">
        <v>154</v>
      </c>
      <c r="C17" s="142" t="s">
        <v>153</v>
      </c>
      <c r="D17" s="154" t="s">
        <v>148</v>
      </c>
      <c r="E17" s="153">
        <v>0</v>
      </c>
      <c r="F17" s="142" t="s">
        <v>105</v>
      </c>
      <c r="G17" s="153">
        <v>0</v>
      </c>
      <c r="H17" s="142" t="s">
        <v>105</v>
      </c>
      <c r="I17" s="153">
        <v>65000</v>
      </c>
      <c r="J17" s="142" t="s">
        <v>533</v>
      </c>
      <c r="K17" s="153">
        <v>130000</v>
      </c>
      <c r="L17" s="142" t="s">
        <v>532</v>
      </c>
      <c r="M17" s="153">
        <v>70000</v>
      </c>
      <c r="N17" s="142" t="s">
        <v>531</v>
      </c>
      <c r="O17" s="153">
        <f t="shared" si="0"/>
        <v>65000</v>
      </c>
      <c r="P17" s="153">
        <v>0</v>
      </c>
      <c r="Q17" s="153">
        <v>0</v>
      </c>
      <c r="R17" s="153">
        <v>0</v>
      </c>
      <c r="S17" s="153">
        <v>0</v>
      </c>
      <c r="T17" s="153">
        <v>0</v>
      </c>
      <c r="U17" s="153">
        <v>0</v>
      </c>
      <c r="V17" s="153">
        <v>0</v>
      </c>
      <c r="W17" s="142" t="s">
        <v>535</v>
      </c>
      <c r="X17" s="142" t="s">
        <v>105</v>
      </c>
      <c r="Y17" s="131" t="s">
        <v>105</v>
      </c>
      <c r="Z17" s="131" t="s">
        <v>105</v>
      </c>
      <c r="AA17" s="152"/>
      <c r="AB17" s="131" t="s">
        <v>431</v>
      </c>
    </row>
    <row r="18" spans="1:28" ht="30" customHeight="1">
      <c r="A18" s="142" t="s">
        <v>534</v>
      </c>
      <c r="B18" s="142" t="s">
        <v>150</v>
      </c>
      <c r="C18" s="142" t="s">
        <v>149</v>
      </c>
      <c r="D18" s="154" t="s">
        <v>148</v>
      </c>
      <c r="E18" s="153">
        <v>0</v>
      </c>
      <c r="F18" s="142" t="s">
        <v>105</v>
      </c>
      <c r="G18" s="153">
        <v>0</v>
      </c>
      <c r="H18" s="142" t="s">
        <v>105</v>
      </c>
      <c r="I18" s="153">
        <v>220000</v>
      </c>
      <c r="J18" s="142" t="s">
        <v>533</v>
      </c>
      <c r="K18" s="153">
        <v>220000</v>
      </c>
      <c r="L18" s="142" t="s">
        <v>532</v>
      </c>
      <c r="M18" s="153">
        <v>220000</v>
      </c>
      <c r="N18" s="142" t="s">
        <v>531</v>
      </c>
      <c r="O18" s="153">
        <f t="shared" si="0"/>
        <v>220000</v>
      </c>
      <c r="P18" s="153">
        <v>0</v>
      </c>
      <c r="Q18" s="153">
        <v>0</v>
      </c>
      <c r="R18" s="153">
        <v>0</v>
      </c>
      <c r="S18" s="153">
        <v>0</v>
      </c>
      <c r="T18" s="153">
        <v>0</v>
      </c>
      <c r="U18" s="153">
        <v>0</v>
      </c>
      <c r="V18" s="153">
        <v>0</v>
      </c>
      <c r="W18" s="142" t="s">
        <v>530</v>
      </c>
      <c r="X18" s="142" t="s">
        <v>105</v>
      </c>
      <c r="Y18" s="131" t="s">
        <v>105</v>
      </c>
      <c r="Z18" s="131" t="s">
        <v>105</v>
      </c>
      <c r="AA18" s="152"/>
      <c r="AB18" s="131" t="s">
        <v>431</v>
      </c>
    </row>
    <row r="19" spans="1:28" ht="30" customHeight="1">
      <c r="A19" s="142" t="s">
        <v>529</v>
      </c>
      <c r="B19" s="142" t="s">
        <v>208</v>
      </c>
      <c r="C19" s="142" t="s">
        <v>201</v>
      </c>
      <c r="D19" s="154" t="s">
        <v>148</v>
      </c>
      <c r="E19" s="153">
        <v>0</v>
      </c>
      <c r="F19" s="142" t="s">
        <v>105</v>
      </c>
      <c r="G19" s="153">
        <v>0</v>
      </c>
      <c r="H19" s="142" t="s">
        <v>105</v>
      </c>
      <c r="I19" s="153">
        <v>0</v>
      </c>
      <c r="J19" s="142" t="s">
        <v>105</v>
      </c>
      <c r="K19" s="153">
        <v>0</v>
      </c>
      <c r="L19" s="142" t="s">
        <v>105</v>
      </c>
      <c r="M19" s="153">
        <v>0</v>
      </c>
      <c r="N19" s="142" t="s">
        <v>105</v>
      </c>
      <c r="O19" s="153">
        <v>0</v>
      </c>
      <c r="P19" s="153">
        <v>0</v>
      </c>
      <c r="Q19" s="153">
        <v>0</v>
      </c>
      <c r="R19" s="153">
        <v>0</v>
      </c>
      <c r="S19" s="153">
        <v>0</v>
      </c>
      <c r="T19" s="153">
        <v>0</v>
      </c>
      <c r="U19" s="153">
        <v>0</v>
      </c>
      <c r="V19" s="153">
        <v>0</v>
      </c>
      <c r="W19" s="142" t="s">
        <v>528</v>
      </c>
      <c r="X19" s="142" t="s">
        <v>105</v>
      </c>
      <c r="Y19" s="131" t="s">
        <v>105</v>
      </c>
      <c r="Z19" s="131" t="s">
        <v>105</v>
      </c>
      <c r="AA19" s="152"/>
      <c r="AB19" s="131" t="s">
        <v>105</v>
      </c>
    </row>
    <row r="20" spans="1:28" ht="30" customHeight="1">
      <c r="A20" s="142" t="s">
        <v>527</v>
      </c>
      <c r="B20" s="142" t="s">
        <v>208</v>
      </c>
      <c r="C20" s="142" t="s">
        <v>189</v>
      </c>
      <c r="D20" s="154" t="s">
        <v>148</v>
      </c>
      <c r="E20" s="153">
        <v>0</v>
      </c>
      <c r="F20" s="142" t="s">
        <v>105</v>
      </c>
      <c r="G20" s="153">
        <v>0</v>
      </c>
      <c r="H20" s="142" t="s">
        <v>105</v>
      </c>
      <c r="I20" s="153">
        <v>0</v>
      </c>
      <c r="J20" s="142" t="s">
        <v>105</v>
      </c>
      <c r="K20" s="153">
        <v>0</v>
      </c>
      <c r="L20" s="142" t="s">
        <v>105</v>
      </c>
      <c r="M20" s="153">
        <v>0</v>
      </c>
      <c r="N20" s="142" t="s">
        <v>105</v>
      </c>
      <c r="O20" s="153">
        <v>0</v>
      </c>
      <c r="P20" s="153">
        <v>0</v>
      </c>
      <c r="Q20" s="153">
        <v>0</v>
      </c>
      <c r="R20" s="153">
        <v>0</v>
      </c>
      <c r="S20" s="153">
        <v>0</v>
      </c>
      <c r="T20" s="153">
        <v>0</v>
      </c>
      <c r="U20" s="153">
        <v>0</v>
      </c>
      <c r="V20" s="153">
        <v>0</v>
      </c>
      <c r="W20" s="142" t="s">
        <v>526</v>
      </c>
      <c r="X20" s="142" t="s">
        <v>105</v>
      </c>
      <c r="Y20" s="131" t="s">
        <v>105</v>
      </c>
      <c r="Z20" s="131" t="s">
        <v>105</v>
      </c>
      <c r="AA20" s="152"/>
      <c r="AB20" s="131" t="s">
        <v>105</v>
      </c>
    </row>
    <row r="21" spans="1:28" ht="30" customHeight="1">
      <c r="A21" s="142" t="s">
        <v>525</v>
      </c>
      <c r="B21" s="142" t="s">
        <v>208</v>
      </c>
      <c r="C21" s="142" t="s">
        <v>185</v>
      </c>
      <c r="D21" s="154" t="s">
        <v>148</v>
      </c>
      <c r="E21" s="153">
        <v>0</v>
      </c>
      <c r="F21" s="142" t="s">
        <v>105</v>
      </c>
      <c r="G21" s="153">
        <v>0</v>
      </c>
      <c r="H21" s="142" t="s">
        <v>105</v>
      </c>
      <c r="I21" s="153">
        <v>0</v>
      </c>
      <c r="J21" s="142" t="s">
        <v>105</v>
      </c>
      <c r="K21" s="153">
        <v>0</v>
      </c>
      <c r="L21" s="142" t="s">
        <v>105</v>
      </c>
      <c r="M21" s="153">
        <v>0</v>
      </c>
      <c r="N21" s="142" t="s">
        <v>105</v>
      </c>
      <c r="O21" s="153">
        <v>0</v>
      </c>
      <c r="P21" s="153">
        <v>0</v>
      </c>
      <c r="Q21" s="153">
        <v>0</v>
      </c>
      <c r="R21" s="153">
        <v>0</v>
      </c>
      <c r="S21" s="153">
        <v>0</v>
      </c>
      <c r="T21" s="153">
        <v>0</v>
      </c>
      <c r="U21" s="153">
        <v>0</v>
      </c>
      <c r="V21" s="153">
        <v>0</v>
      </c>
      <c r="W21" s="142" t="s">
        <v>524</v>
      </c>
      <c r="X21" s="142" t="s">
        <v>105</v>
      </c>
      <c r="Y21" s="131" t="s">
        <v>105</v>
      </c>
      <c r="Z21" s="131" t="s">
        <v>105</v>
      </c>
      <c r="AA21" s="152"/>
      <c r="AB21" s="131" t="s">
        <v>105</v>
      </c>
    </row>
    <row r="22" spans="1:28" ht="30" customHeight="1">
      <c r="A22" s="142" t="s">
        <v>523</v>
      </c>
      <c r="B22" s="142" t="s">
        <v>208</v>
      </c>
      <c r="C22" s="142" t="s">
        <v>197</v>
      </c>
      <c r="D22" s="154" t="s">
        <v>148</v>
      </c>
      <c r="E22" s="153">
        <v>0</v>
      </c>
      <c r="F22" s="142" t="s">
        <v>105</v>
      </c>
      <c r="G22" s="153">
        <v>0</v>
      </c>
      <c r="H22" s="142" t="s">
        <v>105</v>
      </c>
      <c r="I22" s="153">
        <v>0</v>
      </c>
      <c r="J22" s="142" t="s">
        <v>105</v>
      </c>
      <c r="K22" s="153">
        <v>0</v>
      </c>
      <c r="L22" s="142" t="s">
        <v>105</v>
      </c>
      <c r="M22" s="153">
        <v>0</v>
      </c>
      <c r="N22" s="142" t="s">
        <v>105</v>
      </c>
      <c r="O22" s="153">
        <v>0</v>
      </c>
      <c r="P22" s="153">
        <v>0</v>
      </c>
      <c r="Q22" s="153">
        <v>0</v>
      </c>
      <c r="R22" s="153">
        <v>0</v>
      </c>
      <c r="S22" s="153">
        <v>0</v>
      </c>
      <c r="T22" s="153">
        <v>0</v>
      </c>
      <c r="U22" s="153">
        <v>0</v>
      </c>
      <c r="V22" s="153">
        <v>0</v>
      </c>
      <c r="W22" s="142" t="s">
        <v>522</v>
      </c>
      <c r="X22" s="142" t="s">
        <v>105</v>
      </c>
      <c r="Y22" s="131" t="s">
        <v>105</v>
      </c>
      <c r="Z22" s="131" t="s">
        <v>105</v>
      </c>
      <c r="AA22" s="152"/>
      <c r="AB22" s="131" t="s">
        <v>105</v>
      </c>
    </row>
    <row r="23" spans="1:28" ht="30" customHeight="1">
      <c r="A23" s="142" t="s">
        <v>521</v>
      </c>
      <c r="B23" s="142" t="s">
        <v>208</v>
      </c>
      <c r="C23" s="142" t="s">
        <v>181</v>
      </c>
      <c r="D23" s="154" t="s">
        <v>148</v>
      </c>
      <c r="E23" s="153">
        <v>0</v>
      </c>
      <c r="F23" s="142" t="s">
        <v>105</v>
      </c>
      <c r="G23" s="153">
        <v>0</v>
      </c>
      <c r="H23" s="142" t="s">
        <v>105</v>
      </c>
      <c r="I23" s="153">
        <v>0</v>
      </c>
      <c r="J23" s="142" t="s">
        <v>105</v>
      </c>
      <c r="K23" s="153">
        <v>0</v>
      </c>
      <c r="L23" s="142" t="s">
        <v>105</v>
      </c>
      <c r="M23" s="153">
        <v>0</v>
      </c>
      <c r="N23" s="142" t="s">
        <v>105</v>
      </c>
      <c r="O23" s="153">
        <v>0</v>
      </c>
      <c r="P23" s="153">
        <v>0</v>
      </c>
      <c r="Q23" s="153">
        <v>0</v>
      </c>
      <c r="R23" s="153">
        <v>0</v>
      </c>
      <c r="S23" s="153">
        <v>0</v>
      </c>
      <c r="T23" s="153">
        <v>0</v>
      </c>
      <c r="U23" s="153">
        <v>0</v>
      </c>
      <c r="V23" s="153">
        <v>0</v>
      </c>
      <c r="W23" s="142" t="s">
        <v>520</v>
      </c>
      <c r="X23" s="142" t="s">
        <v>105</v>
      </c>
      <c r="Y23" s="131" t="s">
        <v>105</v>
      </c>
      <c r="Z23" s="131" t="s">
        <v>105</v>
      </c>
      <c r="AA23" s="152"/>
      <c r="AB23" s="131" t="s">
        <v>105</v>
      </c>
    </row>
    <row r="24" spans="1:28" ht="30" customHeight="1">
      <c r="A24" s="142" t="s">
        <v>519</v>
      </c>
      <c r="B24" s="142" t="s">
        <v>208</v>
      </c>
      <c r="C24" s="142" t="s">
        <v>193</v>
      </c>
      <c r="D24" s="154" t="s">
        <v>148</v>
      </c>
      <c r="E24" s="153">
        <v>0</v>
      </c>
      <c r="F24" s="142" t="s">
        <v>105</v>
      </c>
      <c r="G24" s="153">
        <v>0</v>
      </c>
      <c r="H24" s="142" t="s">
        <v>105</v>
      </c>
      <c r="I24" s="153">
        <v>0</v>
      </c>
      <c r="J24" s="142" t="s">
        <v>105</v>
      </c>
      <c r="K24" s="153">
        <v>0</v>
      </c>
      <c r="L24" s="142" t="s">
        <v>105</v>
      </c>
      <c r="M24" s="153">
        <v>0</v>
      </c>
      <c r="N24" s="142" t="s">
        <v>105</v>
      </c>
      <c r="O24" s="153">
        <v>0</v>
      </c>
      <c r="P24" s="153">
        <v>0</v>
      </c>
      <c r="Q24" s="153">
        <v>0</v>
      </c>
      <c r="R24" s="153">
        <v>0</v>
      </c>
      <c r="S24" s="153">
        <v>0</v>
      </c>
      <c r="T24" s="153">
        <v>0</v>
      </c>
      <c r="U24" s="153">
        <v>0</v>
      </c>
      <c r="V24" s="153">
        <v>0</v>
      </c>
      <c r="W24" s="142" t="s">
        <v>518</v>
      </c>
      <c r="X24" s="142" t="s">
        <v>105</v>
      </c>
      <c r="Y24" s="131" t="s">
        <v>105</v>
      </c>
      <c r="Z24" s="131" t="s">
        <v>105</v>
      </c>
      <c r="AA24" s="152"/>
      <c r="AB24" s="131" t="s">
        <v>105</v>
      </c>
    </row>
    <row r="25" spans="1:28" ht="30" customHeight="1">
      <c r="A25" s="142" t="s">
        <v>517</v>
      </c>
      <c r="B25" s="142" t="s">
        <v>208</v>
      </c>
      <c r="C25" s="142" t="s">
        <v>177</v>
      </c>
      <c r="D25" s="154" t="s">
        <v>148</v>
      </c>
      <c r="E25" s="153">
        <v>0</v>
      </c>
      <c r="F25" s="142" t="s">
        <v>105</v>
      </c>
      <c r="G25" s="153">
        <v>0</v>
      </c>
      <c r="H25" s="142" t="s">
        <v>105</v>
      </c>
      <c r="I25" s="153">
        <v>0</v>
      </c>
      <c r="J25" s="142" t="s">
        <v>105</v>
      </c>
      <c r="K25" s="153">
        <v>0</v>
      </c>
      <c r="L25" s="142" t="s">
        <v>105</v>
      </c>
      <c r="M25" s="153">
        <v>0</v>
      </c>
      <c r="N25" s="142" t="s">
        <v>105</v>
      </c>
      <c r="O25" s="153">
        <v>0</v>
      </c>
      <c r="P25" s="153">
        <v>0</v>
      </c>
      <c r="Q25" s="153">
        <v>0</v>
      </c>
      <c r="R25" s="153">
        <v>0</v>
      </c>
      <c r="S25" s="153">
        <v>0</v>
      </c>
      <c r="T25" s="153">
        <v>0</v>
      </c>
      <c r="U25" s="153">
        <v>0</v>
      </c>
      <c r="V25" s="153">
        <v>0</v>
      </c>
      <c r="W25" s="142" t="s">
        <v>516</v>
      </c>
      <c r="X25" s="142" t="s">
        <v>105</v>
      </c>
      <c r="Y25" s="131" t="s">
        <v>105</v>
      </c>
      <c r="Z25" s="131" t="s">
        <v>105</v>
      </c>
      <c r="AA25" s="152"/>
      <c r="AB25" s="131" t="s">
        <v>105</v>
      </c>
    </row>
    <row r="26" spans="1:28" ht="30" customHeight="1">
      <c r="A26" s="142" t="s">
        <v>515</v>
      </c>
      <c r="B26" s="142" t="s">
        <v>208</v>
      </c>
      <c r="C26" s="142" t="s">
        <v>173</v>
      </c>
      <c r="D26" s="154" t="s">
        <v>148</v>
      </c>
      <c r="E26" s="153">
        <v>0</v>
      </c>
      <c r="F26" s="142" t="s">
        <v>105</v>
      </c>
      <c r="G26" s="153">
        <v>0</v>
      </c>
      <c r="H26" s="142" t="s">
        <v>105</v>
      </c>
      <c r="I26" s="153">
        <v>0</v>
      </c>
      <c r="J26" s="142" t="s">
        <v>105</v>
      </c>
      <c r="K26" s="153">
        <v>0</v>
      </c>
      <c r="L26" s="142" t="s">
        <v>105</v>
      </c>
      <c r="M26" s="153">
        <v>0</v>
      </c>
      <c r="N26" s="142" t="s">
        <v>105</v>
      </c>
      <c r="O26" s="153">
        <v>0</v>
      </c>
      <c r="P26" s="153">
        <v>0</v>
      </c>
      <c r="Q26" s="153">
        <v>0</v>
      </c>
      <c r="R26" s="153">
        <v>0</v>
      </c>
      <c r="S26" s="153">
        <v>0</v>
      </c>
      <c r="T26" s="153">
        <v>0</v>
      </c>
      <c r="U26" s="153">
        <v>0</v>
      </c>
      <c r="V26" s="153">
        <v>0</v>
      </c>
      <c r="W26" s="142" t="s">
        <v>514</v>
      </c>
      <c r="X26" s="142" t="s">
        <v>105</v>
      </c>
      <c r="Y26" s="131" t="s">
        <v>105</v>
      </c>
      <c r="Z26" s="131" t="s">
        <v>105</v>
      </c>
      <c r="AA26" s="152"/>
      <c r="AB26" s="131" t="s">
        <v>105</v>
      </c>
    </row>
    <row r="27" spans="1:28" ht="30" customHeight="1">
      <c r="A27" s="142" t="s">
        <v>513</v>
      </c>
      <c r="B27" s="142" t="s">
        <v>208</v>
      </c>
      <c r="C27" s="142" t="s">
        <v>169</v>
      </c>
      <c r="D27" s="154" t="s">
        <v>148</v>
      </c>
      <c r="E27" s="153">
        <v>0</v>
      </c>
      <c r="F27" s="142" t="s">
        <v>105</v>
      </c>
      <c r="G27" s="153">
        <v>0</v>
      </c>
      <c r="H27" s="142" t="s">
        <v>105</v>
      </c>
      <c r="I27" s="153">
        <v>0</v>
      </c>
      <c r="J27" s="142" t="s">
        <v>105</v>
      </c>
      <c r="K27" s="153">
        <v>0</v>
      </c>
      <c r="L27" s="142" t="s">
        <v>105</v>
      </c>
      <c r="M27" s="153">
        <v>0</v>
      </c>
      <c r="N27" s="142" t="s">
        <v>105</v>
      </c>
      <c r="O27" s="153">
        <v>0</v>
      </c>
      <c r="P27" s="153">
        <v>0</v>
      </c>
      <c r="Q27" s="153">
        <v>0</v>
      </c>
      <c r="R27" s="153">
        <v>0</v>
      </c>
      <c r="S27" s="153">
        <v>0</v>
      </c>
      <c r="T27" s="153">
        <v>0</v>
      </c>
      <c r="U27" s="153">
        <v>0</v>
      </c>
      <c r="V27" s="153">
        <v>0</v>
      </c>
      <c r="W27" s="142" t="s">
        <v>512</v>
      </c>
      <c r="X27" s="142" t="s">
        <v>105</v>
      </c>
      <c r="Y27" s="131" t="s">
        <v>105</v>
      </c>
      <c r="Z27" s="131" t="s">
        <v>105</v>
      </c>
      <c r="AA27" s="152"/>
      <c r="AB27" s="131" t="s">
        <v>105</v>
      </c>
    </row>
    <row r="28" spans="1:28" ht="30" customHeight="1">
      <c r="A28" s="142" t="s">
        <v>511</v>
      </c>
      <c r="B28" s="142" t="s">
        <v>208</v>
      </c>
      <c r="C28" s="142" t="s">
        <v>165</v>
      </c>
      <c r="D28" s="154" t="s">
        <v>148</v>
      </c>
      <c r="E28" s="153">
        <v>0</v>
      </c>
      <c r="F28" s="142" t="s">
        <v>105</v>
      </c>
      <c r="G28" s="153">
        <v>0</v>
      </c>
      <c r="H28" s="142" t="s">
        <v>105</v>
      </c>
      <c r="I28" s="153">
        <v>0</v>
      </c>
      <c r="J28" s="142" t="s">
        <v>105</v>
      </c>
      <c r="K28" s="153">
        <v>0</v>
      </c>
      <c r="L28" s="142" t="s">
        <v>105</v>
      </c>
      <c r="M28" s="153">
        <v>0</v>
      </c>
      <c r="N28" s="142" t="s">
        <v>105</v>
      </c>
      <c r="O28" s="153">
        <v>0</v>
      </c>
      <c r="P28" s="153">
        <v>0</v>
      </c>
      <c r="Q28" s="153">
        <v>0</v>
      </c>
      <c r="R28" s="153">
        <v>0</v>
      </c>
      <c r="S28" s="153">
        <v>0</v>
      </c>
      <c r="T28" s="153">
        <v>0</v>
      </c>
      <c r="U28" s="153">
        <v>0</v>
      </c>
      <c r="V28" s="153">
        <v>0</v>
      </c>
      <c r="W28" s="142" t="s">
        <v>510</v>
      </c>
      <c r="X28" s="142" t="s">
        <v>105</v>
      </c>
      <c r="Y28" s="131" t="s">
        <v>105</v>
      </c>
      <c r="Z28" s="131" t="s">
        <v>105</v>
      </c>
      <c r="AA28" s="152"/>
      <c r="AB28" s="131" t="s">
        <v>105</v>
      </c>
    </row>
    <row r="29" spans="1:28" ht="30" customHeight="1">
      <c r="A29" s="142" t="s">
        <v>509</v>
      </c>
      <c r="B29" s="142" t="s">
        <v>208</v>
      </c>
      <c r="C29" s="142" t="s">
        <v>161</v>
      </c>
      <c r="D29" s="154" t="s">
        <v>148</v>
      </c>
      <c r="E29" s="153">
        <v>0</v>
      </c>
      <c r="F29" s="142" t="s">
        <v>105</v>
      </c>
      <c r="G29" s="153">
        <v>0</v>
      </c>
      <c r="H29" s="142" t="s">
        <v>105</v>
      </c>
      <c r="I29" s="153">
        <v>0</v>
      </c>
      <c r="J29" s="142" t="s">
        <v>105</v>
      </c>
      <c r="K29" s="153">
        <v>0</v>
      </c>
      <c r="L29" s="142" t="s">
        <v>105</v>
      </c>
      <c r="M29" s="153">
        <v>0</v>
      </c>
      <c r="N29" s="142" t="s">
        <v>105</v>
      </c>
      <c r="O29" s="153">
        <v>0</v>
      </c>
      <c r="P29" s="153">
        <v>0</v>
      </c>
      <c r="Q29" s="153">
        <v>0</v>
      </c>
      <c r="R29" s="153">
        <v>0</v>
      </c>
      <c r="S29" s="153">
        <v>0</v>
      </c>
      <c r="T29" s="153">
        <v>0</v>
      </c>
      <c r="U29" s="153">
        <v>0</v>
      </c>
      <c r="V29" s="153">
        <v>0</v>
      </c>
      <c r="W29" s="142" t="s">
        <v>508</v>
      </c>
      <c r="X29" s="142" t="s">
        <v>105</v>
      </c>
      <c r="Y29" s="131" t="s">
        <v>105</v>
      </c>
      <c r="Z29" s="131" t="s">
        <v>105</v>
      </c>
      <c r="AA29" s="152"/>
      <c r="AB29" s="131" t="s">
        <v>105</v>
      </c>
    </row>
    <row r="30" spans="1:28" ht="30" customHeight="1">
      <c r="A30" s="142" t="s">
        <v>507</v>
      </c>
      <c r="B30" s="142" t="s">
        <v>208</v>
      </c>
      <c r="C30" s="142" t="s">
        <v>157</v>
      </c>
      <c r="D30" s="154" t="s">
        <v>148</v>
      </c>
      <c r="E30" s="153">
        <v>0</v>
      </c>
      <c r="F30" s="142" t="s">
        <v>105</v>
      </c>
      <c r="G30" s="153">
        <v>0</v>
      </c>
      <c r="H30" s="142" t="s">
        <v>105</v>
      </c>
      <c r="I30" s="153">
        <v>0</v>
      </c>
      <c r="J30" s="142" t="s">
        <v>105</v>
      </c>
      <c r="K30" s="153">
        <v>0</v>
      </c>
      <c r="L30" s="142" t="s">
        <v>105</v>
      </c>
      <c r="M30" s="153">
        <v>0</v>
      </c>
      <c r="N30" s="142" t="s">
        <v>105</v>
      </c>
      <c r="O30" s="153">
        <v>0</v>
      </c>
      <c r="P30" s="153">
        <v>0</v>
      </c>
      <c r="Q30" s="153">
        <v>0</v>
      </c>
      <c r="R30" s="153">
        <v>0</v>
      </c>
      <c r="S30" s="153">
        <v>0</v>
      </c>
      <c r="T30" s="153">
        <v>0</v>
      </c>
      <c r="U30" s="153">
        <v>0</v>
      </c>
      <c r="V30" s="153">
        <v>0</v>
      </c>
      <c r="W30" s="142" t="s">
        <v>506</v>
      </c>
      <c r="X30" s="142" t="s">
        <v>105</v>
      </c>
      <c r="Y30" s="131" t="s">
        <v>105</v>
      </c>
      <c r="Z30" s="131" t="s">
        <v>105</v>
      </c>
      <c r="AA30" s="152"/>
      <c r="AB30" s="131" t="s">
        <v>105</v>
      </c>
    </row>
    <row r="31" spans="1:28" ht="30" customHeight="1">
      <c r="A31" s="142" t="s">
        <v>505</v>
      </c>
      <c r="B31" s="142" t="s">
        <v>208</v>
      </c>
      <c r="C31" s="142" t="s">
        <v>153</v>
      </c>
      <c r="D31" s="154" t="s">
        <v>148</v>
      </c>
      <c r="E31" s="153">
        <v>0</v>
      </c>
      <c r="F31" s="142" t="s">
        <v>105</v>
      </c>
      <c r="G31" s="153">
        <v>0</v>
      </c>
      <c r="H31" s="142" t="s">
        <v>105</v>
      </c>
      <c r="I31" s="153">
        <v>0</v>
      </c>
      <c r="J31" s="142" t="s">
        <v>105</v>
      </c>
      <c r="K31" s="153">
        <v>0</v>
      </c>
      <c r="L31" s="142" t="s">
        <v>105</v>
      </c>
      <c r="M31" s="153">
        <v>0</v>
      </c>
      <c r="N31" s="142" t="s">
        <v>105</v>
      </c>
      <c r="O31" s="153">
        <v>0</v>
      </c>
      <c r="P31" s="153">
        <v>0</v>
      </c>
      <c r="Q31" s="153">
        <v>0</v>
      </c>
      <c r="R31" s="153">
        <v>0</v>
      </c>
      <c r="S31" s="153">
        <v>0</v>
      </c>
      <c r="T31" s="153">
        <v>0</v>
      </c>
      <c r="U31" s="153">
        <v>0</v>
      </c>
      <c r="V31" s="153">
        <v>0</v>
      </c>
      <c r="W31" s="142" t="s">
        <v>504</v>
      </c>
      <c r="X31" s="142" t="s">
        <v>105</v>
      </c>
      <c r="Y31" s="131" t="s">
        <v>105</v>
      </c>
      <c r="Z31" s="131" t="s">
        <v>105</v>
      </c>
      <c r="AA31" s="152"/>
      <c r="AB31" s="131" t="s">
        <v>105</v>
      </c>
    </row>
    <row r="32" spans="1:28" ht="30" customHeight="1">
      <c r="A32" s="142" t="s">
        <v>503</v>
      </c>
      <c r="B32" s="142" t="s">
        <v>208</v>
      </c>
      <c r="C32" s="142" t="s">
        <v>149</v>
      </c>
      <c r="D32" s="154" t="s">
        <v>148</v>
      </c>
      <c r="E32" s="153">
        <v>0</v>
      </c>
      <c r="F32" s="142" t="s">
        <v>105</v>
      </c>
      <c r="G32" s="153">
        <v>0</v>
      </c>
      <c r="H32" s="142" t="s">
        <v>105</v>
      </c>
      <c r="I32" s="153">
        <v>0</v>
      </c>
      <c r="J32" s="142" t="s">
        <v>105</v>
      </c>
      <c r="K32" s="153">
        <v>0</v>
      </c>
      <c r="L32" s="142" t="s">
        <v>105</v>
      </c>
      <c r="M32" s="153">
        <v>0</v>
      </c>
      <c r="N32" s="142" t="s">
        <v>105</v>
      </c>
      <c r="O32" s="153">
        <v>0</v>
      </c>
      <c r="P32" s="153">
        <v>0</v>
      </c>
      <c r="Q32" s="153">
        <v>0</v>
      </c>
      <c r="R32" s="153">
        <v>0</v>
      </c>
      <c r="S32" s="153">
        <v>0</v>
      </c>
      <c r="T32" s="153">
        <v>0</v>
      </c>
      <c r="U32" s="153">
        <v>0</v>
      </c>
      <c r="V32" s="153">
        <v>0</v>
      </c>
      <c r="W32" s="142" t="s">
        <v>502</v>
      </c>
      <c r="X32" s="142" t="s">
        <v>105</v>
      </c>
      <c r="Y32" s="131" t="s">
        <v>105</v>
      </c>
      <c r="Z32" s="131" t="s">
        <v>105</v>
      </c>
      <c r="AA32" s="152"/>
      <c r="AB32" s="131" t="s">
        <v>105</v>
      </c>
    </row>
    <row r="33" spans="1:28" ht="30" customHeight="1">
      <c r="A33" s="142" t="s">
        <v>501</v>
      </c>
      <c r="B33" s="142" t="s">
        <v>359</v>
      </c>
      <c r="C33" s="142" t="s">
        <v>358</v>
      </c>
      <c r="D33" s="154" t="s">
        <v>357</v>
      </c>
      <c r="E33" s="153">
        <v>0</v>
      </c>
      <c r="F33" s="142" t="s">
        <v>105</v>
      </c>
      <c r="G33" s="153">
        <v>0</v>
      </c>
      <c r="H33" s="142" t="s">
        <v>105</v>
      </c>
      <c r="I33" s="153">
        <v>0</v>
      </c>
      <c r="J33" s="142" t="s">
        <v>105</v>
      </c>
      <c r="K33" s="153">
        <v>0</v>
      </c>
      <c r="L33" s="142" t="s">
        <v>105</v>
      </c>
      <c r="M33" s="153">
        <v>0</v>
      </c>
      <c r="N33" s="142" t="s">
        <v>105</v>
      </c>
      <c r="O33" s="153">
        <v>0</v>
      </c>
      <c r="P33" s="153">
        <v>273676</v>
      </c>
      <c r="Q33" s="153">
        <v>0</v>
      </c>
      <c r="R33" s="153">
        <v>0</v>
      </c>
      <c r="S33" s="153">
        <v>0</v>
      </c>
      <c r="T33" s="153">
        <v>0</v>
      </c>
      <c r="U33" s="153">
        <v>0</v>
      </c>
      <c r="V33" s="153">
        <v>0</v>
      </c>
      <c r="W33" s="142" t="s">
        <v>500</v>
      </c>
      <c r="X33" s="142" t="s">
        <v>105</v>
      </c>
      <c r="Y33" s="131" t="s">
        <v>499</v>
      </c>
      <c r="Z33" s="131" t="s">
        <v>105</v>
      </c>
      <c r="AA33" s="152"/>
      <c r="AB33" s="131" t="s">
        <v>105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207" type="noConversion"/>
  <pageMargins left="0.78740157480314954" right="0" top="0.39370078740157477" bottom="0.39370078740157477" header="0" footer="0"/>
  <pageSetup paperSize="9" scale="42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tabColor rgb="FF92D050"/>
  </sheetPr>
  <dimension ref="A1:P17"/>
  <sheetViews>
    <sheetView view="pageBreakPreview" workbookViewId="0">
      <selection activeCell="J13" sqref="J13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6" s="7" customFormat="1" ht="30" customHeight="1">
      <c r="A3" s="158" t="str">
        <f>'표지 '!A3:L3</f>
        <v>국립경국대학교 학생회관 및 체육관 조도 개선 공사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</row>
    <row r="4" spans="1:16" s="7" customFormat="1" ht="30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6" s="7" customFormat="1" ht="30" customHeight="1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6" s="2" customFormat="1" ht="31.5" customHeight="1">
      <c r="A6" s="6" t="s">
        <v>77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59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</row>
    <row r="17" s="2" customFormat="1" ht="24" customHeight="1"/>
  </sheetData>
  <mergeCells count="4">
    <mergeCell ref="A2:L2"/>
    <mergeCell ref="A3:L3"/>
    <mergeCell ref="A4:L4"/>
    <mergeCell ref="A16:L16"/>
  </mergeCells>
  <phoneticPr fontId="199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64F18-10C8-4863-A347-F59C434FEDDA}">
  <dimension ref="A1"/>
  <sheetViews>
    <sheetView workbookViewId="0"/>
  </sheetViews>
  <sheetFormatPr defaultRowHeight="16.5"/>
  <cols>
    <col min="1" max="16384" width="9" style="128"/>
  </cols>
  <sheetData/>
  <phoneticPr fontId="207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55681-EBD0-496A-BAA3-015CF50ABCB4}">
  <sheetPr>
    <pageSetUpPr fitToPage="1"/>
  </sheetPr>
  <dimension ref="A1:V22"/>
  <sheetViews>
    <sheetView topLeftCell="B1" workbookViewId="0">
      <selection sqref="A1:P1"/>
    </sheetView>
  </sheetViews>
  <sheetFormatPr defaultRowHeight="16.5"/>
  <cols>
    <col min="1" max="1" width="11.625" style="128" hidden="1" customWidth="1"/>
    <col min="2" max="3" width="30.625" style="128" customWidth="1"/>
    <col min="4" max="4" width="4.625" style="128" customWidth="1"/>
    <col min="5" max="5" width="12.625" style="128" customWidth="1"/>
    <col min="6" max="6" width="13.625" style="128" customWidth="1"/>
    <col min="7" max="7" width="4.625" style="128" customWidth="1"/>
    <col min="8" max="10" width="10.625" style="128" customWidth="1"/>
    <col min="11" max="11" width="13.625" style="128" customWidth="1"/>
    <col min="12" max="12" width="30.625" style="128" customWidth="1"/>
    <col min="13" max="14" width="13.625" style="128" customWidth="1"/>
    <col min="15" max="15" width="8.625" style="128" customWidth="1"/>
    <col min="16" max="16" width="12.625" style="128" customWidth="1"/>
    <col min="17" max="18" width="11.625" style="128" hidden="1" customWidth="1"/>
    <col min="19" max="19" width="13.625" style="128" hidden="1" customWidth="1"/>
    <col min="20" max="20" width="24.625" style="128" hidden="1" customWidth="1"/>
    <col min="21" max="23" width="0" style="128" hidden="1" customWidth="1"/>
    <col min="24" max="16384" width="9" style="128"/>
  </cols>
  <sheetData>
    <row r="1" spans="1:22" ht="30" customHeight="1">
      <c r="A1" s="219" t="s">
        <v>587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</row>
    <row r="2" spans="1:22" ht="30" customHeight="1">
      <c r="A2" s="215" t="s">
        <v>141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</row>
    <row r="3" spans="1:22" ht="30" customHeight="1">
      <c r="A3" s="135" t="s">
        <v>347</v>
      </c>
      <c r="B3" s="135" t="s">
        <v>140</v>
      </c>
      <c r="C3" s="135" t="s">
        <v>139</v>
      </c>
      <c r="D3" s="135" t="s">
        <v>138</v>
      </c>
      <c r="E3" s="135" t="s">
        <v>586</v>
      </c>
      <c r="F3" s="135" t="s">
        <v>585</v>
      </c>
      <c r="G3" s="135" t="s">
        <v>340</v>
      </c>
      <c r="H3" s="135" t="s">
        <v>584</v>
      </c>
      <c r="I3" s="135" t="s">
        <v>583</v>
      </c>
      <c r="J3" s="135" t="s">
        <v>582</v>
      </c>
      <c r="K3" s="135" t="s">
        <v>581</v>
      </c>
      <c r="L3" s="135" t="s">
        <v>580</v>
      </c>
      <c r="M3" s="135" t="s">
        <v>579</v>
      </c>
      <c r="N3" s="135" t="s">
        <v>108</v>
      </c>
      <c r="O3" s="135" t="s">
        <v>342</v>
      </c>
      <c r="P3" s="135" t="s">
        <v>496</v>
      </c>
      <c r="Q3" s="131" t="s">
        <v>105</v>
      </c>
      <c r="R3" s="131" t="s">
        <v>105</v>
      </c>
      <c r="S3" s="131" t="s">
        <v>105</v>
      </c>
      <c r="T3" s="131" t="s">
        <v>305</v>
      </c>
      <c r="V3" s="128" t="s">
        <v>359</v>
      </c>
    </row>
    <row r="4" spans="1:22" ht="30" customHeight="1">
      <c r="A4" s="155"/>
      <c r="B4" s="218" t="s">
        <v>578</v>
      </c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</row>
    <row r="5" spans="1:22" ht="30" customHeight="1">
      <c r="A5" s="155"/>
      <c r="B5" s="218" t="s">
        <v>577</v>
      </c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</row>
    <row r="6" spans="1:22" ht="30" customHeight="1">
      <c r="A6" s="155"/>
      <c r="B6" s="218" t="s">
        <v>576</v>
      </c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</row>
    <row r="7" spans="1:22" ht="30" customHeight="1">
      <c r="A7" s="155"/>
      <c r="B7" s="218" t="s">
        <v>575</v>
      </c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</row>
    <row r="8" spans="1:22" ht="30" customHeight="1">
      <c r="A8" s="129" t="s">
        <v>200</v>
      </c>
      <c r="B8" s="129" t="s">
        <v>202</v>
      </c>
      <c r="C8" s="129" t="s">
        <v>201</v>
      </c>
      <c r="D8" s="129" t="s">
        <v>148</v>
      </c>
      <c r="E8" s="129" t="s">
        <v>573</v>
      </c>
      <c r="F8" s="155">
        <v>712</v>
      </c>
      <c r="G8" s="155">
        <v>0</v>
      </c>
      <c r="H8" s="155"/>
      <c r="I8" s="155"/>
      <c r="J8" s="155"/>
      <c r="K8" s="155">
        <v>712</v>
      </c>
      <c r="L8" s="129" t="s">
        <v>359</v>
      </c>
      <c r="M8" s="155">
        <f>0.263*(H8+100)/100*(I8+100)/100*(J8+100)/100</f>
        <v>0.26300000000000001</v>
      </c>
      <c r="N8" s="155">
        <f t="shared" ref="N8:N21" si="0">F8*M8</f>
        <v>187.256</v>
      </c>
      <c r="O8" s="129" t="s">
        <v>500</v>
      </c>
      <c r="P8" s="129" t="s">
        <v>105</v>
      </c>
      <c r="Q8" s="131" t="s">
        <v>113</v>
      </c>
      <c r="R8" s="131" t="s">
        <v>356</v>
      </c>
      <c r="S8" s="128">
        <v>0.26300000000000001</v>
      </c>
      <c r="T8" s="131" t="s">
        <v>199</v>
      </c>
      <c r="V8" s="128">
        <f t="shared" ref="V8:V21" si="1">N8</f>
        <v>187.256</v>
      </c>
    </row>
    <row r="9" spans="1:22" ht="30" customHeight="1">
      <c r="A9" s="129" t="s">
        <v>196</v>
      </c>
      <c r="B9" s="129" t="s">
        <v>198</v>
      </c>
      <c r="C9" s="129" t="s">
        <v>197</v>
      </c>
      <c r="D9" s="129" t="s">
        <v>148</v>
      </c>
      <c r="E9" s="129" t="s">
        <v>573</v>
      </c>
      <c r="F9" s="155">
        <v>13</v>
      </c>
      <c r="G9" s="155">
        <v>0</v>
      </c>
      <c r="H9" s="155"/>
      <c r="I9" s="155"/>
      <c r="J9" s="155"/>
      <c r="K9" s="155">
        <v>13</v>
      </c>
      <c r="L9" s="129" t="s">
        <v>359</v>
      </c>
      <c r="M9" s="155">
        <f>0.221*(H9+100)/100*(I9+100)/100*(J9+100)/100</f>
        <v>0.221</v>
      </c>
      <c r="N9" s="155">
        <f t="shared" si="0"/>
        <v>2.8730000000000002</v>
      </c>
      <c r="O9" s="129" t="s">
        <v>500</v>
      </c>
      <c r="P9" s="129" t="s">
        <v>105</v>
      </c>
      <c r="Q9" s="131" t="s">
        <v>113</v>
      </c>
      <c r="R9" s="131" t="s">
        <v>356</v>
      </c>
      <c r="S9" s="128">
        <v>0.221</v>
      </c>
      <c r="T9" s="131" t="s">
        <v>195</v>
      </c>
      <c r="V9" s="128">
        <f t="shared" si="1"/>
        <v>2.8730000000000002</v>
      </c>
    </row>
    <row r="10" spans="1:22" ht="30" customHeight="1">
      <c r="A10" s="129" t="s">
        <v>192</v>
      </c>
      <c r="B10" s="129" t="s">
        <v>194</v>
      </c>
      <c r="C10" s="129" t="s">
        <v>193</v>
      </c>
      <c r="D10" s="129" t="s">
        <v>148</v>
      </c>
      <c r="E10" s="129" t="s">
        <v>574</v>
      </c>
      <c r="F10" s="155">
        <v>2</v>
      </c>
      <c r="G10" s="155">
        <v>0</v>
      </c>
      <c r="H10" s="155"/>
      <c r="I10" s="155"/>
      <c r="J10" s="155"/>
      <c r="K10" s="155">
        <v>2</v>
      </c>
      <c r="L10" s="129" t="s">
        <v>359</v>
      </c>
      <c r="M10" s="155">
        <f>0.221*(H10+100)/100*(I10+100)/100*(J10+100)/100</f>
        <v>0.221</v>
      </c>
      <c r="N10" s="155">
        <f t="shared" si="0"/>
        <v>0.442</v>
      </c>
      <c r="O10" s="129" t="s">
        <v>500</v>
      </c>
      <c r="P10" s="129" t="s">
        <v>105</v>
      </c>
      <c r="Q10" s="131" t="s">
        <v>113</v>
      </c>
      <c r="R10" s="131" t="s">
        <v>356</v>
      </c>
      <c r="S10" s="128">
        <v>0.221</v>
      </c>
      <c r="T10" s="131" t="s">
        <v>191</v>
      </c>
      <c r="V10" s="128">
        <f t="shared" si="1"/>
        <v>0.442</v>
      </c>
    </row>
    <row r="11" spans="1:22" ht="30" customHeight="1">
      <c r="A11" s="129" t="s">
        <v>188</v>
      </c>
      <c r="B11" s="129" t="s">
        <v>190</v>
      </c>
      <c r="C11" s="129" t="s">
        <v>189</v>
      </c>
      <c r="D11" s="129" t="s">
        <v>148</v>
      </c>
      <c r="E11" s="129" t="s">
        <v>573</v>
      </c>
      <c r="F11" s="155">
        <v>33</v>
      </c>
      <c r="G11" s="155">
        <v>0</v>
      </c>
      <c r="H11" s="155"/>
      <c r="I11" s="155"/>
      <c r="J11" s="155"/>
      <c r="K11" s="155">
        <v>33</v>
      </c>
      <c r="L11" s="129" t="s">
        <v>359</v>
      </c>
      <c r="M11" s="155">
        <f>0.263*(H11+100)/100*(I11+100)/100*(J11+100)/100</f>
        <v>0.26300000000000001</v>
      </c>
      <c r="N11" s="155">
        <f t="shared" si="0"/>
        <v>8.6790000000000003</v>
      </c>
      <c r="O11" s="129" t="s">
        <v>500</v>
      </c>
      <c r="P11" s="129" t="s">
        <v>105</v>
      </c>
      <c r="Q11" s="131" t="s">
        <v>113</v>
      </c>
      <c r="R11" s="131" t="s">
        <v>356</v>
      </c>
      <c r="S11" s="128">
        <v>0.26300000000000001</v>
      </c>
      <c r="T11" s="131" t="s">
        <v>187</v>
      </c>
      <c r="V11" s="128">
        <f t="shared" si="1"/>
        <v>8.6790000000000003</v>
      </c>
    </row>
    <row r="12" spans="1:22" ht="30" customHeight="1">
      <c r="A12" s="129" t="s">
        <v>184</v>
      </c>
      <c r="B12" s="129" t="s">
        <v>186</v>
      </c>
      <c r="C12" s="129" t="s">
        <v>185</v>
      </c>
      <c r="D12" s="129" t="s">
        <v>148</v>
      </c>
      <c r="E12" s="129" t="s">
        <v>574</v>
      </c>
      <c r="F12" s="155">
        <v>83</v>
      </c>
      <c r="G12" s="155">
        <v>0</v>
      </c>
      <c r="H12" s="155"/>
      <c r="I12" s="155"/>
      <c r="J12" s="155"/>
      <c r="K12" s="155">
        <v>83</v>
      </c>
      <c r="L12" s="129" t="s">
        <v>359</v>
      </c>
      <c r="M12" s="155">
        <f>0.242*(H12+100)/100*(I12+100)/100*(J12+100)/100</f>
        <v>0.24199999999999999</v>
      </c>
      <c r="N12" s="155">
        <f t="shared" si="0"/>
        <v>20.085999999999999</v>
      </c>
      <c r="O12" s="129" t="s">
        <v>500</v>
      </c>
      <c r="P12" s="129" t="s">
        <v>105</v>
      </c>
      <c r="Q12" s="131" t="s">
        <v>113</v>
      </c>
      <c r="R12" s="131" t="s">
        <v>356</v>
      </c>
      <c r="S12" s="128">
        <v>0.24199999999999999</v>
      </c>
      <c r="T12" s="131" t="s">
        <v>183</v>
      </c>
      <c r="V12" s="128">
        <f t="shared" si="1"/>
        <v>20.085999999999999</v>
      </c>
    </row>
    <row r="13" spans="1:22" ht="30" customHeight="1">
      <c r="A13" s="129" t="s">
        <v>180</v>
      </c>
      <c r="B13" s="129" t="s">
        <v>182</v>
      </c>
      <c r="C13" s="129" t="s">
        <v>181</v>
      </c>
      <c r="D13" s="129" t="s">
        <v>148</v>
      </c>
      <c r="E13" s="129" t="s">
        <v>573</v>
      </c>
      <c r="F13" s="155">
        <v>6</v>
      </c>
      <c r="G13" s="155">
        <v>0</v>
      </c>
      <c r="H13" s="155"/>
      <c r="I13" s="155"/>
      <c r="J13" s="155"/>
      <c r="K13" s="155">
        <v>6</v>
      </c>
      <c r="L13" s="129" t="s">
        <v>359</v>
      </c>
      <c r="M13" s="155">
        <f>0.138*(H13+100)/100*(I13+100)/100*(J13+100)/100</f>
        <v>0.13800000000000001</v>
      </c>
      <c r="N13" s="155">
        <f t="shared" si="0"/>
        <v>0.82800000000000007</v>
      </c>
      <c r="O13" s="129" t="s">
        <v>500</v>
      </c>
      <c r="P13" s="129" t="s">
        <v>105</v>
      </c>
      <c r="Q13" s="131" t="s">
        <v>113</v>
      </c>
      <c r="R13" s="131" t="s">
        <v>356</v>
      </c>
      <c r="S13" s="128">
        <v>0.13800000000000001</v>
      </c>
      <c r="T13" s="131" t="s">
        <v>179</v>
      </c>
      <c r="V13" s="128">
        <f t="shared" si="1"/>
        <v>0.82800000000000007</v>
      </c>
    </row>
    <row r="14" spans="1:22" ht="30" customHeight="1">
      <c r="A14" s="129" t="s">
        <v>176</v>
      </c>
      <c r="B14" s="129" t="s">
        <v>178</v>
      </c>
      <c r="C14" s="129" t="s">
        <v>177</v>
      </c>
      <c r="D14" s="129" t="s">
        <v>148</v>
      </c>
      <c r="E14" s="129" t="s">
        <v>573</v>
      </c>
      <c r="F14" s="155">
        <v>51</v>
      </c>
      <c r="G14" s="155">
        <v>0</v>
      </c>
      <c r="H14" s="155"/>
      <c r="I14" s="155"/>
      <c r="J14" s="155"/>
      <c r="K14" s="155">
        <v>51</v>
      </c>
      <c r="L14" s="129" t="s">
        <v>359</v>
      </c>
      <c r="M14" s="155">
        <f>0.221*(H14+100)/100*(I14+100)/100*(J14+100)/100</f>
        <v>0.221</v>
      </c>
      <c r="N14" s="155">
        <f t="shared" si="0"/>
        <v>11.271000000000001</v>
      </c>
      <c r="O14" s="129" t="s">
        <v>500</v>
      </c>
      <c r="P14" s="129" t="s">
        <v>105</v>
      </c>
      <c r="Q14" s="131" t="s">
        <v>113</v>
      </c>
      <c r="R14" s="131" t="s">
        <v>356</v>
      </c>
      <c r="S14" s="128">
        <v>0.221</v>
      </c>
      <c r="T14" s="131" t="s">
        <v>175</v>
      </c>
      <c r="V14" s="128">
        <f t="shared" si="1"/>
        <v>11.271000000000001</v>
      </c>
    </row>
    <row r="15" spans="1:22" ht="30" customHeight="1">
      <c r="A15" s="129" t="s">
        <v>172</v>
      </c>
      <c r="B15" s="129" t="s">
        <v>174</v>
      </c>
      <c r="C15" s="129" t="s">
        <v>173</v>
      </c>
      <c r="D15" s="129" t="s">
        <v>148</v>
      </c>
      <c r="E15" s="129" t="s">
        <v>573</v>
      </c>
      <c r="F15" s="155">
        <v>308</v>
      </c>
      <c r="G15" s="155">
        <v>0</v>
      </c>
      <c r="H15" s="155"/>
      <c r="I15" s="155"/>
      <c r="J15" s="155"/>
      <c r="K15" s="155">
        <v>308</v>
      </c>
      <c r="L15" s="129" t="s">
        <v>359</v>
      </c>
      <c r="M15" s="155">
        <f>0.155*(H15+100)/100*(I15+100)/100*(J15+100)/100</f>
        <v>0.155</v>
      </c>
      <c r="N15" s="155">
        <f t="shared" si="0"/>
        <v>47.74</v>
      </c>
      <c r="O15" s="129" t="s">
        <v>500</v>
      </c>
      <c r="P15" s="129" t="s">
        <v>105</v>
      </c>
      <c r="Q15" s="131" t="s">
        <v>113</v>
      </c>
      <c r="R15" s="131" t="s">
        <v>356</v>
      </c>
      <c r="S15" s="128">
        <v>0.155</v>
      </c>
      <c r="T15" s="131" t="s">
        <v>171</v>
      </c>
      <c r="V15" s="128">
        <f t="shared" si="1"/>
        <v>47.74</v>
      </c>
    </row>
    <row r="16" spans="1:22" ht="30" customHeight="1">
      <c r="A16" s="129" t="s">
        <v>168</v>
      </c>
      <c r="B16" s="129" t="s">
        <v>170</v>
      </c>
      <c r="C16" s="129" t="s">
        <v>169</v>
      </c>
      <c r="D16" s="129" t="s">
        <v>148</v>
      </c>
      <c r="E16" s="129" t="s">
        <v>573</v>
      </c>
      <c r="F16" s="155">
        <v>8</v>
      </c>
      <c r="G16" s="155">
        <v>0</v>
      </c>
      <c r="H16" s="155"/>
      <c r="I16" s="155"/>
      <c r="J16" s="155"/>
      <c r="K16" s="155">
        <v>8</v>
      </c>
      <c r="L16" s="129" t="s">
        <v>359</v>
      </c>
      <c r="M16" s="155">
        <f>0.208*(H16+100)/100*(I16+100)/100*(J16+100)/100</f>
        <v>0.20800000000000002</v>
      </c>
      <c r="N16" s="155">
        <f t="shared" si="0"/>
        <v>1.6640000000000001</v>
      </c>
      <c r="O16" s="129" t="s">
        <v>500</v>
      </c>
      <c r="P16" s="129" t="s">
        <v>105</v>
      </c>
      <c r="Q16" s="131" t="s">
        <v>113</v>
      </c>
      <c r="R16" s="131" t="s">
        <v>356</v>
      </c>
      <c r="S16" s="128">
        <v>0.20799999999999999</v>
      </c>
      <c r="T16" s="131" t="s">
        <v>167</v>
      </c>
      <c r="V16" s="128">
        <f t="shared" si="1"/>
        <v>1.6640000000000001</v>
      </c>
    </row>
    <row r="17" spans="1:22" ht="30" customHeight="1">
      <c r="A17" s="129" t="s">
        <v>164</v>
      </c>
      <c r="B17" s="129" t="s">
        <v>166</v>
      </c>
      <c r="C17" s="129" t="s">
        <v>165</v>
      </c>
      <c r="D17" s="129" t="s">
        <v>148</v>
      </c>
      <c r="E17" s="129" t="s">
        <v>573</v>
      </c>
      <c r="F17" s="155">
        <v>8</v>
      </c>
      <c r="G17" s="155">
        <v>0</v>
      </c>
      <c r="H17" s="155"/>
      <c r="I17" s="155"/>
      <c r="J17" s="155"/>
      <c r="K17" s="155">
        <v>8</v>
      </c>
      <c r="L17" s="129" t="s">
        <v>359</v>
      </c>
      <c r="M17" s="155">
        <f>0.155*(H17+100)/100*(I17+100)/100*(J17+100)/100</f>
        <v>0.155</v>
      </c>
      <c r="N17" s="155">
        <f t="shared" si="0"/>
        <v>1.24</v>
      </c>
      <c r="O17" s="129" t="s">
        <v>500</v>
      </c>
      <c r="P17" s="129" t="s">
        <v>105</v>
      </c>
      <c r="Q17" s="131" t="s">
        <v>113</v>
      </c>
      <c r="R17" s="131" t="s">
        <v>356</v>
      </c>
      <c r="S17" s="128">
        <v>0.155</v>
      </c>
      <c r="T17" s="131" t="s">
        <v>163</v>
      </c>
      <c r="V17" s="128">
        <f t="shared" si="1"/>
        <v>1.24</v>
      </c>
    </row>
    <row r="18" spans="1:22" ht="30" customHeight="1">
      <c r="A18" s="129" t="s">
        <v>160</v>
      </c>
      <c r="B18" s="129" t="s">
        <v>162</v>
      </c>
      <c r="C18" s="129" t="s">
        <v>161</v>
      </c>
      <c r="D18" s="129" t="s">
        <v>148</v>
      </c>
      <c r="E18" s="129" t="s">
        <v>573</v>
      </c>
      <c r="F18" s="155">
        <v>29</v>
      </c>
      <c r="G18" s="155">
        <v>0</v>
      </c>
      <c r="H18" s="155"/>
      <c r="I18" s="155"/>
      <c r="J18" s="155"/>
      <c r="K18" s="155">
        <v>29</v>
      </c>
      <c r="L18" s="129" t="s">
        <v>359</v>
      </c>
      <c r="M18" s="155">
        <f>0.117*(H18+100)/100*(I18+100)/100*(J18+100)/100</f>
        <v>0.11700000000000001</v>
      </c>
      <c r="N18" s="155">
        <f t="shared" si="0"/>
        <v>3.3930000000000002</v>
      </c>
      <c r="O18" s="129" t="s">
        <v>500</v>
      </c>
      <c r="P18" s="129" t="s">
        <v>105</v>
      </c>
      <c r="Q18" s="131" t="s">
        <v>113</v>
      </c>
      <c r="R18" s="131" t="s">
        <v>356</v>
      </c>
      <c r="S18" s="128">
        <v>0.11700000000000001</v>
      </c>
      <c r="T18" s="131" t="s">
        <v>159</v>
      </c>
      <c r="V18" s="128">
        <f t="shared" si="1"/>
        <v>3.3930000000000002</v>
      </c>
    </row>
    <row r="19" spans="1:22" ht="30" customHeight="1">
      <c r="A19" s="129" t="s">
        <v>156</v>
      </c>
      <c r="B19" s="129" t="s">
        <v>158</v>
      </c>
      <c r="C19" s="129" t="s">
        <v>157</v>
      </c>
      <c r="D19" s="129" t="s">
        <v>148</v>
      </c>
      <c r="E19" s="129" t="s">
        <v>573</v>
      </c>
      <c r="F19" s="155">
        <v>39</v>
      </c>
      <c r="G19" s="155">
        <v>0</v>
      </c>
      <c r="H19" s="155"/>
      <c r="I19" s="155"/>
      <c r="J19" s="155"/>
      <c r="K19" s="155">
        <v>39</v>
      </c>
      <c r="L19" s="129" t="s">
        <v>359</v>
      </c>
      <c r="M19" s="155">
        <f>0.117*(H19+100)/100*(I19+100)/100*(J19+100)/100</f>
        <v>0.11700000000000001</v>
      </c>
      <c r="N19" s="155">
        <f t="shared" si="0"/>
        <v>4.5630000000000006</v>
      </c>
      <c r="O19" s="129" t="s">
        <v>500</v>
      </c>
      <c r="P19" s="129" t="s">
        <v>105</v>
      </c>
      <c r="Q19" s="131" t="s">
        <v>113</v>
      </c>
      <c r="R19" s="131" t="s">
        <v>356</v>
      </c>
      <c r="S19" s="128">
        <v>0.11700000000000001</v>
      </c>
      <c r="T19" s="131" t="s">
        <v>155</v>
      </c>
      <c r="V19" s="128">
        <f t="shared" si="1"/>
        <v>4.5630000000000006</v>
      </c>
    </row>
    <row r="20" spans="1:22" ht="30" customHeight="1">
      <c r="A20" s="129" t="s">
        <v>152</v>
      </c>
      <c r="B20" s="129" t="s">
        <v>154</v>
      </c>
      <c r="C20" s="129" t="s">
        <v>153</v>
      </c>
      <c r="D20" s="129" t="s">
        <v>148</v>
      </c>
      <c r="E20" s="129" t="s">
        <v>573</v>
      </c>
      <c r="F20" s="155">
        <v>10</v>
      </c>
      <c r="G20" s="155">
        <v>0</v>
      </c>
      <c r="H20" s="155"/>
      <c r="I20" s="155"/>
      <c r="J20" s="155"/>
      <c r="K20" s="155">
        <v>10</v>
      </c>
      <c r="L20" s="129" t="s">
        <v>359</v>
      </c>
      <c r="M20" s="155">
        <f>0.117*(H20+100)/100*(I20+100)/100*(J20+100)/100</f>
        <v>0.11700000000000001</v>
      </c>
      <c r="N20" s="155">
        <f t="shared" si="0"/>
        <v>1.1700000000000002</v>
      </c>
      <c r="O20" s="129" t="s">
        <v>500</v>
      </c>
      <c r="P20" s="129" t="s">
        <v>105</v>
      </c>
      <c r="Q20" s="131" t="s">
        <v>113</v>
      </c>
      <c r="R20" s="131" t="s">
        <v>356</v>
      </c>
      <c r="S20" s="128">
        <v>0.11700000000000001</v>
      </c>
      <c r="T20" s="131" t="s">
        <v>151</v>
      </c>
      <c r="V20" s="128">
        <f t="shared" si="1"/>
        <v>1.1700000000000002</v>
      </c>
    </row>
    <row r="21" spans="1:22" ht="30" customHeight="1">
      <c r="A21" s="129" t="s">
        <v>147</v>
      </c>
      <c r="B21" s="129" t="s">
        <v>150</v>
      </c>
      <c r="C21" s="129" t="s">
        <v>149</v>
      </c>
      <c r="D21" s="129" t="s">
        <v>148</v>
      </c>
      <c r="E21" s="129" t="s">
        <v>573</v>
      </c>
      <c r="F21" s="155">
        <v>33</v>
      </c>
      <c r="G21" s="155">
        <v>0</v>
      </c>
      <c r="H21" s="155"/>
      <c r="I21" s="155"/>
      <c r="J21" s="155"/>
      <c r="K21" s="155">
        <v>33</v>
      </c>
      <c r="L21" s="129" t="s">
        <v>359</v>
      </c>
      <c r="M21" s="155">
        <f>0.117*(H21+100)/100*(I21+100)/100*(J21+100)/100</f>
        <v>0.11700000000000001</v>
      </c>
      <c r="N21" s="155">
        <f t="shared" si="0"/>
        <v>3.8610000000000002</v>
      </c>
      <c r="O21" s="129" t="s">
        <v>500</v>
      </c>
      <c r="P21" s="129" t="s">
        <v>105</v>
      </c>
      <c r="Q21" s="131" t="s">
        <v>113</v>
      </c>
      <c r="R21" s="131" t="s">
        <v>356</v>
      </c>
      <c r="S21" s="128">
        <v>0.11700000000000001</v>
      </c>
      <c r="T21" s="131" t="s">
        <v>144</v>
      </c>
      <c r="V21" s="128">
        <f t="shared" si="1"/>
        <v>3.8610000000000002</v>
      </c>
    </row>
    <row r="22" spans="1:22" ht="30" customHeight="1">
      <c r="A22" s="129" t="s">
        <v>356</v>
      </c>
      <c r="B22" s="129" t="s">
        <v>359</v>
      </c>
      <c r="C22" s="129" t="s">
        <v>358</v>
      </c>
      <c r="D22" s="129" t="s">
        <v>357</v>
      </c>
      <c r="E22" s="129" t="s">
        <v>105</v>
      </c>
      <c r="F22" s="155">
        <v>295.06599999999997</v>
      </c>
      <c r="G22" s="155"/>
      <c r="H22" s="155"/>
      <c r="I22" s="155"/>
      <c r="J22" s="155"/>
      <c r="K22" s="155"/>
      <c r="L22" s="129" t="s">
        <v>105</v>
      </c>
      <c r="M22" s="155"/>
      <c r="N22" s="155"/>
      <c r="O22" s="129" t="s">
        <v>105</v>
      </c>
      <c r="P22" s="129" t="s">
        <v>105</v>
      </c>
      <c r="Q22" s="131" t="s">
        <v>113</v>
      </c>
      <c r="R22" s="131" t="s">
        <v>105</v>
      </c>
      <c r="T22" s="131" t="s">
        <v>572</v>
      </c>
    </row>
  </sheetData>
  <mergeCells count="6">
    <mergeCell ref="B7:P7"/>
    <mergeCell ref="A1:P1"/>
    <mergeCell ref="A2:P2"/>
    <mergeCell ref="B4:P4"/>
    <mergeCell ref="B5:P5"/>
    <mergeCell ref="B6:P6"/>
  </mergeCells>
  <phoneticPr fontId="207" type="noConversion"/>
  <pageMargins left="0.78740157480314954" right="0" top="0.39370078740157477" bottom="0.39370078740157477" header="0" footer="0"/>
  <pageSetup paperSize="9" scale="5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52361-F177-4996-938B-6070A75138C6}">
  <dimension ref="A1:D4"/>
  <sheetViews>
    <sheetView workbookViewId="0"/>
  </sheetViews>
  <sheetFormatPr defaultRowHeight="16.5"/>
  <cols>
    <col min="1" max="1" width="40.625" style="128" customWidth="1"/>
    <col min="2" max="2" width="9" style="128"/>
    <col min="3" max="3" width="15.625" style="128" customWidth="1"/>
    <col min="4" max="4" width="24.625" style="128" hidden="1" customWidth="1"/>
    <col min="5" max="16384" width="9" style="128"/>
  </cols>
  <sheetData>
    <row r="1" spans="1:4">
      <c r="A1" s="128" t="s">
        <v>590</v>
      </c>
      <c r="B1" s="128" t="s">
        <v>589</v>
      </c>
      <c r="C1" s="128" t="s">
        <v>588</v>
      </c>
      <c r="D1" s="128" t="s">
        <v>131</v>
      </c>
    </row>
    <row r="2" spans="1:4">
      <c r="A2" s="131" t="s">
        <v>121</v>
      </c>
      <c r="B2" s="128">
        <v>100</v>
      </c>
      <c r="D2" s="131" t="s">
        <v>120</v>
      </c>
    </row>
    <row r="3" spans="1:4">
      <c r="A3" s="131" t="s">
        <v>119</v>
      </c>
      <c r="B3" s="128">
        <v>100</v>
      </c>
      <c r="D3" s="131" t="s">
        <v>118</v>
      </c>
    </row>
    <row r="4" spans="1:4">
      <c r="A4" s="131" t="s">
        <v>114</v>
      </c>
      <c r="B4" s="128">
        <v>100</v>
      </c>
      <c r="D4" s="131" t="s">
        <v>113</v>
      </c>
    </row>
  </sheetData>
  <phoneticPr fontId="207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D47A0-5D1C-4A1A-9560-09F3B6E1B8EB}">
  <dimension ref="A1:D57"/>
  <sheetViews>
    <sheetView workbookViewId="0"/>
  </sheetViews>
  <sheetFormatPr defaultRowHeight="16.5"/>
  <cols>
    <col min="1" max="1" width="60.625" style="128" customWidth="1"/>
    <col min="2" max="2" width="9" style="128"/>
    <col min="3" max="3" width="15.625" style="128" customWidth="1"/>
    <col min="4" max="4" width="24.625" style="128" hidden="1" customWidth="1"/>
    <col min="5" max="16384" width="9" style="128"/>
  </cols>
  <sheetData>
    <row r="1" spans="1:4">
      <c r="A1" s="128" t="s">
        <v>494</v>
      </c>
      <c r="B1" s="128" t="s">
        <v>589</v>
      </c>
      <c r="C1" s="128" t="s">
        <v>588</v>
      </c>
      <c r="D1" s="128" t="s">
        <v>650</v>
      </c>
    </row>
    <row r="2" spans="1:4">
      <c r="A2" s="131" t="s">
        <v>649</v>
      </c>
      <c r="B2" s="128">
        <v>100</v>
      </c>
      <c r="D2" s="131" t="s">
        <v>240</v>
      </c>
    </row>
    <row r="3" spans="1:4">
      <c r="A3" s="128" t="s">
        <v>621</v>
      </c>
      <c r="C3" s="128">
        <v>4</v>
      </c>
      <c r="D3" s="131" t="s">
        <v>483</v>
      </c>
    </row>
    <row r="4" spans="1:4">
      <c r="A4" s="131" t="s">
        <v>648</v>
      </c>
      <c r="B4" s="128">
        <v>100</v>
      </c>
      <c r="D4" s="131" t="s">
        <v>286</v>
      </c>
    </row>
    <row r="5" spans="1:4">
      <c r="A5" s="128" t="s">
        <v>621</v>
      </c>
      <c r="C5" s="128">
        <v>4</v>
      </c>
      <c r="D5" s="131" t="s">
        <v>479</v>
      </c>
    </row>
    <row r="6" spans="1:4">
      <c r="A6" s="131" t="s">
        <v>647</v>
      </c>
      <c r="B6" s="128">
        <v>100</v>
      </c>
      <c r="D6" s="131" t="s">
        <v>237</v>
      </c>
    </row>
    <row r="7" spans="1:4">
      <c r="A7" s="128" t="s">
        <v>621</v>
      </c>
      <c r="C7" s="128">
        <v>4</v>
      </c>
      <c r="D7" s="131" t="s">
        <v>475</v>
      </c>
    </row>
    <row r="8" spans="1:4">
      <c r="A8" s="131" t="s">
        <v>646</v>
      </c>
      <c r="B8" s="128">
        <v>100</v>
      </c>
      <c r="D8" s="131" t="s">
        <v>234</v>
      </c>
    </row>
    <row r="9" spans="1:4">
      <c r="A9" s="128" t="s">
        <v>621</v>
      </c>
      <c r="C9" s="128">
        <v>4</v>
      </c>
      <c r="D9" s="131" t="s">
        <v>471</v>
      </c>
    </row>
    <row r="10" spans="1:4">
      <c r="A10" s="131" t="s">
        <v>645</v>
      </c>
      <c r="B10" s="128">
        <v>100</v>
      </c>
      <c r="D10" s="131" t="s">
        <v>231</v>
      </c>
    </row>
    <row r="11" spans="1:4">
      <c r="A11" s="128" t="s">
        <v>621</v>
      </c>
      <c r="C11" s="128">
        <v>4</v>
      </c>
      <c r="D11" s="131" t="s">
        <v>467</v>
      </c>
    </row>
    <row r="12" spans="1:4">
      <c r="A12" s="131" t="s">
        <v>644</v>
      </c>
      <c r="B12" s="128">
        <v>100</v>
      </c>
      <c r="D12" s="131" t="s">
        <v>280</v>
      </c>
    </row>
    <row r="13" spans="1:4">
      <c r="A13" s="128" t="s">
        <v>621</v>
      </c>
      <c r="C13" s="128">
        <v>4</v>
      </c>
      <c r="D13" s="131" t="s">
        <v>463</v>
      </c>
    </row>
    <row r="14" spans="1:4">
      <c r="A14" s="131" t="s">
        <v>643</v>
      </c>
      <c r="B14" s="128">
        <v>100</v>
      </c>
      <c r="D14" s="131" t="s">
        <v>246</v>
      </c>
    </row>
    <row r="15" spans="1:4">
      <c r="A15" s="128" t="s">
        <v>621</v>
      </c>
      <c r="C15" s="128">
        <v>4</v>
      </c>
      <c r="D15" s="131" t="s">
        <v>459</v>
      </c>
    </row>
    <row r="16" spans="1:4">
      <c r="A16" s="131" t="s">
        <v>642</v>
      </c>
      <c r="B16" s="128">
        <v>100</v>
      </c>
      <c r="D16" s="131" t="s">
        <v>289</v>
      </c>
    </row>
    <row r="17" spans="1:4">
      <c r="A17" s="128" t="s">
        <v>621</v>
      </c>
      <c r="C17" s="128">
        <v>4</v>
      </c>
      <c r="D17" s="131" t="s">
        <v>455</v>
      </c>
    </row>
    <row r="18" spans="1:4">
      <c r="A18" s="131" t="s">
        <v>641</v>
      </c>
      <c r="B18" s="128">
        <v>100</v>
      </c>
      <c r="D18" s="131" t="s">
        <v>301</v>
      </c>
    </row>
    <row r="19" spans="1:4">
      <c r="A19" s="128" t="s">
        <v>621</v>
      </c>
      <c r="C19" s="128">
        <v>4</v>
      </c>
      <c r="D19" s="131" t="s">
        <v>451</v>
      </c>
    </row>
    <row r="20" spans="1:4">
      <c r="A20" s="131" t="s">
        <v>640</v>
      </c>
      <c r="B20" s="128">
        <v>100</v>
      </c>
      <c r="D20" s="131" t="s">
        <v>298</v>
      </c>
    </row>
    <row r="21" spans="1:4">
      <c r="A21" s="128" t="s">
        <v>621</v>
      </c>
      <c r="C21" s="128">
        <v>4</v>
      </c>
      <c r="D21" s="131" t="s">
        <v>447</v>
      </c>
    </row>
    <row r="22" spans="1:4">
      <c r="A22" s="131" t="s">
        <v>639</v>
      </c>
      <c r="B22" s="128">
        <v>100</v>
      </c>
      <c r="D22" s="131" t="s">
        <v>243</v>
      </c>
    </row>
    <row r="23" spans="1:4">
      <c r="A23" s="128" t="s">
        <v>621</v>
      </c>
      <c r="C23" s="128">
        <v>4</v>
      </c>
      <c r="D23" s="131" t="s">
        <v>443</v>
      </c>
    </row>
    <row r="24" spans="1:4">
      <c r="A24" s="131" t="s">
        <v>638</v>
      </c>
      <c r="B24" s="128">
        <v>100</v>
      </c>
      <c r="D24" s="131" t="s">
        <v>249</v>
      </c>
    </row>
    <row r="25" spans="1:4">
      <c r="A25" s="128" t="s">
        <v>621</v>
      </c>
      <c r="C25" s="128">
        <v>4</v>
      </c>
      <c r="D25" s="131" t="s">
        <v>439</v>
      </c>
    </row>
    <row r="26" spans="1:4">
      <c r="A26" s="131" t="s">
        <v>637</v>
      </c>
      <c r="B26" s="128">
        <v>100</v>
      </c>
      <c r="D26" s="131" t="s">
        <v>252</v>
      </c>
    </row>
    <row r="27" spans="1:4">
      <c r="A27" s="128" t="s">
        <v>621</v>
      </c>
      <c r="C27" s="128">
        <v>4</v>
      </c>
      <c r="D27" s="131" t="s">
        <v>435</v>
      </c>
    </row>
    <row r="28" spans="1:4">
      <c r="A28" s="131" t="s">
        <v>636</v>
      </c>
      <c r="B28" s="128">
        <v>100</v>
      </c>
      <c r="D28" s="131" t="s">
        <v>295</v>
      </c>
    </row>
    <row r="29" spans="1:4">
      <c r="A29" s="128" t="s">
        <v>621</v>
      </c>
      <c r="C29" s="128">
        <v>4</v>
      </c>
      <c r="D29" s="131" t="s">
        <v>429</v>
      </c>
    </row>
    <row r="30" spans="1:4">
      <c r="A30" s="131" t="s">
        <v>635</v>
      </c>
      <c r="B30" s="128">
        <v>100</v>
      </c>
      <c r="D30" s="131" t="s">
        <v>228</v>
      </c>
    </row>
    <row r="31" spans="1:4">
      <c r="A31" s="128" t="s">
        <v>621</v>
      </c>
      <c r="C31" s="128">
        <v>4</v>
      </c>
      <c r="D31" s="131" t="s">
        <v>424</v>
      </c>
    </row>
    <row r="32" spans="1:4">
      <c r="A32" s="131" t="s">
        <v>634</v>
      </c>
      <c r="B32" s="128">
        <v>100</v>
      </c>
      <c r="D32" s="131" t="s">
        <v>270</v>
      </c>
    </row>
    <row r="33" spans="1:4">
      <c r="A33" s="128" t="s">
        <v>621</v>
      </c>
      <c r="C33" s="128">
        <v>4</v>
      </c>
      <c r="D33" s="131" t="s">
        <v>419</v>
      </c>
    </row>
    <row r="34" spans="1:4">
      <c r="A34" s="131" t="s">
        <v>633</v>
      </c>
      <c r="B34" s="128">
        <v>100</v>
      </c>
      <c r="D34" s="131" t="s">
        <v>225</v>
      </c>
    </row>
    <row r="35" spans="1:4">
      <c r="A35" s="128" t="s">
        <v>621</v>
      </c>
      <c r="C35" s="128">
        <v>4</v>
      </c>
      <c r="D35" s="131" t="s">
        <v>414</v>
      </c>
    </row>
    <row r="36" spans="1:4">
      <c r="A36" s="131" t="s">
        <v>632</v>
      </c>
      <c r="B36" s="128">
        <v>100</v>
      </c>
      <c r="D36" s="131" t="s">
        <v>276</v>
      </c>
    </row>
    <row r="37" spans="1:4">
      <c r="A37" s="128" t="s">
        <v>621</v>
      </c>
      <c r="C37" s="128">
        <v>4</v>
      </c>
      <c r="D37" s="131" t="s">
        <v>409</v>
      </c>
    </row>
    <row r="38" spans="1:4">
      <c r="A38" s="131" t="s">
        <v>631</v>
      </c>
      <c r="B38" s="128">
        <v>100</v>
      </c>
      <c r="D38" s="131" t="s">
        <v>222</v>
      </c>
    </row>
    <row r="39" spans="1:4">
      <c r="A39" s="128" t="s">
        <v>621</v>
      </c>
      <c r="C39" s="128">
        <v>4</v>
      </c>
      <c r="D39" s="131" t="s">
        <v>404</v>
      </c>
    </row>
    <row r="40" spans="1:4">
      <c r="A40" s="131" t="s">
        <v>630</v>
      </c>
      <c r="B40" s="128">
        <v>100</v>
      </c>
      <c r="D40" s="131" t="s">
        <v>273</v>
      </c>
    </row>
    <row r="41" spans="1:4">
      <c r="A41" s="128" t="s">
        <v>621</v>
      </c>
      <c r="C41" s="128">
        <v>4</v>
      </c>
      <c r="D41" s="131" t="s">
        <v>399</v>
      </c>
    </row>
    <row r="42" spans="1:4">
      <c r="A42" s="131" t="s">
        <v>629</v>
      </c>
      <c r="B42" s="128">
        <v>100</v>
      </c>
      <c r="D42" s="131" t="s">
        <v>219</v>
      </c>
    </row>
    <row r="43" spans="1:4">
      <c r="A43" s="128" t="s">
        <v>621</v>
      </c>
      <c r="C43" s="128">
        <v>4</v>
      </c>
      <c r="D43" s="131" t="s">
        <v>394</v>
      </c>
    </row>
    <row r="44" spans="1:4">
      <c r="A44" s="131" t="s">
        <v>628</v>
      </c>
      <c r="B44" s="128">
        <v>100</v>
      </c>
      <c r="D44" s="131" t="s">
        <v>216</v>
      </c>
    </row>
    <row r="45" spans="1:4">
      <c r="A45" s="128" t="s">
        <v>621</v>
      </c>
      <c r="C45" s="128">
        <v>4</v>
      </c>
      <c r="D45" s="131" t="s">
        <v>389</v>
      </c>
    </row>
    <row r="46" spans="1:4">
      <c r="A46" s="131" t="s">
        <v>627</v>
      </c>
      <c r="B46" s="128">
        <v>100</v>
      </c>
      <c r="D46" s="131" t="s">
        <v>264</v>
      </c>
    </row>
    <row r="47" spans="1:4">
      <c r="A47" s="128" t="s">
        <v>621</v>
      </c>
      <c r="C47" s="128">
        <v>4</v>
      </c>
      <c r="D47" s="131" t="s">
        <v>384</v>
      </c>
    </row>
    <row r="48" spans="1:4">
      <c r="A48" s="131" t="s">
        <v>626</v>
      </c>
      <c r="B48" s="128">
        <v>100</v>
      </c>
      <c r="D48" s="131" t="s">
        <v>261</v>
      </c>
    </row>
    <row r="49" spans="1:4">
      <c r="A49" s="128" t="s">
        <v>621</v>
      </c>
      <c r="C49" s="128">
        <v>4</v>
      </c>
      <c r="D49" s="131" t="s">
        <v>379</v>
      </c>
    </row>
    <row r="50" spans="1:4">
      <c r="A50" s="131" t="s">
        <v>625</v>
      </c>
      <c r="B50" s="128">
        <v>100</v>
      </c>
      <c r="D50" s="131" t="s">
        <v>213</v>
      </c>
    </row>
    <row r="51" spans="1:4">
      <c r="A51" s="128" t="s">
        <v>621</v>
      </c>
      <c r="C51" s="128">
        <v>4</v>
      </c>
      <c r="D51" s="131" t="s">
        <v>374</v>
      </c>
    </row>
    <row r="52" spans="1:4">
      <c r="A52" s="131" t="s">
        <v>624</v>
      </c>
      <c r="B52" s="128">
        <v>100</v>
      </c>
      <c r="D52" s="131" t="s">
        <v>210</v>
      </c>
    </row>
    <row r="53" spans="1:4">
      <c r="A53" s="128" t="s">
        <v>621</v>
      </c>
      <c r="C53" s="128">
        <v>4</v>
      </c>
      <c r="D53" s="131" t="s">
        <v>369</v>
      </c>
    </row>
    <row r="54" spans="1:4">
      <c r="A54" s="131" t="s">
        <v>623</v>
      </c>
      <c r="B54" s="128">
        <v>100</v>
      </c>
      <c r="D54" s="131" t="s">
        <v>205</v>
      </c>
    </row>
    <row r="55" spans="1:4">
      <c r="A55" s="128" t="s">
        <v>621</v>
      </c>
      <c r="C55" s="128">
        <v>4</v>
      </c>
      <c r="D55" s="131" t="s">
        <v>364</v>
      </c>
    </row>
    <row r="56" spans="1:4">
      <c r="A56" s="131" t="s">
        <v>622</v>
      </c>
      <c r="B56" s="128">
        <v>100</v>
      </c>
      <c r="D56" s="131" t="s">
        <v>255</v>
      </c>
    </row>
    <row r="57" spans="1:4">
      <c r="A57" s="128" t="s">
        <v>621</v>
      </c>
      <c r="C57" s="128">
        <v>4</v>
      </c>
      <c r="D57" s="131" t="s">
        <v>355</v>
      </c>
    </row>
  </sheetData>
  <phoneticPr fontId="207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5294A-DCAC-499D-AF56-C60D5204553C}">
  <dimension ref="A1:M43"/>
  <sheetViews>
    <sheetView workbookViewId="0"/>
  </sheetViews>
  <sheetFormatPr defaultRowHeight="16.5"/>
  <cols>
    <col min="1" max="16384" width="9" style="128"/>
  </cols>
  <sheetData>
    <row r="1" spans="1:7">
      <c r="A1" s="128" t="s">
        <v>700</v>
      </c>
    </row>
    <row r="2" spans="1:7">
      <c r="A2" s="131" t="s">
        <v>699</v>
      </c>
      <c r="B2" s="128" t="s">
        <v>658</v>
      </c>
      <c r="C2" s="131" t="s">
        <v>698</v>
      </c>
      <c r="D2" s="128" t="s">
        <v>145</v>
      </c>
    </row>
    <row r="3" spans="1:7">
      <c r="A3" s="131" t="s">
        <v>697</v>
      </c>
      <c r="B3" s="128" t="s">
        <v>696</v>
      </c>
    </row>
    <row r="4" spans="1:7">
      <c r="A4" s="131" t="s">
        <v>695</v>
      </c>
      <c r="B4" s="128">
        <v>5</v>
      </c>
    </row>
    <row r="5" spans="1:7">
      <c r="A5" s="131" t="s">
        <v>694</v>
      </c>
      <c r="B5" s="128">
        <v>5</v>
      </c>
    </row>
    <row r="6" spans="1:7">
      <c r="A6" s="131" t="s">
        <v>693</v>
      </c>
      <c r="B6" s="128" t="s">
        <v>692</v>
      </c>
    </row>
    <row r="7" spans="1:7">
      <c r="A7" s="131" t="s">
        <v>691</v>
      </c>
      <c r="B7" s="128" t="s">
        <v>659</v>
      </c>
      <c r="C7" s="128">
        <v>1</v>
      </c>
    </row>
    <row r="8" spans="1:7">
      <c r="A8" s="131" t="s">
        <v>690</v>
      </c>
      <c r="B8" s="128" t="s">
        <v>659</v>
      </c>
      <c r="C8" s="128">
        <v>2</v>
      </c>
    </row>
    <row r="9" spans="1:7">
      <c r="A9" s="131" t="s">
        <v>689</v>
      </c>
      <c r="B9" s="128" t="s">
        <v>566</v>
      </c>
      <c r="C9" s="128" t="s">
        <v>565</v>
      </c>
      <c r="D9" s="128" t="s">
        <v>564</v>
      </c>
      <c r="E9" s="128" t="s">
        <v>563</v>
      </c>
      <c r="F9" s="128" t="s">
        <v>562</v>
      </c>
      <c r="G9" s="128" t="s">
        <v>688</v>
      </c>
    </row>
    <row r="10" spans="1:7">
      <c r="A10" s="131" t="s">
        <v>687</v>
      </c>
      <c r="B10" s="128">
        <v>1472</v>
      </c>
      <c r="C10" s="128">
        <v>0</v>
      </c>
      <c r="D10" s="128">
        <v>0</v>
      </c>
    </row>
    <row r="11" spans="1:7">
      <c r="A11" s="131" t="s">
        <v>686</v>
      </c>
      <c r="B11" s="128" t="s">
        <v>682</v>
      </c>
      <c r="C11" s="128">
        <v>4</v>
      </c>
    </row>
    <row r="12" spans="1:7">
      <c r="A12" s="131" t="s">
        <v>685</v>
      </c>
      <c r="B12" s="128" t="s">
        <v>682</v>
      </c>
      <c r="C12" s="128">
        <v>4</v>
      </c>
    </row>
    <row r="13" spans="1:7">
      <c r="A13" s="131" t="s">
        <v>684</v>
      </c>
      <c r="B13" s="128" t="s">
        <v>682</v>
      </c>
      <c r="C13" s="128">
        <v>3</v>
      </c>
    </row>
    <row r="14" spans="1:7">
      <c r="A14" s="131" t="s">
        <v>683</v>
      </c>
      <c r="B14" s="128" t="s">
        <v>682</v>
      </c>
      <c r="C14" s="128">
        <v>5</v>
      </c>
    </row>
    <row r="15" spans="1:7">
      <c r="A15" s="131" t="s">
        <v>681</v>
      </c>
      <c r="B15" s="128" t="s">
        <v>661</v>
      </c>
      <c r="C15" s="128" t="s">
        <v>680</v>
      </c>
      <c r="D15" s="128" t="s">
        <v>680</v>
      </c>
      <c r="E15" s="128" t="s">
        <v>680</v>
      </c>
      <c r="F15" s="128">
        <v>1</v>
      </c>
    </row>
    <row r="16" spans="1:7">
      <c r="A16" s="131" t="s">
        <v>679</v>
      </c>
      <c r="B16" s="128">
        <v>1.1100000000000001</v>
      </c>
      <c r="C16" s="128">
        <v>1.1200000000000001</v>
      </c>
    </row>
    <row r="17" spans="1:13">
      <c r="A17" s="131" t="s">
        <v>678</v>
      </c>
      <c r="B17" s="128">
        <v>1</v>
      </c>
      <c r="C17" s="128">
        <v>1.5</v>
      </c>
      <c r="D17" s="128">
        <v>1.1599999999999999</v>
      </c>
      <c r="E17" s="128">
        <v>1.6</v>
      </c>
      <c r="F17" s="128">
        <v>1.6</v>
      </c>
      <c r="G17" s="128">
        <v>1.6</v>
      </c>
      <c r="H17" s="128">
        <v>1.94</v>
      </c>
      <c r="I17" s="128">
        <v>1.94</v>
      </c>
      <c r="J17" s="128">
        <v>1.94</v>
      </c>
      <c r="K17" s="128">
        <v>1</v>
      </c>
      <c r="L17" s="128">
        <v>1</v>
      </c>
      <c r="M17" s="128">
        <v>1</v>
      </c>
    </row>
    <row r="18" spans="1:13">
      <c r="A18" s="131" t="s">
        <v>677</v>
      </c>
      <c r="B18" s="128">
        <v>1.25</v>
      </c>
      <c r="C18" s="128">
        <v>1.071</v>
      </c>
    </row>
    <row r="19" spans="1:13">
      <c r="A19" s="131" t="s">
        <v>676</v>
      </c>
    </row>
    <row r="20" spans="1:13">
      <c r="A20" s="131" t="s">
        <v>675</v>
      </c>
      <c r="B20" s="131" t="s">
        <v>659</v>
      </c>
      <c r="C20" s="128">
        <v>1</v>
      </c>
    </row>
    <row r="21" spans="1:13">
      <c r="A21" s="128" t="s">
        <v>498</v>
      </c>
      <c r="B21" s="128" t="s">
        <v>674</v>
      </c>
      <c r="C21" s="128" t="s">
        <v>673</v>
      </c>
    </row>
    <row r="22" spans="1:13">
      <c r="A22" s="128">
        <v>1</v>
      </c>
      <c r="B22" s="131" t="s">
        <v>672</v>
      </c>
      <c r="C22" s="131" t="s">
        <v>109</v>
      </c>
    </row>
    <row r="23" spans="1:13">
      <c r="A23" s="128">
        <v>2</v>
      </c>
      <c r="B23" s="131" t="s">
        <v>671</v>
      </c>
      <c r="C23" s="131" t="s">
        <v>670</v>
      </c>
    </row>
    <row r="24" spans="1:13">
      <c r="A24" s="128">
        <v>3</v>
      </c>
      <c r="B24" s="131" t="s">
        <v>106</v>
      </c>
      <c r="C24" s="131" t="s">
        <v>107</v>
      </c>
    </row>
    <row r="25" spans="1:13">
      <c r="A25" s="128">
        <v>4</v>
      </c>
      <c r="B25" s="131" t="s">
        <v>669</v>
      </c>
      <c r="C25" s="131" t="s">
        <v>668</v>
      </c>
    </row>
    <row r="26" spans="1:13">
      <c r="A26" s="128">
        <v>5</v>
      </c>
      <c r="B26" s="131" t="s">
        <v>667</v>
      </c>
      <c r="C26" s="131" t="s">
        <v>105</v>
      </c>
    </row>
    <row r="27" spans="1:13">
      <c r="A27" s="128">
        <v>6</v>
      </c>
      <c r="B27" s="131" t="s">
        <v>666</v>
      </c>
      <c r="C27" s="131" t="s">
        <v>665</v>
      </c>
    </row>
    <row r="28" spans="1:13">
      <c r="A28" s="128">
        <v>7</v>
      </c>
      <c r="B28" s="131" t="s">
        <v>664</v>
      </c>
      <c r="C28" s="131" t="s">
        <v>663</v>
      </c>
    </row>
    <row r="29" spans="1:13">
      <c r="A29" s="128">
        <v>8</v>
      </c>
      <c r="B29" s="131" t="s">
        <v>662</v>
      </c>
      <c r="C29" s="131" t="s">
        <v>105</v>
      </c>
    </row>
    <row r="30" spans="1:13">
      <c r="A30" s="128">
        <v>9</v>
      </c>
      <c r="B30" s="131" t="s">
        <v>662</v>
      </c>
      <c r="C30" s="131" t="s">
        <v>105</v>
      </c>
    </row>
    <row r="31" spans="1:13">
      <c r="A31" s="128" t="s">
        <v>661</v>
      </c>
      <c r="B31" s="131" t="s">
        <v>652</v>
      </c>
      <c r="C31" s="131" t="s">
        <v>105</v>
      </c>
    </row>
    <row r="32" spans="1:13">
      <c r="A32" s="128" t="s">
        <v>499</v>
      </c>
      <c r="B32" s="131" t="s">
        <v>660</v>
      </c>
      <c r="C32" s="131" t="s">
        <v>105</v>
      </c>
    </row>
    <row r="33" spans="1:3">
      <c r="A33" s="128" t="s">
        <v>659</v>
      </c>
      <c r="B33" s="131" t="s">
        <v>652</v>
      </c>
      <c r="C33" s="131" t="s">
        <v>105</v>
      </c>
    </row>
    <row r="34" spans="1:3">
      <c r="A34" s="128" t="s">
        <v>658</v>
      </c>
      <c r="B34" s="131" t="s">
        <v>652</v>
      </c>
      <c r="C34" s="131" t="s">
        <v>105</v>
      </c>
    </row>
    <row r="35" spans="1:3">
      <c r="A35" s="128" t="s">
        <v>657</v>
      </c>
      <c r="B35" s="131" t="s">
        <v>652</v>
      </c>
      <c r="C35" s="131" t="s">
        <v>105</v>
      </c>
    </row>
    <row r="36" spans="1:3">
      <c r="A36" s="128" t="s">
        <v>146</v>
      </c>
      <c r="B36" s="131" t="s">
        <v>652</v>
      </c>
      <c r="C36" s="131" t="s">
        <v>105</v>
      </c>
    </row>
    <row r="37" spans="1:3">
      <c r="A37" s="128" t="s">
        <v>656</v>
      </c>
      <c r="B37" s="131" t="s">
        <v>652</v>
      </c>
      <c r="C37" s="131" t="s">
        <v>105</v>
      </c>
    </row>
    <row r="38" spans="1:3">
      <c r="A38" s="128" t="s">
        <v>655</v>
      </c>
      <c r="B38" s="131" t="s">
        <v>652</v>
      </c>
      <c r="C38" s="131" t="s">
        <v>105</v>
      </c>
    </row>
    <row r="39" spans="1:3">
      <c r="A39" s="128" t="s">
        <v>654</v>
      </c>
      <c r="B39" s="131" t="s">
        <v>652</v>
      </c>
      <c r="C39" s="131" t="s">
        <v>105</v>
      </c>
    </row>
    <row r="40" spans="1:3">
      <c r="A40" s="128" t="s">
        <v>653</v>
      </c>
      <c r="B40" s="131" t="s">
        <v>652</v>
      </c>
      <c r="C40" s="131" t="s">
        <v>105</v>
      </c>
    </row>
    <row r="43" spans="1:3">
      <c r="A43" s="128" t="s">
        <v>651</v>
      </c>
      <c r="B43" s="128">
        <v>1234</v>
      </c>
    </row>
  </sheetData>
  <phoneticPr fontId="207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tabColor rgb="FF92D050"/>
  </sheetPr>
  <dimension ref="A1:P17"/>
  <sheetViews>
    <sheetView view="pageBreakPreview" workbookViewId="0">
      <selection activeCell="L8" sqref="L8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6" s="7" customFormat="1" ht="30" customHeight="1">
      <c r="A3" s="221" t="str">
        <f>'표지 '!A3:L3</f>
        <v>국립경국대학교 학생회관 및 체육관 조도 개선 공사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</row>
    <row r="4" spans="1:16" s="7" customFormat="1" ht="30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6" s="7" customFormat="1" ht="30" customHeight="1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6" s="2" customFormat="1" ht="31.5" customHeight="1">
      <c r="A6" s="6" t="s">
        <v>83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59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</row>
    <row r="17" s="2" customFormat="1" ht="24" customHeight="1"/>
  </sheetData>
  <mergeCells count="4">
    <mergeCell ref="A2:L2"/>
    <mergeCell ref="A3:L3"/>
    <mergeCell ref="A4:L4"/>
    <mergeCell ref="A16:L16"/>
  </mergeCells>
  <phoneticPr fontId="200" type="noConversion"/>
  <printOptions horizont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92D050"/>
  </sheetPr>
  <dimension ref="A1:P17"/>
  <sheetViews>
    <sheetView view="pageBreakPreview" workbookViewId="0">
      <selection activeCell="K7" sqref="K7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6" s="7" customFormat="1" ht="30" customHeight="1">
      <c r="A3" s="157" t="str">
        <f>'표지 '!A3:L3</f>
        <v>국립경국대학교 학생회관 및 체육관 조도 개선 공사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</row>
    <row r="4" spans="1:16" s="7" customFormat="1" ht="30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6" s="7" customFormat="1" ht="30" customHeight="1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6" s="2" customFormat="1" ht="31.5" customHeight="1">
      <c r="A6" s="6" t="s">
        <v>84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59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</row>
    <row r="17" s="2" customFormat="1" ht="24" customHeight="1"/>
  </sheetData>
  <mergeCells count="4">
    <mergeCell ref="A2:L2"/>
    <mergeCell ref="A3:L3"/>
    <mergeCell ref="A4:L4"/>
    <mergeCell ref="A16:L16"/>
  </mergeCells>
  <phoneticPr fontId="201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25</vt:i4>
      </vt:variant>
      <vt:variant>
        <vt:lpstr>이름 지정된 범위</vt:lpstr>
      </vt:variant>
      <vt:variant>
        <vt:i4>20</vt:i4>
      </vt:variant>
    </vt:vector>
  </HeadingPairs>
  <TitlesOfParts>
    <vt:vector size="45" baseType="lpstr">
      <vt:lpstr>표지 </vt:lpstr>
      <vt:lpstr>설계설명서</vt:lpstr>
      <vt:lpstr>예산서표지</vt:lpstr>
      <vt:lpstr>설계서용지 </vt:lpstr>
      <vt:lpstr>원가계산 </vt:lpstr>
      <vt:lpstr>내역표지</vt:lpstr>
      <vt:lpstr>공종별집계표</vt:lpstr>
      <vt:lpstr>공종별내역서</vt:lpstr>
      <vt:lpstr>관급표지</vt:lpstr>
      <vt:lpstr>관급집계</vt:lpstr>
      <vt:lpstr>관급내역서</vt:lpstr>
      <vt:lpstr>일위표지</vt:lpstr>
      <vt:lpstr>일위대가목록</vt:lpstr>
      <vt:lpstr>일위대가</vt:lpstr>
      <vt:lpstr>공량산출근거서_일위대가</vt:lpstr>
      <vt:lpstr>단가표지</vt:lpstr>
      <vt:lpstr>단가대비표</vt:lpstr>
      <vt:lpstr>수량표지(별도첨부)</vt:lpstr>
      <vt:lpstr>Sheet1</vt:lpstr>
      <vt:lpstr>공량산출근거서</vt:lpstr>
      <vt:lpstr>공량설정</vt:lpstr>
      <vt:lpstr>공량설정_일위대가</vt:lpstr>
      <vt:lpstr> 공사설정 </vt:lpstr>
      <vt:lpstr>견적서표지(별도첨부) </vt:lpstr>
      <vt:lpstr>공량표지</vt:lpstr>
      <vt:lpstr>공량산출근거서!Print_Area</vt:lpstr>
      <vt:lpstr>공량산출근거서_일위대가!Print_Area</vt:lpstr>
      <vt:lpstr>공종별내역서!Print_Area</vt:lpstr>
      <vt:lpstr>공종별집계표!Print_Area</vt:lpstr>
      <vt:lpstr>관급내역서!Print_Area</vt:lpstr>
      <vt:lpstr>관급집계!Print_Area</vt:lpstr>
      <vt:lpstr>단가대비표!Print_Area</vt:lpstr>
      <vt:lpstr>'설계서용지 '!Print_Area</vt:lpstr>
      <vt:lpstr>일위대가!Print_Area</vt:lpstr>
      <vt:lpstr>일위대가목록!Print_Area</vt:lpstr>
      <vt:lpstr>'표지 '!Print_Area</vt:lpstr>
      <vt:lpstr>공량산출근거서!Print_Titles</vt:lpstr>
      <vt:lpstr>공량산출근거서_일위대가!Print_Titles</vt:lpstr>
      <vt:lpstr>공종별내역서!Print_Titles</vt:lpstr>
      <vt:lpstr>공종별집계표!Print_Titles</vt:lpstr>
      <vt:lpstr>관급내역서!Print_Titles</vt:lpstr>
      <vt:lpstr>관급집계!Print_Titles</vt:lpstr>
      <vt:lpstr>단가대비표!Print_Titles</vt:lpstr>
      <vt:lpstr>일위대가!Print_Titles</vt:lpstr>
      <vt:lpstr>일위대가목록!Print_Titles</vt:lpstr>
    </vt:vector>
  </TitlesOfParts>
  <Company>(주)동양기술단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박성희</dc:creator>
  <cp:lastModifiedBy>PC</cp:lastModifiedBy>
  <cp:lastPrinted>2026-06-16T08:15:26Z</cp:lastPrinted>
  <dcterms:created xsi:type="dcterms:W3CDTF">2015-07-17T02:12:46Z</dcterms:created>
  <dcterms:modified xsi:type="dcterms:W3CDTF">2026-07-03T06:47:49Z</dcterms:modified>
</cp:coreProperties>
</file>