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cuments\1. 2026 업무\2026_6_ C지구 중앙 복원조감도 관련\"/>
    </mc:Choice>
  </mc:AlternateContent>
  <xr:revisionPtr revIDLastSave="0" documentId="13_ncr:1_{EE350111-B404-49E6-87E3-8645BC9D981B}" xr6:coauthVersionLast="36" xr6:coauthVersionMax="47" xr10:uidLastSave="{00000000-0000-0000-0000-000000000000}"/>
  <bookViews>
    <workbookView xWindow="0" yWindow="0" windowWidth="33435" windowHeight="11895" xr2:uid="{00000000-000D-0000-FFFF-FFFF00000000}"/>
  </bookViews>
  <sheets>
    <sheet name="필요예산내역서" sheetId="1" r:id="rId1"/>
  </sheets>
  <definedNames>
    <definedName name="_xlnm.Print_Area" localSheetId="0">필요예산내역서!$A$1:$I$15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H11" i="1"/>
  <c r="H8" i="1" l="1"/>
  <c r="H7" i="1"/>
  <c r="H9" i="1"/>
  <c r="O4" i="1" l="1"/>
  <c r="H5" i="1" l="1"/>
  <c r="H4" i="1" l="1"/>
  <c r="H10" i="1"/>
  <c r="H6" i="1"/>
  <c r="H12" i="1"/>
  <c r="H13" i="1" l="1"/>
  <c r="H14" i="1"/>
</calcChain>
</file>

<file path=xl/sharedStrings.xml><?xml version="1.0" encoding="utf-8"?>
<sst xmlns="http://schemas.openxmlformats.org/spreadsheetml/2006/main" count="27" uniqueCount="25">
  <si>
    <t>책임연구원</t>
    <phoneticPr fontId="1" type="noConversion"/>
  </si>
  <si>
    <t>소계</t>
    <phoneticPr fontId="1" type="noConversion"/>
  </si>
  <si>
    <t>비고</t>
    <phoneticPr fontId="1" type="noConversion"/>
  </si>
  <si>
    <t>인건비</t>
    <phoneticPr fontId="1" type="noConversion"/>
  </si>
  <si>
    <t>직접경비</t>
    <phoneticPr fontId="1" type="noConversion"/>
  </si>
  <si>
    <t>유인물비</t>
    <phoneticPr fontId="1" type="noConversion"/>
  </si>
  <si>
    <t>인건비 + 경비</t>
    <phoneticPr fontId="1" type="noConversion"/>
  </si>
  <si>
    <t>일반관리비</t>
    <phoneticPr fontId="1" type="noConversion"/>
  </si>
  <si>
    <t>필요예산내역서</t>
    <phoneticPr fontId="1" type="noConversion"/>
  </si>
  <si>
    <t>이윤</t>
    <phoneticPr fontId="1" type="noConversion"/>
  </si>
  <si>
    <t>금  액(원)</t>
  </si>
  <si>
    <t>합     계</t>
    <phoneticPr fontId="3" type="noConversion"/>
  </si>
  <si>
    <t>(인건비 + 직접경비)의 6% 이내</t>
    <phoneticPr fontId="1" type="noConversion"/>
  </si>
  <si>
    <t>부가가치세</t>
    <phoneticPr fontId="1" type="noConversion"/>
  </si>
  <si>
    <t>여비</t>
    <phoneticPr fontId="1" type="noConversion"/>
  </si>
  <si>
    <t>회의비</t>
    <phoneticPr fontId="1" type="noConversion"/>
  </si>
  <si>
    <t>항    목</t>
    <phoneticPr fontId="1" type="noConversion"/>
  </si>
  <si>
    <t>산출내역</t>
    <phoneticPr fontId="1" type="noConversion"/>
  </si>
  <si>
    <t>(인건비 + 직접경비 + 일반관리비)의 10% 이내</t>
    <phoneticPr fontId="1" type="noConversion"/>
  </si>
  <si>
    <t>천단위이하
절사</t>
    <phoneticPr fontId="1" type="noConversion"/>
  </si>
  <si>
    <t>IT 개발 및 관리, 3D 건축물 최적화
(SW 기술자 인건비 10,649,117원, 3개월, 1명, 참여율 21%)</t>
    <phoneticPr fontId="1" type="noConversion"/>
  </si>
  <si>
    <t>응용SW개발, 조감도 제작
(SW 기술자 인건비 10,649,117원, 3개월, 1명, 참여율 21%)</t>
    <phoneticPr fontId="1" type="noConversion"/>
  </si>
  <si>
    <t>교통비 및 여비: 150,000원 *  2인 * 4회
(왕복교통비 100,000원, 일비 25,000원, 식비 25,000원)</t>
    <phoneticPr fontId="1" type="noConversion"/>
  </si>
  <si>
    <t>각종 보고서 제작비
(단가 50,000원, 3부)</t>
    <phoneticPr fontId="1" type="noConversion"/>
  </si>
  <si>
    <t>다과비
(15,000원 * 4인 * 4회)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</si>
</sst>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_-* #,##0_-;\-* #,##0_-;_-* &quot;-&quot;??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8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1" fontId="7" fillId="0" borderId="2" xfId="1" applyFont="1" applyBorder="1" applyAlignment="1">
      <alignment vertical="center"/>
    </xf>
    <xf numFmtId="176" fontId="7" fillId="0" borderId="5" xfId="0" applyNumberFormat="1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41" fontId="7" fillId="0" borderId="2" xfId="1" applyFont="1" applyBorder="1" applyAlignment="1">
      <alignment horizontal="left" vertical="center"/>
    </xf>
    <xf numFmtId="41" fontId="7" fillId="0" borderId="2" xfId="1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41" fontId="7" fillId="0" borderId="4" xfId="1" applyFont="1" applyFill="1" applyBorder="1" applyAlignment="1">
      <alignment vertical="center"/>
    </xf>
    <xf numFmtId="177" fontId="7" fillId="0" borderId="4" xfId="1" applyNumberFormat="1" applyFont="1" applyFill="1" applyBorder="1" applyAlignment="1">
      <alignment vertical="center"/>
    </xf>
    <xf numFmtId="177" fontId="7" fillId="0" borderId="4" xfId="1" applyNumberFormat="1" applyFont="1" applyFill="1" applyBorder="1" applyAlignment="1">
      <alignment horizontal="right" vertical="center"/>
    </xf>
    <xf numFmtId="176" fontId="7" fillId="0" borderId="2" xfId="0" applyNumberFormat="1" applyFont="1" applyBorder="1" applyAlignment="1">
      <alignment horizontal="left" vertical="center" wrapText="1"/>
    </xf>
    <xf numFmtId="41" fontId="7" fillId="4" borderId="2" xfId="1" applyFont="1" applyFill="1" applyBorder="1" applyAlignment="1">
      <alignment vertical="center"/>
    </xf>
    <xf numFmtId="176" fontId="7" fillId="4" borderId="5" xfId="0" applyNumberFormat="1" applyFont="1" applyFill="1" applyBorder="1" applyAlignment="1">
      <alignment horizontal="center" vertical="center"/>
    </xf>
    <xf numFmtId="41" fontId="8" fillId="4" borderId="4" xfId="1" applyFont="1" applyFill="1" applyBorder="1" applyAlignment="1">
      <alignment horizontal="center" vertical="center"/>
    </xf>
    <xf numFmtId="41" fontId="8" fillId="4" borderId="2" xfId="1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8" fillId="4" borderId="5" xfId="1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9" fontId="0" fillId="0" borderId="0" xfId="0" applyNumberFormat="1">
      <alignment vertical="center"/>
    </xf>
    <xf numFmtId="41" fontId="0" fillId="0" borderId="0" xfId="1" applyFont="1">
      <alignment vertical="center"/>
    </xf>
    <xf numFmtId="176" fontId="9" fillId="0" borderId="2" xfId="0" applyNumberFormat="1" applyFont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41" fontId="7" fillId="0" borderId="10" xfId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41" fontId="7" fillId="0" borderId="3" xfId="1" applyFont="1" applyBorder="1" applyAlignment="1">
      <alignment horizontal="center" vertical="center" wrapText="1"/>
    </xf>
    <xf numFmtId="41" fontId="7" fillId="0" borderId="4" xfId="1" applyFont="1" applyBorder="1" applyAlignment="1">
      <alignment horizontal="center" vertical="center"/>
    </xf>
    <xf numFmtId="41" fontId="7" fillId="0" borderId="5" xfId="1" applyFont="1" applyBorder="1" applyAlignment="1">
      <alignment horizontal="center" vertical="center"/>
    </xf>
    <xf numFmtId="41" fontId="7" fillId="0" borderId="8" xfId="1" applyFont="1" applyBorder="1" applyAlignment="1">
      <alignment horizontal="center" vertical="center" wrapText="1"/>
    </xf>
    <xf numFmtId="41" fontId="7" fillId="0" borderId="6" xfId="1" applyFont="1" applyBorder="1" applyAlignment="1">
      <alignment horizontal="center" vertical="center" wrapText="1"/>
    </xf>
    <xf numFmtId="41" fontId="7" fillId="0" borderId="7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41" fontId="7" fillId="0" borderId="5" xfId="1" applyFont="1" applyFill="1" applyBorder="1" applyAlignment="1">
      <alignment horizontal="center" vertical="center"/>
    </xf>
    <xf numFmtId="9" fontId="7" fillId="0" borderId="3" xfId="1" applyNumberFormat="1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41" fontId="7" fillId="0" borderId="4" xfId="1" applyFont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41" fontId="7" fillId="5" borderId="3" xfId="1" applyFont="1" applyFill="1" applyBorder="1" applyAlignment="1">
      <alignment horizontal="center" vertical="center" wrapText="1"/>
    </xf>
    <xf numFmtId="41" fontId="7" fillId="5" borderId="4" xfId="1" applyFont="1" applyFill="1" applyBorder="1" applyAlignment="1">
      <alignment horizontal="center" vertical="center"/>
    </xf>
    <xf numFmtId="41" fontId="7" fillId="5" borderId="5" xfId="1" applyFont="1" applyFill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 wrapText="1"/>
    </xf>
    <xf numFmtId="176" fontId="7" fillId="0" borderId="12" xfId="0" applyNumberFormat="1" applyFont="1" applyBorder="1" applyAlignment="1">
      <alignment horizontal="center" vertical="center" wrapText="1"/>
    </xf>
    <xf numFmtId="41" fontId="7" fillId="0" borderId="8" xfId="1" applyFont="1" applyBorder="1" applyAlignment="1">
      <alignment horizontal="center" vertical="center"/>
    </xf>
    <xf numFmtId="41" fontId="7" fillId="0" borderId="6" xfId="1" applyFont="1" applyBorder="1" applyAlignment="1">
      <alignment horizontal="center" vertical="center"/>
    </xf>
    <xf numFmtId="41" fontId="7" fillId="0" borderId="7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6"/>
  <sheetViews>
    <sheetView tabSelected="1" view="pageBreakPreview" zoomScaleNormal="100" zoomScaleSheetLayoutView="100" workbookViewId="0">
      <selection activeCell="R6" sqref="R6"/>
    </sheetView>
  </sheetViews>
  <sheetFormatPr defaultRowHeight="21.75" customHeight="1" x14ac:dyDescent="0.3"/>
  <cols>
    <col min="1" max="1" width="10.875" style="1" customWidth="1"/>
    <col min="2" max="3" width="20.25" style="2" customWidth="1"/>
    <col min="4" max="4" width="11.625" style="2" customWidth="1"/>
    <col min="5" max="5" width="7.75" style="2" customWidth="1"/>
    <col min="6" max="6" width="11.625" customWidth="1"/>
    <col min="7" max="7" width="8.625" customWidth="1"/>
    <col min="8" max="8" width="17.75" customWidth="1"/>
    <col min="9" max="9" width="11.125" customWidth="1"/>
    <col min="11" max="11" width="16.25" hidden="1" customWidth="1"/>
    <col min="12" max="12" width="9.5" hidden="1" customWidth="1"/>
    <col min="13" max="14" width="0" hidden="1" customWidth="1"/>
    <col min="15" max="15" width="13.875" hidden="1" customWidth="1"/>
  </cols>
  <sheetData>
    <row r="1" spans="1:15" ht="33.75" customHeight="1" x14ac:dyDescent="0.3">
      <c r="A1" s="42" t="s">
        <v>8</v>
      </c>
      <c r="B1" s="42"/>
      <c r="C1" s="42"/>
      <c r="D1" s="42"/>
      <c r="E1" s="42"/>
      <c r="F1" s="42"/>
      <c r="G1" s="42"/>
      <c r="H1" s="42"/>
      <c r="I1" s="42"/>
    </row>
    <row r="2" spans="1:15" ht="9.75" customHeight="1" x14ac:dyDescent="0.3">
      <c r="A2"/>
      <c r="D2" s="41"/>
      <c r="E2" s="41"/>
      <c r="F2" s="41"/>
      <c r="G2" s="41"/>
      <c r="H2" s="41"/>
      <c r="I2" s="41"/>
    </row>
    <row r="3" spans="1:15" ht="24" customHeight="1" x14ac:dyDescent="0.3">
      <c r="A3" s="27" t="s">
        <v>16</v>
      </c>
      <c r="B3" s="28"/>
      <c r="C3" s="32" t="s">
        <v>17</v>
      </c>
      <c r="D3" s="33"/>
      <c r="E3" s="33"/>
      <c r="F3" s="33"/>
      <c r="G3" s="34"/>
      <c r="H3" s="8" t="s">
        <v>10</v>
      </c>
      <c r="I3" s="8" t="s">
        <v>2</v>
      </c>
    </row>
    <row r="4" spans="1:15" ht="45.75" customHeight="1" x14ac:dyDescent="0.3">
      <c r="A4" s="38" t="s">
        <v>3</v>
      </c>
      <c r="B4" s="5" t="s">
        <v>0</v>
      </c>
      <c r="C4" s="35" t="s">
        <v>20</v>
      </c>
      <c r="D4" s="36"/>
      <c r="E4" s="36"/>
      <c r="F4" s="36"/>
      <c r="G4" s="37"/>
      <c r="H4" s="6">
        <f>O4</f>
        <v>6708943.71</v>
      </c>
      <c r="I4" s="52"/>
      <c r="K4" s="22">
        <v>10649117</v>
      </c>
      <c r="L4">
        <v>3</v>
      </c>
      <c r="M4">
        <v>1</v>
      </c>
      <c r="N4" s="23">
        <v>0.21</v>
      </c>
      <c r="O4" s="24">
        <f>K4*L4*M4*N4</f>
        <v>6708943.71</v>
      </c>
    </row>
    <row r="5" spans="1:15" ht="48.75" customHeight="1" x14ac:dyDescent="0.3">
      <c r="A5" s="39"/>
      <c r="B5" s="5" t="s">
        <v>0</v>
      </c>
      <c r="C5" s="35" t="s">
        <v>21</v>
      </c>
      <c r="D5" s="36"/>
      <c r="E5" s="36"/>
      <c r="F5" s="36"/>
      <c r="G5" s="37"/>
      <c r="H5" s="6">
        <f>O4</f>
        <v>6708943.71</v>
      </c>
      <c r="I5" s="53"/>
    </row>
    <row r="6" spans="1:15" ht="24" customHeight="1" x14ac:dyDescent="0.3">
      <c r="A6" s="40"/>
      <c r="B6" s="18" t="s">
        <v>1</v>
      </c>
      <c r="C6" s="17"/>
      <c r="D6" s="17"/>
      <c r="E6" s="17"/>
      <c r="F6" s="17"/>
      <c r="G6" s="17"/>
      <c r="H6" s="15">
        <f>SUM(H4:H5)</f>
        <v>13417887.42</v>
      </c>
      <c r="I6" s="16"/>
    </row>
    <row r="7" spans="1:15" ht="50.25" customHeight="1" x14ac:dyDescent="0.3">
      <c r="A7" s="54" t="s">
        <v>4</v>
      </c>
      <c r="B7" s="5" t="s">
        <v>14</v>
      </c>
      <c r="C7" s="49" t="s">
        <v>22</v>
      </c>
      <c r="D7" s="50"/>
      <c r="E7" s="50"/>
      <c r="F7" s="50"/>
      <c r="G7" s="51"/>
      <c r="H7" s="3">
        <f>150000*2*4</f>
        <v>1200000</v>
      </c>
      <c r="I7" s="4"/>
    </row>
    <row r="8" spans="1:15" ht="31.5" customHeight="1" x14ac:dyDescent="0.3">
      <c r="A8" s="55"/>
      <c r="B8" s="5" t="s">
        <v>5</v>
      </c>
      <c r="C8" s="47" t="s">
        <v>23</v>
      </c>
      <c r="D8" s="36"/>
      <c r="E8" s="36"/>
      <c r="F8" s="36"/>
      <c r="G8" s="37"/>
      <c r="H8" s="6">
        <f>50000*3</f>
        <v>150000</v>
      </c>
      <c r="I8" s="9"/>
    </row>
    <row r="9" spans="1:15" ht="31.5" customHeight="1" x14ac:dyDescent="0.3">
      <c r="A9" s="55"/>
      <c r="B9" s="5" t="s">
        <v>15</v>
      </c>
      <c r="C9" s="49" t="s">
        <v>24</v>
      </c>
      <c r="D9" s="50"/>
      <c r="E9" s="50"/>
      <c r="F9" s="50"/>
      <c r="G9" s="51"/>
      <c r="H9" s="6">
        <f>15000*4*4</f>
        <v>240000</v>
      </c>
      <c r="I9" s="4"/>
    </row>
    <row r="10" spans="1:15" ht="24" customHeight="1" x14ac:dyDescent="0.3">
      <c r="A10" s="56"/>
      <c r="B10" s="18" t="s">
        <v>1</v>
      </c>
      <c r="C10" s="17"/>
      <c r="D10" s="17"/>
      <c r="E10" s="17"/>
      <c r="F10" s="17"/>
      <c r="G10" s="20"/>
      <c r="H10" s="15">
        <f>SUM(H7:H9)</f>
        <v>1590000</v>
      </c>
      <c r="I10" s="16"/>
    </row>
    <row r="11" spans="1:15" ht="24" customHeight="1" x14ac:dyDescent="0.3">
      <c r="A11" s="29" t="s">
        <v>6</v>
      </c>
      <c r="B11" s="29"/>
      <c r="C11" s="48"/>
      <c r="D11" s="46"/>
      <c r="E11" s="46"/>
      <c r="F11" s="46"/>
      <c r="G11" s="44"/>
      <c r="H11" s="7">
        <f>SUM(H10,H6)</f>
        <v>15007887.42</v>
      </c>
      <c r="I11" s="25"/>
    </row>
    <row r="12" spans="1:15" ht="24" customHeight="1" x14ac:dyDescent="0.3">
      <c r="A12" s="29" t="s">
        <v>7</v>
      </c>
      <c r="B12" s="29"/>
      <c r="C12" s="29" t="s">
        <v>12</v>
      </c>
      <c r="D12" s="29"/>
      <c r="E12" s="29"/>
      <c r="F12" s="29"/>
      <c r="G12" s="29"/>
      <c r="H12" s="11">
        <f>H11*0.06</f>
        <v>900473.2452</v>
      </c>
      <c r="I12" s="10"/>
    </row>
    <row r="13" spans="1:15" ht="24" customHeight="1" x14ac:dyDescent="0.3">
      <c r="A13" s="30" t="s">
        <v>9</v>
      </c>
      <c r="B13" s="31"/>
      <c r="C13" s="29" t="s">
        <v>18</v>
      </c>
      <c r="D13" s="29"/>
      <c r="E13" s="29"/>
      <c r="F13" s="29"/>
      <c r="G13" s="29"/>
      <c r="H13" s="12">
        <f>(H11+H12)*0.1</f>
        <v>1590836.0665200001</v>
      </c>
      <c r="I13" s="10"/>
    </row>
    <row r="14" spans="1:15" ht="24" customHeight="1" x14ac:dyDescent="0.3">
      <c r="A14" s="43" t="s">
        <v>13</v>
      </c>
      <c r="B14" s="44"/>
      <c r="C14" s="45">
        <v>0.1</v>
      </c>
      <c r="D14" s="46"/>
      <c r="E14" s="46"/>
      <c r="F14" s="46"/>
      <c r="G14" s="44"/>
      <c r="H14" s="13">
        <f>(H11+H12+H13)*C14</f>
        <v>1749919.6731720001</v>
      </c>
      <c r="I14" s="14"/>
    </row>
    <row r="15" spans="1:15" ht="24" customHeight="1" x14ac:dyDescent="0.3">
      <c r="A15" s="26" t="s">
        <v>11</v>
      </c>
      <c r="B15" s="26"/>
      <c r="C15" s="26"/>
      <c r="D15" s="26"/>
      <c r="E15" s="26"/>
      <c r="F15" s="26"/>
      <c r="G15" s="26"/>
      <c r="H15" s="19">
        <f>ROUNDDOWN(SUM(H6+H10+H12+H13+H14),-3)</f>
        <v>19249000</v>
      </c>
      <c r="I15" s="25" t="s">
        <v>19</v>
      </c>
    </row>
    <row r="16" spans="1:15" ht="21.75" customHeight="1" x14ac:dyDescent="0.3">
      <c r="H16" s="21"/>
    </row>
  </sheetData>
  <mergeCells count="22">
    <mergeCell ref="D2:I2"/>
    <mergeCell ref="A1:I1"/>
    <mergeCell ref="A14:B14"/>
    <mergeCell ref="C14:G14"/>
    <mergeCell ref="C8:G8"/>
    <mergeCell ref="C11:G11"/>
    <mergeCell ref="C7:G7"/>
    <mergeCell ref="C9:G9"/>
    <mergeCell ref="I4:I5"/>
    <mergeCell ref="A7:A10"/>
    <mergeCell ref="C15:G15"/>
    <mergeCell ref="A3:B3"/>
    <mergeCell ref="A11:B11"/>
    <mergeCell ref="C12:G12"/>
    <mergeCell ref="C13:G13"/>
    <mergeCell ref="A15:B15"/>
    <mergeCell ref="A12:B12"/>
    <mergeCell ref="A13:B13"/>
    <mergeCell ref="C3:G3"/>
    <mergeCell ref="C4:G4"/>
    <mergeCell ref="C5:G5"/>
    <mergeCell ref="A4:A6"/>
  </mergeCells>
  <phoneticPr fontId="1" type="noConversion"/>
  <printOptions horizontalCentered="1"/>
  <pageMargins left="0.19685039370078741" right="0.23622047244094491" top="1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필요예산내역서</vt:lpstr>
      <vt:lpstr>필요예산내역서!Print_Area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김승언</dc:creator>
  <cp:lastModifiedBy>USER</cp:lastModifiedBy>
  <cp:lastPrinted>2026-06-29T08:38:21Z</cp:lastPrinted>
  <dcterms:created xsi:type="dcterms:W3CDTF">2018-01-26T01:32:14Z</dcterms:created>
  <dcterms:modified xsi:type="dcterms:W3CDTF">2026-07-06T08:50:50Z</dcterms:modified>
</cp:coreProperties>
</file>