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8_{987262FD-C920-4AE8-8589-AE9446423518}" xr6:coauthVersionLast="47" xr6:coauthVersionMax="47" xr10:uidLastSave="{00000000-0000-0000-0000-000000000000}"/>
  <bookViews>
    <workbookView xWindow="-120" yWindow="-120" windowWidth="29040" windowHeight="15720" xr2:uid="{A908BE8C-20E2-49DD-B003-D91B0FDCCCB5}"/>
  </bookViews>
  <sheets>
    <sheet name="내역서" sheetId="9" r:id="rId1"/>
  </sheets>
  <definedNames>
    <definedName name="_xlnm.Print_Area" localSheetId="0">내역서!$A$1:$M$361</definedName>
    <definedName name="_xlnm.Print_Titles" localSheetId="0">내역서!$1:$4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14" i="9" l="1"/>
  <c r="J214" i="9"/>
  <c r="AV361" i="9"/>
  <c r="AW361" i="9"/>
  <c r="AX361" i="9"/>
  <c r="AY361" i="9"/>
  <c r="O344" i="9"/>
  <c r="R344" i="9"/>
  <c r="S344" i="9"/>
  <c r="T344" i="9"/>
  <c r="U344" i="9"/>
  <c r="V344" i="9"/>
  <c r="W344" i="9"/>
  <c r="X344" i="9"/>
  <c r="Y344" i="9"/>
  <c r="Z344" i="9"/>
  <c r="AA344" i="9"/>
  <c r="AB344" i="9"/>
  <c r="AC344" i="9"/>
  <c r="AD344" i="9"/>
  <c r="AE344" i="9"/>
  <c r="AF344" i="9"/>
  <c r="AG344" i="9"/>
  <c r="AH344" i="9"/>
  <c r="AI344" i="9"/>
  <c r="AJ344" i="9"/>
  <c r="AK344" i="9"/>
  <c r="AL344" i="9"/>
  <c r="AM344" i="9"/>
  <c r="AN344" i="9"/>
  <c r="AO344" i="9"/>
  <c r="AP344" i="9"/>
  <c r="AQ344" i="9"/>
  <c r="AR344" i="9"/>
  <c r="AS344" i="9"/>
  <c r="AT344" i="9"/>
  <c r="AU344" i="9"/>
  <c r="O343" i="9"/>
  <c r="R343" i="9"/>
  <c r="S343" i="9"/>
  <c r="T343" i="9"/>
  <c r="U343" i="9"/>
  <c r="V343" i="9"/>
  <c r="W343" i="9"/>
  <c r="X343" i="9"/>
  <c r="Y343" i="9"/>
  <c r="Z343" i="9"/>
  <c r="AA343" i="9"/>
  <c r="AB343" i="9"/>
  <c r="AC343" i="9"/>
  <c r="AD343" i="9"/>
  <c r="AE343" i="9"/>
  <c r="AF343" i="9"/>
  <c r="AG343" i="9"/>
  <c r="AH343" i="9"/>
  <c r="AI343" i="9"/>
  <c r="AJ343" i="9"/>
  <c r="AK343" i="9"/>
  <c r="AL343" i="9"/>
  <c r="AM343" i="9"/>
  <c r="AN343" i="9"/>
  <c r="AO343" i="9"/>
  <c r="AP343" i="9"/>
  <c r="AQ343" i="9"/>
  <c r="AR343" i="9"/>
  <c r="AS343" i="9"/>
  <c r="AT343" i="9"/>
  <c r="AU343" i="9"/>
  <c r="H361" i="9"/>
  <c r="R342" i="9"/>
  <c r="R361" i="9" s="1"/>
  <c r="O342" i="9"/>
  <c r="S342" i="9"/>
  <c r="T342" i="9"/>
  <c r="U342" i="9"/>
  <c r="V342" i="9"/>
  <c r="W342" i="9"/>
  <c r="X342" i="9"/>
  <c r="X361" i="9" s="1"/>
  <c r="Y342" i="9"/>
  <c r="Y361" i="9" s="1"/>
  <c r="Z342" i="9"/>
  <c r="AA342" i="9"/>
  <c r="AB342" i="9"/>
  <c r="AC342" i="9"/>
  <c r="AC361" i="9" s="1"/>
  <c r="AD342" i="9"/>
  <c r="AE342" i="9"/>
  <c r="AF342" i="9"/>
  <c r="AG342" i="9"/>
  <c r="AH342" i="9"/>
  <c r="AI342" i="9"/>
  <c r="AJ342" i="9"/>
  <c r="AJ361" i="9" s="1"/>
  <c r="AK342" i="9"/>
  <c r="AK361" i="9" s="1"/>
  <c r="AL342" i="9"/>
  <c r="AM342" i="9"/>
  <c r="AN342" i="9"/>
  <c r="AO342" i="9"/>
  <c r="AP342" i="9"/>
  <c r="AQ342" i="9"/>
  <c r="AR342" i="9"/>
  <c r="AS342" i="9"/>
  <c r="AT342" i="9"/>
  <c r="AU342" i="9"/>
  <c r="AV340" i="9"/>
  <c r="AW340" i="9"/>
  <c r="AX340" i="9"/>
  <c r="AY340" i="9"/>
  <c r="O336" i="9"/>
  <c r="R336" i="9"/>
  <c r="S336" i="9"/>
  <c r="T336" i="9"/>
  <c r="U336" i="9"/>
  <c r="V336" i="9"/>
  <c r="W336" i="9"/>
  <c r="X336" i="9"/>
  <c r="Y336" i="9"/>
  <c r="Z336" i="9"/>
  <c r="AA336" i="9"/>
  <c r="AB336" i="9"/>
  <c r="AC336" i="9"/>
  <c r="AD336" i="9"/>
  <c r="AE336" i="9"/>
  <c r="AF336" i="9"/>
  <c r="AG336" i="9"/>
  <c r="AH336" i="9"/>
  <c r="AI336" i="9"/>
  <c r="AJ336" i="9"/>
  <c r="AK336" i="9"/>
  <c r="AL336" i="9"/>
  <c r="AM336" i="9"/>
  <c r="AN336" i="9"/>
  <c r="AO336" i="9"/>
  <c r="AP336" i="9"/>
  <c r="AQ336" i="9"/>
  <c r="AR336" i="9"/>
  <c r="AS336" i="9"/>
  <c r="AT336" i="9"/>
  <c r="AU336" i="9"/>
  <c r="R335" i="9"/>
  <c r="O335" i="9"/>
  <c r="S335" i="9"/>
  <c r="T335" i="9"/>
  <c r="U335" i="9"/>
  <c r="V335" i="9"/>
  <c r="W335" i="9"/>
  <c r="X335" i="9"/>
  <c r="Y335" i="9"/>
  <c r="Z335" i="9"/>
  <c r="AA335" i="9"/>
  <c r="AB335" i="9"/>
  <c r="AC335" i="9"/>
  <c r="AD335" i="9"/>
  <c r="AE335" i="9"/>
  <c r="AF335" i="9"/>
  <c r="AG335" i="9"/>
  <c r="AH335" i="9"/>
  <c r="AI335" i="9"/>
  <c r="AJ335" i="9"/>
  <c r="AK335" i="9"/>
  <c r="AL335" i="9"/>
  <c r="AM335" i="9"/>
  <c r="AN335" i="9"/>
  <c r="AO335" i="9"/>
  <c r="AP335" i="9"/>
  <c r="AQ335" i="9"/>
  <c r="AR335" i="9"/>
  <c r="AS335" i="9"/>
  <c r="AT335" i="9"/>
  <c r="AU335" i="9"/>
  <c r="O334" i="9"/>
  <c r="S334" i="9"/>
  <c r="T334" i="9"/>
  <c r="U334" i="9"/>
  <c r="V334" i="9"/>
  <c r="W334" i="9"/>
  <c r="X334" i="9"/>
  <c r="Y334" i="9"/>
  <c r="Z334" i="9"/>
  <c r="AA334" i="9"/>
  <c r="AB334" i="9"/>
  <c r="AC334" i="9"/>
  <c r="AD334" i="9"/>
  <c r="AE334" i="9"/>
  <c r="AF334" i="9"/>
  <c r="AG334" i="9"/>
  <c r="AH334" i="9"/>
  <c r="AI334" i="9"/>
  <c r="AJ334" i="9"/>
  <c r="AK334" i="9"/>
  <c r="AL334" i="9"/>
  <c r="AM334" i="9"/>
  <c r="AN334" i="9"/>
  <c r="AO334" i="9"/>
  <c r="AP334" i="9"/>
  <c r="AQ334" i="9"/>
  <c r="AR334" i="9"/>
  <c r="AS334" i="9"/>
  <c r="AT334" i="9"/>
  <c r="AU334" i="9"/>
  <c r="O333" i="9"/>
  <c r="S333" i="9"/>
  <c r="T333" i="9"/>
  <c r="U333" i="9"/>
  <c r="V333" i="9"/>
  <c r="W333" i="9"/>
  <c r="X333" i="9"/>
  <c r="Y333" i="9"/>
  <c r="Z333" i="9"/>
  <c r="AA333" i="9"/>
  <c r="AB333" i="9"/>
  <c r="AC333" i="9"/>
  <c r="AD333" i="9"/>
  <c r="AE333" i="9"/>
  <c r="AF333" i="9"/>
  <c r="AG333" i="9"/>
  <c r="AH333" i="9"/>
  <c r="AI333" i="9"/>
  <c r="AJ333" i="9"/>
  <c r="AK333" i="9"/>
  <c r="AL333" i="9"/>
  <c r="AM333" i="9"/>
  <c r="AN333" i="9"/>
  <c r="AO333" i="9"/>
  <c r="AP333" i="9"/>
  <c r="AQ333" i="9"/>
  <c r="AR333" i="9"/>
  <c r="AS333" i="9"/>
  <c r="AT333" i="9"/>
  <c r="AU333" i="9"/>
  <c r="R332" i="9"/>
  <c r="O332" i="9"/>
  <c r="S332" i="9"/>
  <c r="T332" i="9"/>
  <c r="U332" i="9"/>
  <c r="V332" i="9"/>
  <c r="W332" i="9"/>
  <c r="X332" i="9"/>
  <c r="Y332" i="9"/>
  <c r="Z332" i="9"/>
  <c r="AA332" i="9"/>
  <c r="AB332" i="9"/>
  <c r="AC332" i="9"/>
  <c r="AD332" i="9"/>
  <c r="AE332" i="9"/>
  <c r="AF332" i="9"/>
  <c r="AG332" i="9"/>
  <c r="AH332" i="9"/>
  <c r="AI332" i="9"/>
  <c r="AJ332" i="9"/>
  <c r="AK332" i="9"/>
  <c r="AL332" i="9"/>
  <c r="AM332" i="9"/>
  <c r="AN332" i="9"/>
  <c r="AO332" i="9"/>
  <c r="AP332" i="9"/>
  <c r="AQ332" i="9"/>
  <c r="AR332" i="9"/>
  <c r="AS332" i="9"/>
  <c r="AT332" i="9"/>
  <c r="AU332" i="9"/>
  <c r="O331" i="9"/>
  <c r="R331" i="9"/>
  <c r="S331" i="9"/>
  <c r="T331" i="9"/>
  <c r="U331" i="9"/>
  <c r="V331" i="9"/>
  <c r="W331" i="9"/>
  <c r="X331" i="9"/>
  <c r="Y331" i="9"/>
  <c r="Z331" i="9"/>
  <c r="AA331" i="9"/>
  <c r="AB331" i="9"/>
  <c r="AC331" i="9"/>
  <c r="AD331" i="9"/>
  <c r="AE331" i="9"/>
  <c r="AF331" i="9"/>
  <c r="AG331" i="9"/>
  <c r="AH331" i="9"/>
  <c r="AI331" i="9"/>
  <c r="AJ331" i="9"/>
  <c r="AK331" i="9"/>
  <c r="AL331" i="9"/>
  <c r="AM331" i="9"/>
  <c r="AN331" i="9"/>
  <c r="AO331" i="9"/>
  <c r="AP331" i="9"/>
  <c r="AQ331" i="9"/>
  <c r="AR331" i="9"/>
  <c r="AS331" i="9"/>
  <c r="AT331" i="9"/>
  <c r="AU331" i="9"/>
  <c r="O330" i="9"/>
  <c r="R330" i="9"/>
  <c r="S330" i="9"/>
  <c r="T330" i="9"/>
  <c r="U330" i="9"/>
  <c r="V330" i="9"/>
  <c r="W330" i="9"/>
  <c r="X330" i="9"/>
  <c r="Y330" i="9"/>
  <c r="Z330" i="9"/>
  <c r="AA330" i="9"/>
  <c r="AB330" i="9"/>
  <c r="AC330" i="9"/>
  <c r="AD330" i="9"/>
  <c r="AE330" i="9"/>
  <c r="AF330" i="9"/>
  <c r="AG330" i="9"/>
  <c r="AH330" i="9"/>
  <c r="AI330" i="9"/>
  <c r="AJ330" i="9"/>
  <c r="AK330" i="9"/>
  <c r="AL330" i="9"/>
  <c r="AM330" i="9"/>
  <c r="AN330" i="9"/>
  <c r="AO330" i="9"/>
  <c r="AP330" i="9"/>
  <c r="AQ330" i="9"/>
  <c r="AR330" i="9"/>
  <c r="AS330" i="9"/>
  <c r="AT330" i="9"/>
  <c r="AU330" i="9"/>
  <c r="R329" i="9"/>
  <c r="O329" i="9"/>
  <c r="S329" i="9"/>
  <c r="T329" i="9"/>
  <c r="U329" i="9"/>
  <c r="V329" i="9"/>
  <c r="W329" i="9"/>
  <c r="X329" i="9"/>
  <c r="Y329" i="9"/>
  <c r="Z329" i="9"/>
  <c r="AA329" i="9"/>
  <c r="AB329" i="9"/>
  <c r="AC329" i="9"/>
  <c r="AD329" i="9"/>
  <c r="AE329" i="9"/>
  <c r="AF329" i="9"/>
  <c r="AG329" i="9"/>
  <c r="AH329" i="9"/>
  <c r="AI329" i="9"/>
  <c r="AJ329" i="9"/>
  <c r="AK329" i="9"/>
  <c r="AL329" i="9"/>
  <c r="AM329" i="9"/>
  <c r="AN329" i="9"/>
  <c r="AO329" i="9"/>
  <c r="AP329" i="9"/>
  <c r="AQ329" i="9"/>
  <c r="AR329" i="9"/>
  <c r="AS329" i="9"/>
  <c r="AT329" i="9"/>
  <c r="AU329" i="9"/>
  <c r="O328" i="9"/>
  <c r="R328" i="9"/>
  <c r="S328" i="9"/>
  <c r="T328" i="9"/>
  <c r="U328" i="9"/>
  <c r="V328" i="9"/>
  <c r="W328" i="9"/>
  <c r="X328" i="9"/>
  <c r="Y328" i="9"/>
  <c r="Z328" i="9"/>
  <c r="AA328" i="9"/>
  <c r="AB328" i="9"/>
  <c r="AC328" i="9"/>
  <c r="AD328" i="9"/>
  <c r="AE328" i="9"/>
  <c r="AF328" i="9"/>
  <c r="AG328" i="9"/>
  <c r="AH328" i="9"/>
  <c r="AI328" i="9"/>
  <c r="AJ328" i="9"/>
  <c r="AK328" i="9"/>
  <c r="AL328" i="9"/>
  <c r="AM328" i="9"/>
  <c r="AN328" i="9"/>
  <c r="AO328" i="9"/>
  <c r="AP328" i="9"/>
  <c r="AQ328" i="9"/>
  <c r="AR328" i="9"/>
  <c r="AS328" i="9"/>
  <c r="AT328" i="9"/>
  <c r="AU328" i="9"/>
  <c r="O327" i="9"/>
  <c r="R327" i="9"/>
  <c r="S327" i="9"/>
  <c r="T327" i="9"/>
  <c r="U327" i="9"/>
  <c r="V327" i="9"/>
  <c r="W327" i="9"/>
  <c r="X327" i="9"/>
  <c r="Y327" i="9"/>
  <c r="Z327" i="9"/>
  <c r="AA327" i="9"/>
  <c r="AB327" i="9"/>
  <c r="AC327" i="9"/>
  <c r="AD327" i="9"/>
  <c r="AE327" i="9"/>
  <c r="AF327" i="9"/>
  <c r="AG327" i="9"/>
  <c r="AH327" i="9"/>
  <c r="AI327" i="9"/>
  <c r="AJ327" i="9"/>
  <c r="AK327" i="9"/>
  <c r="AL327" i="9"/>
  <c r="AM327" i="9"/>
  <c r="AN327" i="9"/>
  <c r="AO327" i="9"/>
  <c r="AP327" i="9"/>
  <c r="AQ327" i="9"/>
  <c r="AR327" i="9"/>
  <c r="AS327" i="9"/>
  <c r="AT327" i="9"/>
  <c r="AU327" i="9"/>
  <c r="R326" i="9"/>
  <c r="O326" i="9"/>
  <c r="S326" i="9"/>
  <c r="T326" i="9"/>
  <c r="U326" i="9"/>
  <c r="V326" i="9"/>
  <c r="W326" i="9"/>
  <c r="X326" i="9"/>
  <c r="Y326" i="9"/>
  <c r="Z326" i="9"/>
  <c r="AA326" i="9"/>
  <c r="AB326" i="9"/>
  <c r="AC326" i="9"/>
  <c r="AD326" i="9"/>
  <c r="AE326" i="9"/>
  <c r="AF326" i="9"/>
  <c r="AG326" i="9"/>
  <c r="AH326" i="9"/>
  <c r="AI326" i="9"/>
  <c r="AJ326" i="9"/>
  <c r="AK326" i="9"/>
  <c r="AL326" i="9"/>
  <c r="AM326" i="9"/>
  <c r="AN326" i="9"/>
  <c r="AO326" i="9"/>
  <c r="AP326" i="9"/>
  <c r="AQ326" i="9"/>
  <c r="AR326" i="9"/>
  <c r="AS326" i="9"/>
  <c r="AT326" i="9"/>
  <c r="AU326" i="9"/>
  <c r="O325" i="9"/>
  <c r="S325" i="9"/>
  <c r="T325" i="9"/>
  <c r="U325" i="9"/>
  <c r="V325" i="9"/>
  <c r="W325" i="9"/>
  <c r="X325" i="9"/>
  <c r="Y325" i="9"/>
  <c r="Z325" i="9"/>
  <c r="AA325" i="9"/>
  <c r="AB325" i="9"/>
  <c r="AC325" i="9"/>
  <c r="AD325" i="9"/>
  <c r="AE325" i="9"/>
  <c r="AF325" i="9"/>
  <c r="AG325" i="9"/>
  <c r="AH325" i="9"/>
  <c r="AI325" i="9"/>
  <c r="AJ325" i="9"/>
  <c r="AK325" i="9"/>
  <c r="AL325" i="9"/>
  <c r="AM325" i="9"/>
  <c r="AN325" i="9"/>
  <c r="AO325" i="9"/>
  <c r="AP325" i="9"/>
  <c r="AQ325" i="9"/>
  <c r="AR325" i="9"/>
  <c r="AS325" i="9"/>
  <c r="AT325" i="9"/>
  <c r="AU325" i="9"/>
  <c r="R324" i="9"/>
  <c r="O324" i="9"/>
  <c r="S324" i="9"/>
  <c r="T324" i="9"/>
  <c r="U324" i="9"/>
  <c r="V324" i="9"/>
  <c r="W324" i="9"/>
  <c r="X324" i="9"/>
  <c r="Y324" i="9"/>
  <c r="Z324" i="9"/>
  <c r="AA324" i="9"/>
  <c r="AB324" i="9"/>
  <c r="AC324" i="9"/>
  <c r="AD324" i="9"/>
  <c r="AE324" i="9"/>
  <c r="AF324" i="9"/>
  <c r="AG324" i="9"/>
  <c r="AH324" i="9"/>
  <c r="AI324" i="9"/>
  <c r="AJ324" i="9"/>
  <c r="AK324" i="9"/>
  <c r="AL324" i="9"/>
  <c r="AM324" i="9"/>
  <c r="AN324" i="9"/>
  <c r="AO324" i="9"/>
  <c r="AP324" i="9"/>
  <c r="AQ324" i="9"/>
  <c r="AR324" i="9"/>
  <c r="AS324" i="9"/>
  <c r="AT324" i="9"/>
  <c r="AU324" i="9"/>
  <c r="O323" i="9"/>
  <c r="S323" i="9"/>
  <c r="T323" i="9"/>
  <c r="U323" i="9"/>
  <c r="V323" i="9"/>
  <c r="W323" i="9"/>
  <c r="X323" i="9"/>
  <c r="Y323" i="9"/>
  <c r="Z323" i="9"/>
  <c r="AA323" i="9"/>
  <c r="AB323" i="9"/>
  <c r="AC323" i="9"/>
  <c r="AD323" i="9"/>
  <c r="AE323" i="9"/>
  <c r="AF323" i="9"/>
  <c r="AG323" i="9"/>
  <c r="AH323" i="9"/>
  <c r="AI323" i="9"/>
  <c r="AJ323" i="9"/>
  <c r="AK323" i="9"/>
  <c r="AL323" i="9"/>
  <c r="AM323" i="9"/>
  <c r="AN323" i="9"/>
  <c r="AO323" i="9"/>
  <c r="AP323" i="9"/>
  <c r="AQ323" i="9"/>
  <c r="AR323" i="9"/>
  <c r="AS323" i="9"/>
  <c r="AT323" i="9"/>
  <c r="AU323" i="9"/>
  <c r="O322" i="9"/>
  <c r="R322" i="9"/>
  <c r="S322" i="9"/>
  <c r="T322" i="9"/>
  <c r="U322" i="9"/>
  <c r="V322" i="9"/>
  <c r="W322" i="9"/>
  <c r="X322" i="9"/>
  <c r="Y322" i="9"/>
  <c r="Z322" i="9"/>
  <c r="AA322" i="9"/>
  <c r="AB322" i="9"/>
  <c r="AC322" i="9"/>
  <c r="AD322" i="9"/>
  <c r="AE322" i="9"/>
  <c r="AF322" i="9"/>
  <c r="AG322" i="9"/>
  <c r="AH322" i="9"/>
  <c r="AI322" i="9"/>
  <c r="AJ322" i="9"/>
  <c r="AK322" i="9"/>
  <c r="AL322" i="9"/>
  <c r="AM322" i="9"/>
  <c r="AN322" i="9"/>
  <c r="AO322" i="9"/>
  <c r="AP322" i="9"/>
  <c r="AQ322" i="9"/>
  <c r="AR322" i="9"/>
  <c r="AS322" i="9"/>
  <c r="AT322" i="9"/>
  <c r="AU322" i="9"/>
  <c r="O321" i="9"/>
  <c r="S321" i="9"/>
  <c r="T321" i="9"/>
  <c r="U321" i="9"/>
  <c r="V321" i="9"/>
  <c r="W321" i="9"/>
  <c r="X321" i="9"/>
  <c r="Y321" i="9"/>
  <c r="Z321" i="9"/>
  <c r="AA321" i="9"/>
  <c r="AB321" i="9"/>
  <c r="AC321" i="9"/>
  <c r="AD321" i="9"/>
  <c r="AE321" i="9"/>
  <c r="AF321" i="9"/>
  <c r="AG321" i="9"/>
  <c r="AH321" i="9"/>
  <c r="AI321" i="9"/>
  <c r="AJ321" i="9"/>
  <c r="AK321" i="9"/>
  <c r="AL321" i="9"/>
  <c r="AM321" i="9"/>
  <c r="AN321" i="9"/>
  <c r="AO321" i="9"/>
  <c r="AP321" i="9"/>
  <c r="AQ321" i="9"/>
  <c r="AR321" i="9"/>
  <c r="AS321" i="9"/>
  <c r="AT321" i="9"/>
  <c r="AU321" i="9"/>
  <c r="AU340" i="9" s="1"/>
  <c r="J319" i="9"/>
  <c r="T319" i="9"/>
  <c r="X319" i="9"/>
  <c r="AV319" i="9"/>
  <c r="AW319" i="9"/>
  <c r="AX319" i="9"/>
  <c r="AY319" i="9"/>
  <c r="H319" i="9"/>
  <c r="O300" i="9"/>
  <c r="R300" i="9"/>
  <c r="R319" i="9" s="1"/>
  <c r="S300" i="9"/>
  <c r="S319" i="9" s="1"/>
  <c r="T300" i="9"/>
  <c r="U300" i="9"/>
  <c r="U319" i="9" s="1"/>
  <c r="V300" i="9"/>
  <c r="V319" i="9" s="1"/>
  <c r="W300" i="9"/>
  <c r="W319" i="9" s="1"/>
  <c r="X300" i="9"/>
  <c r="Y300" i="9"/>
  <c r="Y319" i="9" s="1"/>
  <c r="Z300" i="9"/>
  <c r="Z319" i="9" s="1"/>
  <c r="AA300" i="9"/>
  <c r="AA319" i="9" s="1"/>
  <c r="AB300" i="9"/>
  <c r="AB319" i="9" s="1"/>
  <c r="AC300" i="9"/>
  <c r="AC319" i="9" s="1"/>
  <c r="AD300" i="9"/>
  <c r="AD319" i="9" s="1"/>
  <c r="AE300" i="9"/>
  <c r="AE319" i="9" s="1"/>
  <c r="AF300" i="9"/>
  <c r="AF319" i="9" s="1"/>
  <c r="AG300" i="9"/>
  <c r="AG319" i="9" s="1"/>
  <c r="AH300" i="9"/>
  <c r="AH319" i="9" s="1"/>
  <c r="AI300" i="9"/>
  <c r="AI319" i="9" s="1"/>
  <c r="AJ300" i="9"/>
  <c r="AJ319" i="9" s="1"/>
  <c r="AK300" i="9"/>
  <c r="AK319" i="9" s="1"/>
  <c r="AL300" i="9"/>
  <c r="AL319" i="9" s="1"/>
  <c r="AM300" i="9"/>
  <c r="AM319" i="9" s="1"/>
  <c r="AN300" i="9"/>
  <c r="AN319" i="9" s="1"/>
  <c r="AO300" i="9"/>
  <c r="AO319" i="9" s="1"/>
  <c r="AP300" i="9"/>
  <c r="AP319" i="9" s="1"/>
  <c r="AQ300" i="9"/>
  <c r="AQ319" i="9" s="1"/>
  <c r="AR300" i="9"/>
  <c r="AR319" i="9" s="1"/>
  <c r="AS300" i="9"/>
  <c r="AS319" i="9" s="1"/>
  <c r="AT300" i="9"/>
  <c r="AT319" i="9" s="1"/>
  <c r="AU300" i="9"/>
  <c r="AU319" i="9" s="1"/>
  <c r="AG298" i="9"/>
  <c r="AQ298" i="9"/>
  <c r="AV298" i="9"/>
  <c r="AW298" i="9"/>
  <c r="AX298" i="9"/>
  <c r="AY298" i="9"/>
  <c r="O280" i="9"/>
  <c r="S280" i="9"/>
  <c r="T280" i="9"/>
  <c r="T298" i="9" s="1"/>
  <c r="U280" i="9"/>
  <c r="V280" i="9"/>
  <c r="W280" i="9"/>
  <c r="X280" i="9"/>
  <c r="Y280" i="9"/>
  <c r="Z280" i="9"/>
  <c r="AA280" i="9"/>
  <c r="AB280" i="9"/>
  <c r="AC280" i="9"/>
  <c r="AD280" i="9"/>
  <c r="AE280" i="9"/>
  <c r="AF280" i="9"/>
  <c r="AF298" i="9" s="1"/>
  <c r="AG280" i="9"/>
  <c r="AH280" i="9"/>
  <c r="AI280" i="9"/>
  <c r="AJ280" i="9"/>
  <c r="AK280" i="9"/>
  <c r="AL280" i="9"/>
  <c r="AM280" i="9"/>
  <c r="AN280" i="9"/>
  <c r="AO280" i="9"/>
  <c r="AP280" i="9"/>
  <c r="AQ280" i="9"/>
  <c r="AR280" i="9"/>
  <c r="AR298" i="9" s="1"/>
  <c r="AS280" i="9"/>
  <c r="AT280" i="9"/>
  <c r="AU280" i="9"/>
  <c r="O279" i="9"/>
  <c r="S279" i="9"/>
  <c r="S298" i="9" s="1"/>
  <c r="T279" i="9"/>
  <c r="U279" i="9"/>
  <c r="U298" i="9" s="1"/>
  <c r="V279" i="9"/>
  <c r="V298" i="9" s="1"/>
  <c r="W279" i="9"/>
  <c r="X279" i="9"/>
  <c r="Y279" i="9"/>
  <c r="Y298" i="9" s="1"/>
  <c r="Z279" i="9"/>
  <c r="Z298" i="9" s="1"/>
  <c r="AA279" i="9"/>
  <c r="AA298" i="9" s="1"/>
  <c r="AB279" i="9"/>
  <c r="AB298" i="9" s="1"/>
  <c r="AC279" i="9"/>
  <c r="AC298" i="9" s="1"/>
  <c r="AD279" i="9"/>
  <c r="AD298" i="9" s="1"/>
  <c r="AE279" i="9"/>
  <c r="AE298" i="9" s="1"/>
  <c r="AF279" i="9"/>
  <c r="AG279" i="9"/>
  <c r="AH279" i="9"/>
  <c r="AH298" i="9" s="1"/>
  <c r="AI279" i="9"/>
  <c r="AJ279" i="9"/>
  <c r="AK279" i="9"/>
  <c r="AK298" i="9" s="1"/>
  <c r="AL279" i="9"/>
  <c r="AL298" i="9" s="1"/>
  <c r="AM279" i="9"/>
  <c r="AM298" i="9" s="1"/>
  <c r="AN279" i="9"/>
  <c r="AN298" i="9" s="1"/>
  <c r="AO279" i="9"/>
  <c r="AO298" i="9" s="1"/>
  <c r="AP279" i="9"/>
  <c r="AP298" i="9" s="1"/>
  <c r="AQ279" i="9"/>
  <c r="AR279" i="9"/>
  <c r="AS279" i="9"/>
  <c r="AS298" i="9" s="1"/>
  <c r="AT279" i="9"/>
  <c r="AT298" i="9" s="1"/>
  <c r="AU279" i="9"/>
  <c r="U277" i="9"/>
  <c r="AV277" i="9"/>
  <c r="AW277" i="9"/>
  <c r="AX277" i="9"/>
  <c r="AY277" i="9"/>
  <c r="O260" i="9"/>
  <c r="R260" i="9"/>
  <c r="S260" i="9"/>
  <c r="T260" i="9"/>
  <c r="U260" i="9"/>
  <c r="V260" i="9"/>
  <c r="W260" i="9"/>
  <c r="X260" i="9"/>
  <c r="Y260" i="9"/>
  <c r="Z260" i="9"/>
  <c r="AA260" i="9"/>
  <c r="AB260" i="9"/>
  <c r="AC260" i="9"/>
  <c r="AD260" i="9"/>
  <c r="AE260" i="9"/>
  <c r="AF260" i="9"/>
  <c r="AG260" i="9"/>
  <c r="AH260" i="9"/>
  <c r="AI260" i="9"/>
  <c r="AJ260" i="9"/>
  <c r="AK260" i="9"/>
  <c r="AL260" i="9"/>
  <c r="AM260" i="9"/>
  <c r="AN260" i="9"/>
  <c r="AO260" i="9"/>
  <c r="AP260" i="9"/>
  <c r="AQ260" i="9"/>
  <c r="AR260" i="9"/>
  <c r="AS260" i="9"/>
  <c r="AT260" i="9"/>
  <c r="AU260" i="9"/>
  <c r="O259" i="9"/>
  <c r="S259" i="9"/>
  <c r="T259" i="9"/>
  <c r="U259" i="9"/>
  <c r="V259" i="9"/>
  <c r="W259" i="9"/>
  <c r="X259" i="9"/>
  <c r="Y259" i="9"/>
  <c r="Z259" i="9"/>
  <c r="AA259" i="9"/>
  <c r="AB259" i="9"/>
  <c r="AC259" i="9"/>
  <c r="AD259" i="9"/>
  <c r="AE259" i="9"/>
  <c r="AF259" i="9"/>
  <c r="AG259" i="9"/>
  <c r="AH259" i="9"/>
  <c r="AI259" i="9"/>
  <c r="AJ259" i="9"/>
  <c r="AK259" i="9"/>
  <c r="AL259" i="9"/>
  <c r="AM259" i="9"/>
  <c r="AN259" i="9"/>
  <c r="AO259" i="9"/>
  <c r="AP259" i="9"/>
  <c r="AQ259" i="9"/>
  <c r="AR259" i="9"/>
  <c r="AS259" i="9"/>
  <c r="AS277" i="9" s="1"/>
  <c r="AT259" i="9"/>
  <c r="AU259" i="9"/>
  <c r="O258" i="9"/>
  <c r="S258" i="9"/>
  <c r="T258" i="9"/>
  <c r="U258" i="9"/>
  <c r="V258" i="9"/>
  <c r="W258" i="9"/>
  <c r="W277" i="9" s="1"/>
  <c r="X258" i="9"/>
  <c r="Y258" i="9"/>
  <c r="Y277" i="9" s="1"/>
  <c r="Z258" i="9"/>
  <c r="Z277" i="9" s="1"/>
  <c r="AA258" i="9"/>
  <c r="AA277" i="9" s="1"/>
  <c r="AB258" i="9"/>
  <c r="AC258" i="9"/>
  <c r="AD258" i="9"/>
  <c r="AE258" i="9"/>
  <c r="AF258" i="9"/>
  <c r="AF277" i="9" s="1"/>
  <c r="AG258" i="9"/>
  <c r="AH258" i="9"/>
  <c r="AI258" i="9"/>
  <c r="AI277" i="9" s="1"/>
  <c r="AJ258" i="9"/>
  <c r="AK258" i="9"/>
  <c r="AK277" i="9" s="1"/>
  <c r="AL258" i="9"/>
  <c r="AL277" i="9" s="1"/>
  <c r="AM258" i="9"/>
  <c r="AM277" i="9" s="1"/>
  <c r="AN258" i="9"/>
  <c r="AO258" i="9"/>
  <c r="AP258" i="9"/>
  <c r="AP277" i="9" s="1"/>
  <c r="AQ258" i="9"/>
  <c r="AR258" i="9"/>
  <c r="AR277" i="9" s="1"/>
  <c r="AS258" i="9"/>
  <c r="AT258" i="9"/>
  <c r="AU258" i="9"/>
  <c r="AU277" i="9" s="1"/>
  <c r="AV256" i="9"/>
  <c r="AW256" i="9"/>
  <c r="AX256" i="9"/>
  <c r="AY256" i="9"/>
  <c r="O240" i="9"/>
  <c r="S240" i="9"/>
  <c r="T240" i="9"/>
  <c r="U240" i="9"/>
  <c r="V240" i="9"/>
  <c r="W240" i="9"/>
  <c r="X240" i="9"/>
  <c r="Y240" i="9"/>
  <c r="Z240" i="9"/>
  <c r="AA240" i="9"/>
  <c r="AB240" i="9"/>
  <c r="AC240" i="9"/>
  <c r="AD240" i="9"/>
  <c r="AE240" i="9"/>
  <c r="AF240" i="9"/>
  <c r="AG240" i="9"/>
  <c r="AH240" i="9"/>
  <c r="AI240" i="9"/>
  <c r="AJ240" i="9"/>
  <c r="AK240" i="9"/>
  <c r="AL240" i="9"/>
  <c r="AM240" i="9"/>
  <c r="AN240" i="9"/>
  <c r="AO240" i="9"/>
  <c r="AP240" i="9"/>
  <c r="AQ240" i="9"/>
  <c r="AR240" i="9"/>
  <c r="AS240" i="9"/>
  <c r="AT240" i="9"/>
  <c r="AU240" i="9"/>
  <c r="O239" i="9"/>
  <c r="S239" i="9"/>
  <c r="T239" i="9"/>
  <c r="U239" i="9"/>
  <c r="V239" i="9"/>
  <c r="W239" i="9"/>
  <c r="X239" i="9"/>
  <c r="Y239" i="9"/>
  <c r="Z239" i="9"/>
  <c r="AA239" i="9"/>
  <c r="AB239" i="9"/>
  <c r="AC239" i="9"/>
  <c r="AD239" i="9"/>
  <c r="AE239" i="9"/>
  <c r="AF239" i="9"/>
  <c r="AG239" i="9"/>
  <c r="AH239" i="9"/>
  <c r="AI239" i="9"/>
  <c r="AJ239" i="9"/>
  <c r="AK239" i="9"/>
  <c r="AL239" i="9"/>
  <c r="AM239" i="9"/>
  <c r="AN239" i="9"/>
  <c r="AO239" i="9"/>
  <c r="AP239" i="9"/>
  <c r="AQ239" i="9"/>
  <c r="AR239" i="9"/>
  <c r="AS239" i="9"/>
  <c r="AT239" i="9"/>
  <c r="AU239" i="9"/>
  <c r="O238" i="9"/>
  <c r="R238" i="9"/>
  <c r="S238" i="9"/>
  <c r="T238" i="9"/>
  <c r="U238" i="9"/>
  <c r="V238" i="9"/>
  <c r="W238" i="9"/>
  <c r="X238" i="9"/>
  <c r="Y238" i="9"/>
  <c r="Z238" i="9"/>
  <c r="AA238" i="9"/>
  <c r="AB238" i="9"/>
  <c r="AC238" i="9"/>
  <c r="AD238" i="9"/>
  <c r="AE238" i="9"/>
  <c r="AF238" i="9"/>
  <c r="AG238" i="9"/>
  <c r="AH238" i="9"/>
  <c r="AI238" i="9"/>
  <c r="AJ238" i="9"/>
  <c r="AK238" i="9"/>
  <c r="AL238" i="9"/>
  <c r="AM238" i="9"/>
  <c r="AN238" i="9"/>
  <c r="AO238" i="9"/>
  <c r="AP238" i="9"/>
  <c r="AQ238" i="9"/>
  <c r="AR238" i="9"/>
  <c r="AS238" i="9"/>
  <c r="AT238" i="9"/>
  <c r="AU238" i="9"/>
  <c r="O237" i="9"/>
  <c r="R237" i="9"/>
  <c r="S237" i="9"/>
  <c r="T237" i="9"/>
  <c r="U237" i="9"/>
  <c r="V237" i="9"/>
  <c r="W237" i="9"/>
  <c r="W256" i="9" s="1"/>
  <c r="X237" i="9"/>
  <c r="X256" i="9" s="1"/>
  <c r="Y237" i="9"/>
  <c r="Z237" i="9"/>
  <c r="Z256" i="9" s="1"/>
  <c r="AA237" i="9"/>
  <c r="AB237" i="9"/>
  <c r="AC237" i="9"/>
  <c r="AD237" i="9"/>
  <c r="AE237" i="9"/>
  <c r="AE256" i="9" s="1"/>
  <c r="AF237" i="9"/>
  <c r="AG237" i="9"/>
  <c r="AH237" i="9"/>
  <c r="AI237" i="9"/>
  <c r="AI256" i="9" s="1"/>
  <c r="AJ237" i="9"/>
  <c r="AJ256" i="9" s="1"/>
  <c r="AK237" i="9"/>
  <c r="AL237" i="9"/>
  <c r="AM237" i="9"/>
  <c r="AM256" i="9" s="1"/>
  <c r="AN237" i="9"/>
  <c r="AO237" i="9"/>
  <c r="AP237" i="9"/>
  <c r="AQ237" i="9"/>
  <c r="AR237" i="9"/>
  <c r="AR256" i="9" s="1"/>
  <c r="AS237" i="9"/>
  <c r="AT237" i="9"/>
  <c r="AU237" i="9"/>
  <c r="AU256" i="9" s="1"/>
  <c r="AV235" i="9"/>
  <c r="AW235" i="9"/>
  <c r="AX235" i="9"/>
  <c r="AY235" i="9"/>
  <c r="O217" i="9"/>
  <c r="S217" i="9"/>
  <c r="T217" i="9"/>
  <c r="U217" i="9"/>
  <c r="V217" i="9"/>
  <c r="W217" i="9"/>
  <c r="X217" i="9"/>
  <c r="Y217" i="9"/>
  <c r="Z217" i="9"/>
  <c r="AA217" i="9"/>
  <c r="AB217" i="9"/>
  <c r="AC217" i="9"/>
  <c r="AD217" i="9"/>
  <c r="AE217" i="9"/>
  <c r="AF217" i="9"/>
  <c r="AG217" i="9"/>
  <c r="AH217" i="9"/>
  <c r="AI217" i="9"/>
  <c r="AJ217" i="9"/>
  <c r="AK217" i="9"/>
  <c r="AL217" i="9"/>
  <c r="AM217" i="9"/>
  <c r="AN217" i="9"/>
  <c r="AO217" i="9"/>
  <c r="AP217" i="9"/>
  <c r="AQ217" i="9"/>
  <c r="AR217" i="9"/>
  <c r="AS217" i="9"/>
  <c r="AT217" i="9"/>
  <c r="AU217" i="9"/>
  <c r="O216" i="9"/>
  <c r="S216" i="9"/>
  <c r="S235" i="9" s="1"/>
  <c r="T216" i="9"/>
  <c r="T235" i="9" s="1"/>
  <c r="U216" i="9"/>
  <c r="V216" i="9"/>
  <c r="W216" i="9"/>
  <c r="W235" i="9" s="1"/>
  <c r="X216" i="9"/>
  <c r="Y216" i="9"/>
  <c r="Y235" i="9" s="1"/>
  <c r="Z216" i="9"/>
  <c r="AA216" i="9"/>
  <c r="AA235" i="9" s="1"/>
  <c r="AB216" i="9"/>
  <c r="AB235" i="9" s="1"/>
  <c r="AC216" i="9"/>
  <c r="AD216" i="9"/>
  <c r="AD235" i="9" s="1"/>
  <c r="AE216" i="9"/>
  <c r="AE235" i="9" s="1"/>
  <c r="AF216" i="9"/>
  <c r="AF235" i="9" s="1"/>
  <c r="AG216" i="9"/>
  <c r="AH216" i="9"/>
  <c r="AI216" i="9"/>
  <c r="AI235" i="9" s="1"/>
  <c r="AJ216" i="9"/>
  <c r="AK216" i="9"/>
  <c r="AK235" i="9" s="1"/>
  <c r="AL216" i="9"/>
  <c r="AM216" i="9"/>
  <c r="AM235" i="9" s="1"/>
  <c r="AN216" i="9"/>
  <c r="AN235" i="9" s="1"/>
  <c r="AO216" i="9"/>
  <c r="AO235" i="9" s="1"/>
  <c r="AP216" i="9"/>
  <c r="AP235" i="9" s="1"/>
  <c r="AQ216" i="9"/>
  <c r="AQ235" i="9" s="1"/>
  <c r="AR216" i="9"/>
  <c r="AR235" i="9" s="1"/>
  <c r="AS216" i="9"/>
  <c r="AT216" i="9"/>
  <c r="AU216" i="9"/>
  <c r="AU235" i="9" s="1"/>
  <c r="AV214" i="9"/>
  <c r="AW214" i="9"/>
  <c r="AX214" i="9"/>
  <c r="AY214" i="9"/>
  <c r="O195" i="9"/>
  <c r="S195" i="9"/>
  <c r="S214" i="9" s="1"/>
  <c r="T195" i="9"/>
  <c r="T214" i="9" s="1"/>
  <c r="U195" i="9"/>
  <c r="U214" i="9" s="1"/>
  <c r="V195" i="9"/>
  <c r="V214" i="9" s="1"/>
  <c r="W195" i="9"/>
  <c r="W214" i="9" s="1"/>
  <c r="X195" i="9"/>
  <c r="X214" i="9" s="1"/>
  <c r="Y195" i="9"/>
  <c r="Y214" i="9" s="1"/>
  <c r="Z195" i="9"/>
  <c r="Z214" i="9" s="1"/>
  <c r="AA195" i="9"/>
  <c r="AA214" i="9" s="1"/>
  <c r="AB195" i="9"/>
  <c r="AB214" i="9" s="1"/>
  <c r="AC195" i="9"/>
  <c r="AC214" i="9" s="1"/>
  <c r="AD195" i="9"/>
  <c r="AD214" i="9" s="1"/>
  <c r="AE195" i="9"/>
  <c r="AE214" i="9" s="1"/>
  <c r="AF195" i="9"/>
  <c r="AF214" i="9" s="1"/>
  <c r="AG195" i="9"/>
  <c r="AG214" i="9" s="1"/>
  <c r="AH195" i="9"/>
  <c r="AH214" i="9" s="1"/>
  <c r="AI195" i="9"/>
  <c r="AI214" i="9" s="1"/>
  <c r="AJ195" i="9"/>
  <c r="AJ214" i="9" s="1"/>
  <c r="AK195" i="9"/>
  <c r="AK214" i="9" s="1"/>
  <c r="AL195" i="9"/>
  <c r="AL214" i="9" s="1"/>
  <c r="AM195" i="9"/>
  <c r="AM214" i="9" s="1"/>
  <c r="AN195" i="9"/>
  <c r="AN214" i="9" s="1"/>
  <c r="AO195" i="9"/>
  <c r="AO214" i="9" s="1"/>
  <c r="AP195" i="9"/>
  <c r="AP214" i="9" s="1"/>
  <c r="AQ195" i="9"/>
  <c r="AQ214" i="9" s="1"/>
  <c r="AR195" i="9"/>
  <c r="AR214" i="9" s="1"/>
  <c r="AS195" i="9"/>
  <c r="AS214" i="9" s="1"/>
  <c r="AT195" i="9"/>
  <c r="AT214" i="9" s="1"/>
  <c r="AU195" i="9"/>
  <c r="AU214" i="9" s="1"/>
  <c r="AV193" i="9"/>
  <c r="AW193" i="9"/>
  <c r="AX193" i="9"/>
  <c r="AY193" i="9"/>
  <c r="O175" i="9"/>
  <c r="S175" i="9"/>
  <c r="T175" i="9"/>
  <c r="U175" i="9"/>
  <c r="V175" i="9"/>
  <c r="W175" i="9"/>
  <c r="X175" i="9"/>
  <c r="Y175" i="9"/>
  <c r="Z175" i="9"/>
  <c r="Z193" i="9" s="1"/>
  <c r="AA175" i="9"/>
  <c r="AB175" i="9"/>
  <c r="AC175" i="9"/>
  <c r="AD175" i="9"/>
  <c r="AE175" i="9"/>
  <c r="AF175" i="9"/>
  <c r="AG175" i="9"/>
  <c r="AH175" i="9"/>
  <c r="AI175" i="9"/>
  <c r="AJ175" i="9"/>
  <c r="AK175" i="9"/>
  <c r="AL175" i="9"/>
  <c r="AL193" i="9" s="1"/>
  <c r="AM175" i="9"/>
  <c r="AN175" i="9"/>
  <c r="AO175" i="9"/>
  <c r="AP175" i="9"/>
  <c r="AQ175" i="9"/>
  <c r="AR175" i="9"/>
  <c r="AS175" i="9"/>
  <c r="AT175" i="9"/>
  <c r="AU175" i="9"/>
  <c r="AU193" i="9" s="1"/>
  <c r="O174" i="9"/>
  <c r="S174" i="9"/>
  <c r="T174" i="9"/>
  <c r="T193" i="9" s="1"/>
  <c r="U174" i="9"/>
  <c r="V174" i="9"/>
  <c r="V193" i="9" s="1"/>
  <c r="W174" i="9"/>
  <c r="X174" i="9"/>
  <c r="X193" i="9" s="1"/>
  <c r="Y174" i="9"/>
  <c r="Z174" i="9"/>
  <c r="AA174" i="9"/>
  <c r="AA193" i="9" s="1"/>
  <c r="AB174" i="9"/>
  <c r="AB193" i="9" s="1"/>
  <c r="AC174" i="9"/>
  <c r="AC193" i="9" s="1"/>
  <c r="AD174" i="9"/>
  <c r="AD193" i="9" s="1"/>
  <c r="AE174" i="9"/>
  <c r="AE193" i="9" s="1"/>
  <c r="AF174" i="9"/>
  <c r="AF193" i="9" s="1"/>
  <c r="AG174" i="9"/>
  <c r="AG193" i="9" s="1"/>
  <c r="AH174" i="9"/>
  <c r="AH193" i="9" s="1"/>
  <c r="AI174" i="9"/>
  <c r="AJ174" i="9"/>
  <c r="AJ193" i="9" s="1"/>
  <c r="AK174" i="9"/>
  <c r="AL174" i="9"/>
  <c r="AM174" i="9"/>
  <c r="AM193" i="9" s="1"/>
  <c r="AN174" i="9"/>
  <c r="AN193" i="9" s="1"/>
  <c r="AO174" i="9"/>
  <c r="AO193" i="9" s="1"/>
  <c r="AP174" i="9"/>
  <c r="AP193" i="9" s="1"/>
  <c r="AQ174" i="9"/>
  <c r="AQ193" i="9" s="1"/>
  <c r="AR174" i="9"/>
  <c r="AR193" i="9" s="1"/>
  <c r="AS174" i="9"/>
  <c r="AS193" i="9" s="1"/>
  <c r="AT174" i="9"/>
  <c r="AT193" i="9" s="1"/>
  <c r="AU174" i="9"/>
  <c r="AV172" i="9"/>
  <c r="AW172" i="9"/>
  <c r="AX172" i="9"/>
  <c r="AY172" i="9"/>
  <c r="O155" i="9"/>
  <c r="S155" i="9"/>
  <c r="T155" i="9"/>
  <c r="U155" i="9"/>
  <c r="V155" i="9"/>
  <c r="W155" i="9"/>
  <c r="X155" i="9"/>
  <c r="Y155" i="9"/>
  <c r="Z155" i="9"/>
  <c r="AA155" i="9"/>
  <c r="AB155" i="9"/>
  <c r="AC155" i="9"/>
  <c r="AD155" i="9"/>
  <c r="AE155" i="9"/>
  <c r="AF155" i="9"/>
  <c r="AG155" i="9"/>
  <c r="AH155" i="9"/>
  <c r="AI155" i="9"/>
  <c r="AJ155" i="9"/>
  <c r="AK155" i="9"/>
  <c r="AL155" i="9"/>
  <c r="AM155" i="9"/>
  <c r="AN155" i="9"/>
  <c r="AO155" i="9"/>
  <c r="AP155" i="9"/>
  <c r="AQ155" i="9"/>
  <c r="AR155" i="9"/>
  <c r="AS155" i="9"/>
  <c r="AT155" i="9"/>
  <c r="AU155" i="9"/>
  <c r="O154" i="9"/>
  <c r="S154" i="9"/>
  <c r="T154" i="9"/>
  <c r="U154" i="9"/>
  <c r="V154" i="9"/>
  <c r="W154" i="9"/>
  <c r="X154" i="9"/>
  <c r="Y154" i="9"/>
  <c r="Z154" i="9"/>
  <c r="Z172" i="9" s="1"/>
  <c r="AA154" i="9"/>
  <c r="AB154" i="9"/>
  <c r="AC154" i="9"/>
  <c r="AD154" i="9"/>
  <c r="AE154" i="9"/>
  <c r="AF154" i="9"/>
  <c r="AG154" i="9"/>
  <c r="AH154" i="9"/>
  <c r="AI154" i="9"/>
  <c r="AJ154" i="9"/>
  <c r="AJ172" i="9" s="1"/>
  <c r="AK154" i="9"/>
  <c r="AL154" i="9"/>
  <c r="AL172" i="9" s="1"/>
  <c r="AM154" i="9"/>
  <c r="AM172" i="9" s="1"/>
  <c r="AN154" i="9"/>
  <c r="AO154" i="9"/>
  <c r="AP154" i="9"/>
  <c r="AQ154" i="9"/>
  <c r="AR154" i="9"/>
  <c r="AS154" i="9"/>
  <c r="AT154" i="9"/>
  <c r="AU154" i="9"/>
  <c r="O153" i="9"/>
  <c r="S153" i="9"/>
  <c r="S172" i="9" s="1"/>
  <c r="T153" i="9"/>
  <c r="T172" i="9" s="1"/>
  <c r="U153" i="9"/>
  <c r="U172" i="9" s="1"/>
  <c r="V153" i="9"/>
  <c r="V172" i="9" s="1"/>
  <c r="W153" i="9"/>
  <c r="W172" i="9" s="1"/>
  <c r="X153" i="9"/>
  <c r="Y153" i="9"/>
  <c r="Z153" i="9"/>
  <c r="AA153" i="9"/>
  <c r="AB153" i="9"/>
  <c r="AB172" i="9" s="1"/>
  <c r="AC153" i="9"/>
  <c r="AD153" i="9"/>
  <c r="AD172" i="9" s="1"/>
  <c r="AE153" i="9"/>
  <c r="AF153" i="9"/>
  <c r="AF172" i="9" s="1"/>
  <c r="AG153" i="9"/>
  <c r="AG172" i="9" s="1"/>
  <c r="AH153" i="9"/>
  <c r="AH172" i="9" s="1"/>
  <c r="AI153" i="9"/>
  <c r="AI172" i="9" s="1"/>
  <c r="AJ153" i="9"/>
  <c r="AK153" i="9"/>
  <c r="AL153" i="9"/>
  <c r="AM153" i="9"/>
  <c r="AN153" i="9"/>
  <c r="AN172" i="9" s="1"/>
  <c r="AO153" i="9"/>
  <c r="AP153" i="9"/>
  <c r="AP172" i="9" s="1"/>
  <c r="AQ153" i="9"/>
  <c r="AR153" i="9"/>
  <c r="AR172" i="9" s="1"/>
  <c r="AS153" i="9"/>
  <c r="AS172" i="9" s="1"/>
  <c r="AT153" i="9"/>
  <c r="AT172" i="9" s="1"/>
  <c r="AU153" i="9"/>
  <c r="AU172" i="9" s="1"/>
  <c r="AV151" i="9"/>
  <c r="AW151" i="9"/>
  <c r="AX151" i="9"/>
  <c r="AY151" i="9"/>
  <c r="O146" i="9"/>
  <c r="S146" i="9"/>
  <c r="T146" i="9"/>
  <c r="U146" i="9"/>
  <c r="V146" i="9"/>
  <c r="W146" i="9"/>
  <c r="X146" i="9"/>
  <c r="Y146" i="9"/>
  <c r="Z146" i="9"/>
  <c r="AA146" i="9"/>
  <c r="AB146" i="9"/>
  <c r="AC146" i="9"/>
  <c r="AD146" i="9"/>
  <c r="AE146" i="9"/>
  <c r="AF146" i="9"/>
  <c r="AG146" i="9"/>
  <c r="AH146" i="9"/>
  <c r="AI146" i="9"/>
  <c r="AJ146" i="9"/>
  <c r="AK146" i="9"/>
  <c r="AL146" i="9"/>
  <c r="AM146" i="9"/>
  <c r="AN146" i="9"/>
  <c r="AO146" i="9"/>
  <c r="AP146" i="9"/>
  <c r="AQ146" i="9"/>
  <c r="AR146" i="9"/>
  <c r="AS146" i="9"/>
  <c r="AT146" i="9"/>
  <c r="AU146" i="9"/>
  <c r="O145" i="9"/>
  <c r="S145" i="9"/>
  <c r="T145" i="9"/>
  <c r="U145" i="9"/>
  <c r="V145" i="9"/>
  <c r="W145" i="9"/>
  <c r="X145" i="9"/>
  <c r="Y145" i="9"/>
  <c r="Z145" i="9"/>
  <c r="AA145" i="9"/>
  <c r="AB145" i="9"/>
  <c r="AC145" i="9"/>
  <c r="AD145" i="9"/>
  <c r="AE145" i="9"/>
  <c r="AF145" i="9"/>
  <c r="AG145" i="9"/>
  <c r="AH145" i="9"/>
  <c r="AI145" i="9"/>
  <c r="AJ145" i="9"/>
  <c r="AK145" i="9"/>
  <c r="AL145" i="9"/>
  <c r="AM145" i="9"/>
  <c r="AN145" i="9"/>
  <c r="AO145" i="9"/>
  <c r="AP145" i="9"/>
  <c r="AQ145" i="9"/>
  <c r="AR145" i="9"/>
  <c r="AS145" i="9"/>
  <c r="AT145" i="9"/>
  <c r="AU145" i="9"/>
  <c r="O144" i="9"/>
  <c r="R144" i="9"/>
  <c r="S144" i="9"/>
  <c r="T144" i="9"/>
  <c r="U144" i="9"/>
  <c r="V144" i="9"/>
  <c r="W144" i="9"/>
  <c r="X144" i="9"/>
  <c r="Y144" i="9"/>
  <c r="Z144" i="9"/>
  <c r="AA144" i="9"/>
  <c r="AB144" i="9"/>
  <c r="AC144" i="9"/>
  <c r="AD144" i="9"/>
  <c r="AE144" i="9"/>
  <c r="AF144" i="9"/>
  <c r="AG144" i="9"/>
  <c r="AH144" i="9"/>
  <c r="AI144" i="9"/>
  <c r="AJ144" i="9"/>
  <c r="AK144" i="9"/>
  <c r="AL144" i="9"/>
  <c r="AM144" i="9"/>
  <c r="AN144" i="9"/>
  <c r="AO144" i="9"/>
  <c r="AP144" i="9"/>
  <c r="AQ144" i="9"/>
  <c r="AR144" i="9"/>
  <c r="AS144" i="9"/>
  <c r="AT144" i="9"/>
  <c r="AU144" i="9"/>
  <c r="O143" i="9"/>
  <c r="S143" i="9"/>
  <c r="T143" i="9"/>
  <c r="U143" i="9"/>
  <c r="V143" i="9"/>
  <c r="W143" i="9"/>
  <c r="X143" i="9"/>
  <c r="Y143" i="9"/>
  <c r="Z143" i="9"/>
  <c r="AA143" i="9"/>
  <c r="AB143" i="9"/>
  <c r="AC143" i="9"/>
  <c r="AD143" i="9"/>
  <c r="AE143" i="9"/>
  <c r="AF143" i="9"/>
  <c r="AG143" i="9"/>
  <c r="AH143" i="9"/>
  <c r="AI143" i="9"/>
  <c r="AJ143" i="9"/>
  <c r="AK143" i="9"/>
  <c r="AL143" i="9"/>
  <c r="AM143" i="9"/>
  <c r="AN143" i="9"/>
  <c r="AO143" i="9"/>
  <c r="AP143" i="9"/>
  <c r="AQ143" i="9"/>
  <c r="AR143" i="9"/>
  <c r="AS143" i="9"/>
  <c r="AT143" i="9"/>
  <c r="AU143" i="9"/>
  <c r="O142" i="9"/>
  <c r="S142" i="9"/>
  <c r="T142" i="9"/>
  <c r="U142" i="9"/>
  <c r="V142" i="9"/>
  <c r="W142" i="9"/>
  <c r="X142" i="9"/>
  <c r="Y142" i="9"/>
  <c r="Z142" i="9"/>
  <c r="AA142" i="9"/>
  <c r="AB142" i="9"/>
  <c r="AC142" i="9"/>
  <c r="AD142" i="9"/>
  <c r="AE142" i="9"/>
  <c r="AF142" i="9"/>
  <c r="AG142" i="9"/>
  <c r="AH142" i="9"/>
  <c r="AI142" i="9"/>
  <c r="AJ142" i="9"/>
  <c r="AK142" i="9"/>
  <c r="AL142" i="9"/>
  <c r="AM142" i="9"/>
  <c r="AN142" i="9"/>
  <c r="AO142" i="9"/>
  <c r="AP142" i="9"/>
  <c r="AQ142" i="9"/>
  <c r="AR142" i="9"/>
  <c r="AS142" i="9"/>
  <c r="AT142" i="9"/>
  <c r="AU142" i="9"/>
  <c r="O141" i="9"/>
  <c r="S141" i="9"/>
  <c r="T141" i="9"/>
  <c r="U141" i="9"/>
  <c r="V141" i="9"/>
  <c r="W141" i="9"/>
  <c r="X141" i="9"/>
  <c r="Y141" i="9"/>
  <c r="Z141" i="9"/>
  <c r="AA141" i="9"/>
  <c r="AB141" i="9"/>
  <c r="AC141" i="9"/>
  <c r="AD141" i="9"/>
  <c r="AE141" i="9"/>
  <c r="AF141" i="9"/>
  <c r="AG141" i="9"/>
  <c r="AH141" i="9"/>
  <c r="AI141" i="9"/>
  <c r="AJ141" i="9"/>
  <c r="AK141" i="9"/>
  <c r="AL141" i="9"/>
  <c r="AM141" i="9"/>
  <c r="AN141" i="9"/>
  <c r="AO141" i="9"/>
  <c r="AP141" i="9"/>
  <c r="AQ141" i="9"/>
  <c r="AR141" i="9"/>
  <c r="AS141" i="9"/>
  <c r="AT141" i="9"/>
  <c r="AU141" i="9"/>
  <c r="O140" i="9"/>
  <c r="S140" i="9"/>
  <c r="T140" i="9"/>
  <c r="U140" i="9"/>
  <c r="V140" i="9"/>
  <c r="W140" i="9"/>
  <c r="X140" i="9"/>
  <c r="Y140" i="9"/>
  <c r="Z140" i="9"/>
  <c r="AA140" i="9"/>
  <c r="AB140" i="9"/>
  <c r="AC140" i="9"/>
  <c r="AD140" i="9"/>
  <c r="AE140" i="9"/>
  <c r="AF140" i="9"/>
  <c r="AG140" i="9"/>
  <c r="AH140" i="9"/>
  <c r="AI140" i="9"/>
  <c r="AJ140" i="9"/>
  <c r="AK140" i="9"/>
  <c r="AL140" i="9"/>
  <c r="AM140" i="9"/>
  <c r="AN140" i="9"/>
  <c r="AO140" i="9"/>
  <c r="AP140" i="9"/>
  <c r="AQ140" i="9"/>
  <c r="AR140" i="9"/>
  <c r="AS140" i="9"/>
  <c r="AT140" i="9"/>
  <c r="AU140" i="9"/>
  <c r="O139" i="9"/>
  <c r="S139" i="9"/>
  <c r="T139" i="9"/>
  <c r="U139" i="9"/>
  <c r="V139" i="9"/>
  <c r="W139" i="9"/>
  <c r="X139" i="9"/>
  <c r="Y139" i="9"/>
  <c r="Z139" i="9"/>
  <c r="AA139" i="9"/>
  <c r="AB139" i="9"/>
  <c r="AC139" i="9"/>
  <c r="AD139" i="9"/>
  <c r="AE139" i="9"/>
  <c r="AF139" i="9"/>
  <c r="AG139" i="9"/>
  <c r="AH139" i="9"/>
  <c r="AI139" i="9"/>
  <c r="AJ139" i="9"/>
  <c r="AK139" i="9"/>
  <c r="AL139" i="9"/>
  <c r="AM139" i="9"/>
  <c r="AN139" i="9"/>
  <c r="AO139" i="9"/>
  <c r="AP139" i="9"/>
  <c r="AQ139" i="9"/>
  <c r="AR139" i="9"/>
  <c r="AS139" i="9"/>
  <c r="AT139" i="9"/>
  <c r="AU139" i="9"/>
  <c r="O138" i="9"/>
  <c r="S138" i="9"/>
  <c r="T138" i="9"/>
  <c r="U138" i="9"/>
  <c r="V138" i="9"/>
  <c r="W138" i="9"/>
  <c r="X138" i="9"/>
  <c r="Y138" i="9"/>
  <c r="Z138" i="9"/>
  <c r="AA138" i="9"/>
  <c r="AB138" i="9"/>
  <c r="AC138" i="9"/>
  <c r="AD138" i="9"/>
  <c r="AE138" i="9"/>
  <c r="AF138" i="9"/>
  <c r="AG138" i="9"/>
  <c r="AH138" i="9"/>
  <c r="AI138" i="9"/>
  <c r="AJ138" i="9"/>
  <c r="AK138" i="9"/>
  <c r="AL138" i="9"/>
  <c r="AM138" i="9"/>
  <c r="AN138" i="9"/>
  <c r="AO138" i="9"/>
  <c r="AP138" i="9"/>
  <c r="AQ138" i="9"/>
  <c r="AR138" i="9"/>
  <c r="AS138" i="9"/>
  <c r="AT138" i="9"/>
  <c r="AU138" i="9"/>
  <c r="O137" i="9"/>
  <c r="S137" i="9"/>
  <c r="T137" i="9"/>
  <c r="U137" i="9"/>
  <c r="V137" i="9"/>
  <c r="W137" i="9"/>
  <c r="X137" i="9"/>
  <c r="Y137" i="9"/>
  <c r="Z137" i="9"/>
  <c r="AA137" i="9"/>
  <c r="AB137" i="9"/>
  <c r="AC137" i="9"/>
  <c r="AD137" i="9"/>
  <c r="AE137" i="9"/>
  <c r="AF137" i="9"/>
  <c r="AG137" i="9"/>
  <c r="AH137" i="9"/>
  <c r="AI137" i="9"/>
  <c r="AJ137" i="9"/>
  <c r="AK137" i="9"/>
  <c r="AL137" i="9"/>
  <c r="AM137" i="9"/>
  <c r="AN137" i="9"/>
  <c r="AO137" i="9"/>
  <c r="AP137" i="9"/>
  <c r="AQ137" i="9"/>
  <c r="AR137" i="9"/>
  <c r="AS137" i="9"/>
  <c r="AT137" i="9"/>
  <c r="AU137" i="9"/>
  <c r="O136" i="9"/>
  <c r="S136" i="9"/>
  <c r="T136" i="9"/>
  <c r="U136" i="9"/>
  <c r="V136" i="9"/>
  <c r="W136" i="9"/>
  <c r="X136" i="9"/>
  <c r="Y136" i="9"/>
  <c r="Z136" i="9"/>
  <c r="AA136" i="9"/>
  <c r="AB136" i="9"/>
  <c r="AC136" i="9"/>
  <c r="AD136" i="9"/>
  <c r="AE136" i="9"/>
  <c r="AF136" i="9"/>
  <c r="AG136" i="9"/>
  <c r="AH136" i="9"/>
  <c r="AI136" i="9"/>
  <c r="AJ136" i="9"/>
  <c r="AK136" i="9"/>
  <c r="AL136" i="9"/>
  <c r="AM136" i="9"/>
  <c r="AN136" i="9"/>
  <c r="AO136" i="9"/>
  <c r="AP136" i="9"/>
  <c r="AQ136" i="9"/>
  <c r="AR136" i="9"/>
  <c r="AS136" i="9"/>
  <c r="AT136" i="9"/>
  <c r="AU136" i="9"/>
  <c r="O135" i="9"/>
  <c r="S135" i="9"/>
  <c r="T135" i="9"/>
  <c r="U135" i="9"/>
  <c r="V135" i="9"/>
  <c r="W135" i="9"/>
  <c r="X135" i="9"/>
  <c r="Y135" i="9"/>
  <c r="Z135" i="9"/>
  <c r="AA135" i="9"/>
  <c r="AB135" i="9"/>
  <c r="AC135" i="9"/>
  <c r="AD135" i="9"/>
  <c r="AE135" i="9"/>
  <c r="AF135" i="9"/>
  <c r="AG135" i="9"/>
  <c r="AH135" i="9"/>
  <c r="AI135" i="9"/>
  <c r="AJ135" i="9"/>
  <c r="AK135" i="9"/>
  <c r="AL135" i="9"/>
  <c r="AM135" i="9"/>
  <c r="AN135" i="9"/>
  <c r="AO135" i="9"/>
  <c r="AP135" i="9"/>
  <c r="AQ135" i="9"/>
  <c r="AR135" i="9"/>
  <c r="AS135" i="9"/>
  <c r="AT135" i="9"/>
  <c r="AU135" i="9"/>
  <c r="O134" i="9"/>
  <c r="S134" i="9"/>
  <c r="T134" i="9"/>
  <c r="U134" i="9"/>
  <c r="V134" i="9"/>
  <c r="W134" i="9"/>
  <c r="X134" i="9"/>
  <c r="Y134" i="9"/>
  <c r="Z134" i="9"/>
  <c r="AA134" i="9"/>
  <c r="AB134" i="9"/>
  <c r="AC134" i="9"/>
  <c r="AD134" i="9"/>
  <c r="AE134" i="9"/>
  <c r="AF134" i="9"/>
  <c r="AG134" i="9"/>
  <c r="AH134" i="9"/>
  <c r="AI134" i="9"/>
  <c r="AJ134" i="9"/>
  <c r="AK134" i="9"/>
  <c r="AL134" i="9"/>
  <c r="AM134" i="9"/>
  <c r="AN134" i="9"/>
  <c r="AO134" i="9"/>
  <c r="AP134" i="9"/>
  <c r="AQ134" i="9"/>
  <c r="AR134" i="9"/>
  <c r="AS134" i="9"/>
  <c r="AT134" i="9"/>
  <c r="AU134" i="9"/>
  <c r="O133" i="9"/>
  <c r="S133" i="9"/>
  <c r="T133" i="9"/>
  <c r="U133" i="9"/>
  <c r="V133" i="9"/>
  <c r="W133" i="9"/>
  <c r="X133" i="9"/>
  <c r="Y133" i="9"/>
  <c r="Z133" i="9"/>
  <c r="AA133" i="9"/>
  <c r="AB133" i="9"/>
  <c r="AC133" i="9"/>
  <c r="AD133" i="9"/>
  <c r="AE133" i="9"/>
  <c r="AF133" i="9"/>
  <c r="AG133" i="9"/>
  <c r="AH133" i="9"/>
  <c r="AI133" i="9"/>
  <c r="AJ133" i="9"/>
  <c r="AK133" i="9"/>
  <c r="AL133" i="9"/>
  <c r="AM133" i="9"/>
  <c r="AN133" i="9"/>
  <c r="AO133" i="9"/>
  <c r="AP133" i="9"/>
  <c r="AQ133" i="9"/>
  <c r="AR133" i="9"/>
  <c r="AS133" i="9"/>
  <c r="AT133" i="9"/>
  <c r="AU133" i="9"/>
  <c r="O132" i="9"/>
  <c r="S132" i="9"/>
  <c r="T132" i="9"/>
  <c r="T151" i="9" s="1"/>
  <c r="U132" i="9"/>
  <c r="V132" i="9"/>
  <c r="V151" i="9" s="1"/>
  <c r="W132" i="9"/>
  <c r="X132" i="9"/>
  <c r="Y132" i="9"/>
  <c r="Z132" i="9"/>
  <c r="AA132" i="9"/>
  <c r="AB132" i="9"/>
  <c r="AC132" i="9"/>
  <c r="AC151" i="9" s="1"/>
  <c r="AD132" i="9"/>
  <c r="AD151" i="9" s="1"/>
  <c r="AE132" i="9"/>
  <c r="AF132" i="9"/>
  <c r="AF151" i="9" s="1"/>
  <c r="AG132" i="9"/>
  <c r="AH132" i="9"/>
  <c r="AH151" i="9" s="1"/>
  <c r="AI132" i="9"/>
  <c r="AJ132" i="9"/>
  <c r="AK132" i="9"/>
  <c r="AL132" i="9"/>
  <c r="AM132" i="9"/>
  <c r="AN132" i="9"/>
  <c r="AO132" i="9"/>
  <c r="AO151" i="9" s="1"/>
  <c r="AP132" i="9"/>
  <c r="AP151" i="9" s="1"/>
  <c r="AQ132" i="9"/>
  <c r="AR132" i="9"/>
  <c r="AR151" i="9" s="1"/>
  <c r="AS132" i="9"/>
  <c r="AT132" i="9"/>
  <c r="AT151" i="9" s="1"/>
  <c r="AU132" i="9"/>
  <c r="AV130" i="9"/>
  <c r="AW130" i="9"/>
  <c r="AX130" i="9"/>
  <c r="AY130" i="9"/>
  <c r="O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AT121" i="9"/>
  <c r="AU121" i="9"/>
  <c r="O120" i="9"/>
  <c r="S120" i="9"/>
  <c r="T120" i="9"/>
  <c r="U120" i="9"/>
  <c r="V120" i="9"/>
  <c r="W120" i="9"/>
  <c r="X120" i="9"/>
  <c r="Y120" i="9"/>
  <c r="Z120" i="9"/>
  <c r="AA120" i="9"/>
  <c r="AB120" i="9"/>
  <c r="AC120" i="9"/>
  <c r="AD120" i="9"/>
  <c r="AE120" i="9"/>
  <c r="AF120" i="9"/>
  <c r="AG120" i="9"/>
  <c r="AH120" i="9"/>
  <c r="AI120" i="9"/>
  <c r="AJ120" i="9"/>
  <c r="AK120" i="9"/>
  <c r="AL120" i="9"/>
  <c r="AM120" i="9"/>
  <c r="AN120" i="9"/>
  <c r="AO120" i="9"/>
  <c r="AP120" i="9"/>
  <c r="AQ120" i="9"/>
  <c r="AR120" i="9"/>
  <c r="AS120" i="9"/>
  <c r="AT120" i="9"/>
  <c r="AU120" i="9"/>
  <c r="O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T119" i="9"/>
  <c r="AU119" i="9"/>
  <c r="O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AT118" i="9"/>
  <c r="AU118" i="9"/>
  <c r="O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AT117" i="9"/>
  <c r="AU117" i="9"/>
  <c r="O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AT116" i="9"/>
  <c r="AU116" i="9"/>
  <c r="O115" i="9"/>
  <c r="S115" i="9"/>
  <c r="T115" i="9"/>
  <c r="U115" i="9"/>
  <c r="V115" i="9"/>
  <c r="W115" i="9"/>
  <c r="X115" i="9"/>
  <c r="Y115" i="9"/>
  <c r="Z115" i="9"/>
  <c r="AA115" i="9"/>
  <c r="AB115" i="9"/>
  <c r="AC115" i="9"/>
  <c r="AD115" i="9"/>
  <c r="AE115" i="9"/>
  <c r="AF115" i="9"/>
  <c r="AG115" i="9"/>
  <c r="AH115" i="9"/>
  <c r="AI115" i="9"/>
  <c r="AJ115" i="9"/>
  <c r="AK115" i="9"/>
  <c r="AL115" i="9"/>
  <c r="AM115" i="9"/>
  <c r="AN115" i="9"/>
  <c r="AO115" i="9"/>
  <c r="AP115" i="9"/>
  <c r="AQ115" i="9"/>
  <c r="AR115" i="9"/>
  <c r="AS115" i="9"/>
  <c r="AT115" i="9"/>
  <c r="AU115" i="9"/>
  <c r="O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AT114" i="9"/>
  <c r="AU114" i="9"/>
  <c r="O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AT113" i="9"/>
  <c r="AU113" i="9"/>
  <c r="O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AT112" i="9"/>
  <c r="AU112" i="9"/>
  <c r="O111" i="9"/>
  <c r="S111" i="9"/>
  <c r="T111" i="9"/>
  <c r="U111" i="9"/>
  <c r="U130" i="9" s="1"/>
  <c r="V111" i="9"/>
  <c r="W111" i="9"/>
  <c r="X111" i="9"/>
  <c r="X130" i="9" s="1"/>
  <c r="Y111" i="9"/>
  <c r="Y130" i="9" s="1"/>
  <c r="Z111" i="9"/>
  <c r="AA111" i="9"/>
  <c r="AB111" i="9"/>
  <c r="AB130" i="9" s="1"/>
  <c r="AC111" i="9"/>
  <c r="AD111" i="9"/>
  <c r="AD130" i="9" s="1"/>
  <c r="AE111" i="9"/>
  <c r="AF111" i="9"/>
  <c r="AG111" i="9"/>
  <c r="AG130" i="9" s="1"/>
  <c r="AH111" i="9"/>
  <c r="AI111" i="9"/>
  <c r="AJ111" i="9"/>
  <c r="AJ130" i="9" s="1"/>
  <c r="AK111" i="9"/>
  <c r="AK130" i="9" s="1"/>
  <c r="AL111" i="9"/>
  <c r="AM111" i="9"/>
  <c r="AN111" i="9"/>
  <c r="AN130" i="9" s="1"/>
  <c r="AO111" i="9"/>
  <c r="AP111" i="9"/>
  <c r="AP130" i="9" s="1"/>
  <c r="AQ111" i="9"/>
  <c r="AR111" i="9"/>
  <c r="AS111" i="9"/>
  <c r="AT111" i="9"/>
  <c r="AU111" i="9"/>
  <c r="AV109" i="9"/>
  <c r="AW109" i="9"/>
  <c r="AX109" i="9"/>
  <c r="AY109" i="9"/>
  <c r="O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AT91" i="9"/>
  <c r="AU91" i="9"/>
  <c r="O90" i="9"/>
  <c r="S90" i="9"/>
  <c r="S109" i="9" s="1"/>
  <c r="T90" i="9"/>
  <c r="T109" i="9" s="1"/>
  <c r="U90" i="9"/>
  <c r="U109" i="9" s="1"/>
  <c r="V90" i="9"/>
  <c r="V109" i="9" s="1"/>
  <c r="W90" i="9"/>
  <c r="W109" i="9" s="1"/>
  <c r="X90" i="9"/>
  <c r="X109" i="9" s="1"/>
  <c r="Y90" i="9"/>
  <c r="Z90" i="9"/>
  <c r="AA90" i="9"/>
  <c r="AB90" i="9"/>
  <c r="AB109" i="9" s="1"/>
  <c r="AC90" i="9"/>
  <c r="AC109" i="9" s="1"/>
  <c r="AD90" i="9"/>
  <c r="AD109" i="9" s="1"/>
  <c r="AE90" i="9"/>
  <c r="AE109" i="9" s="1"/>
  <c r="AF90" i="9"/>
  <c r="AF109" i="9" s="1"/>
  <c r="AG90" i="9"/>
  <c r="AG109" i="9" s="1"/>
  <c r="AH90" i="9"/>
  <c r="AH109" i="9" s="1"/>
  <c r="AI90" i="9"/>
  <c r="AI109" i="9" s="1"/>
  <c r="AJ90" i="9"/>
  <c r="AJ109" i="9" s="1"/>
  <c r="AK90" i="9"/>
  <c r="AL90" i="9"/>
  <c r="AM90" i="9"/>
  <c r="AN90" i="9"/>
  <c r="AN109" i="9" s="1"/>
  <c r="AO90" i="9"/>
  <c r="AO109" i="9" s="1"/>
  <c r="AP90" i="9"/>
  <c r="AP109" i="9" s="1"/>
  <c r="AQ90" i="9"/>
  <c r="AQ109" i="9" s="1"/>
  <c r="AR90" i="9"/>
  <c r="AR109" i="9" s="1"/>
  <c r="AS90" i="9"/>
  <c r="AS109" i="9" s="1"/>
  <c r="AT90" i="9"/>
  <c r="AT109" i="9" s="1"/>
  <c r="AU90" i="9"/>
  <c r="AU109" i="9" s="1"/>
  <c r="AV88" i="9"/>
  <c r="AW88" i="9"/>
  <c r="AX88" i="9"/>
  <c r="AY88" i="9"/>
  <c r="O71" i="9"/>
  <c r="S71" i="9"/>
  <c r="T71" i="9"/>
  <c r="U71" i="9"/>
  <c r="V71" i="9"/>
  <c r="W71" i="9"/>
  <c r="X71" i="9"/>
  <c r="Y71" i="9"/>
  <c r="Z71" i="9"/>
  <c r="AA71" i="9"/>
  <c r="AB71" i="9"/>
  <c r="AC71" i="9"/>
  <c r="AD71" i="9"/>
  <c r="AE71" i="9"/>
  <c r="AF71" i="9"/>
  <c r="AG71" i="9"/>
  <c r="AH71" i="9"/>
  <c r="AI71" i="9"/>
  <c r="AJ71" i="9"/>
  <c r="AK71" i="9"/>
  <c r="AL71" i="9"/>
  <c r="AM71" i="9"/>
  <c r="AN71" i="9"/>
  <c r="AO71" i="9"/>
  <c r="AP71" i="9"/>
  <c r="AQ71" i="9"/>
  <c r="AR71" i="9"/>
  <c r="AS71" i="9"/>
  <c r="AT71" i="9"/>
  <c r="AU71" i="9"/>
  <c r="O70" i="9"/>
  <c r="S70" i="9"/>
  <c r="T70" i="9"/>
  <c r="U70" i="9"/>
  <c r="V70" i="9"/>
  <c r="W70" i="9"/>
  <c r="X70" i="9"/>
  <c r="Y70" i="9"/>
  <c r="Z70" i="9"/>
  <c r="AA70" i="9"/>
  <c r="AB70" i="9"/>
  <c r="AC70" i="9"/>
  <c r="AD70" i="9"/>
  <c r="AE70" i="9"/>
  <c r="AF70" i="9"/>
  <c r="AG70" i="9"/>
  <c r="AH70" i="9"/>
  <c r="AI70" i="9"/>
  <c r="AJ70" i="9"/>
  <c r="AK70" i="9"/>
  <c r="AL70" i="9"/>
  <c r="AM70" i="9"/>
  <c r="AN70" i="9"/>
  <c r="AO70" i="9"/>
  <c r="AP70" i="9"/>
  <c r="AQ70" i="9"/>
  <c r="AR70" i="9"/>
  <c r="AS70" i="9"/>
  <c r="AT70" i="9"/>
  <c r="AU70" i="9"/>
  <c r="O69" i="9"/>
  <c r="R69" i="9"/>
  <c r="S69" i="9"/>
  <c r="S88" i="9" s="1"/>
  <c r="T69" i="9"/>
  <c r="T88" i="9" s="1"/>
  <c r="U69" i="9"/>
  <c r="U88" i="9" s="1"/>
  <c r="V69" i="9"/>
  <c r="V88" i="9" s="1"/>
  <c r="W69" i="9"/>
  <c r="X69" i="9"/>
  <c r="Y69" i="9"/>
  <c r="Y88" i="9" s="1"/>
  <c r="Z69" i="9"/>
  <c r="Z88" i="9" s="1"/>
  <c r="AA69" i="9"/>
  <c r="AA88" i="9" s="1"/>
  <c r="AB69" i="9"/>
  <c r="AB88" i="9" s="1"/>
  <c r="AC69" i="9"/>
  <c r="AC88" i="9" s="1"/>
  <c r="AD69" i="9"/>
  <c r="AE69" i="9"/>
  <c r="AE88" i="9" s="1"/>
  <c r="AF69" i="9"/>
  <c r="AF88" i="9" s="1"/>
  <c r="AG69" i="9"/>
  <c r="AG88" i="9" s="1"/>
  <c r="AH69" i="9"/>
  <c r="AH88" i="9" s="1"/>
  <c r="AI69" i="9"/>
  <c r="AJ69" i="9"/>
  <c r="AK69" i="9"/>
  <c r="AK88" i="9" s="1"/>
  <c r="AL69" i="9"/>
  <c r="AL88" i="9" s="1"/>
  <c r="AM69" i="9"/>
  <c r="AM88" i="9" s="1"/>
  <c r="AN69" i="9"/>
  <c r="AN88" i="9" s="1"/>
  <c r="AO69" i="9"/>
  <c r="AO88" i="9" s="1"/>
  <c r="AP69" i="9"/>
  <c r="AQ69" i="9"/>
  <c r="AQ88" i="9" s="1"/>
  <c r="AR69" i="9"/>
  <c r="AR88" i="9" s="1"/>
  <c r="AS69" i="9"/>
  <c r="AS88" i="9" s="1"/>
  <c r="AT69" i="9"/>
  <c r="AT88" i="9" s="1"/>
  <c r="AU69" i="9"/>
  <c r="AV67" i="9"/>
  <c r="AW67" i="9"/>
  <c r="AX67" i="9"/>
  <c r="AY67" i="9"/>
  <c r="O55" i="9"/>
  <c r="S55" i="9"/>
  <c r="T55" i="9"/>
  <c r="U55" i="9"/>
  <c r="V55" i="9"/>
  <c r="W55" i="9"/>
  <c r="X55" i="9"/>
  <c r="Y55" i="9"/>
  <c r="Z55" i="9"/>
  <c r="AA55" i="9"/>
  <c r="AB55" i="9"/>
  <c r="AC55" i="9"/>
  <c r="AD55" i="9"/>
  <c r="AE55" i="9"/>
  <c r="AF55" i="9"/>
  <c r="AG55" i="9"/>
  <c r="AH55" i="9"/>
  <c r="AI55" i="9"/>
  <c r="AJ55" i="9"/>
  <c r="AK55" i="9"/>
  <c r="AL55" i="9"/>
  <c r="AM55" i="9"/>
  <c r="AN55" i="9"/>
  <c r="AO55" i="9"/>
  <c r="AP55" i="9"/>
  <c r="AQ55" i="9"/>
  <c r="AR55" i="9"/>
  <c r="AS55" i="9"/>
  <c r="AT55" i="9"/>
  <c r="AU55" i="9"/>
  <c r="O54" i="9"/>
  <c r="S54" i="9"/>
  <c r="T54" i="9"/>
  <c r="U54" i="9"/>
  <c r="V54" i="9"/>
  <c r="W54" i="9"/>
  <c r="X54" i="9"/>
  <c r="Y54" i="9"/>
  <c r="Z54" i="9"/>
  <c r="AA54" i="9"/>
  <c r="AB54" i="9"/>
  <c r="AC54" i="9"/>
  <c r="AD54" i="9"/>
  <c r="AE54" i="9"/>
  <c r="AF54" i="9"/>
  <c r="AG54" i="9"/>
  <c r="AH54" i="9"/>
  <c r="AI54" i="9"/>
  <c r="AJ54" i="9"/>
  <c r="AK54" i="9"/>
  <c r="AL54" i="9"/>
  <c r="AM54" i="9"/>
  <c r="AN54" i="9"/>
  <c r="AO54" i="9"/>
  <c r="AP54" i="9"/>
  <c r="AQ54" i="9"/>
  <c r="AR54" i="9"/>
  <c r="AS54" i="9"/>
  <c r="AT54" i="9"/>
  <c r="AU54" i="9"/>
  <c r="O53" i="9"/>
  <c r="S53" i="9"/>
  <c r="T53" i="9"/>
  <c r="U53" i="9"/>
  <c r="V53" i="9"/>
  <c r="W53" i="9"/>
  <c r="X53" i="9"/>
  <c r="Y53" i="9"/>
  <c r="Z53" i="9"/>
  <c r="AA53" i="9"/>
  <c r="AB53" i="9"/>
  <c r="AC53" i="9"/>
  <c r="AD53" i="9"/>
  <c r="AE53" i="9"/>
  <c r="AF53" i="9"/>
  <c r="AG53" i="9"/>
  <c r="AH53" i="9"/>
  <c r="AI53" i="9"/>
  <c r="AJ53" i="9"/>
  <c r="AK53" i="9"/>
  <c r="AL53" i="9"/>
  <c r="AM53" i="9"/>
  <c r="AN53" i="9"/>
  <c r="AO53" i="9"/>
  <c r="AP53" i="9"/>
  <c r="AQ53" i="9"/>
  <c r="AR53" i="9"/>
  <c r="AS53" i="9"/>
  <c r="AT53" i="9"/>
  <c r="AU53" i="9"/>
  <c r="R52" i="9"/>
  <c r="O52" i="9"/>
  <c r="S52" i="9"/>
  <c r="T52" i="9"/>
  <c r="U52" i="9"/>
  <c r="V52" i="9"/>
  <c r="W52" i="9"/>
  <c r="X52" i="9"/>
  <c r="Y52" i="9"/>
  <c r="Z52" i="9"/>
  <c r="AA52" i="9"/>
  <c r="AB52" i="9"/>
  <c r="AC52" i="9"/>
  <c r="AD52" i="9"/>
  <c r="AE52" i="9"/>
  <c r="AF52" i="9"/>
  <c r="AG52" i="9"/>
  <c r="AH52" i="9"/>
  <c r="AI52" i="9"/>
  <c r="AJ52" i="9"/>
  <c r="AK52" i="9"/>
  <c r="AL52" i="9"/>
  <c r="AM52" i="9"/>
  <c r="AN52" i="9"/>
  <c r="AO52" i="9"/>
  <c r="AP52" i="9"/>
  <c r="AQ52" i="9"/>
  <c r="AR52" i="9"/>
  <c r="AS52" i="9"/>
  <c r="AT52" i="9"/>
  <c r="AU52" i="9"/>
  <c r="R51" i="9"/>
  <c r="O51" i="9"/>
  <c r="S51" i="9"/>
  <c r="T51" i="9"/>
  <c r="U51" i="9"/>
  <c r="V51" i="9"/>
  <c r="W51" i="9"/>
  <c r="X51" i="9"/>
  <c r="Y51" i="9"/>
  <c r="Z51" i="9"/>
  <c r="AA51" i="9"/>
  <c r="AB51" i="9"/>
  <c r="AC51" i="9"/>
  <c r="AD51" i="9"/>
  <c r="AE51" i="9"/>
  <c r="AF51" i="9"/>
  <c r="AG51" i="9"/>
  <c r="AH51" i="9"/>
  <c r="AI51" i="9"/>
  <c r="AJ51" i="9"/>
  <c r="AK51" i="9"/>
  <c r="AL51" i="9"/>
  <c r="AM51" i="9"/>
  <c r="AN51" i="9"/>
  <c r="AO51" i="9"/>
  <c r="AP51" i="9"/>
  <c r="AQ51" i="9"/>
  <c r="AR51" i="9"/>
  <c r="AS51" i="9"/>
  <c r="AT51" i="9"/>
  <c r="AU51" i="9"/>
  <c r="O50" i="9"/>
  <c r="R50" i="9"/>
  <c r="S50" i="9"/>
  <c r="T50" i="9"/>
  <c r="U50" i="9"/>
  <c r="V50" i="9"/>
  <c r="W50" i="9"/>
  <c r="X50" i="9"/>
  <c r="Y50" i="9"/>
  <c r="Z50" i="9"/>
  <c r="AA50" i="9"/>
  <c r="AB50" i="9"/>
  <c r="AC50" i="9"/>
  <c r="AD50" i="9"/>
  <c r="AE50" i="9"/>
  <c r="AF50" i="9"/>
  <c r="AG50" i="9"/>
  <c r="AH50" i="9"/>
  <c r="AI50" i="9"/>
  <c r="AJ50" i="9"/>
  <c r="AK50" i="9"/>
  <c r="AL50" i="9"/>
  <c r="AM50" i="9"/>
  <c r="AN50" i="9"/>
  <c r="AO50" i="9"/>
  <c r="AP50" i="9"/>
  <c r="AQ50" i="9"/>
  <c r="AR50" i="9"/>
  <c r="AS50" i="9"/>
  <c r="AT50" i="9"/>
  <c r="AU50" i="9"/>
  <c r="O49" i="9"/>
  <c r="S49" i="9"/>
  <c r="T49" i="9"/>
  <c r="U49" i="9"/>
  <c r="V49" i="9"/>
  <c r="W49" i="9"/>
  <c r="X49" i="9"/>
  <c r="Y49" i="9"/>
  <c r="Z49" i="9"/>
  <c r="AA49" i="9"/>
  <c r="AB49" i="9"/>
  <c r="AC49" i="9"/>
  <c r="AD49" i="9"/>
  <c r="AE49" i="9"/>
  <c r="AF49" i="9"/>
  <c r="AG49" i="9"/>
  <c r="AH49" i="9"/>
  <c r="AI49" i="9"/>
  <c r="AJ49" i="9"/>
  <c r="AK49" i="9"/>
  <c r="AL49" i="9"/>
  <c r="AM49" i="9"/>
  <c r="AN49" i="9"/>
  <c r="AO49" i="9"/>
  <c r="AP49" i="9"/>
  <c r="AQ49" i="9"/>
  <c r="AR49" i="9"/>
  <c r="AS49" i="9"/>
  <c r="AT49" i="9"/>
  <c r="AU49" i="9"/>
  <c r="O48" i="9"/>
  <c r="S48" i="9"/>
  <c r="T48" i="9"/>
  <c r="U48" i="9"/>
  <c r="U67" i="9" s="1"/>
  <c r="V48" i="9"/>
  <c r="V67" i="9" s="1"/>
  <c r="W48" i="9"/>
  <c r="X48" i="9"/>
  <c r="Y48" i="9"/>
  <c r="Z48" i="9"/>
  <c r="AA48" i="9"/>
  <c r="AA67" i="9" s="1"/>
  <c r="AB48" i="9"/>
  <c r="AB67" i="9" s="1"/>
  <c r="AC48" i="9"/>
  <c r="AC67" i="9" s="1"/>
  <c r="AD48" i="9"/>
  <c r="AD67" i="9" s="1"/>
  <c r="AE48" i="9"/>
  <c r="AF48" i="9"/>
  <c r="AG48" i="9"/>
  <c r="AG67" i="9" s="1"/>
  <c r="AH48" i="9"/>
  <c r="AH67" i="9" s="1"/>
  <c r="AI48" i="9"/>
  <c r="AJ48" i="9"/>
  <c r="AK48" i="9"/>
  <c r="AL48" i="9"/>
  <c r="AM48" i="9"/>
  <c r="AM67" i="9" s="1"/>
  <c r="AN48" i="9"/>
  <c r="AN67" i="9" s="1"/>
  <c r="AO48" i="9"/>
  <c r="AO67" i="9" s="1"/>
  <c r="AP48" i="9"/>
  <c r="AP67" i="9" s="1"/>
  <c r="AQ48" i="9"/>
  <c r="AR48" i="9"/>
  <c r="AS48" i="9"/>
  <c r="AS67" i="9" s="1"/>
  <c r="AT48" i="9"/>
  <c r="AT67" i="9" s="1"/>
  <c r="AU48" i="9"/>
  <c r="AV46" i="9"/>
  <c r="AW46" i="9"/>
  <c r="AX46" i="9"/>
  <c r="AY46" i="9"/>
  <c r="O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AT33" i="9"/>
  <c r="AU33" i="9"/>
  <c r="O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AT32" i="9"/>
  <c r="AU32" i="9"/>
  <c r="O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AT31" i="9"/>
  <c r="AU31" i="9"/>
  <c r="O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AT30" i="9"/>
  <c r="AU30" i="9"/>
  <c r="O29" i="9"/>
  <c r="S29" i="9"/>
  <c r="T29" i="9"/>
  <c r="U29" i="9"/>
  <c r="V29" i="9"/>
  <c r="W29" i="9"/>
  <c r="X29" i="9"/>
  <c r="Y29" i="9"/>
  <c r="Z29" i="9"/>
  <c r="AA29" i="9"/>
  <c r="AB29" i="9"/>
  <c r="AC29" i="9"/>
  <c r="AD29" i="9"/>
  <c r="AE29" i="9"/>
  <c r="AF29" i="9"/>
  <c r="AG29" i="9"/>
  <c r="AH29" i="9"/>
  <c r="AI29" i="9"/>
  <c r="AJ29" i="9"/>
  <c r="AK29" i="9"/>
  <c r="AL29" i="9"/>
  <c r="AM29" i="9"/>
  <c r="AN29" i="9"/>
  <c r="AO29" i="9"/>
  <c r="AP29" i="9"/>
  <c r="AQ29" i="9"/>
  <c r="AR29" i="9"/>
  <c r="AS29" i="9"/>
  <c r="AT29" i="9"/>
  <c r="AU29" i="9"/>
  <c r="O28" i="9"/>
  <c r="S28" i="9"/>
  <c r="T28" i="9"/>
  <c r="U28" i="9"/>
  <c r="V28" i="9"/>
  <c r="W28" i="9"/>
  <c r="X28" i="9"/>
  <c r="Y28" i="9"/>
  <c r="Z28" i="9"/>
  <c r="AA28" i="9"/>
  <c r="AB28" i="9"/>
  <c r="AC28" i="9"/>
  <c r="AD28" i="9"/>
  <c r="AD46" i="9" s="1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AS28" i="9"/>
  <c r="AT28" i="9"/>
  <c r="AU28" i="9"/>
  <c r="R27" i="9"/>
  <c r="O27" i="9"/>
  <c r="S27" i="9"/>
  <c r="T27" i="9"/>
  <c r="T46" i="9" s="1"/>
  <c r="U27" i="9"/>
  <c r="V27" i="9"/>
  <c r="V46" i="9" s="1"/>
  <c r="W27" i="9"/>
  <c r="W46" i="9" s="1"/>
  <c r="X27" i="9"/>
  <c r="Y27" i="9"/>
  <c r="Y46" i="9" s="1"/>
  <c r="Z27" i="9"/>
  <c r="AA27" i="9"/>
  <c r="AA46" i="9" s="1"/>
  <c r="AB27" i="9"/>
  <c r="AB46" i="9" s="1"/>
  <c r="AC27" i="9"/>
  <c r="AD27" i="9"/>
  <c r="AE27" i="9"/>
  <c r="AF27" i="9"/>
  <c r="AF46" i="9" s="1"/>
  <c r="AG27" i="9"/>
  <c r="AH27" i="9"/>
  <c r="AH46" i="9" s="1"/>
  <c r="AI27" i="9"/>
  <c r="AI46" i="9" s="1"/>
  <c r="AJ27" i="9"/>
  <c r="AK27" i="9"/>
  <c r="AK46" i="9" s="1"/>
  <c r="AL27" i="9"/>
  <c r="AM27" i="9"/>
  <c r="AM46" i="9" s="1"/>
  <c r="AN27" i="9"/>
  <c r="AN46" i="9" s="1"/>
  <c r="AO27" i="9"/>
  <c r="AP27" i="9"/>
  <c r="AP46" i="9" s="1"/>
  <c r="AQ27" i="9"/>
  <c r="AR27" i="9"/>
  <c r="AR46" i="9" s="1"/>
  <c r="AS27" i="9"/>
  <c r="AT27" i="9"/>
  <c r="AT46" i="9" s="1"/>
  <c r="AU27" i="9"/>
  <c r="AU46" i="9" s="1"/>
  <c r="AV25" i="9"/>
  <c r="AW25" i="9"/>
  <c r="AX25" i="9"/>
  <c r="AY25" i="9"/>
  <c r="O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U10" i="9"/>
  <c r="O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K9" i="9"/>
  <c r="AL9" i="9"/>
  <c r="AM9" i="9"/>
  <c r="AN9" i="9"/>
  <c r="AO9" i="9"/>
  <c r="AP9" i="9"/>
  <c r="AQ9" i="9"/>
  <c r="AR9" i="9"/>
  <c r="AS9" i="9"/>
  <c r="AT9" i="9"/>
  <c r="AU9" i="9"/>
  <c r="O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K8" i="9"/>
  <c r="AL8" i="9"/>
  <c r="AM8" i="9"/>
  <c r="AN8" i="9"/>
  <c r="AO8" i="9"/>
  <c r="AP8" i="9"/>
  <c r="AQ8" i="9"/>
  <c r="AR8" i="9"/>
  <c r="AS8" i="9"/>
  <c r="AT8" i="9"/>
  <c r="AU8" i="9"/>
  <c r="O7" i="9"/>
  <c r="S7" i="9"/>
  <c r="T7" i="9"/>
  <c r="U7" i="9"/>
  <c r="V7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AK7" i="9"/>
  <c r="AL7" i="9"/>
  <c r="AM7" i="9"/>
  <c r="AN7" i="9"/>
  <c r="AO7" i="9"/>
  <c r="AP7" i="9"/>
  <c r="AQ7" i="9"/>
  <c r="AR7" i="9"/>
  <c r="AS7" i="9"/>
  <c r="AT7" i="9"/>
  <c r="AU7" i="9"/>
  <c r="O6" i="9"/>
  <c r="S6" i="9"/>
  <c r="S25" i="9" s="1"/>
  <c r="T6" i="9"/>
  <c r="T25" i="9" s="1"/>
  <c r="U6" i="9"/>
  <c r="U25" i="9" s="1"/>
  <c r="V6" i="9"/>
  <c r="V25" i="9" s="1"/>
  <c r="W6" i="9"/>
  <c r="W25" i="9" s="1"/>
  <c r="X6" i="9"/>
  <c r="Y6" i="9"/>
  <c r="Y25" i="9" s="1"/>
  <c r="Z6" i="9"/>
  <c r="AA6" i="9"/>
  <c r="AA25" i="9" s="1"/>
  <c r="AB6" i="9"/>
  <c r="AB25" i="9" s="1"/>
  <c r="AC6" i="9"/>
  <c r="AC25" i="9" s="1"/>
  <c r="AD6" i="9"/>
  <c r="AD25" i="9" s="1"/>
  <c r="AE6" i="9"/>
  <c r="AE25" i="9" s="1"/>
  <c r="AF6" i="9"/>
  <c r="AF25" i="9" s="1"/>
  <c r="AG6" i="9"/>
  <c r="AG25" i="9" s="1"/>
  <c r="AH6" i="9"/>
  <c r="AH25" i="9" s="1"/>
  <c r="AI6" i="9"/>
  <c r="AI25" i="9" s="1"/>
  <c r="AJ6" i="9"/>
  <c r="AK6" i="9"/>
  <c r="AK25" i="9" s="1"/>
  <c r="AL6" i="9"/>
  <c r="AM6" i="9"/>
  <c r="AM25" i="9" s="1"/>
  <c r="AN6" i="9"/>
  <c r="AN25" i="9" s="1"/>
  <c r="AO6" i="9"/>
  <c r="AO25" i="9" s="1"/>
  <c r="AP6" i="9"/>
  <c r="AP25" i="9" s="1"/>
  <c r="AQ6" i="9"/>
  <c r="AQ25" i="9" s="1"/>
  <c r="AR6" i="9"/>
  <c r="AR25" i="9" s="1"/>
  <c r="AS6" i="9"/>
  <c r="AS25" i="9" s="1"/>
  <c r="AT6" i="9"/>
  <c r="AT25" i="9" s="1"/>
  <c r="AU6" i="9"/>
  <c r="AU25" i="9" s="1"/>
  <c r="R137" i="9"/>
  <c r="R325" i="9"/>
  <c r="R323" i="9"/>
  <c r="R155" i="9"/>
  <c r="R154" i="9"/>
  <c r="R146" i="9"/>
  <c r="R135" i="9"/>
  <c r="R134" i="9"/>
  <c r="R133" i="9"/>
  <c r="R120" i="9"/>
  <c r="R114" i="9"/>
  <c r="R31" i="9"/>
  <c r="R30" i="9"/>
  <c r="R9" i="9"/>
  <c r="R8" i="9"/>
  <c r="R7" i="9"/>
  <c r="AN361" i="9" l="1"/>
  <c r="AB361" i="9"/>
  <c r="AM361" i="9"/>
  <c r="AA361" i="9"/>
  <c r="AL361" i="9"/>
  <c r="Z361" i="9"/>
  <c r="AU361" i="9"/>
  <c r="AI361" i="9"/>
  <c r="W361" i="9"/>
  <c r="AT361" i="9"/>
  <c r="AH361" i="9"/>
  <c r="V361" i="9"/>
  <c r="AS361" i="9"/>
  <c r="AG361" i="9"/>
  <c r="U361" i="9"/>
  <c r="AR361" i="9"/>
  <c r="AF361" i="9"/>
  <c r="T361" i="9"/>
  <c r="AQ361" i="9"/>
  <c r="AE361" i="9"/>
  <c r="S361" i="9"/>
  <c r="AT340" i="9"/>
  <c r="AH340" i="9"/>
  <c r="V340" i="9"/>
  <c r="AM340" i="9"/>
  <c r="AA340" i="9"/>
  <c r="AI340" i="9"/>
  <c r="W340" i="9"/>
  <c r="Y340" i="9"/>
  <c r="AJ340" i="9"/>
  <c r="X340" i="9"/>
  <c r="AU298" i="9"/>
  <c r="AI298" i="9"/>
  <c r="W298" i="9"/>
  <c r="AJ298" i="9"/>
  <c r="X298" i="9"/>
  <c r="T277" i="9"/>
  <c r="AD277" i="9"/>
  <c r="AO277" i="9"/>
  <c r="AC277" i="9"/>
  <c r="AN277" i="9"/>
  <c r="AB277" i="9"/>
  <c r="AG277" i="9"/>
  <c r="AP256" i="9"/>
  <c r="AD256" i="9"/>
  <c r="AF256" i="9"/>
  <c r="T256" i="9"/>
  <c r="AA256" i="9"/>
  <c r="AQ256" i="9"/>
  <c r="S256" i="9"/>
  <c r="AO256" i="9"/>
  <c r="AC256" i="9"/>
  <c r="AL256" i="9"/>
  <c r="AN256" i="9"/>
  <c r="AB256" i="9"/>
  <c r="AK256" i="9"/>
  <c r="Y256" i="9"/>
  <c r="AT235" i="9"/>
  <c r="AH235" i="9"/>
  <c r="V235" i="9"/>
  <c r="AS235" i="9"/>
  <c r="U235" i="9"/>
  <c r="F214" i="9"/>
  <c r="L214" i="9" s="1"/>
  <c r="AL235" i="9"/>
  <c r="Z235" i="9"/>
  <c r="AJ235" i="9"/>
  <c r="X235" i="9"/>
  <c r="AG235" i="9"/>
  <c r="AI193" i="9"/>
  <c r="W193" i="9"/>
  <c r="U193" i="9"/>
  <c r="AK193" i="9"/>
  <c r="Y193" i="9"/>
  <c r="S193" i="9"/>
  <c r="AA172" i="9"/>
  <c r="X172" i="9"/>
  <c r="AK172" i="9"/>
  <c r="Y172" i="9"/>
  <c r="AQ172" i="9"/>
  <c r="AE172" i="9"/>
  <c r="AJ151" i="9"/>
  <c r="X151" i="9"/>
  <c r="AL151" i="9"/>
  <c r="Z151" i="9"/>
  <c r="AS151" i="9"/>
  <c r="AG151" i="9"/>
  <c r="U151" i="9"/>
  <c r="AO130" i="9"/>
  <c r="AC130" i="9"/>
  <c r="AM130" i="9"/>
  <c r="AA130" i="9"/>
  <c r="AU130" i="9"/>
  <c r="AI130" i="9"/>
  <c r="W130" i="9"/>
  <c r="AT130" i="9"/>
  <c r="AH130" i="9"/>
  <c r="V130" i="9"/>
  <c r="AS130" i="9"/>
  <c r="AM109" i="9"/>
  <c r="AA109" i="9"/>
  <c r="AL109" i="9"/>
  <c r="Z109" i="9"/>
  <c r="AK109" i="9"/>
  <c r="Y109" i="9"/>
  <c r="AJ88" i="9"/>
  <c r="X88" i="9"/>
  <c r="AU88" i="9"/>
  <c r="AI88" i="9"/>
  <c r="W88" i="9"/>
  <c r="AP88" i="9"/>
  <c r="AD88" i="9"/>
  <c r="AL67" i="9"/>
  <c r="Z67" i="9"/>
  <c r="AJ67" i="9"/>
  <c r="X67" i="9"/>
  <c r="AR67" i="9"/>
  <c r="AF67" i="9"/>
  <c r="T67" i="9"/>
  <c r="AJ46" i="9"/>
  <c r="X46" i="9"/>
  <c r="AJ25" i="9"/>
  <c r="X25" i="9"/>
  <c r="R6" i="9"/>
  <c r="R136" i="9"/>
  <c r="F319" i="9"/>
  <c r="R132" i="9"/>
  <c r="R258" i="9"/>
  <c r="R175" i="9"/>
  <c r="AL46" i="9"/>
  <c r="Z46" i="9"/>
  <c r="AQ67" i="9"/>
  <c r="AE67" i="9"/>
  <c r="S67" i="9"/>
  <c r="AL130" i="9"/>
  <c r="Z130" i="9"/>
  <c r="AU151" i="9"/>
  <c r="AI151" i="9"/>
  <c r="W151" i="9"/>
  <c r="AO172" i="9"/>
  <c r="AC172" i="9"/>
  <c r="J172" i="9"/>
  <c r="R321" i="9"/>
  <c r="AQ151" i="9"/>
  <c r="AE151" i="9"/>
  <c r="S151" i="9"/>
  <c r="AS46" i="9"/>
  <c r="AG46" i="9"/>
  <c r="U46" i="9"/>
  <c r="AT256" i="9"/>
  <c r="AH256" i="9"/>
  <c r="V256" i="9"/>
  <c r="AK67" i="9"/>
  <c r="Y67" i="9"/>
  <c r="AR130" i="9"/>
  <c r="AF130" i="9"/>
  <c r="T130" i="9"/>
  <c r="AS256" i="9"/>
  <c r="AG256" i="9"/>
  <c r="U256" i="9"/>
  <c r="AJ277" i="9"/>
  <c r="X277" i="9"/>
  <c r="AQ46" i="9"/>
  <c r="AE46" i="9"/>
  <c r="S46" i="9"/>
  <c r="AQ130" i="9"/>
  <c r="AE130" i="9"/>
  <c r="S130" i="9"/>
  <c r="AN151" i="9"/>
  <c r="AB151" i="9"/>
  <c r="AU67" i="9"/>
  <c r="AI67" i="9"/>
  <c r="W67" i="9"/>
  <c r="AM151" i="9"/>
  <c r="AA151" i="9"/>
  <c r="AT277" i="9"/>
  <c r="AH277" i="9"/>
  <c r="V277" i="9"/>
  <c r="AL25" i="9"/>
  <c r="Z25" i="9"/>
  <c r="AO46" i="9"/>
  <c r="AC46" i="9"/>
  <c r="R111" i="9"/>
  <c r="AK151" i="9"/>
  <c r="Y151" i="9"/>
  <c r="AC235" i="9"/>
  <c r="AL340" i="9"/>
  <c r="Z340" i="9"/>
  <c r="AK340" i="9"/>
  <c r="R153" i="9"/>
  <c r="R172" i="9" s="1"/>
  <c r="AS340" i="9"/>
  <c r="AG340" i="9"/>
  <c r="U340" i="9"/>
  <c r="AQ340" i="9"/>
  <c r="AE340" i="9"/>
  <c r="S340" i="9"/>
  <c r="AR340" i="9"/>
  <c r="AF340" i="9"/>
  <c r="T340" i="9"/>
  <c r="AQ277" i="9"/>
  <c r="AE277" i="9"/>
  <c r="S277" i="9"/>
  <c r="R48" i="9"/>
  <c r="AP340" i="9"/>
  <c r="AD340" i="9"/>
  <c r="AO340" i="9"/>
  <c r="AC340" i="9"/>
  <c r="AP361" i="9"/>
  <c r="AD361" i="9"/>
  <c r="AN340" i="9"/>
  <c r="AB340" i="9"/>
  <c r="AO361" i="9"/>
  <c r="J361" i="9"/>
  <c r="R145" i="9"/>
  <c r="R143" i="9"/>
  <c r="R71" i="9" l="1"/>
  <c r="R334" i="9"/>
  <c r="R174" i="9"/>
  <c r="R193" i="9" s="1"/>
  <c r="J193" i="9"/>
  <c r="L319" i="9"/>
  <c r="F361" i="9" l="1"/>
  <c r="R29" i="9"/>
  <c r="H340" i="9"/>
  <c r="R333" i="9"/>
  <c r="R340" i="9" s="1"/>
  <c r="J340" i="9"/>
  <c r="H193" i="9"/>
  <c r="R32" i="9" l="1"/>
  <c r="R33" i="9"/>
  <c r="R28" i="9"/>
  <c r="R119" i="9"/>
  <c r="L361" i="9"/>
  <c r="J46" i="9" l="1"/>
  <c r="R46" i="9"/>
  <c r="R138" i="9"/>
  <c r="R280" i="9"/>
  <c r="R49" i="9" l="1"/>
  <c r="R113" i="9"/>
  <c r="R54" i="9"/>
  <c r="R53" i="9"/>
  <c r="H25" i="9" l="1"/>
  <c r="F172" i="9"/>
  <c r="R10" i="9"/>
  <c r="R25" i="9" s="1"/>
  <c r="J25" i="9"/>
  <c r="H172" i="9" l="1"/>
  <c r="R91" i="9"/>
  <c r="H298" i="9"/>
  <c r="L172" i="9" l="1"/>
  <c r="R279" i="9"/>
  <c r="R298" i="9" s="1"/>
  <c r="J298" i="9"/>
  <c r="R142" i="9"/>
  <c r="R139" i="9"/>
  <c r="R118" i="9"/>
  <c r="R141" i="9"/>
  <c r="R240" i="9" l="1"/>
  <c r="R140" i="9"/>
  <c r="R151" i="9" s="1"/>
  <c r="F235" i="9"/>
  <c r="F340" i="9"/>
  <c r="R90" i="9"/>
  <c r="R109" i="9" s="1"/>
  <c r="J109" i="9"/>
  <c r="J151" i="9"/>
  <c r="R70" i="9" l="1"/>
  <c r="R88" i="9" s="1"/>
  <c r="J88" i="9"/>
  <c r="L340" i="9"/>
  <c r="F277" i="9"/>
  <c r="R239" i="9"/>
  <c r="R256" i="9" s="1"/>
  <c r="J256" i="9"/>
  <c r="H67" i="9" l="1"/>
  <c r="H277" i="9" l="1"/>
  <c r="H46" i="9"/>
  <c r="H130" i="9"/>
  <c r="H235" i="9"/>
  <c r="R117" i="9" l="1"/>
  <c r="F130" i="9"/>
  <c r="R195" i="9"/>
  <c r="R214" i="9" s="1"/>
  <c r="R217" i="9"/>
  <c r="R121" i="9"/>
  <c r="R55" i="9"/>
  <c r="R67" i="9" s="1"/>
  <c r="J67" i="9"/>
  <c r="F151" i="9" l="1"/>
  <c r="R259" i="9"/>
  <c r="R277" i="9" s="1"/>
  <c r="J277" i="9"/>
  <c r="F193" i="9"/>
  <c r="F88" i="9"/>
  <c r="R116" i="9"/>
  <c r="R115" i="9"/>
  <c r="J130" i="9"/>
  <c r="R216" i="9"/>
  <c r="R235" i="9" s="1"/>
  <c r="J235" i="9"/>
  <c r="L277" i="9" l="1"/>
  <c r="L235" i="9"/>
  <c r="R130" i="9"/>
  <c r="L130" i="9"/>
  <c r="L193" i="9"/>
  <c r="H88" i="9" l="1"/>
  <c r="H151" i="9"/>
  <c r="H109" i="9"/>
  <c r="L151" i="9" l="1"/>
  <c r="L88" i="9"/>
  <c r="F109" i="9" l="1"/>
  <c r="F256" i="9" l="1"/>
  <c r="L109" i="9"/>
  <c r="F46" i="9"/>
  <c r="F67" i="9"/>
  <c r="L67" i="9" l="1"/>
  <c r="L46" i="9"/>
  <c r="H256" i="9" l="1"/>
  <c r="L256" i="9" l="1"/>
  <c r="F25" i="9" l="1"/>
  <c r="F298" i="9"/>
  <c r="L298" i="9" l="1"/>
  <c r="L25" i="9"/>
</calcChain>
</file>

<file path=xl/sharedStrings.xml><?xml version="1.0" encoding="utf-8"?>
<sst xmlns="http://schemas.openxmlformats.org/spreadsheetml/2006/main" count="448" uniqueCount="249">
  <si>
    <t>공사명 : 다로리 마을목공방 증축공사</t>
  </si>
  <si>
    <t>단위</t>
  </si>
  <si>
    <t>구분</t>
  </si>
  <si>
    <t>㎥</t>
  </si>
  <si>
    <t>강설</t>
  </si>
  <si>
    <t>고철, 중량철A</t>
  </si>
  <si>
    <t>TON</t>
  </si>
  <si>
    <t>㎡</t>
  </si>
  <si>
    <t>매</t>
  </si>
  <si>
    <t>개</t>
  </si>
  <si>
    <t>조</t>
  </si>
  <si>
    <t>M</t>
  </si>
  <si>
    <t>대변기</t>
  </si>
  <si>
    <t>절수형 서양식탱크 밀결형 사이펀 변기, ㉿1210CR3 C-1041F 치마형</t>
  </si>
  <si>
    <t>도기질타일</t>
  </si>
  <si>
    <t>도기질타일, 일반색, 250×400, 300×300mm</t>
  </si>
  <si>
    <t>레미콘</t>
  </si>
  <si>
    <t>레미콘, 대구, 25-24-15</t>
  </si>
  <si>
    <t>모래</t>
  </si>
  <si>
    <t>바닥타일(자기질타일)</t>
  </si>
  <si>
    <t>300×300</t>
  </si>
  <si>
    <t>M2</t>
  </si>
  <si>
    <t>방충망</t>
  </si>
  <si>
    <t>롤방충망, 1000×1000</t>
  </si>
  <si>
    <t>복층유리</t>
  </si>
  <si>
    <t>복층유리, 투명+공기+투명, 24mm 6+12+6</t>
  </si>
  <si>
    <t>섬유단열재</t>
  </si>
  <si>
    <t>섬유단열재, 그라스울네이처흡음보드, 48K, 100mm</t>
  </si>
  <si>
    <t>세면기</t>
  </si>
  <si>
    <t>세면기, 평면붙임, L620 L-206D 국내산</t>
  </si>
  <si>
    <t>수도꼭지</t>
  </si>
  <si>
    <t>수도꼭지, 가로꼭지, 15mm</t>
  </si>
  <si>
    <t>수전금구(Faucet)</t>
  </si>
  <si>
    <t>세면기수전, 원홀수전(싱글레버), KLA100C</t>
  </si>
  <si>
    <t>시멘트</t>
  </si>
  <si>
    <t>포</t>
  </si>
  <si>
    <t>본</t>
  </si>
  <si>
    <t>톤</t>
  </si>
  <si>
    <t>자작나무합판</t>
  </si>
  <si>
    <t>자작나무합판, 9T×1220×2440 수입산</t>
  </si>
  <si>
    <t>잡석</t>
  </si>
  <si>
    <t>잡석, 대구, 도착도, 지정용</t>
  </si>
  <si>
    <t>징크</t>
  </si>
  <si>
    <t>평잇기 0.7T @430mm 지붕,외벽, 청회색</t>
  </si>
  <si>
    <t>철근콘크리트용봉강</t>
  </si>
  <si>
    <t>철근콘크리트용봉강, HD-10, SD350/400</t>
  </si>
  <si>
    <t>철근콘크리트용봉강, HD-13, SD350/400</t>
  </si>
  <si>
    <t>철근콘크리트용봉강, HD-16, SD350/400</t>
  </si>
  <si>
    <t>콘크리트벽돌</t>
  </si>
  <si>
    <t>콘크리트벽돌, 190×57×90mm, C종2급</t>
  </si>
  <si>
    <t>파벽돌</t>
  </si>
  <si>
    <t>220×70×T15, 화성암 브릭</t>
  </si>
  <si>
    <t>화장실용 액세서리</t>
  </si>
  <si>
    <t>다용도선반(알루미늄)</t>
  </si>
  <si>
    <t>수건선반</t>
  </si>
  <si>
    <t>욕실용 거울, 600*800</t>
  </si>
  <si>
    <t>자동휴지걸이</t>
  </si>
  <si>
    <t>일반공사 직종</t>
  </si>
  <si>
    <t>인</t>
  </si>
  <si>
    <t>배관공</t>
  </si>
  <si>
    <t>위생공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</si>
  <si>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</si>
  <si>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</si>
  <si>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</si>
  <si>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</si>
  <si>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</si>
  <si>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</si>
  <si>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</si>
  <si>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</si>
  <si>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</si>
  <si>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/>
  </si>
  <si>
    <t>기계경비</t>
  </si>
  <si>
    <t>합계</t>
  </si>
  <si>
    <t>잔토처리(백호우0.7M3)</t>
  </si>
  <si>
    <t>토사,5KM,담프15톤</t>
  </si>
  <si>
    <t>M3</t>
  </si>
  <si>
    <t>재  료  비</t>
  </si>
  <si>
    <t>노  무  비</t>
  </si>
  <si>
    <t>경      비</t>
  </si>
  <si>
    <t>합      계</t>
  </si>
  <si>
    <t>발포폴리스티렌 설치(슬래브 위 깔기, 바닥)</t>
  </si>
  <si>
    <t>건축, Type-Ⅰ</t>
  </si>
  <si>
    <t>발포폴리스티렌 설치(접착제붙이기, 벽)</t>
  </si>
  <si>
    <t>벽체틀설치</t>
  </si>
  <si>
    <t>플로어링 마루 설치</t>
  </si>
  <si>
    <t>개소</t>
  </si>
  <si>
    <t>경량천장철골틀 설치</t>
  </si>
  <si>
    <t>시멘트 액체방수 바름</t>
  </si>
  <si>
    <t>거푸집 먹매김</t>
  </si>
  <si>
    <t>주택</t>
  </si>
  <si>
    <t>건축물 현장정리</t>
  </si>
  <si>
    <t>철근콘크리트조, 철골.철근CON조</t>
  </si>
  <si>
    <t>연면적 ㎡</t>
  </si>
  <si>
    <t>AAD16000010S</t>
  </si>
  <si>
    <t>건축물보양</t>
  </si>
  <si>
    <t>보양지 붙이기</t>
  </si>
  <si>
    <t>AAD20200030S</t>
  </si>
  <si>
    <t>평.귀규준틀 설치 및 철거</t>
  </si>
  <si>
    <t>평규준틀</t>
  </si>
  <si>
    <t>AAD24000060S</t>
  </si>
  <si>
    <t>시스템비계(발판1열) 10m 이하</t>
  </si>
  <si>
    <t>3개월</t>
  </si>
  <si>
    <t>기초 지정</t>
  </si>
  <si>
    <t>잡석지정</t>
  </si>
  <si>
    <t>되메우기 및 다짐(대형장비)</t>
  </si>
  <si>
    <t>비드법 1종, 비중 0.02, 100mm</t>
  </si>
  <si>
    <t>방습필름설치</t>
  </si>
  <si>
    <t>바닥 0.03mm*2겹</t>
  </si>
  <si>
    <t>터파기(백호우)</t>
  </si>
  <si>
    <t>보통토사, 백호80%+인력20%</t>
  </si>
  <si>
    <t>유로폼</t>
  </si>
  <si>
    <t>간단, 0-7m이하</t>
  </si>
  <si>
    <t>콘크리트 펌프차 타설 - 진동기사용</t>
  </si>
  <si>
    <t>철근, 슬럼프 15cm, 매트기초, 보통</t>
  </si>
  <si>
    <t>철근, 슬럼프 15cm, 벽, 기둥, 보, 슬라브, 교대, 교각, 보통</t>
  </si>
  <si>
    <t>철근 현장가공 및 조립</t>
  </si>
  <si>
    <t>0.5B 시멘트벽돌쌓기</t>
  </si>
  <si>
    <t>벽돌,시멘트,모래포함(1층소운반)/ 3.6m이하</t>
  </si>
  <si>
    <t>1.0B 시멘트벽돌쌓기</t>
  </si>
  <si>
    <t>벽돌,시멘트,모래별도(1층소운반)/ 3.6m이하</t>
  </si>
  <si>
    <t>모르타르바름(3.6m이하)</t>
  </si>
  <si>
    <t>내벽, 15mm</t>
  </si>
  <si>
    <t>재료포함</t>
  </si>
  <si>
    <t>모르타르바름(바닥)</t>
  </si>
  <si>
    <t>T:50mm,인력마감</t>
  </si>
  <si>
    <t>비드법 1종, 비중 0.015, 100mm</t>
  </si>
  <si>
    <t>바닥 0.02mm*2겹</t>
  </si>
  <si>
    <t>라왕각재, 30*30, @450</t>
  </si>
  <si>
    <t>석고판 설치(나사고정,석고판포함)</t>
  </si>
  <si>
    <t>벽, 일반, 바탕용 9.5mm(1겹)</t>
  </si>
  <si>
    <t>천장, 일반, 바탕용 12.5mm(2겹)</t>
  </si>
  <si>
    <t>수장합판붙임</t>
  </si>
  <si>
    <t>접착붙임(합판별도)</t>
  </si>
  <si>
    <t>왕대공지붕틀</t>
  </si>
  <si>
    <t>양중섭건축사사무소</t>
  </si>
  <si>
    <t>투습방수지설치</t>
  </si>
  <si>
    <t>강마루, 7.5×95×800mm</t>
  </si>
  <si>
    <t>SD1</t>
  </si>
  <si>
    <t>2000*2100</t>
  </si>
  <si>
    <t>WD1</t>
  </si>
  <si>
    <t>800*2100</t>
  </si>
  <si>
    <t>AD1</t>
  </si>
  <si>
    <t>4200*2200</t>
  </si>
  <si>
    <t>AW1</t>
  </si>
  <si>
    <t>600*600</t>
  </si>
  <si>
    <t>AW2</t>
  </si>
  <si>
    <t>1800*900</t>
  </si>
  <si>
    <t>WSD1</t>
  </si>
  <si>
    <t>플로어힌지(강화유리문) 설치</t>
  </si>
  <si>
    <t>105kg</t>
  </si>
  <si>
    <t>알루미늄창호 설치</t>
  </si>
  <si>
    <t>9.0∼12.0㎡이하</t>
  </si>
  <si>
    <t>1.0∼3.0㎡이하</t>
  </si>
  <si>
    <t>합성수지창호 설치/단창</t>
  </si>
  <si>
    <t>모르타르</t>
  </si>
  <si>
    <t>창호주위코킹</t>
  </si>
  <si>
    <t>수밀코킹(내부10각,외부10각)</t>
  </si>
  <si>
    <t>강화유리 설치</t>
  </si>
  <si>
    <t>10mm</t>
  </si>
  <si>
    <t>강재창호 설치 / 여닫이</t>
  </si>
  <si>
    <t>창호면적 1.0 ~ 3.0㎡ 이하</t>
  </si>
  <si>
    <t>ALB15000020S</t>
  </si>
  <si>
    <t>창호유리 설치/복층유리</t>
  </si>
  <si>
    <t>24mm 이하</t>
  </si>
  <si>
    <t>유리주위코킹</t>
  </si>
  <si>
    <t>복층유리 5*5,실리콘</t>
  </si>
  <si>
    <t>바니시칠</t>
  </si>
  <si>
    <t>목재면 2회</t>
  </si>
  <si>
    <t>비닐페인트칠</t>
  </si>
  <si>
    <t>천정3회,G.B면</t>
  </si>
  <si>
    <t>H-BAR H:1m이상.인써트유</t>
  </si>
  <si>
    <t>바닥, 방수액고점도(1:50희석)</t>
  </si>
  <si>
    <t>수직부, 방수액고점도(1:50희석)</t>
  </si>
  <si>
    <t>타일압착붙임(바탕18mm+압5mm)</t>
  </si>
  <si>
    <t>바닥, 타일 0.04~0.10㎡ 이하</t>
  </si>
  <si>
    <t>벽, 타일 0.04~0.10㎡ 이하</t>
  </si>
  <si>
    <t>마루바탕 설치</t>
  </si>
  <si>
    <t xml:space="preserve"> 내수합판12T*1PLY</t>
  </si>
  <si>
    <t>벽,띠장설치(미송)</t>
  </si>
  <si>
    <t>45*45,@450*600</t>
  </si>
  <si>
    <t>내충격PVC수도관 부설 및 접합</t>
  </si>
  <si>
    <t>150mm</t>
  </si>
  <si>
    <t>스틸난간대</t>
  </si>
  <si>
    <t>Φ40+9t H:1.2, 방청1회(조합페인트)</t>
  </si>
  <si>
    <t>대변기 설치</t>
  </si>
  <si>
    <t>양식 대변기(탱크형)</t>
  </si>
  <si>
    <t>개당</t>
  </si>
  <si>
    <t>세면기수전 설치</t>
  </si>
  <si>
    <t>대붙임 혼합수전</t>
  </si>
  <si>
    <t>MHB20010010S</t>
  </si>
  <si>
    <t>욕실거울 설치</t>
  </si>
  <si>
    <t>1.0 ㎡ 미만</t>
  </si>
  <si>
    <t>MHC00010020S</t>
  </si>
  <si>
    <t>배관용구멍뚫기(코어드릴사용기준)</t>
  </si>
  <si>
    <t>벽면, 구경150mm, 콘크리트두께 300mm이하</t>
  </si>
  <si>
    <t>벽면, 구경 25mm, 콘크리트두께 150mm이하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</si>
  <si>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</si>
  <si>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</si>
  <si>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</si>
  <si>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</si>
  <si>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</si>
  <si>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</si>
  <si>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</si>
  <si>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</si>
  <si>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</si>
  <si>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</si>
  <si>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</si>
  <si>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</si>
  <si>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</si>
  <si>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</si>
  <si>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</si>
  <si>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</si>
  <si>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</si>
  <si>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</si>
  <si>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</si>
  <si>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</si>
  <si>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</si>
  <si>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</si>
  <si>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</si>
  <si>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</si>
  <si>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</si>
  <si>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</si>
  <si>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</si>
  <si>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</si>
  <si>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</si>
  <si>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</si>
  <si>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</si>
  <si>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</si>
  <si>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</si>
  <si>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</si>
  <si>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0101. 가설공사</t>
  </si>
  <si>
    <t>0102. 토공사</t>
  </si>
  <si>
    <t>0103. 철근콘크리트공사</t>
  </si>
  <si>
    <t>0104. 조적공사</t>
  </si>
  <si>
    <t>0105. 미장공사</t>
  </si>
  <si>
    <t>0106. 수장공사</t>
  </si>
  <si>
    <t>0107. 창호공사</t>
  </si>
  <si>
    <t>창호주위 모르타르 충전</t>
  </si>
  <si>
    <t>0108. 유리공사</t>
  </si>
  <si>
    <t>0109. 도장공사</t>
  </si>
  <si>
    <t>0110. 금속공사</t>
  </si>
  <si>
    <t>0111. 방수공사</t>
  </si>
  <si>
    <t>0112. 타일공사</t>
  </si>
  <si>
    <t>0113. 지붕공사</t>
  </si>
  <si>
    <t>0114. 기타공사</t>
  </si>
  <si>
    <t>0115. 작업부산물</t>
  </si>
  <si>
    <t>0116. 설비공사</t>
  </si>
  <si>
    <t>기타잡자재</t>
  </si>
  <si>
    <t>02. 골재대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</si>
</sst>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rgb="FF000000"/>
      <name val="굴림체"/>
      <family val="3"/>
      <charset val="129"/>
    </font>
    <font>
      <b/>
      <u/>
      <sz val="9"/>
      <color rgb="FF000000"/>
      <name val="굴림체"/>
      <family val="3"/>
      <charset val="129"/>
    </font>
    <font>
      <b/>
      <u/>
      <sz val="9"/>
      <color rgb="FF000000"/>
      <name val="맑은 고딕"/>
      <family val="2"/>
      <charset val="129"/>
      <scheme val="minor"/>
    </font>
    <font>
      <b/>
      <sz val="8"/>
      <color rgb="FF000000"/>
      <name val="굴림체"/>
      <family val="3"/>
      <charset val="129"/>
    </font>
    <font>
      <sz val="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5" fillId="2" borderId="1" xfId="0" quotePrefix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right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2" xfId="0" quotePrefix="1" applyFont="1" applyFill="1" applyBorder="1" applyAlignment="1">
      <alignment horizontal="left" vertical="center" shrinkToFit="1"/>
    </xf>
    <xf numFmtId="0" fontId="5" fillId="2" borderId="3" xfId="0" quotePrefix="1" applyFont="1" applyFill="1" applyBorder="1" applyAlignment="1">
      <alignment horizontal="left" vertical="center" shrinkToFit="1"/>
    </xf>
    <xf numFmtId="0" fontId="5" fillId="2" borderId="4" xfId="0" quotePrefix="1" applyFont="1" applyFill="1" applyBorder="1" applyAlignment="1">
      <alignment horizontal="left" vertical="center" shrinkToFit="1"/>
    </xf>
  </cellXfs>
  <cellStyles count="1">
    <cellStyle name="표준" xfId="0" builtinId="0"/>
  </cellStyles>
  <dxfs count="2">
    <dxf>
      <numFmt numFmtId="177" formatCode="#,###"/>
    </dxf>
    <dxf>
      <numFmt numFmtId="176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B392-3EE9-4E55-A4D0-E1AE89B41373}">
  <sheetPr>
    <tabColor rgb="FFFFFFB7"/>
  </sheetPr>
  <dimension ref="A1:AY361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 x14ac:dyDescent="0.3"/>
  <cols>
    <col min="1" max="2" width="20.625" style="2" customWidth="1"/>
    <col min="3" max="3" width="4.625" style="3" customWidth="1"/>
    <col min="4" max="5" width="6.625" style="4" customWidth="1"/>
    <col min="6" max="6" width="9.625" style="4" customWidth="1"/>
    <col min="7" max="7" width="6.625" style="4" customWidth="1"/>
    <col min="8" max="8" width="9.625" style="4" customWidth="1"/>
    <col min="9" max="9" width="6.625" style="4" customWidth="1"/>
    <col min="10" max="10" width="9.625" style="4" customWidth="1"/>
    <col min="11" max="11" width="6.625" style="4" customWidth="1"/>
    <col min="12" max="12" width="9.625" style="4" customWidth="1"/>
    <col min="13" max="13" width="8.625" style="4" customWidth="1"/>
    <col min="14" max="51" width="0" hidden="1" customWidth="1"/>
  </cols>
  <sheetData>
    <row r="1" spans="1:51" ht="30" customHeight="1" x14ac:dyDescent="0.3">
      <c r="A1" s="16" t="s">
        <v>196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51" ht="20.65" customHeight="1" x14ac:dyDescent="0.3">
      <c r="A2" s="17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51" ht="20.65" customHeight="1" x14ac:dyDescent="0.3">
      <c r="A3" s="19" t="s">
        <v>197</v>
      </c>
      <c r="B3" s="19" t="s">
        <v>198</v>
      </c>
      <c r="C3" s="19" t="s">
        <v>1</v>
      </c>
      <c r="D3" s="19" t="s">
        <v>61</v>
      </c>
      <c r="E3" s="19" t="s">
        <v>76</v>
      </c>
      <c r="F3" s="19"/>
      <c r="G3" s="19" t="s">
        <v>77</v>
      </c>
      <c r="H3" s="19"/>
      <c r="I3" s="19" t="s">
        <v>78</v>
      </c>
      <c r="J3" s="19"/>
      <c r="K3" s="19" t="s">
        <v>79</v>
      </c>
      <c r="L3" s="19"/>
      <c r="M3" s="19" t="s">
        <v>199</v>
      </c>
    </row>
    <row r="4" spans="1:51" ht="20.65" customHeight="1" x14ac:dyDescent="0.3">
      <c r="A4" s="19"/>
      <c r="B4" s="19"/>
      <c r="C4" s="19"/>
      <c r="D4" s="19"/>
      <c r="E4" s="5" t="s">
        <v>62</v>
      </c>
      <c r="F4" s="5" t="s">
        <v>63</v>
      </c>
      <c r="G4" s="5" t="s">
        <v>62</v>
      </c>
      <c r="H4" s="5" t="s">
        <v>63</v>
      </c>
      <c r="I4" s="5" t="s">
        <v>62</v>
      </c>
      <c r="J4" s="5" t="s">
        <v>63</v>
      </c>
      <c r="K4" s="5" t="s">
        <v>62</v>
      </c>
      <c r="L4" s="5" t="s">
        <v>63</v>
      </c>
      <c r="M4" s="19"/>
      <c r="N4" t="s">
        <v>64</v>
      </c>
      <c r="O4" t="s">
        <v>65</v>
      </c>
      <c r="P4" t="s">
        <v>66</v>
      </c>
      <c r="Q4" t="s">
        <v>67</v>
      </c>
      <c r="R4" t="s">
        <v>71</v>
      </c>
      <c r="S4" t="s">
        <v>200</v>
      </c>
      <c r="T4" t="s">
        <v>201</v>
      </c>
      <c r="U4" t="s">
        <v>202</v>
      </c>
      <c r="V4" t="s">
        <v>203</v>
      </c>
      <c r="W4" t="s">
        <v>204</v>
      </c>
      <c r="X4" t="s">
        <v>205</v>
      </c>
      <c r="Y4" t="s">
        <v>206</v>
      </c>
      <c r="Z4" t="s">
        <v>207</v>
      </c>
      <c r="AA4" t="s">
        <v>208</v>
      </c>
      <c r="AB4" t="s">
        <v>209</v>
      </c>
      <c r="AC4" t="s">
        <v>210</v>
      </c>
      <c r="AD4" t="s">
        <v>211</v>
      </c>
      <c r="AE4" t="s">
        <v>212</v>
      </c>
      <c r="AF4" t="s">
        <v>213</v>
      </c>
      <c r="AG4" t="s">
        <v>214</v>
      </c>
      <c r="AH4" t="s">
        <v>215</v>
      </c>
      <c r="AI4" t="s">
        <v>216</v>
      </c>
      <c r="AJ4" t="s">
        <v>217</v>
      </c>
      <c r="AK4" t="s">
        <v>218</v>
      </c>
      <c r="AL4" t="s">
        <v>219</v>
      </c>
      <c r="AM4" t="s">
        <v>220</v>
      </c>
      <c r="AN4" t="s">
        <v>221</v>
      </c>
      <c r="AO4" t="s">
        <v>222</v>
      </c>
      <c r="AP4" t="s">
        <v>223</v>
      </c>
      <c r="AQ4" t="s">
        <v>224</v>
      </c>
      <c r="AR4" t="s">
        <v>225</v>
      </c>
      <c r="AS4" t="s">
        <v>226</v>
      </c>
      <c r="AT4" t="s">
        <v>227</v>
      </c>
      <c r="AU4" t="s">
        <v>228</v>
      </c>
      <c r="AV4" t="s">
        <v>229</v>
      </c>
      <c r="AW4" t="s">
        <v>68</v>
      </c>
      <c r="AX4" t="s">
        <v>69</v>
      </c>
      <c r="AY4" t="s">
        <v>2</v>
      </c>
    </row>
    <row r="5" spans="1:51" ht="20.65" customHeight="1" x14ac:dyDescent="0.3">
      <c r="A5" s="22" t="s">
        <v>230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4"/>
    </row>
    <row r="6" spans="1:51" ht="20.65" customHeight="1" x14ac:dyDescent="0.3">
      <c r="A6" s="6" t="s">
        <v>88</v>
      </c>
      <c r="B6" s="6" t="s">
        <v>89</v>
      </c>
      <c r="C6" s="8" t="s">
        <v>21</v>
      </c>
      <c r="D6" s="9">
        <v>80</v>
      </c>
      <c r="E6" s="9"/>
      <c r="F6" s="9"/>
      <c r="G6" s="9"/>
      <c r="H6" s="9"/>
      <c r="I6" s="9"/>
      <c r="J6" s="9"/>
      <c r="K6" s="9"/>
      <c r="L6" s="9"/>
      <c r="M6" s="15"/>
      <c r="O6" t="str">
        <f>""</f>
        <v/>
      </c>
      <c r="P6" s="1" t="s">
        <v>71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IF(P6="사용자항목6",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20.65" customHeight="1" x14ac:dyDescent="0.3">
      <c r="A7" s="6" t="s">
        <v>90</v>
      </c>
      <c r="B7" s="6" t="s">
        <v>91</v>
      </c>
      <c r="C7" s="8" t="s">
        <v>92</v>
      </c>
      <c r="D7" s="9">
        <v>80</v>
      </c>
      <c r="E7" s="9"/>
      <c r="F7" s="9"/>
      <c r="G7" s="9"/>
      <c r="H7" s="9"/>
      <c r="I7" s="9"/>
      <c r="J7" s="9"/>
      <c r="K7" s="9"/>
      <c r="L7" s="9"/>
      <c r="M7" s="15"/>
      <c r="O7" t="str">
        <f>""</f>
        <v/>
      </c>
      <c r="P7" s="1" t="s">
        <v>71</v>
      </c>
      <c r="Q7">
        <v>1</v>
      </c>
      <c r="R7">
        <f>IF(P7="기계경비", J7, 0)</f>
        <v>0</v>
      </c>
      <c r="S7">
        <f>IF(P7="운반비", L7,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J7,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0</v>
      </c>
      <c r="AC7">
        <f>IF(P7="사용자항목1", L7, 0)</f>
        <v>0</v>
      </c>
      <c r="AD7">
        <f>IF(P7="사용자항목2", L7, 0)</f>
        <v>0</v>
      </c>
      <c r="AE7">
        <f>IF(P7="안전관리비", L7, 0)</f>
        <v>0</v>
      </c>
      <c r="AF7">
        <f>IF(P7="품질관리비", L7, 0)</f>
        <v>0</v>
      </c>
      <c r="AG7">
        <f>IF(P7="작업부산물(철거해체)", L7, 0)</f>
        <v>0</v>
      </c>
      <c r="AH7">
        <f>IF(P7="사용자항목6", L7, 0)</f>
        <v>0</v>
      </c>
      <c r="AI7">
        <f>IF(P7="사용자항목7", L7, 0)</f>
        <v>0</v>
      </c>
      <c r="AJ7">
        <f>IF(P7="사용자항목8", L7, 0)</f>
        <v>0</v>
      </c>
      <c r="AK7">
        <f>IF(P7="사용자항목9", L7, 0)</f>
        <v>0</v>
      </c>
      <c r="AL7">
        <f>IF(P7="사용자항목10", L7, 0)</f>
        <v>0</v>
      </c>
      <c r="AM7">
        <f>IF(P7="사용자항목11", L7, 0)</f>
        <v>0</v>
      </c>
      <c r="AN7">
        <f>IF(P7="사용자항목12",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  <c r="AY7" s="1" t="s">
        <v>93</v>
      </c>
    </row>
    <row r="8" spans="1:51" ht="20.65" customHeight="1" x14ac:dyDescent="0.3">
      <c r="A8" s="6" t="s">
        <v>94</v>
      </c>
      <c r="B8" s="6" t="s">
        <v>95</v>
      </c>
      <c r="C8" s="8" t="s">
        <v>21</v>
      </c>
      <c r="D8" s="9">
        <v>80</v>
      </c>
      <c r="E8" s="9"/>
      <c r="F8" s="9"/>
      <c r="G8" s="9"/>
      <c r="H8" s="9"/>
      <c r="I8" s="9"/>
      <c r="J8" s="9"/>
      <c r="K8" s="9"/>
      <c r="L8" s="9"/>
      <c r="M8" s="15"/>
      <c r="O8" t="str">
        <f>""</f>
        <v/>
      </c>
      <c r="P8" s="1" t="s">
        <v>71</v>
      </c>
      <c r="Q8">
        <v>1</v>
      </c>
      <c r="R8">
        <f>IF(P8="기계경비", J8, 0)</f>
        <v>0</v>
      </c>
      <c r="S8">
        <f>IF(P8="운반비", L8, 0)</f>
        <v>0</v>
      </c>
      <c r="T8">
        <f>IF(P8="작업부산물", F8, 0)</f>
        <v>0</v>
      </c>
      <c r="U8">
        <f>IF(P8="관급", F8, 0)</f>
        <v>0</v>
      </c>
      <c r="V8">
        <f>IF(P8="외주비", J8, 0)</f>
        <v>0</v>
      </c>
      <c r="W8">
        <f>IF(P8="장비비", J8, 0)</f>
        <v>0</v>
      </c>
      <c r="X8">
        <f>IF(P8="폐기물처리비", L8, 0)</f>
        <v>0</v>
      </c>
      <c r="Y8">
        <f>IF(P8="가설비", J8, 0)</f>
        <v>0</v>
      </c>
      <c r="Z8">
        <f>IF(P8="잡비제외분", F8, 0)</f>
        <v>0</v>
      </c>
      <c r="AA8">
        <f>IF(P8="사급자재대", L8, 0)</f>
        <v>0</v>
      </c>
      <c r="AB8">
        <f>IF(P8="관급자재대", L8, 0)</f>
        <v>0</v>
      </c>
      <c r="AC8">
        <f>IF(P8="사용자항목1", L8, 0)</f>
        <v>0</v>
      </c>
      <c r="AD8">
        <f>IF(P8="사용자항목2", L8, 0)</f>
        <v>0</v>
      </c>
      <c r="AE8">
        <f>IF(P8="안전관리비", L8, 0)</f>
        <v>0</v>
      </c>
      <c r="AF8">
        <f>IF(P8="품질관리비", L8, 0)</f>
        <v>0</v>
      </c>
      <c r="AG8">
        <f>IF(P8="작업부산물(철거해체)", L8, 0)</f>
        <v>0</v>
      </c>
      <c r="AH8">
        <f>IF(P8="사용자항목6", L8, 0)</f>
        <v>0</v>
      </c>
      <c r="AI8">
        <f>IF(P8="사용자항목7", L8, 0)</f>
        <v>0</v>
      </c>
      <c r="AJ8">
        <f>IF(P8="사용자항목8", L8, 0)</f>
        <v>0</v>
      </c>
      <c r="AK8">
        <f>IF(P8="사용자항목9", L8, 0)</f>
        <v>0</v>
      </c>
      <c r="AL8">
        <f>IF(P8="사용자항목10", L8, 0)</f>
        <v>0</v>
      </c>
      <c r="AM8">
        <f>IF(P8="사용자항목11", L8, 0)</f>
        <v>0</v>
      </c>
      <c r="AN8">
        <f>IF(P8="사용자항목12", L8, 0)</f>
        <v>0</v>
      </c>
      <c r="AO8">
        <f>IF(P8="사용자항목13", L8, 0)</f>
        <v>0</v>
      </c>
      <c r="AP8">
        <f>IF(P8="사용자항목14", L8, 0)</f>
        <v>0</v>
      </c>
      <c r="AQ8">
        <f>IF(P8="사용자항목15", L8, 0)</f>
        <v>0</v>
      </c>
      <c r="AR8">
        <f>IF(P8="사용자항목16", L8, 0)</f>
        <v>0</v>
      </c>
      <c r="AS8">
        <f>IF(P8="사용자항목17", L8, 0)</f>
        <v>0</v>
      </c>
      <c r="AT8">
        <f>IF(P8="사용자항목18", L8, 0)</f>
        <v>0</v>
      </c>
      <c r="AU8">
        <f>IF(P8="사용자항목19", L8, 0)</f>
        <v>0</v>
      </c>
      <c r="AY8" s="1" t="s">
        <v>96</v>
      </c>
    </row>
    <row r="9" spans="1:51" ht="20.65" customHeight="1" x14ac:dyDescent="0.3">
      <c r="A9" s="6" t="s">
        <v>97</v>
      </c>
      <c r="B9" s="6" t="s">
        <v>98</v>
      </c>
      <c r="C9" s="8" t="s">
        <v>85</v>
      </c>
      <c r="D9" s="9">
        <v>4</v>
      </c>
      <c r="E9" s="9"/>
      <c r="F9" s="9"/>
      <c r="G9" s="9"/>
      <c r="H9" s="9"/>
      <c r="I9" s="9"/>
      <c r="J9" s="9"/>
      <c r="K9" s="9"/>
      <c r="L9" s="9"/>
      <c r="M9" s="15"/>
      <c r="O9" t="str">
        <f>""</f>
        <v/>
      </c>
      <c r="P9" s="1" t="s">
        <v>71</v>
      </c>
      <c r="Q9">
        <v>1</v>
      </c>
      <c r="R9">
        <f>IF(P9="기계경비", J9, 0)</f>
        <v>0</v>
      </c>
      <c r="S9">
        <f>IF(P9="운반비", L9, 0)</f>
        <v>0</v>
      </c>
      <c r="T9">
        <f>IF(P9="작업부산물", F9, 0)</f>
        <v>0</v>
      </c>
      <c r="U9">
        <f>IF(P9="관급", F9, 0)</f>
        <v>0</v>
      </c>
      <c r="V9">
        <f>IF(P9="외주비", J9, 0)</f>
        <v>0</v>
      </c>
      <c r="W9">
        <f>IF(P9="장비비", J9, 0)</f>
        <v>0</v>
      </c>
      <c r="X9">
        <f>IF(P9="폐기물처리비", L9, 0)</f>
        <v>0</v>
      </c>
      <c r="Y9">
        <f>IF(P9="가설비", J9, 0)</f>
        <v>0</v>
      </c>
      <c r="Z9">
        <f>IF(P9="잡비제외분", F9, 0)</f>
        <v>0</v>
      </c>
      <c r="AA9">
        <f>IF(P9="사급자재대", L9, 0)</f>
        <v>0</v>
      </c>
      <c r="AB9">
        <f>IF(P9="관급자재대", L9, 0)</f>
        <v>0</v>
      </c>
      <c r="AC9">
        <f>IF(P9="사용자항목1", L9, 0)</f>
        <v>0</v>
      </c>
      <c r="AD9">
        <f>IF(P9="사용자항목2", L9, 0)</f>
        <v>0</v>
      </c>
      <c r="AE9">
        <f>IF(P9="안전관리비", L9, 0)</f>
        <v>0</v>
      </c>
      <c r="AF9">
        <f>IF(P9="품질관리비", L9, 0)</f>
        <v>0</v>
      </c>
      <c r="AG9">
        <f>IF(P9="작업부산물(철거해체)", L9, 0)</f>
        <v>0</v>
      </c>
      <c r="AH9">
        <f>IF(P9="사용자항목6", L9, 0)</f>
        <v>0</v>
      </c>
      <c r="AI9">
        <f>IF(P9="사용자항목7", L9, 0)</f>
        <v>0</v>
      </c>
      <c r="AJ9">
        <f>IF(P9="사용자항목8", L9, 0)</f>
        <v>0</v>
      </c>
      <c r="AK9">
        <f>IF(P9="사용자항목9", L9, 0)</f>
        <v>0</v>
      </c>
      <c r="AL9">
        <f>IF(P9="사용자항목10", L9, 0)</f>
        <v>0</v>
      </c>
      <c r="AM9">
        <f>IF(P9="사용자항목11", L9, 0)</f>
        <v>0</v>
      </c>
      <c r="AN9">
        <f>IF(P9="사용자항목12", L9, 0)</f>
        <v>0</v>
      </c>
      <c r="AO9">
        <f>IF(P9="사용자항목13", L9, 0)</f>
        <v>0</v>
      </c>
      <c r="AP9">
        <f>IF(P9="사용자항목14", L9, 0)</f>
        <v>0</v>
      </c>
      <c r="AQ9">
        <f>IF(P9="사용자항목15", L9, 0)</f>
        <v>0</v>
      </c>
      <c r="AR9">
        <f>IF(P9="사용자항목16", L9, 0)</f>
        <v>0</v>
      </c>
      <c r="AS9">
        <f>IF(P9="사용자항목17", L9, 0)</f>
        <v>0</v>
      </c>
      <c r="AT9">
        <f>IF(P9="사용자항목18", L9, 0)</f>
        <v>0</v>
      </c>
      <c r="AU9">
        <f>IF(P9="사용자항목19", L9, 0)</f>
        <v>0</v>
      </c>
      <c r="AY9" s="1" t="s">
        <v>99</v>
      </c>
    </row>
    <row r="10" spans="1:51" ht="20.65" customHeight="1" x14ac:dyDescent="0.3">
      <c r="A10" s="6" t="s">
        <v>100</v>
      </c>
      <c r="B10" s="6" t="s">
        <v>101</v>
      </c>
      <c r="C10" s="8" t="s">
        <v>21</v>
      </c>
      <c r="D10" s="9">
        <v>144.63</v>
      </c>
      <c r="E10" s="9"/>
      <c r="F10" s="9"/>
      <c r="G10" s="9"/>
      <c r="H10" s="9"/>
      <c r="I10" s="9"/>
      <c r="J10" s="9"/>
      <c r="K10" s="9"/>
      <c r="L10" s="9"/>
      <c r="M10" s="15"/>
      <c r="O10" t="str">
        <f>""</f>
        <v/>
      </c>
      <c r="P10" s="1" t="s">
        <v>71</v>
      </c>
      <c r="Q10">
        <v>1</v>
      </c>
      <c r="R10">
        <f>IF(P10="기계경비", J10, 0)</f>
        <v>0</v>
      </c>
      <c r="S10">
        <f>IF(P10="운반비", L10, 0)</f>
        <v>0</v>
      </c>
      <c r="T10">
        <f>IF(P10="작업부산물", F10, 0)</f>
        <v>0</v>
      </c>
      <c r="U10">
        <f>IF(P10="관급", F10, 0)</f>
        <v>0</v>
      </c>
      <c r="V10">
        <f>IF(P10="외주비", J10, 0)</f>
        <v>0</v>
      </c>
      <c r="W10">
        <f>IF(P10="장비비", J10, 0)</f>
        <v>0</v>
      </c>
      <c r="X10">
        <f>IF(P10="폐기물처리비", L10, 0)</f>
        <v>0</v>
      </c>
      <c r="Y10">
        <f>IF(P10="가설비", J10, 0)</f>
        <v>0</v>
      </c>
      <c r="Z10">
        <f>IF(P10="잡비제외분", F10, 0)</f>
        <v>0</v>
      </c>
      <c r="AA10">
        <f>IF(P10="사급자재대", L10, 0)</f>
        <v>0</v>
      </c>
      <c r="AB10">
        <f>IF(P10="관급자재대", L10, 0)</f>
        <v>0</v>
      </c>
      <c r="AC10">
        <f>IF(P10="사용자항목1", L10, 0)</f>
        <v>0</v>
      </c>
      <c r="AD10">
        <f>IF(P10="사용자항목2", L10, 0)</f>
        <v>0</v>
      </c>
      <c r="AE10">
        <f>IF(P10="안전관리비", L10, 0)</f>
        <v>0</v>
      </c>
      <c r="AF10">
        <f>IF(P10="품질관리비", L10, 0)</f>
        <v>0</v>
      </c>
      <c r="AG10">
        <f>IF(P10="작업부산물(철거해체)", L10, 0)</f>
        <v>0</v>
      </c>
      <c r="AH10">
        <f>IF(P10="사용자항목6", L10, 0)</f>
        <v>0</v>
      </c>
      <c r="AI10">
        <f>IF(P10="사용자항목7", L10, 0)</f>
        <v>0</v>
      </c>
      <c r="AJ10">
        <f>IF(P10="사용자항목8", L10, 0)</f>
        <v>0</v>
      </c>
      <c r="AK10">
        <f>IF(P10="사용자항목9", L10, 0)</f>
        <v>0</v>
      </c>
      <c r="AL10">
        <f>IF(P10="사용자항목10", L10, 0)</f>
        <v>0</v>
      </c>
      <c r="AM10">
        <f>IF(P10="사용자항목11", L10, 0)</f>
        <v>0</v>
      </c>
      <c r="AN10">
        <f>IF(P10="사용자항목12", L10, 0)</f>
        <v>0</v>
      </c>
      <c r="AO10">
        <f>IF(P10="사용자항목13", L10, 0)</f>
        <v>0</v>
      </c>
      <c r="AP10">
        <f>IF(P10="사용자항목14", L10, 0)</f>
        <v>0</v>
      </c>
      <c r="AQ10">
        <f>IF(P10="사용자항목15", L10, 0)</f>
        <v>0</v>
      </c>
      <c r="AR10">
        <f>IF(P10="사용자항목16", L10, 0)</f>
        <v>0</v>
      </c>
      <c r="AS10">
        <f>IF(P10="사용자항목17", L10, 0)</f>
        <v>0</v>
      </c>
      <c r="AT10">
        <f>IF(P10="사용자항목18", L10, 0)</f>
        <v>0</v>
      </c>
      <c r="AU10">
        <f>IF(P10="사용자항목19", L10, 0)</f>
        <v>0</v>
      </c>
    </row>
    <row r="11" spans="1:51" ht="20.65" customHeight="1" x14ac:dyDescent="0.3">
      <c r="A11" s="7"/>
      <c r="B11" s="7"/>
      <c r="C11" s="14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51" ht="20.65" customHeight="1" x14ac:dyDescent="0.3">
      <c r="A12" s="7"/>
      <c r="B12" s="7"/>
      <c r="C12" s="14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51" ht="20.65" customHeight="1" x14ac:dyDescent="0.3">
      <c r="A13" s="7"/>
      <c r="B13" s="7"/>
      <c r="C13" s="14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51" ht="20.65" customHeight="1" x14ac:dyDescent="0.3">
      <c r="A14" s="7"/>
      <c r="B14" s="7"/>
      <c r="C14" s="14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51" ht="20.65" customHeight="1" x14ac:dyDescent="0.3">
      <c r="A15" s="7"/>
      <c r="B15" s="7"/>
      <c r="C15" s="14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51" ht="20.65" customHeight="1" x14ac:dyDescent="0.3">
      <c r="A16" s="7"/>
      <c r="B16" s="7"/>
      <c r="C16" s="14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51" ht="20.65" customHeight="1" x14ac:dyDescent="0.3">
      <c r="A17" s="7"/>
      <c r="B17" s="7"/>
      <c r="C17" s="14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51" ht="20.65" customHeight="1" x14ac:dyDescent="0.3">
      <c r="A18" s="7"/>
      <c r="B18" s="7"/>
      <c r="C18" s="14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51" ht="20.65" customHeight="1" x14ac:dyDescent="0.3">
      <c r="A19" s="7"/>
      <c r="B19" s="7"/>
      <c r="C19" s="14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51" ht="20.65" customHeight="1" x14ac:dyDescent="0.3">
      <c r="A20" s="7"/>
      <c r="B20" s="7"/>
      <c r="C20" s="14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51" ht="20.65" customHeight="1" x14ac:dyDescent="0.3">
      <c r="A21" s="7"/>
      <c r="B21" s="7"/>
      <c r="C21" s="14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51" ht="20.65" customHeight="1" x14ac:dyDescent="0.3">
      <c r="A22" s="7"/>
      <c r="B22" s="7"/>
      <c r="C22" s="14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51" ht="20.65" customHeight="1" x14ac:dyDescent="0.3">
      <c r="A23" s="7"/>
      <c r="B23" s="7"/>
      <c r="C23" s="14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51" ht="20.65" customHeight="1" x14ac:dyDescent="0.3">
      <c r="A24" s="7"/>
      <c r="B24" s="7"/>
      <c r="C24" s="14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51" ht="20.65" customHeight="1" x14ac:dyDescent="0.3">
      <c r="A25" s="10" t="s">
        <v>72</v>
      </c>
      <c r="B25" s="11"/>
      <c r="C25" s="12"/>
      <c r="D25" s="13"/>
      <c r="E25" s="13"/>
      <c r="F25" s="13">
        <f>ROUNDDOWN(SUMIF(Q6:Q24, "1", F6:F24), 0)</f>
        <v>0</v>
      </c>
      <c r="G25" s="13"/>
      <c r="H25" s="13">
        <f>ROUNDDOWN(SUMIF(Q6:Q24, "1", H6:H24), 0)</f>
        <v>0</v>
      </c>
      <c r="I25" s="13"/>
      <c r="J25" s="13">
        <f>ROUNDDOWN(SUMIF(Q6:Q24, "1", J6:J24), 0)</f>
        <v>0</v>
      </c>
      <c r="K25" s="13"/>
      <c r="L25" s="13">
        <f>F25+H25+J25</f>
        <v>0</v>
      </c>
      <c r="M25" s="13"/>
      <c r="R25">
        <f t="shared" ref="R25:AY25" si="0">ROUNDDOWN(SUM(R6:R10), 0)</f>
        <v>0</v>
      </c>
      <c r="S25">
        <f t="shared" si="0"/>
        <v>0</v>
      </c>
      <c r="T25">
        <f t="shared" si="0"/>
        <v>0</v>
      </c>
      <c r="U25">
        <f t="shared" si="0"/>
        <v>0</v>
      </c>
      <c r="V25">
        <f t="shared" si="0"/>
        <v>0</v>
      </c>
      <c r="W25">
        <f t="shared" si="0"/>
        <v>0</v>
      </c>
      <c r="X25">
        <f t="shared" si="0"/>
        <v>0</v>
      </c>
      <c r="Y25">
        <f t="shared" si="0"/>
        <v>0</v>
      </c>
      <c r="Z25">
        <f t="shared" si="0"/>
        <v>0</v>
      </c>
      <c r="AA25">
        <f t="shared" si="0"/>
        <v>0</v>
      </c>
      <c r="AB25">
        <f t="shared" si="0"/>
        <v>0</v>
      </c>
      <c r="AC25">
        <f t="shared" si="0"/>
        <v>0</v>
      </c>
      <c r="AD25">
        <f t="shared" si="0"/>
        <v>0</v>
      </c>
      <c r="AE25">
        <f t="shared" si="0"/>
        <v>0</v>
      </c>
      <c r="AF25">
        <f t="shared" si="0"/>
        <v>0</v>
      </c>
      <c r="AG25">
        <f t="shared" si="0"/>
        <v>0</v>
      </c>
      <c r="AH25">
        <f t="shared" si="0"/>
        <v>0</v>
      </c>
      <c r="AI25">
        <f t="shared" si="0"/>
        <v>0</v>
      </c>
      <c r="AJ25">
        <f t="shared" si="0"/>
        <v>0</v>
      </c>
      <c r="AK25">
        <f t="shared" si="0"/>
        <v>0</v>
      </c>
      <c r="AL25">
        <f t="shared" si="0"/>
        <v>0</v>
      </c>
      <c r="AM25">
        <f t="shared" si="0"/>
        <v>0</v>
      </c>
      <c r="AN25">
        <f t="shared" si="0"/>
        <v>0</v>
      </c>
      <c r="AO25">
        <f t="shared" si="0"/>
        <v>0</v>
      </c>
      <c r="AP25">
        <f t="shared" si="0"/>
        <v>0</v>
      </c>
      <c r="AQ25">
        <f t="shared" si="0"/>
        <v>0</v>
      </c>
      <c r="AR25">
        <f t="shared" si="0"/>
        <v>0</v>
      </c>
      <c r="AS25">
        <f t="shared" si="0"/>
        <v>0</v>
      </c>
      <c r="AT25">
        <f t="shared" si="0"/>
        <v>0</v>
      </c>
      <c r="AU25">
        <f t="shared" si="0"/>
        <v>0</v>
      </c>
      <c r="AV25">
        <f t="shared" si="0"/>
        <v>0</v>
      </c>
      <c r="AW25">
        <f t="shared" si="0"/>
        <v>0</v>
      </c>
      <c r="AX25">
        <f t="shared" si="0"/>
        <v>0</v>
      </c>
      <c r="AY25">
        <f t="shared" si="0"/>
        <v>0</v>
      </c>
    </row>
    <row r="26" spans="1:51" ht="20.65" customHeight="1" x14ac:dyDescent="0.3">
      <c r="A26" s="20" t="s">
        <v>231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51" ht="20.65" customHeight="1" x14ac:dyDescent="0.3">
      <c r="A27" s="6" t="s">
        <v>40</v>
      </c>
      <c r="B27" s="6" t="s">
        <v>41</v>
      </c>
      <c r="C27" s="8" t="s">
        <v>3</v>
      </c>
      <c r="D27" s="9">
        <v>8</v>
      </c>
      <c r="E27" s="9"/>
      <c r="F27" s="9"/>
      <c r="G27" s="9"/>
      <c r="H27" s="9"/>
      <c r="I27" s="9"/>
      <c r="J27" s="9"/>
      <c r="K27" s="9"/>
      <c r="L27" s="9"/>
      <c r="M27" s="15"/>
      <c r="O27" t="str">
        <f>"01"</f>
        <v>01</v>
      </c>
      <c r="P27" s="1" t="s">
        <v>71</v>
      </c>
      <c r="Q27">
        <v>1</v>
      </c>
      <c r="R27">
        <f t="shared" ref="R27:R33" si="1">IF(P27="기계경비", J27, 0)</f>
        <v>0</v>
      </c>
      <c r="S27">
        <f t="shared" ref="S27:S33" si="2">IF(P27="운반비", L27, 0)</f>
        <v>0</v>
      </c>
      <c r="T27">
        <f t="shared" ref="T27:T33" si="3">IF(P27="작업부산물", F27, 0)</f>
        <v>0</v>
      </c>
      <c r="U27">
        <f t="shared" ref="U27:U33" si="4">IF(P27="관급", F27, 0)</f>
        <v>0</v>
      </c>
      <c r="V27">
        <f t="shared" ref="V27:V33" si="5">IF(P27="외주비", J27, 0)</f>
        <v>0</v>
      </c>
      <c r="W27">
        <f t="shared" ref="W27:W33" si="6">IF(P27="장비비", J27, 0)</f>
        <v>0</v>
      </c>
      <c r="X27">
        <f t="shared" ref="X27:X33" si="7">IF(P27="폐기물처리비", L27, 0)</f>
        <v>0</v>
      </c>
      <c r="Y27">
        <f t="shared" ref="Y27:Y33" si="8">IF(P27="가설비", J27, 0)</f>
        <v>0</v>
      </c>
      <c r="Z27">
        <f t="shared" ref="Z27:Z33" si="9">IF(P27="잡비제외분", F27, 0)</f>
        <v>0</v>
      </c>
      <c r="AA27">
        <f t="shared" ref="AA27:AA33" si="10">IF(P27="사급자재대", L27, 0)</f>
        <v>0</v>
      </c>
      <c r="AB27">
        <f t="shared" ref="AB27:AB33" si="11">IF(P27="관급자재대", L27, 0)</f>
        <v>0</v>
      </c>
      <c r="AC27">
        <f t="shared" ref="AC27:AC33" si="12">IF(P27="사용자항목1", L27, 0)</f>
        <v>0</v>
      </c>
      <c r="AD27">
        <f t="shared" ref="AD27:AD33" si="13">IF(P27="사용자항목2", L27, 0)</f>
        <v>0</v>
      </c>
      <c r="AE27">
        <f t="shared" ref="AE27:AE33" si="14">IF(P27="안전관리비", L27, 0)</f>
        <v>0</v>
      </c>
      <c r="AF27">
        <f t="shared" ref="AF27:AF33" si="15">IF(P27="품질관리비", L27, 0)</f>
        <v>0</v>
      </c>
      <c r="AG27">
        <f t="shared" ref="AG27:AG33" si="16">IF(P27="작업부산물(철거해체)", L27, 0)</f>
        <v>0</v>
      </c>
      <c r="AH27">
        <f t="shared" ref="AH27:AH33" si="17">IF(P27="사용자항목6", L27, 0)</f>
        <v>0</v>
      </c>
      <c r="AI27">
        <f t="shared" ref="AI27:AI33" si="18">IF(P27="사용자항목7", L27, 0)</f>
        <v>0</v>
      </c>
      <c r="AJ27">
        <f t="shared" ref="AJ27:AJ33" si="19">IF(P27="사용자항목8", L27, 0)</f>
        <v>0</v>
      </c>
      <c r="AK27">
        <f t="shared" ref="AK27:AK33" si="20">IF(P27="사용자항목9", L27, 0)</f>
        <v>0</v>
      </c>
      <c r="AL27">
        <f t="shared" ref="AL27:AL33" si="21">IF(P27="사용자항목10", L27, 0)</f>
        <v>0</v>
      </c>
      <c r="AM27">
        <f t="shared" ref="AM27:AM33" si="22">IF(P27="사용자항목11", L27, 0)</f>
        <v>0</v>
      </c>
      <c r="AN27">
        <f t="shared" ref="AN27:AN33" si="23">IF(P27="사용자항목12", L27, 0)</f>
        <v>0</v>
      </c>
      <c r="AO27">
        <f t="shared" ref="AO27:AO33" si="24">IF(P27="사용자항목13", L27, 0)</f>
        <v>0</v>
      </c>
      <c r="AP27">
        <f t="shared" ref="AP27:AP33" si="25">IF(P27="사용자항목14", L27, 0)</f>
        <v>0</v>
      </c>
      <c r="AQ27">
        <f t="shared" ref="AQ27:AQ33" si="26">IF(P27="사용자항목15", L27, 0)</f>
        <v>0</v>
      </c>
      <c r="AR27">
        <f t="shared" ref="AR27:AR33" si="27">IF(P27="사용자항목16", L27, 0)</f>
        <v>0</v>
      </c>
      <c r="AS27">
        <f t="shared" ref="AS27:AS33" si="28">IF(P27="사용자항목17", L27, 0)</f>
        <v>0</v>
      </c>
      <c r="AT27">
        <f t="shared" ref="AT27:AT33" si="29">IF(P27="사용자항목18", L27, 0)</f>
        <v>0</v>
      </c>
      <c r="AU27">
        <f t="shared" ref="AU27:AU33" si="30">IF(P27="사용자항목19", L27, 0)</f>
        <v>0</v>
      </c>
    </row>
    <row r="28" spans="1:51" ht="20.65" customHeight="1" x14ac:dyDescent="0.3">
      <c r="A28" s="6" t="s">
        <v>102</v>
      </c>
      <c r="B28" s="6" t="s">
        <v>103</v>
      </c>
      <c r="C28" s="8" t="s">
        <v>75</v>
      </c>
      <c r="D28" s="9">
        <v>8</v>
      </c>
      <c r="E28" s="9"/>
      <c r="F28" s="9"/>
      <c r="G28" s="9"/>
      <c r="H28" s="9"/>
      <c r="I28" s="9"/>
      <c r="J28" s="9"/>
      <c r="K28" s="9"/>
      <c r="L28" s="9"/>
      <c r="M28" s="15"/>
      <c r="O28" t="str">
        <f>""</f>
        <v/>
      </c>
      <c r="P28" s="1" t="s">
        <v>71</v>
      </c>
      <c r="Q28">
        <v>1</v>
      </c>
      <c r="R28">
        <f t="shared" si="1"/>
        <v>0</v>
      </c>
      <c r="S28">
        <f t="shared" si="2"/>
        <v>0</v>
      </c>
      <c r="T28">
        <f t="shared" si="3"/>
        <v>0</v>
      </c>
      <c r="U28">
        <f t="shared" si="4"/>
        <v>0</v>
      </c>
      <c r="V28">
        <f t="shared" si="5"/>
        <v>0</v>
      </c>
      <c r="W28">
        <f t="shared" si="6"/>
        <v>0</v>
      </c>
      <c r="X28">
        <f t="shared" si="7"/>
        <v>0</v>
      </c>
      <c r="Y28">
        <f t="shared" si="8"/>
        <v>0</v>
      </c>
      <c r="Z28">
        <f t="shared" si="9"/>
        <v>0</v>
      </c>
      <c r="AA28">
        <f t="shared" si="10"/>
        <v>0</v>
      </c>
      <c r="AB28">
        <f t="shared" si="11"/>
        <v>0</v>
      </c>
      <c r="AC28">
        <f t="shared" si="12"/>
        <v>0</v>
      </c>
      <c r="AD28">
        <f t="shared" si="13"/>
        <v>0</v>
      </c>
      <c r="AE28">
        <f t="shared" si="14"/>
        <v>0</v>
      </c>
      <c r="AF28">
        <f t="shared" si="15"/>
        <v>0</v>
      </c>
      <c r="AG28">
        <f t="shared" si="16"/>
        <v>0</v>
      </c>
      <c r="AH28">
        <f t="shared" si="17"/>
        <v>0</v>
      </c>
      <c r="AI28">
        <f t="shared" si="18"/>
        <v>0</v>
      </c>
      <c r="AJ28">
        <f t="shared" si="19"/>
        <v>0</v>
      </c>
      <c r="AK28">
        <f t="shared" si="20"/>
        <v>0</v>
      </c>
      <c r="AL28">
        <f t="shared" si="21"/>
        <v>0</v>
      </c>
      <c r="AM28">
        <f t="shared" si="22"/>
        <v>0</v>
      </c>
      <c r="AN28">
        <f t="shared" si="23"/>
        <v>0</v>
      </c>
      <c r="AO28">
        <f t="shared" si="24"/>
        <v>0</v>
      </c>
      <c r="AP28">
        <f t="shared" si="25"/>
        <v>0</v>
      </c>
      <c r="AQ28">
        <f t="shared" si="26"/>
        <v>0</v>
      </c>
      <c r="AR28">
        <f t="shared" si="27"/>
        <v>0</v>
      </c>
      <c r="AS28">
        <f t="shared" si="28"/>
        <v>0</v>
      </c>
      <c r="AT28">
        <f t="shared" si="29"/>
        <v>0</v>
      </c>
      <c r="AU28">
        <f t="shared" si="30"/>
        <v>0</v>
      </c>
    </row>
    <row r="29" spans="1:51" ht="20.65" customHeight="1" x14ac:dyDescent="0.3">
      <c r="A29" s="6" t="s">
        <v>104</v>
      </c>
      <c r="B29" s="7"/>
      <c r="C29" s="8" t="s">
        <v>75</v>
      </c>
      <c r="D29" s="9">
        <v>5</v>
      </c>
      <c r="E29" s="9"/>
      <c r="F29" s="9"/>
      <c r="G29" s="9"/>
      <c r="H29" s="9"/>
      <c r="I29" s="9"/>
      <c r="J29" s="9"/>
      <c r="K29" s="9"/>
      <c r="L29" s="9"/>
      <c r="M29" s="15"/>
      <c r="O29" t="str">
        <f>""</f>
        <v/>
      </c>
      <c r="P29" s="1" t="s">
        <v>71</v>
      </c>
      <c r="Q29">
        <v>1</v>
      </c>
      <c r="R29">
        <f t="shared" si="1"/>
        <v>0</v>
      </c>
      <c r="S29">
        <f t="shared" si="2"/>
        <v>0</v>
      </c>
      <c r="T29">
        <f t="shared" si="3"/>
        <v>0</v>
      </c>
      <c r="U29">
        <f t="shared" si="4"/>
        <v>0</v>
      </c>
      <c r="V29">
        <f t="shared" si="5"/>
        <v>0</v>
      </c>
      <c r="W29">
        <f t="shared" si="6"/>
        <v>0</v>
      </c>
      <c r="X29">
        <f t="shared" si="7"/>
        <v>0</v>
      </c>
      <c r="Y29">
        <f t="shared" si="8"/>
        <v>0</v>
      </c>
      <c r="Z29">
        <f t="shared" si="9"/>
        <v>0</v>
      </c>
      <c r="AA29">
        <f t="shared" si="10"/>
        <v>0</v>
      </c>
      <c r="AB29">
        <f t="shared" si="11"/>
        <v>0</v>
      </c>
      <c r="AC29">
        <f t="shared" si="12"/>
        <v>0</v>
      </c>
      <c r="AD29">
        <f t="shared" si="13"/>
        <v>0</v>
      </c>
      <c r="AE29">
        <f t="shared" si="14"/>
        <v>0</v>
      </c>
      <c r="AF29">
        <f t="shared" si="15"/>
        <v>0</v>
      </c>
      <c r="AG29">
        <f t="shared" si="16"/>
        <v>0</v>
      </c>
      <c r="AH29">
        <f t="shared" si="17"/>
        <v>0</v>
      </c>
      <c r="AI29">
        <f t="shared" si="18"/>
        <v>0</v>
      </c>
      <c r="AJ29">
        <f t="shared" si="19"/>
        <v>0</v>
      </c>
      <c r="AK29">
        <f t="shared" si="20"/>
        <v>0</v>
      </c>
      <c r="AL29">
        <f t="shared" si="21"/>
        <v>0</v>
      </c>
      <c r="AM29">
        <f t="shared" si="22"/>
        <v>0</v>
      </c>
      <c r="AN29">
        <f t="shared" si="23"/>
        <v>0</v>
      </c>
      <c r="AO29">
        <f t="shared" si="24"/>
        <v>0</v>
      </c>
      <c r="AP29">
        <f t="shared" si="25"/>
        <v>0</v>
      </c>
      <c r="AQ29">
        <f t="shared" si="26"/>
        <v>0</v>
      </c>
      <c r="AR29">
        <f t="shared" si="27"/>
        <v>0</v>
      </c>
      <c r="AS29">
        <f t="shared" si="28"/>
        <v>0</v>
      </c>
      <c r="AT29">
        <f t="shared" si="29"/>
        <v>0</v>
      </c>
      <c r="AU29">
        <f t="shared" si="30"/>
        <v>0</v>
      </c>
    </row>
    <row r="30" spans="1:51" ht="20.65" customHeight="1" x14ac:dyDescent="0.3">
      <c r="A30" s="6" t="s">
        <v>80</v>
      </c>
      <c r="B30" s="6" t="s">
        <v>105</v>
      </c>
      <c r="C30" s="8" t="s">
        <v>21</v>
      </c>
      <c r="D30" s="9">
        <v>80</v>
      </c>
      <c r="E30" s="9"/>
      <c r="F30" s="9"/>
      <c r="G30" s="9"/>
      <c r="H30" s="9"/>
      <c r="I30" s="9"/>
      <c r="J30" s="9"/>
      <c r="K30" s="9"/>
      <c r="L30" s="9"/>
      <c r="M30" s="15"/>
      <c r="O30" t="str">
        <f>""</f>
        <v/>
      </c>
      <c r="P30" s="1" t="s">
        <v>71</v>
      </c>
      <c r="Q30">
        <v>1</v>
      </c>
      <c r="R30">
        <f t="shared" si="1"/>
        <v>0</v>
      </c>
      <c r="S30">
        <f t="shared" si="2"/>
        <v>0</v>
      </c>
      <c r="T30">
        <f t="shared" si="3"/>
        <v>0</v>
      </c>
      <c r="U30">
        <f t="shared" si="4"/>
        <v>0</v>
      </c>
      <c r="V30">
        <f t="shared" si="5"/>
        <v>0</v>
      </c>
      <c r="W30">
        <f t="shared" si="6"/>
        <v>0</v>
      </c>
      <c r="X30">
        <f t="shared" si="7"/>
        <v>0</v>
      </c>
      <c r="Y30">
        <f t="shared" si="8"/>
        <v>0</v>
      </c>
      <c r="Z30">
        <f t="shared" si="9"/>
        <v>0</v>
      </c>
      <c r="AA30">
        <f t="shared" si="10"/>
        <v>0</v>
      </c>
      <c r="AB30">
        <f t="shared" si="11"/>
        <v>0</v>
      </c>
      <c r="AC30">
        <f t="shared" si="12"/>
        <v>0</v>
      </c>
      <c r="AD30">
        <f t="shared" si="13"/>
        <v>0</v>
      </c>
      <c r="AE30">
        <f t="shared" si="14"/>
        <v>0</v>
      </c>
      <c r="AF30">
        <f t="shared" si="15"/>
        <v>0</v>
      </c>
      <c r="AG30">
        <f t="shared" si="16"/>
        <v>0</v>
      </c>
      <c r="AH30">
        <f t="shared" si="17"/>
        <v>0</v>
      </c>
      <c r="AI30">
        <f t="shared" si="18"/>
        <v>0</v>
      </c>
      <c r="AJ30">
        <f t="shared" si="19"/>
        <v>0</v>
      </c>
      <c r="AK30">
        <f t="shared" si="20"/>
        <v>0</v>
      </c>
      <c r="AL30">
        <f t="shared" si="21"/>
        <v>0</v>
      </c>
      <c r="AM30">
        <f t="shared" si="22"/>
        <v>0</v>
      </c>
      <c r="AN30">
        <f t="shared" si="23"/>
        <v>0</v>
      </c>
      <c r="AO30">
        <f t="shared" si="24"/>
        <v>0</v>
      </c>
      <c r="AP30">
        <f t="shared" si="25"/>
        <v>0</v>
      </c>
      <c r="AQ30">
        <f t="shared" si="26"/>
        <v>0</v>
      </c>
      <c r="AR30">
        <f t="shared" si="27"/>
        <v>0</v>
      </c>
      <c r="AS30">
        <f t="shared" si="28"/>
        <v>0</v>
      </c>
      <c r="AT30">
        <f t="shared" si="29"/>
        <v>0</v>
      </c>
      <c r="AU30">
        <f t="shared" si="30"/>
        <v>0</v>
      </c>
    </row>
    <row r="31" spans="1:51" ht="20.65" customHeight="1" x14ac:dyDescent="0.3">
      <c r="A31" s="6" t="s">
        <v>106</v>
      </c>
      <c r="B31" s="6" t="s">
        <v>107</v>
      </c>
      <c r="C31" s="8" t="s">
        <v>21</v>
      </c>
      <c r="D31" s="9">
        <v>80</v>
      </c>
      <c r="E31" s="9"/>
      <c r="F31" s="9"/>
      <c r="G31" s="9"/>
      <c r="H31" s="9"/>
      <c r="I31" s="9"/>
      <c r="J31" s="9"/>
      <c r="K31" s="9"/>
      <c r="L31" s="9"/>
      <c r="M31" s="15"/>
      <c r="O31" t="str">
        <f>""</f>
        <v/>
      </c>
      <c r="P31" s="1" t="s">
        <v>71</v>
      </c>
      <c r="Q31">
        <v>1</v>
      </c>
      <c r="R31">
        <f t="shared" si="1"/>
        <v>0</v>
      </c>
      <c r="S31">
        <f t="shared" si="2"/>
        <v>0</v>
      </c>
      <c r="T31">
        <f t="shared" si="3"/>
        <v>0</v>
      </c>
      <c r="U31">
        <f t="shared" si="4"/>
        <v>0</v>
      </c>
      <c r="V31">
        <f t="shared" si="5"/>
        <v>0</v>
      </c>
      <c r="W31">
        <f t="shared" si="6"/>
        <v>0</v>
      </c>
      <c r="X31">
        <f t="shared" si="7"/>
        <v>0</v>
      </c>
      <c r="Y31">
        <f t="shared" si="8"/>
        <v>0</v>
      </c>
      <c r="Z31">
        <f t="shared" si="9"/>
        <v>0</v>
      </c>
      <c r="AA31">
        <f t="shared" si="10"/>
        <v>0</v>
      </c>
      <c r="AB31">
        <f t="shared" si="11"/>
        <v>0</v>
      </c>
      <c r="AC31">
        <f t="shared" si="12"/>
        <v>0</v>
      </c>
      <c r="AD31">
        <f t="shared" si="13"/>
        <v>0</v>
      </c>
      <c r="AE31">
        <f t="shared" si="14"/>
        <v>0</v>
      </c>
      <c r="AF31">
        <f t="shared" si="15"/>
        <v>0</v>
      </c>
      <c r="AG31">
        <f t="shared" si="16"/>
        <v>0</v>
      </c>
      <c r="AH31">
        <f t="shared" si="17"/>
        <v>0</v>
      </c>
      <c r="AI31">
        <f t="shared" si="18"/>
        <v>0</v>
      </c>
      <c r="AJ31">
        <f t="shared" si="19"/>
        <v>0</v>
      </c>
      <c r="AK31">
        <f t="shared" si="20"/>
        <v>0</v>
      </c>
      <c r="AL31">
        <f t="shared" si="21"/>
        <v>0</v>
      </c>
      <c r="AM31">
        <f t="shared" si="22"/>
        <v>0</v>
      </c>
      <c r="AN31">
        <f t="shared" si="23"/>
        <v>0</v>
      </c>
      <c r="AO31">
        <f t="shared" si="24"/>
        <v>0</v>
      </c>
      <c r="AP31">
        <f t="shared" si="25"/>
        <v>0</v>
      </c>
      <c r="AQ31">
        <f t="shared" si="26"/>
        <v>0</v>
      </c>
      <c r="AR31">
        <f t="shared" si="27"/>
        <v>0</v>
      </c>
      <c r="AS31">
        <f t="shared" si="28"/>
        <v>0</v>
      </c>
      <c r="AT31">
        <f t="shared" si="29"/>
        <v>0</v>
      </c>
      <c r="AU31">
        <f t="shared" si="30"/>
        <v>0</v>
      </c>
    </row>
    <row r="32" spans="1:51" ht="20.65" customHeight="1" x14ac:dyDescent="0.3">
      <c r="A32" s="6" t="s">
        <v>108</v>
      </c>
      <c r="B32" s="6" t="s">
        <v>109</v>
      </c>
      <c r="C32" s="8" t="s">
        <v>75</v>
      </c>
      <c r="D32" s="9">
        <v>40</v>
      </c>
      <c r="E32" s="9"/>
      <c r="F32" s="9"/>
      <c r="G32" s="9"/>
      <c r="H32" s="9"/>
      <c r="I32" s="9"/>
      <c r="J32" s="9"/>
      <c r="K32" s="9"/>
      <c r="L32" s="9"/>
      <c r="M32" s="15"/>
      <c r="O32" t="str">
        <f>""</f>
        <v/>
      </c>
      <c r="P32" s="1" t="s">
        <v>71</v>
      </c>
      <c r="Q32">
        <v>1</v>
      </c>
      <c r="R32">
        <f t="shared" si="1"/>
        <v>0</v>
      </c>
      <c r="S32">
        <f t="shared" si="2"/>
        <v>0</v>
      </c>
      <c r="T32">
        <f t="shared" si="3"/>
        <v>0</v>
      </c>
      <c r="U32">
        <f t="shared" si="4"/>
        <v>0</v>
      </c>
      <c r="V32">
        <f t="shared" si="5"/>
        <v>0</v>
      </c>
      <c r="W32">
        <f t="shared" si="6"/>
        <v>0</v>
      </c>
      <c r="X32">
        <f t="shared" si="7"/>
        <v>0</v>
      </c>
      <c r="Y32">
        <f t="shared" si="8"/>
        <v>0</v>
      </c>
      <c r="Z32">
        <f t="shared" si="9"/>
        <v>0</v>
      </c>
      <c r="AA32">
        <f t="shared" si="10"/>
        <v>0</v>
      </c>
      <c r="AB32">
        <f t="shared" si="11"/>
        <v>0</v>
      </c>
      <c r="AC32">
        <f t="shared" si="12"/>
        <v>0</v>
      </c>
      <c r="AD32">
        <f t="shared" si="13"/>
        <v>0</v>
      </c>
      <c r="AE32">
        <f t="shared" si="14"/>
        <v>0</v>
      </c>
      <c r="AF32">
        <f t="shared" si="15"/>
        <v>0</v>
      </c>
      <c r="AG32">
        <f t="shared" si="16"/>
        <v>0</v>
      </c>
      <c r="AH32">
        <f t="shared" si="17"/>
        <v>0</v>
      </c>
      <c r="AI32">
        <f t="shared" si="18"/>
        <v>0</v>
      </c>
      <c r="AJ32">
        <f t="shared" si="19"/>
        <v>0</v>
      </c>
      <c r="AK32">
        <f t="shared" si="20"/>
        <v>0</v>
      </c>
      <c r="AL32">
        <f t="shared" si="21"/>
        <v>0</v>
      </c>
      <c r="AM32">
        <f t="shared" si="22"/>
        <v>0</v>
      </c>
      <c r="AN32">
        <f t="shared" si="23"/>
        <v>0</v>
      </c>
      <c r="AO32">
        <f t="shared" si="24"/>
        <v>0</v>
      </c>
      <c r="AP32">
        <f t="shared" si="25"/>
        <v>0</v>
      </c>
      <c r="AQ32">
        <f t="shared" si="26"/>
        <v>0</v>
      </c>
      <c r="AR32">
        <f t="shared" si="27"/>
        <v>0</v>
      </c>
      <c r="AS32">
        <f t="shared" si="28"/>
        <v>0</v>
      </c>
      <c r="AT32">
        <f t="shared" si="29"/>
        <v>0</v>
      </c>
      <c r="AU32">
        <f t="shared" si="30"/>
        <v>0</v>
      </c>
    </row>
    <row r="33" spans="1:51" ht="20.65" customHeight="1" x14ac:dyDescent="0.3">
      <c r="A33" s="6" t="s">
        <v>73</v>
      </c>
      <c r="B33" s="6" t="s">
        <v>74</v>
      </c>
      <c r="C33" s="8" t="s">
        <v>75</v>
      </c>
      <c r="D33" s="9">
        <v>5</v>
      </c>
      <c r="E33" s="9"/>
      <c r="F33" s="9"/>
      <c r="G33" s="9"/>
      <c r="H33" s="9"/>
      <c r="I33" s="9"/>
      <c r="J33" s="9"/>
      <c r="K33" s="9"/>
      <c r="L33" s="9"/>
      <c r="M33" s="15"/>
      <c r="O33" t="str">
        <f>""</f>
        <v/>
      </c>
      <c r="P33" s="1" t="s">
        <v>71</v>
      </c>
      <c r="Q33">
        <v>1</v>
      </c>
      <c r="R33">
        <f t="shared" si="1"/>
        <v>0</v>
      </c>
      <c r="S33">
        <f t="shared" si="2"/>
        <v>0</v>
      </c>
      <c r="T33">
        <f t="shared" si="3"/>
        <v>0</v>
      </c>
      <c r="U33">
        <f t="shared" si="4"/>
        <v>0</v>
      </c>
      <c r="V33">
        <f t="shared" si="5"/>
        <v>0</v>
      </c>
      <c r="W33">
        <f t="shared" si="6"/>
        <v>0</v>
      </c>
      <c r="X33">
        <f t="shared" si="7"/>
        <v>0</v>
      </c>
      <c r="Y33">
        <f t="shared" si="8"/>
        <v>0</v>
      </c>
      <c r="Z33">
        <f t="shared" si="9"/>
        <v>0</v>
      </c>
      <c r="AA33">
        <f t="shared" si="10"/>
        <v>0</v>
      </c>
      <c r="AB33">
        <f t="shared" si="11"/>
        <v>0</v>
      </c>
      <c r="AC33">
        <f t="shared" si="12"/>
        <v>0</v>
      </c>
      <c r="AD33">
        <f t="shared" si="13"/>
        <v>0</v>
      </c>
      <c r="AE33">
        <f t="shared" si="14"/>
        <v>0</v>
      </c>
      <c r="AF33">
        <f t="shared" si="15"/>
        <v>0</v>
      </c>
      <c r="AG33">
        <f t="shared" si="16"/>
        <v>0</v>
      </c>
      <c r="AH33">
        <f t="shared" si="17"/>
        <v>0</v>
      </c>
      <c r="AI33">
        <f t="shared" si="18"/>
        <v>0</v>
      </c>
      <c r="AJ33">
        <f t="shared" si="19"/>
        <v>0</v>
      </c>
      <c r="AK33">
        <f t="shared" si="20"/>
        <v>0</v>
      </c>
      <c r="AL33">
        <f t="shared" si="21"/>
        <v>0</v>
      </c>
      <c r="AM33">
        <f t="shared" si="22"/>
        <v>0</v>
      </c>
      <c r="AN33">
        <f t="shared" si="23"/>
        <v>0</v>
      </c>
      <c r="AO33">
        <f t="shared" si="24"/>
        <v>0</v>
      </c>
      <c r="AP33">
        <f t="shared" si="25"/>
        <v>0</v>
      </c>
      <c r="AQ33">
        <f t="shared" si="26"/>
        <v>0</v>
      </c>
      <c r="AR33">
        <f t="shared" si="27"/>
        <v>0</v>
      </c>
      <c r="AS33">
        <f t="shared" si="28"/>
        <v>0</v>
      </c>
      <c r="AT33">
        <f t="shared" si="29"/>
        <v>0</v>
      </c>
      <c r="AU33">
        <f t="shared" si="30"/>
        <v>0</v>
      </c>
    </row>
    <row r="34" spans="1:51" ht="20.65" customHeight="1" x14ac:dyDescent="0.3">
      <c r="A34" s="7"/>
      <c r="B34" s="7"/>
      <c r="C34" s="14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51" ht="20.65" customHeight="1" x14ac:dyDescent="0.3">
      <c r="A35" s="7"/>
      <c r="B35" s="7"/>
      <c r="C35" s="14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51" ht="20.65" customHeight="1" x14ac:dyDescent="0.3">
      <c r="A36" s="7"/>
      <c r="B36" s="7"/>
      <c r="C36" s="14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51" ht="20.65" customHeight="1" x14ac:dyDescent="0.3">
      <c r="A37" s="7"/>
      <c r="B37" s="7"/>
      <c r="C37" s="14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51" ht="20.65" customHeight="1" x14ac:dyDescent="0.3">
      <c r="A38" s="7"/>
      <c r="B38" s="7"/>
      <c r="C38" s="14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51" ht="20.65" customHeight="1" x14ac:dyDescent="0.3">
      <c r="A39" s="7"/>
      <c r="B39" s="7"/>
      <c r="C39" s="14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51" ht="20.65" customHeight="1" x14ac:dyDescent="0.3">
      <c r="A40" s="7"/>
      <c r="B40" s="7"/>
      <c r="C40" s="14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51" ht="20.65" customHeight="1" x14ac:dyDescent="0.3">
      <c r="A41" s="7"/>
      <c r="B41" s="7"/>
      <c r="C41" s="14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51" ht="20.65" customHeight="1" x14ac:dyDescent="0.3">
      <c r="A42" s="7"/>
      <c r="B42" s="7"/>
      <c r="C42" s="14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51" ht="20.65" customHeight="1" x14ac:dyDescent="0.3">
      <c r="A43" s="7"/>
      <c r="B43" s="7"/>
      <c r="C43" s="14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51" ht="20.65" customHeight="1" x14ac:dyDescent="0.3">
      <c r="A44" s="7"/>
      <c r="B44" s="7"/>
      <c r="C44" s="14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51" ht="20.65" customHeight="1" x14ac:dyDescent="0.3">
      <c r="A45" s="7"/>
      <c r="B45" s="7"/>
      <c r="C45" s="14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51" ht="20.65" customHeight="1" x14ac:dyDescent="0.3">
      <c r="A46" s="10" t="s">
        <v>72</v>
      </c>
      <c r="B46" s="11"/>
      <c r="C46" s="12"/>
      <c r="D46" s="13"/>
      <c r="E46" s="13"/>
      <c r="F46" s="13">
        <f>ROUNDDOWN(SUMIF(Q27:Q45, "1", F27:F45), 0)</f>
        <v>0</v>
      </c>
      <c r="G46" s="13"/>
      <c r="H46" s="13">
        <f>ROUNDDOWN(SUMIF(Q27:Q45, "1", H27:H45), 0)</f>
        <v>0</v>
      </c>
      <c r="I46" s="13"/>
      <c r="J46" s="13">
        <f>ROUNDDOWN(SUMIF(Q27:Q45, "1", J27:J45), 0)</f>
        <v>0</v>
      </c>
      <c r="K46" s="13"/>
      <c r="L46" s="13">
        <f>F46+H46+J46</f>
        <v>0</v>
      </c>
      <c r="M46" s="13"/>
      <c r="R46">
        <f t="shared" ref="R46:AY46" si="31">ROUNDDOWN(SUM(R27:R33), 0)</f>
        <v>0</v>
      </c>
      <c r="S46">
        <f t="shared" si="31"/>
        <v>0</v>
      </c>
      <c r="T46">
        <f t="shared" si="31"/>
        <v>0</v>
      </c>
      <c r="U46">
        <f t="shared" si="31"/>
        <v>0</v>
      </c>
      <c r="V46">
        <f t="shared" si="31"/>
        <v>0</v>
      </c>
      <c r="W46">
        <f t="shared" si="31"/>
        <v>0</v>
      </c>
      <c r="X46">
        <f t="shared" si="31"/>
        <v>0</v>
      </c>
      <c r="Y46">
        <f t="shared" si="31"/>
        <v>0</v>
      </c>
      <c r="Z46">
        <f t="shared" si="31"/>
        <v>0</v>
      </c>
      <c r="AA46">
        <f t="shared" si="31"/>
        <v>0</v>
      </c>
      <c r="AB46">
        <f t="shared" si="31"/>
        <v>0</v>
      </c>
      <c r="AC46">
        <f t="shared" si="31"/>
        <v>0</v>
      </c>
      <c r="AD46">
        <f t="shared" si="31"/>
        <v>0</v>
      </c>
      <c r="AE46">
        <f t="shared" si="31"/>
        <v>0</v>
      </c>
      <c r="AF46">
        <f t="shared" si="31"/>
        <v>0</v>
      </c>
      <c r="AG46">
        <f t="shared" si="31"/>
        <v>0</v>
      </c>
      <c r="AH46">
        <f t="shared" si="31"/>
        <v>0</v>
      </c>
      <c r="AI46">
        <f t="shared" si="31"/>
        <v>0</v>
      </c>
      <c r="AJ46">
        <f t="shared" si="31"/>
        <v>0</v>
      </c>
      <c r="AK46">
        <f t="shared" si="31"/>
        <v>0</v>
      </c>
      <c r="AL46">
        <f t="shared" si="31"/>
        <v>0</v>
      </c>
      <c r="AM46">
        <f t="shared" si="31"/>
        <v>0</v>
      </c>
      <c r="AN46">
        <f t="shared" si="31"/>
        <v>0</v>
      </c>
      <c r="AO46">
        <f t="shared" si="31"/>
        <v>0</v>
      </c>
      <c r="AP46">
        <f t="shared" si="31"/>
        <v>0</v>
      </c>
      <c r="AQ46">
        <f t="shared" si="31"/>
        <v>0</v>
      </c>
      <c r="AR46">
        <f t="shared" si="31"/>
        <v>0</v>
      </c>
      <c r="AS46">
        <f t="shared" si="31"/>
        <v>0</v>
      </c>
      <c r="AT46">
        <f t="shared" si="31"/>
        <v>0</v>
      </c>
      <c r="AU46">
        <f t="shared" si="31"/>
        <v>0</v>
      </c>
      <c r="AV46">
        <f t="shared" si="31"/>
        <v>0</v>
      </c>
      <c r="AW46">
        <f t="shared" si="31"/>
        <v>0</v>
      </c>
      <c r="AX46">
        <f t="shared" si="31"/>
        <v>0</v>
      </c>
      <c r="AY46">
        <f t="shared" si="31"/>
        <v>0</v>
      </c>
    </row>
    <row r="47" spans="1:51" ht="20.65" customHeight="1" x14ac:dyDescent="0.3">
      <c r="A47" s="20" t="s">
        <v>232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51" ht="20.65" customHeight="1" x14ac:dyDescent="0.3">
      <c r="A48" s="6" t="s">
        <v>16</v>
      </c>
      <c r="B48" s="6" t="s">
        <v>17</v>
      </c>
      <c r="C48" s="8" t="s">
        <v>3</v>
      </c>
      <c r="D48" s="9">
        <v>75.83</v>
      </c>
      <c r="E48" s="9"/>
      <c r="F48" s="9"/>
      <c r="G48" s="9"/>
      <c r="H48" s="9"/>
      <c r="I48" s="9"/>
      <c r="J48" s="9"/>
      <c r="K48" s="9"/>
      <c r="L48" s="9"/>
      <c r="M48" s="9"/>
      <c r="O48" t="str">
        <f>"01"</f>
        <v>01</v>
      </c>
      <c r="P48" s="1" t="s">
        <v>71</v>
      </c>
      <c r="Q48">
        <v>1</v>
      </c>
      <c r="R48">
        <f t="shared" ref="R48:R55" si="32">IF(P48="기계경비", J48, 0)</f>
        <v>0</v>
      </c>
      <c r="S48">
        <f t="shared" ref="S48:S55" si="33">IF(P48="운반비", L48, 0)</f>
        <v>0</v>
      </c>
      <c r="T48">
        <f t="shared" ref="T48:T55" si="34">IF(P48="작업부산물", F48, 0)</f>
        <v>0</v>
      </c>
      <c r="U48">
        <f t="shared" ref="U48:U55" si="35">IF(P48="관급", F48, 0)</f>
        <v>0</v>
      </c>
      <c r="V48">
        <f t="shared" ref="V48:V55" si="36">IF(P48="외주비", J48, 0)</f>
        <v>0</v>
      </c>
      <c r="W48">
        <f t="shared" ref="W48:W55" si="37">IF(P48="장비비", J48, 0)</f>
        <v>0</v>
      </c>
      <c r="X48">
        <f t="shared" ref="X48:X55" si="38">IF(P48="폐기물처리비", L48, 0)</f>
        <v>0</v>
      </c>
      <c r="Y48">
        <f t="shared" ref="Y48:Y55" si="39">IF(P48="가설비", J48, 0)</f>
        <v>0</v>
      </c>
      <c r="Z48">
        <f t="shared" ref="Z48:Z55" si="40">IF(P48="잡비제외분", F48, 0)</f>
        <v>0</v>
      </c>
      <c r="AA48">
        <f t="shared" ref="AA48:AA55" si="41">IF(P48="사급자재대", L48, 0)</f>
        <v>0</v>
      </c>
      <c r="AB48">
        <f t="shared" ref="AB48:AB55" si="42">IF(P48="관급자재대", L48, 0)</f>
        <v>0</v>
      </c>
      <c r="AC48">
        <f t="shared" ref="AC48:AC55" si="43">IF(P48="사용자항목1", L48, 0)</f>
        <v>0</v>
      </c>
      <c r="AD48">
        <f t="shared" ref="AD48:AD55" si="44">IF(P48="사용자항목2", L48, 0)</f>
        <v>0</v>
      </c>
      <c r="AE48">
        <f t="shared" ref="AE48:AE55" si="45">IF(P48="안전관리비", L48, 0)</f>
        <v>0</v>
      </c>
      <c r="AF48">
        <f t="shared" ref="AF48:AF55" si="46">IF(P48="품질관리비", L48, 0)</f>
        <v>0</v>
      </c>
      <c r="AG48">
        <f t="shared" ref="AG48:AG55" si="47">IF(P48="작업부산물(철거해체)", L48, 0)</f>
        <v>0</v>
      </c>
      <c r="AH48">
        <f t="shared" ref="AH48:AH55" si="48">IF(P48="사용자항목6", L48, 0)</f>
        <v>0</v>
      </c>
      <c r="AI48">
        <f t="shared" ref="AI48:AI55" si="49">IF(P48="사용자항목7", L48, 0)</f>
        <v>0</v>
      </c>
      <c r="AJ48">
        <f t="shared" ref="AJ48:AJ55" si="50">IF(P48="사용자항목8", L48, 0)</f>
        <v>0</v>
      </c>
      <c r="AK48">
        <f t="shared" ref="AK48:AK55" si="51">IF(P48="사용자항목9", L48, 0)</f>
        <v>0</v>
      </c>
      <c r="AL48">
        <f t="shared" ref="AL48:AL55" si="52">IF(P48="사용자항목10", L48, 0)</f>
        <v>0</v>
      </c>
      <c r="AM48">
        <f t="shared" ref="AM48:AM55" si="53">IF(P48="사용자항목11", L48, 0)</f>
        <v>0</v>
      </c>
      <c r="AN48">
        <f t="shared" ref="AN48:AN55" si="54">IF(P48="사용자항목12", L48, 0)</f>
        <v>0</v>
      </c>
      <c r="AO48">
        <f t="shared" ref="AO48:AO55" si="55">IF(P48="사용자항목13", L48, 0)</f>
        <v>0</v>
      </c>
      <c r="AP48">
        <f t="shared" ref="AP48:AP55" si="56">IF(P48="사용자항목14", L48, 0)</f>
        <v>0</v>
      </c>
      <c r="AQ48">
        <f t="shared" ref="AQ48:AQ55" si="57">IF(P48="사용자항목15", L48, 0)</f>
        <v>0</v>
      </c>
      <c r="AR48">
        <f t="shared" ref="AR48:AR55" si="58">IF(P48="사용자항목16", L48, 0)</f>
        <v>0</v>
      </c>
      <c r="AS48">
        <f t="shared" ref="AS48:AS55" si="59">IF(P48="사용자항목17", L48, 0)</f>
        <v>0</v>
      </c>
      <c r="AT48">
        <f t="shared" ref="AT48:AT55" si="60">IF(P48="사용자항목18", L48, 0)</f>
        <v>0</v>
      </c>
      <c r="AU48">
        <f t="shared" ref="AU48:AU55" si="61">IF(P48="사용자항목19", L48, 0)</f>
        <v>0</v>
      </c>
    </row>
    <row r="49" spans="1:47" ht="20.65" customHeight="1" x14ac:dyDescent="0.3">
      <c r="A49" s="6" t="s">
        <v>110</v>
      </c>
      <c r="B49" s="6" t="s">
        <v>111</v>
      </c>
      <c r="C49" s="8" t="s">
        <v>21</v>
      </c>
      <c r="D49" s="9">
        <v>355.15</v>
      </c>
      <c r="E49" s="9"/>
      <c r="F49" s="9"/>
      <c r="G49" s="9"/>
      <c r="H49" s="9"/>
      <c r="I49" s="9"/>
      <c r="J49" s="9"/>
      <c r="K49" s="9"/>
      <c r="L49" s="9"/>
      <c r="M49" s="15"/>
      <c r="O49" t="str">
        <f>""</f>
        <v/>
      </c>
      <c r="P49" s="1" t="s">
        <v>71</v>
      </c>
      <c r="Q49">
        <v>1</v>
      </c>
      <c r="R49">
        <f t="shared" si="32"/>
        <v>0</v>
      </c>
      <c r="S49">
        <f t="shared" si="33"/>
        <v>0</v>
      </c>
      <c r="T49">
        <f t="shared" si="34"/>
        <v>0</v>
      </c>
      <c r="U49">
        <f t="shared" si="35"/>
        <v>0</v>
      </c>
      <c r="V49">
        <f t="shared" si="36"/>
        <v>0</v>
      </c>
      <c r="W49">
        <f t="shared" si="37"/>
        <v>0</v>
      </c>
      <c r="X49">
        <f t="shared" si="38"/>
        <v>0</v>
      </c>
      <c r="Y49">
        <f t="shared" si="39"/>
        <v>0</v>
      </c>
      <c r="Z49">
        <f t="shared" si="40"/>
        <v>0</v>
      </c>
      <c r="AA49">
        <f t="shared" si="41"/>
        <v>0</v>
      </c>
      <c r="AB49">
        <f t="shared" si="42"/>
        <v>0</v>
      </c>
      <c r="AC49">
        <f t="shared" si="43"/>
        <v>0</v>
      </c>
      <c r="AD49">
        <f t="shared" si="44"/>
        <v>0</v>
      </c>
      <c r="AE49">
        <f t="shared" si="45"/>
        <v>0</v>
      </c>
      <c r="AF49">
        <f t="shared" si="46"/>
        <v>0</v>
      </c>
      <c r="AG49">
        <f t="shared" si="47"/>
        <v>0</v>
      </c>
      <c r="AH49">
        <f t="shared" si="48"/>
        <v>0</v>
      </c>
      <c r="AI49">
        <f t="shared" si="49"/>
        <v>0</v>
      </c>
      <c r="AJ49">
        <f t="shared" si="50"/>
        <v>0</v>
      </c>
      <c r="AK49">
        <f t="shared" si="51"/>
        <v>0</v>
      </c>
      <c r="AL49">
        <f t="shared" si="52"/>
        <v>0</v>
      </c>
      <c r="AM49">
        <f t="shared" si="53"/>
        <v>0</v>
      </c>
      <c r="AN49">
        <f t="shared" si="54"/>
        <v>0</v>
      </c>
      <c r="AO49">
        <f t="shared" si="55"/>
        <v>0</v>
      </c>
      <c r="AP49">
        <f t="shared" si="56"/>
        <v>0</v>
      </c>
      <c r="AQ49">
        <f t="shared" si="57"/>
        <v>0</v>
      </c>
      <c r="AR49">
        <f t="shared" si="58"/>
        <v>0</v>
      </c>
      <c r="AS49">
        <f t="shared" si="59"/>
        <v>0</v>
      </c>
      <c r="AT49">
        <f t="shared" si="60"/>
        <v>0</v>
      </c>
      <c r="AU49">
        <f t="shared" si="61"/>
        <v>0</v>
      </c>
    </row>
    <row r="50" spans="1:47" ht="20.65" customHeight="1" x14ac:dyDescent="0.3">
      <c r="A50" s="6" t="s">
        <v>44</v>
      </c>
      <c r="B50" s="6" t="s">
        <v>45</v>
      </c>
      <c r="C50" s="8" t="s">
        <v>37</v>
      </c>
      <c r="D50" s="9">
        <v>0.36899999999999999</v>
      </c>
      <c r="E50" s="9"/>
      <c r="F50" s="9"/>
      <c r="G50" s="9"/>
      <c r="H50" s="9"/>
      <c r="I50" s="9"/>
      <c r="J50" s="9"/>
      <c r="K50" s="9"/>
      <c r="L50" s="9"/>
      <c r="M50" s="15"/>
      <c r="O50" t="str">
        <f>"01"</f>
        <v>01</v>
      </c>
      <c r="P50" s="1" t="s">
        <v>71</v>
      </c>
      <c r="Q50">
        <v>1</v>
      </c>
      <c r="R50">
        <f t="shared" si="32"/>
        <v>0</v>
      </c>
      <c r="S50">
        <f t="shared" si="33"/>
        <v>0</v>
      </c>
      <c r="T50">
        <f t="shared" si="34"/>
        <v>0</v>
      </c>
      <c r="U50">
        <f t="shared" si="35"/>
        <v>0</v>
      </c>
      <c r="V50">
        <f t="shared" si="36"/>
        <v>0</v>
      </c>
      <c r="W50">
        <f t="shared" si="37"/>
        <v>0</v>
      </c>
      <c r="X50">
        <f t="shared" si="38"/>
        <v>0</v>
      </c>
      <c r="Y50">
        <f t="shared" si="39"/>
        <v>0</v>
      </c>
      <c r="Z50">
        <f t="shared" si="40"/>
        <v>0</v>
      </c>
      <c r="AA50">
        <f t="shared" si="41"/>
        <v>0</v>
      </c>
      <c r="AB50">
        <f t="shared" si="42"/>
        <v>0</v>
      </c>
      <c r="AC50">
        <f t="shared" si="43"/>
        <v>0</v>
      </c>
      <c r="AD50">
        <f t="shared" si="44"/>
        <v>0</v>
      </c>
      <c r="AE50">
        <f t="shared" si="45"/>
        <v>0</v>
      </c>
      <c r="AF50">
        <f t="shared" si="46"/>
        <v>0</v>
      </c>
      <c r="AG50">
        <f t="shared" si="47"/>
        <v>0</v>
      </c>
      <c r="AH50">
        <f t="shared" si="48"/>
        <v>0</v>
      </c>
      <c r="AI50">
        <f t="shared" si="49"/>
        <v>0</v>
      </c>
      <c r="AJ50">
        <f t="shared" si="50"/>
        <v>0</v>
      </c>
      <c r="AK50">
        <f t="shared" si="51"/>
        <v>0</v>
      </c>
      <c r="AL50">
        <f t="shared" si="52"/>
        <v>0</v>
      </c>
      <c r="AM50">
        <f t="shared" si="53"/>
        <v>0</v>
      </c>
      <c r="AN50">
        <f t="shared" si="54"/>
        <v>0</v>
      </c>
      <c r="AO50">
        <f t="shared" si="55"/>
        <v>0</v>
      </c>
      <c r="AP50">
        <f t="shared" si="56"/>
        <v>0</v>
      </c>
      <c r="AQ50">
        <f t="shared" si="57"/>
        <v>0</v>
      </c>
      <c r="AR50">
        <f t="shared" si="58"/>
        <v>0</v>
      </c>
      <c r="AS50">
        <f t="shared" si="59"/>
        <v>0</v>
      </c>
      <c r="AT50">
        <f t="shared" si="60"/>
        <v>0</v>
      </c>
      <c r="AU50">
        <f t="shared" si="61"/>
        <v>0</v>
      </c>
    </row>
    <row r="51" spans="1:47" ht="20.65" customHeight="1" x14ac:dyDescent="0.3">
      <c r="A51" s="6" t="s">
        <v>44</v>
      </c>
      <c r="B51" s="6" t="s">
        <v>46</v>
      </c>
      <c r="C51" s="8" t="s">
        <v>37</v>
      </c>
      <c r="D51" s="9">
        <v>2.4750000000000001</v>
      </c>
      <c r="E51" s="9"/>
      <c r="F51" s="9"/>
      <c r="G51" s="9"/>
      <c r="H51" s="9"/>
      <c r="I51" s="9"/>
      <c r="J51" s="9"/>
      <c r="K51" s="9"/>
      <c r="L51" s="9"/>
      <c r="M51" s="15"/>
      <c r="O51" t="str">
        <f>"01"</f>
        <v>01</v>
      </c>
      <c r="P51" s="1" t="s">
        <v>71</v>
      </c>
      <c r="Q51">
        <v>1</v>
      </c>
      <c r="R51">
        <f t="shared" si="32"/>
        <v>0</v>
      </c>
      <c r="S51">
        <f t="shared" si="33"/>
        <v>0</v>
      </c>
      <c r="T51">
        <f t="shared" si="34"/>
        <v>0</v>
      </c>
      <c r="U51">
        <f t="shared" si="35"/>
        <v>0</v>
      </c>
      <c r="V51">
        <f t="shared" si="36"/>
        <v>0</v>
      </c>
      <c r="W51">
        <f t="shared" si="37"/>
        <v>0</v>
      </c>
      <c r="X51">
        <f t="shared" si="38"/>
        <v>0</v>
      </c>
      <c r="Y51">
        <f t="shared" si="39"/>
        <v>0</v>
      </c>
      <c r="Z51">
        <f t="shared" si="40"/>
        <v>0</v>
      </c>
      <c r="AA51">
        <f t="shared" si="41"/>
        <v>0</v>
      </c>
      <c r="AB51">
        <f t="shared" si="42"/>
        <v>0</v>
      </c>
      <c r="AC51">
        <f t="shared" si="43"/>
        <v>0</v>
      </c>
      <c r="AD51">
        <f t="shared" si="44"/>
        <v>0</v>
      </c>
      <c r="AE51">
        <f t="shared" si="45"/>
        <v>0</v>
      </c>
      <c r="AF51">
        <f t="shared" si="46"/>
        <v>0</v>
      </c>
      <c r="AG51">
        <f t="shared" si="47"/>
        <v>0</v>
      </c>
      <c r="AH51">
        <f t="shared" si="48"/>
        <v>0</v>
      </c>
      <c r="AI51">
        <f t="shared" si="49"/>
        <v>0</v>
      </c>
      <c r="AJ51">
        <f t="shared" si="50"/>
        <v>0</v>
      </c>
      <c r="AK51">
        <f t="shared" si="51"/>
        <v>0</v>
      </c>
      <c r="AL51">
        <f t="shared" si="52"/>
        <v>0</v>
      </c>
      <c r="AM51">
        <f t="shared" si="53"/>
        <v>0</v>
      </c>
      <c r="AN51">
        <f t="shared" si="54"/>
        <v>0</v>
      </c>
      <c r="AO51">
        <f t="shared" si="55"/>
        <v>0</v>
      </c>
      <c r="AP51">
        <f t="shared" si="56"/>
        <v>0</v>
      </c>
      <c r="AQ51">
        <f t="shared" si="57"/>
        <v>0</v>
      </c>
      <c r="AR51">
        <f t="shared" si="58"/>
        <v>0</v>
      </c>
      <c r="AS51">
        <f t="shared" si="59"/>
        <v>0</v>
      </c>
      <c r="AT51">
        <f t="shared" si="60"/>
        <v>0</v>
      </c>
      <c r="AU51">
        <f t="shared" si="61"/>
        <v>0</v>
      </c>
    </row>
    <row r="52" spans="1:47" ht="20.65" customHeight="1" x14ac:dyDescent="0.3">
      <c r="A52" s="6" t="s">
        <v>44</v>
      </c>
      <c r="B52" s="6" t="s">
        <v>47</v>
      </c>
      <c r="C52" s="8" t="s">
        <v>37</v>
      </c>
      <c r="D52" s="9">
        <v>3.0129999999999999</v>
      </c>
      <c r="E52" s="9"/>
      <c r="F52" s="9"/>
      <c r="G52" s="9"/>
      <c r="H52" s="9"/>
      <c r="I52" s="9"/>
      <c r="J52" s="9"/>
      <c r="K52" s="9"/>
      <c r="L52" s="9"/>
      <c r="M52" s="15"/>
      <c r="O52" t="str">
        <f>"01"</f>
        <v>01</v>
      </c>
      <c r="P52" s="1" t="s">
        <v>71</v>
      </c>
      <c r="Q52">
        <v>1</v>
      </c>
      <c r="R52">
        <f t="shared" si="32"/>
        <v>0</v>
      </c>
      <c r="S52">
        <f t="shared" si="33"/>
        <v>0</v>
      </c>
      <c r="T52">
        <f t="shared" si="34"/>
        <v>0</v>
      </c>
      <c r="U52">
        <f t="shared" si="35"/>
        <v>0</v>
      </c>
      <c r="V52">
        <f t="shared" si="36"/>
        <v>0</v>
      </c>
      <c r="W52">
        <f t="shared" si="37"/>
        <v>0</v>
      </c>
      <c r="X52">
        <f t="shared" si="38"/>
        <v>0</v>
      </c>
      <c r="Y52">
        <f t="shared" si="39"/>
        <v>0</v>
      </c>
      <c r="Z52">
        <f t="shared" si="40"/>
        <v>0</v>
      </c>
      <c r="AA52">
        <f t="shared" si="41"/>
        <v>0</v>
      </c>
      <c r="AB52">
        <f t="shared" si="42"/>
        <v>0</v>
      </c>
      <c r="AC52">
        <f t="shared" si="43"/>
        <v>0</v>
      </c>
      <c r="AD52">
        <f t="shared" si="44"/>
        <v>0</v>
      </c>
      <c r="AE52">
        <f t="shared" si="45"/>
        <v>0</v>
      </c>
      <c r="AF52">
        <f t="shared" si="46"/>
        <v>0</v>
      </c>
      <c r="AG52">
        <f t="shared" si="47"/>
        <v>0</v>
      </c>
      <c r="AH52">
        <f t="shared" si="48"/>
        <v>0</v>
      </c>
      <c r="AI52">
        <f t="shared" si="49"/>
        <v>0</v>
      </c>
      <c r="AJ52">
        <f t="shared" si="50"/>
        <v>0</v>
      </c>
      <c r="AK52">
        <f t="shared" si="51"/>
        <v>0</v>
      </c>
      <c r="AL52">
        <f t="shared" si="52"/>
        <v>0</v>
      </c>
      <c r="AM52">
        <f t="shared" si="53"/>
        <v>0</v>
      </c>
      <c r="AN52">
        <f t="shared" si="54"/>
        <v>0</v>
      </c>
      <c r="AO52">
        <f t="shared" si="55"/>
        <v>0</v>
      </c>
      <c r="AP52">
        <f t="shared" si="56"/>
        <v>0</v>
      </c>
      <c r="AQ52">
        <f t="shared" si="57"/>
        <v>0</v>
      </c>
      <c r="AR52">
        <f t="shared" si="58"/>
        <v>0</v>
      </c>
      <c r="AS52">
        <f t="shared" si="59"/>
        <v>0</v>
      </c>
      <c r="AT52">
        <f t="shared" si="60"/>
        <v>0</v>
      </c>
      <c r="AU52">
        <f t="shared" si="61"/>
        <v>0</v>
      </c>
    </row>
    <row r="53" spans="1:47" ht="20.65" customHeight="1" x14ac:dyDescent="0.3">
      <c r="A53" s="6" t="s">
        <v>112</v>
      </c>
      <c r="B53" s="6" t="s">
        <v>113</v>
      </c>
      <c r="C53" s="8" t="s">
        <v>75</v>
      </c>
      <c r="D53" s="9">
        <v>38.5</v>
      </c>
      <c r="E53" s="9"/>
      <c r="F53" s="9"/>
      <c r="G53" s="9"/>
      <c r="H53" s="9"/>
      <c r="I53" s="9"/>
      <c r="J53" s="9"/>
      <c r="K53" s="9"/>
      <c r="L53" s="9"/>
      <c r="M53" s="15"/>
      <c r="O53" t="str">
        <f>""</f>
        <v/>
      </c>
      <c r="P53" s="1" t="s">
        <v>71</v>
      </c>
      <c r="Q53">
        <v>1</v>
      </c>
      <c r="R53">
        <f t="shared" si="32"/>
        <v>0</v>
      </c>
      <c r="S53">
        <f t="shared" si="33"/>
        <v>0</v>
      </c>
      <c r="T53">
        <f t="shared" si="34"/>
        <v>0</v>
      </c>
      <c r="U53">
        <f t="shared" si="35"/>
        <v>0</v>
      </c>
      <c r="V53">
        <f t="shared" si="36"/>
        <v>0</v>
      </c>
      <c r="W53">
        <f t="shared" si="37"/>
        <v>0</v>
      </c>
      <c r="X53">
        <f t="shared" si="38"/>
        <v>0</v>
      </c>
      <c r="Y53">
        <f t="shared" si="39"/>
        <v>0</v>
      </c>
      <c r="Z53">
        <f t="shared" si="40"/>
        <v>0</v>
      </c>
      <c r="AA53">
        <f t="shared" si="41"/>
        <v>0</v>
      </c>
      <c r="AB53">
        <f t="shared" si="42"/>
        <v>0</v>
      </c>
      <c r="AC53">
        <f t="shared" si="43"/>
        <v>0</v>
      </c>
      <c r="AD53">
        <f t="shared" si="44"/>
        <v>0</v>
      </c>
      <c r="AE53">
        <f t="shared" si="45"/>
        <v>0</v>
      </c>
      <c r="AF53">
        <f t="shared" si="46"/>
        <v>0</v>
      </c>
      <c r="AG53">
        <f t="shared" si="47"/>
        <v>0</v>
      </c>
      <c r="AH53">
        <f t="shared" si="48"/>
        <v>0</v>
      </c>
      <c r="AI53">
        <f t="shared" si="49"/>
        <v>0</v>
      </c>
      <c r="AJ53">
        <f t="shared" si="50"/>
        <v>0</v>
      </c>
      <c r="AK53">
        <f t="shared" si="51"/>
        <v>0</v>
      </c>
      <c r="AL53">
        <f t="shared" si="52"/>
        <v>0</v>
      </c>
      <c r="AM53">
        <f t="shared" si="53"/>
        <v>0</v>
      </c>
      <c r="AN53">
        <f t="shared" si="54"/>
        <v>0</v>
      </c>
      <c r="AO53">
        <f t="shared" si="55"/>
        <v>0</v>
      </c>
      <c r="AP53">
        <f t="shared" si="56"/>
        <v>0</v>
      </c>
      <c r="AQ53">
        <f t="shared" si="57"/>
        <v>0</v>
      </c>
      <c r="AR53">
        <f t="shared" si="58"/>
        <v>0</v>
      </c>
      <c r="AS53">
        <f t="shared" si="59"/>
        <v>0</v>
      </c>
      <c r="AT53">
        <f t="shared" si="60"/>
        <v>0</v>
      </c>
      <c r="AU53">
        <f t="shared" si="61"/>
        <v>0</v>
      </c>
    </row>
    <row r="54" spans="1:47" ht="20.65" customHeight="1" x14ac:dyDescent="0.3">
      <c r="A54" s="6" t="s">
        <v>112</v>
      </c>
      <c r="B54" s="6" t="s">
        <v>114</v>
      </c>
      <c r="C54" s="8" t="s">
        <v>75</v>
      </c>
      <c r="D54" s="9">
        <v>36.58</v>
      </c>
      <c r="E54" s="9"/>
      <c r="F54" s="9"/>
      <c r="G54" s="9"/>
      <c r="H54" s="9"/>
      <c r="I54" s="9"/>
      <c r="J54" s="9"/>
      <c r="K54" s="9"/>
      <c r="L54" s="9"/>
      <c r="M54" s="15"/>
      <c r="O54" t="str">
        <f>""</f>
        <v/>
      </c>
      <c r="P54" s="1" t="s">
        <v>71</v>
      </c>
      <c r="Q54">
        <v>1</v>
      </c>
      <c r="R54">
        <f t="shared" si="32"/>
        <v>0</v>
      </c>
      <c r="S54">
        <f t="shared" si="33"/>
        <v>0</v>
      </c>
      <c r="T54">
        <f t="shared" si="34"/>
        <v>0</v>
      </c>
      <c r="U54">
        <f t="shared" si="35"/>
        <v>0</v>
      </c>
      <c r="V54">
        <f t="shared" si="36"/>
        <v>0</v>
      </c>
      <c r="W54">
        <f t="shared" si="37"/>
        <v>0</v>
      </c>
      <c r="X54">
        <f t="shared" si="38"/>
        <v>0</v>
      </c>
      <c r="Y54">
        <f t="shared" si="39"/>
        <v>0</v>
      </c>
      <c r="Z54">
        <f t="shared" si="40"/>
        <v>0</v>
      </c>
      <c r="AA54">
        <f t="shared" si="41"/>
        <v>0</v>
      </c>
      <c r="AB54">
        <f t="shared" si="42"/>
        <v>0</v>
      </c>
      <c r="AC54">
        <f t="shared" si="43"/>
        <v>0</v>
      </c>
      <c r="AD54">
        <f t="shared" si="44"/>
        <v>0</v>
      </c>
      <c r="AE54">
        <f t="shared" si="45"/>
        <v>0</v>
      </c>
      <c r="AF54">
        <f t="shared" si="46"/>
        <v>0</v>
      </c>
      <c r="AG54">
        <f t="shared" si="47"/>
        <v>0</v>
      </c>
      <c r="AH54">
        <f t="shared" si="48"/>
        <v>0</v>
      </c>
      <c r="AI54">
        <f t="shared" si="49"/>
        <v>0</v>
      </c>
      <c r="AJ54">
        <f t="shared" si="50"/>
        <v>0</v>
      </c>
      <c r="AK54">
        <f t="shared" si="51"/>
        <v>0</v>
      </c>
      <c r="AL54">
        <f t="shared" si="52"/>
        <v>0</v>
      </c>
      <c r="AM54">
        <f t="shared" si="53"/>
        <v>0</v>
      </c>
      <c r="AN54">
        <f t="shared" si="54"/>
        <v>0</v>
      </c>
      <c r="AO54">
        <f t="shared" si="55"/>
        <v>0</v>
      </c>
      <c r="AP54">
        <f t="shared" si="56"/>
        <v>0</v>
      </c>
      <c r="AQ54">
        <f t="shared" si="57"/>
        <v>0</v>
      </c>
      <c r="AR54">
        <f t="shared" si="58"/>
        <v>0</v>
      </c>
      <c r="AS54">
        <f t="shared" si="59"/>
        <v>0</v>
      </c>
      <c r="AT54">
        <f t="shared" si="60"/>
        <v>0</v>
      </c>
      <c r="AU54">
        <f t="shared" si="61"/>
        <v>0</v>
      </c>
    </row>
    <row r="55" spans="1:47" ht="20.65" customHeight="1" x14ac:dyDescent="0.3">
      <c r="A55" s="6" t="s">
        <v>115</v>
      </c>
      <c r="B55" s="6" t="s">
        <v>81</v>
      </c>
      <c r="C55" s="8" t="s">
        <v>6</v>
      </c>
      <c r="D55" s="9">
        <v>5.69</v>
      </c>
      <c r="E55" s="9"/>
      <c r="F55" s="9"/>
      <c r="G55" s="9"/>
      <c r="H55" s="9"/>
      <c r="I55" s="9"/>
      <c r="J55" s="9"/>
      <c r="K55" s="9"/>
      <c r="L55" s="9"/>
      <c r="M55" s="15"/>
      <c r="O55" t="str">
        <f>""</f>
        <v/>
      </c>
      <c r="P55" s="1" t="s">
        <v>71</v>
      </c>
      <c r="Q55">
        <v>1</v>
      </c>
      <c r="R55">
        <f t="shared" si="32"/>
        <v>0</v>
      </c>
      <c r="S55">
        <f t="shared" si="33"/>
        <v>0</v>
      </c>
      <c r="T55">
        <f t="shared" si="34"/>
        <v>0</v>
      </c>
      <c r="U55">
        <f t="shared" si="35"/>
        <v>0</v>
      </c>
      <c r="V55">
        <f t="shared" si="36"/>
        <v>0</v>
      </c>
      <c r="W55">
        <f t="shared" si="37"/>
        <v>0</v>
      </c>
      <c r="X55">
        <f t="shared" si="38"/>
        <v>0</v>
      </c>
      <c r="Y55">
        <f t="shared" si="39"/>
        <v>0</v>
      </c>
      <c r="Z55">
        <f t="shared" si="40"/>
        <v>0</v>
      </c>
      <c r="AA55">
        <f t="shared" si="41"/>
        <v>0</v>
      </c>
      <c r="AB55">
        <f t="shared" si="42"/>
        <v>0</v>
      </c>
      <c r="AC55">
        <f t="shared" si="43"/>
        <v>0</v>
      </c>
      <c r="AD55">
        <f t="shared" si="44"/>
        <v>0</v>
      </c>
      <c r="AE55">
        <f t="shared" si="45"/>
        <v>0</v>
      </c>
      <c r="AF55">
        <f t="shared" si="46"/>
        <v>0</v>
      </c>
      <c r="AG55">
        <f t="shared" si="47"/>
        <v>0</v>
      </c>
      <c r="AH55">
        <f t="shared" si="48"/>
        <v>0</v>
      </c>
      <c r="AI55">
        <f t="shared" si="49"/>
        <v>0</v>
      </c>
      <c r="AJ55">
        <f t="shared" si="50"/>
        <v>0</v>
      </c>
      <c r="AK55">
        <f t="shared" si="51"/>
        <v>0</v>
      </c>
      <c r="AL55">
        <f t="shared" si="52"/>
        <v>0</v>
      </c>
      <c r="AM55">
        <f t="shared" si="53"/>
        <v>0</v>
      </c>
      <c r="AN55">
        <f t="shared" si="54"/>
        <v>0</v>
      </c>
      <c r="AO55">
        <f t="shared" si="55"/>
        <v>0</v>
      </c>
      <c r="AP55">
        <f t="shared" si="56"/>
        <v>0</v>
      </c>
      <c r="AQ55">
        <f t="shared" si="57"/>
        <v>0</v>
      </c>
      <c r="AR55">
        <f t="shared" si="58"/>
        <v>0</v>
      </c>
      <c r="AS55">
        <f t="shared" si="59"/>
        <v>0</v>
      </c>
      <c r="AT55">
        <f t="shared" si="60"/>
        <v>0</v>
      </c>
      <c r="AU55">
        <f t="shared" si="61"/>
        <v>0</v>
      </c>
    </row>
    <row r="56" spans="1:47" ht="20.65" customHeight="1" x14ac:dyDescent="0.3">
      <c r="A56" s="7"/>
      <c r="B56" s="7"/>
      <c r="C56" s="14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47" ht="20.65" customHeight="1" x14ac:dyDescent="0.3">
      <c r="A57" s="7"/>
      <c r="B57" s="7"/>
      <c r="C57" s="14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7" ht="20.65" customHeight="1" x14ac:dyDescent="0.3">
      <c r="A58" s="7"/>
      <c r="B58" s="7"/>
      <c r="C58" s="14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7" ht="20.65" customHeight="1" x14ac:dyDescent="0.3">
      <c r="A59" s="7"/>
      <c r="B59" s="7"/>
      <c r="C59" s="14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7" ht="20.65" customHeight="1" x14ac:dyDescent="0.3">
      <c r="A60" s="7"/>
      <c r="B60" s="7"/>
      <c r="C60" s="14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7" ht="20.65" customHeight="1" x14ac:dyDescent="0.3">
      <c r="A61" s="7"/>
      <c r="B61" s="7"/>
      <c r="C61" s="14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7" ht="20.65" customHeight="1" x14ac:dyDescent="0.3">
      <c r="A62" s="7"/>
      <c r="B62" s="7"/>
      <c r="C62" s="14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7" ht="20.65" customHeight="1" x14ac:dyDescent="0.3">
      <c r="A63" s="7"/>
      <c r="B63" s="7"/>
      <c r="C63" s="14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7" ht="20.65" customHeight="1" x14ac:dyDescent="0.3">
      <c r="A64" s="7"/>
      <c r="B64" s="7"/>
      <c r="C64" s="14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51" ht="20.65" customHeight="1" x14ac:dyDescent="0.3">
      <c r="A65" s="7"/>
      <c r="B65" s="7"/>
      <c r="C65" s="14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51" ht="20.65" customHeight="1" x14ac:dyDescent="0.3">
      <c r="A66" s="7"/>
      <c r="B66" s="7"/>
      <c r="C66" s="14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51" ht="20.65" customHeight="1" x14ac:dyDescent="0.3">
      <c r="A67" s="10" t="s">
        <v>72</v>
      </c>
      <c r="B67" s="11"/>
      <c r="C67" s="12"/>
      <c r="D67" s="13"/>
      <c r="E67" s="13"/>
      <c r="F67" s="13">
        <f>ROUNDDOWN(SUMIF(Q48:Q66, "1", F48:F66), 0)</f>
        <v>0</v>
      </c>
      <c r="G67" s="13"/>
      <c r="H67" s="13">
        <f>ROUNDDOWN(SUMIF(Q48:Q66, "1", H48:H66), 0)</f>
        <v>0</v>
      </c>
      <c r="I67" s="13"/>
      <c r="J67" s="13">
        <f>ROUNDDOWN(SUMIF(Q48:Q66, "1", J48:J66), 0)</f>
        <v>0</v>
      </c>
      <c r="K67" s="13"/>
      <c r="L67" s="13">
        <f>F67+H67+J67</f>
        <v>0</v>
      </c>
      <c r="M67" s="13"/>
      <c r="R67">
        <f t="shared" ref="R67:AY67" si="62">ROUNDDOWN(SUM(R48:R55), 0)</f>
        <v>0</v>
      </c>
      <c r="S67">
        <f t="shared" si="62"/>
        <v>0</v>
      </c>
      <c r="T67">
        <f t="shared" si="62"/>
        <v>0</v>
      </c>
      <c r="U67">
        <f t="shared" si="62"/>
        <v>0</v>
      </c>
      <c r="V67">
        <f t="shared" si="62"/>
        <v>0</v>
      </c>
      <c r="W67">
        <f t="shared" si="62"/>
        <v>0</v>
      </c>
      <c r="X67">
        <f t="shared" si="62"/>
        <v>0</v>
      </c>
      <c r="Y67">
        <f t="shared" si="62"/>
        <v>0</v>
      </c>
      <c r="Z67">
        <f t="shared" si="62"/>
        <v>0</v>
      </c>
      <c r="AA67">
        <f t="shared" si="62"/>
        <v>0</v>
      </c>
      <c r="AB67">
        <f t="shared" si="62"/>
        <v>0</v>
      </c>
      <c r="AC67">
        <f t="shared" si="62"/>
        <v>0</v>
      </c>
      <c r="AD67">
        <f t="shared" si="62"/>
        <v>0</v>
      </c>
      <c r="AE67">
        <f t="shared" si="62"/>
        <v>0</v>
      </c>
      <c r="AF67">
        <f t="shared" si="62"/>
        <v>0</v>
      </c>
      <c r="AG67">
        <f t="shared" si="62"/>
        <v>0</v>
      </c>
      <c r="AH67">
        <f t="shared" si="62"/>
        <v>0</v>
      </c>
      <c r="AI67">
        <f t="shared" si="62"/>
        <v>0</v>
      </c>
      <c r="AJ67">
        <f t="shared" si="62"/>
        <v>0</v>
      </c>
      <c r="AK67">
        <f t="shared" si="62"/>
        <v>0</v>
      </c>
      <c r="AL67">
        <f t="shared" si="62"/>
        <v>0</v>
      </c>
      <c r="AM67">
        <f t="shared" si="62"/>
        <v>0</v>
      </c>
      <c r="AN67">
        <f t="shared" si="62"/>
        <v>0</v>
      </c>
      <c r="AO67">
        <f t="shared" si="62"/>
        <v>0</v>
      </c>
      <c r="AP67">
        <f t="shared" si="62"/>
        <v>0</v>
      </c>
      <c r="AQ67">
        <f t="shared" si="62"/>
        <v>0</v>
      </c>
      <c r="AR67">
        <f t="shared" si="62"/>
        <v>0</v>
      </c>
      <c r="AS67">
        <f t="shared" si="62"/>
        <v>0</v>
      </c>
      <c r="AT67">
        <f t="shared" si="62"/>
        <v>0</v>
      </c>
      <c r="AU67">
        <f t="shared" si="62"/>
        <v>0</v>
      </c>
      <c r="AV67">
        <f t="shared" si="62"/>
        <v>0</v>
      </c>
      <c r="AW67">
        <f t="shared" si="62"/>
        <v>0</v>
      </c>
      <c r="AX67">
        <f t="shared" si="62"/>
        <v>0</v>
      </c>
      <c r="AY67">
        <f t="shared" si="62"/>
        <v>0</v>
      </c>
    </row>
    <row r="68" spans="1:51" ht="20.65" customHeight="1" x14ac:dyDescent="0.3">
      <c r="A68" s="20" t="s">
        <v>233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1:51" ht="20.65" customHeight="1" x14ac:dyDescent="0.3">
      <c r="A69" s="6" t="s">
        <v>50</v>
      </c>
      <c r="B69" s="6" t="s">
        <v>51</v>
      </c>
      <c r="C69" s="8" t="s">
        <v>21</v>
      </c>
      <c r="D69" s="9">
        <v>92.84</v>
      </c>
      <c r="E69" s="9"/>
      <c r="F69" s="9"/>
      <c r="G69" s="9"/>
      <c r="H69" s="9"/>
      <c r="I69" s="9"/>
      <c r="J69" s="9"/>
      <c r="K69" s="9"/>
      <c r="L69" s="9"/>
      <c r="M69" s="9"/>
      <c r="O69" t="str">
        <f>"01"</f>
        <v>01</v>
      </c>
      <c r="P69" s="1" t="s">
        <v>71</v>
      </c>
      <c r="Q69">
        <v>1</v>
      </c>
      <c r="R69">
        <f>IF(P69="기계경비", J69, 0)</f>
        <v>0</v>
      </c>
      <c r="S69">
        <f>IF(P69="운반비", L69, 0)</f>
        <v>0</v>
      </c>
      <c r="T69">
        <f>IF(P69="작업부산물", F69, 0)</f>
        <v>0</v>
      </c>
      <c r="U69">
        <f>IF(P69="관급", F69, 0)</f>
        <v>0</v>
      </c>
      <c r="V69">
        <f>IF(P69="외주비", J69, 0)</f>
        <v>0</v>
      </c>
      <c r="W69">
        <f>IF(P69="장비비", J69, 0)</f>
        <v>0</v>
      </c>
      <c r="X69">
        <f>IF(P69="폐기물처리비", L69, 0)</f>
        <v>0</v>
      </c>
      <c r="Y69">
        <f>IF(P69="가설비", J69, 0)</f>
        <v>0</v>
      </c>
      <c r="Z69">
        <f>IF(P69="잡비제외분", F69, 0)</f>
        <v>0</v>
      </c>
      <c r="AA69">
        <f>IF(P69="사급자재대", L69, 0)</f>
        <v>0</v>
      </c>
      <c r="AB69">
        <f>IF(P69="관급자재대", L69, 0)</f>
        <v>0</v>
      </c>
      <c r="AC69">
        <f>IF(P69="사용자항목1", L69, 0)</f>
        <v>0</v>
      </c>
      <c r="AD69">
        <f>IF(P69="사용자항목2", L69, 0)</f>
        <v>0</v>
      </c>
      <c r="AE69">
        <f>IF(P69="안전관리비", L69, 0)</f>
        <v>0</v>
      </c>
      <c r="AF69">
        <f>IF(P69="품질관리비", L69, 0)</f>
        <v>0</v>
      </c>
      <c r="AG69">
        <f>IF(P69="작업부산물(철거해체)", L69, 0)</f>
        <v>0</v>
      </c>
      <c r="AH69">
        <f>IF(P69="사용자항목6", L69, 0)</f>
        <v>0</v>
      </c>
      <c r="AI69">
        <f>IF(P69="사용자항목7", L69, 0)</f>
        <v>0</v>
      </c>
      <c r="AJ69">
        <f>IF(P69="사용자항목8", L69, 0)</f>
        <v>0</v>
      </c>
      <c r="AK69">
        <f>IF(P69="사용자항목9", L69, 0)</f>
        <v>0</v>
      </c>
      <c r="AL69">
        <f>IF(P69="사용자항목10", L69, 0)</f>
        <v>0</v>
      </c>
      <c r="AM69">
        <f>IF(P69="사용자항목11", L69, 0)</f>
        <v>0</v>
      </c>
      <c r="AN69">
        <f>IF(P69="사용자항목12", L69, 0)</f>
        <v>0</v>
      </c>
      <c r="AO69">
        <f>IF(P69="사용자항목13", L69, 0)</f>
        <v>0</v>
      </c>
      <c r="AP69">
        <f>IF(P69="사용자항목14", L69, 0)</f>
        <v>0</v>
      </c>
      <c r="AQ69">
        <f>IF(P69="사용자항목15", L69, 0)</f>
        <v>0</v>
      </c>
      <c r="AR69">
        <f>IF(P69="사용자항목16", L69, 0)</f>
        <v>0</v>
      </c>
      <c r="AS69">
        <f>IF(P69="사용자항목17", L69, 0)</f>
        <v>0</v>
      </c>
      <c r="AT69">
        <f>IF(P69="사용자항목18", L69, 0)</f>
        <v>0</v>
      </c>
      <c r="AU69">
        <f>IF(P69="사용자항목19", L69, 0)</f>
        <v>0</v>
      </c>
    </row>
    <row r="70" spans="1:51" ht="20.65" customHeight="1" x14ac:dyDescent="0.3">
      <c r="A70" s="6" t="s">
        <v>116</v>
      </c>
      <c r="B70" s="6" t="s">
        <v>117</v>
      </c>
      <c r="C70" s="8" t="s">
        <v>21</v>
      </c>
      <c r="D70" s="9">
        <v>29.4</v>
      </c>
      <c r="E70" s="9"/>
      <c r="F70" s="9"/>
      <c r="G70" s="9"/>
      <c r="H70" s="9"/>
      <c r="I70" s="9"/>
      <c r="J70" s="9"/>
      <c r="K70" s="9"/>
      <c r="L70" s="9"/>
      <c r="M70" s="15"/>
      <c r="O70" t="str">
        <f>""</f>
        <v/>
      </c>
      <c r="P70" s="1" t="s">
        <v>71</v>
      </c>
      <c r="Q70">
        <v>1</v>
      </c>
      <c r="R70">
        <f>IF(P70="기계경비", J70, 0)</f>
        <v>0</v>
      </c>
      <c r="S70">
        <f>IF(P70="운반비", L70, 0)</f>
        <v>0</v>
      </c>
      <c r="T70">
        <f>IF(P70="작업부산물", F70, 0)</f>
        <v>0</v>
      </c>
      <c r="U70">
        <f>IF(P70="관급", F70, 0)</f>
        <v>0</v>
      </c>
      <c r="V70">
        <f>IF(P70="외주비", J70, 0)</f>
        <v>0</v>
      </c>
      <c r="W70">
        <f>IF(P70="장비비", J70, 0)</f>
        <v>0</v>
      </c>
      <c r="X70">
        <f>IF(P70="폐기물처리비", L70, 0)</f>
        <v>0</v>
      </c>
      <c r="Y70">
        <f>IF(P70="가설비", J70, 0)</f>
        <v>0</v>
      </c>
      <c r="Z70">
        <f>IF(P70="잡비제외분", F70, 0)</f>
        <v>0</v>
      </c>
      <c r="AA70">
        <f>IF(P70="사급자재대", L70, 0)</f>
        <v>0</v>
      </c>
      <c r="AB70">
        <f>IF(P70="관급자재대", L70, 0)</f>
        <v>0</v>
      </c>
      <c r="AC70">
        <f>IF(P70="사용자항목1", L70, 0)</f>
        <v>0</v>
      </c>
      <c r="AD70">
        <f>IF(P70="사용자항목2", L70, 0)</f>
        <v>0</v>
      </c>
      <c r="AE70">
        <f>IF(P70="안전관리비", L70, 0)</f>
        <v>0</v>
      </c>
      <c r="AF70">
        <f>IF(P70="품질관리비", L70, 0)</f>
        <v>0</v>
      </c>
      <c r="AG70">
        <f>IF(P70="작업부산물(철거해체)", L70, 0)</f>
        <v>0</v>
      </c>
      <c r="AH70">
        <f>IF(P70="사용자항목6", L70, 0)</f>
        <v>0</v>
      </c>
      <c r="AI70">
        <f>IF(P70="사용자항목7", L70, 0)</f>
        <v>0</v>
      </c>
      <c r="AJ70">
        <f>IF(P70="사용자항목8", L70, 0)</f>
        <v>0</v>
      </c>
      <c r="AK70">
        <f>IF(P70="사용자항목9", L70, 0)</f>
        <v>0</v>
      </c>
      <c r="AL70">
        <f>IF(P70="사용자항목10", L70, 0)</f>
        <v>0</v>
      </c>
      <c r="AM70">
        <f>IF(P70="사용자항목11", L70, 0)</f>
        <v>0</v>
      </c>
      <c r="AN70">
        <f>IF(P70="사용자항목12", L70, 0)</f>
        <v>0</v>
      </c>
      <c r="AO70">
        <f>IF(P70="사용자항목13", L70, 0)</f>
        <v>0</v>
      </c>
      <c r="AP70">
        <f>IF(P70="사용자항목14", L70, 0)</f>
        <v>0</v>
      </c>
      <c r="AQ70">
        <f>IF(P70="사용자항목15", L70, 0)</f>
        <v>0</v>
      </c>
      <c r="AR70">
        <f>IF(P70="사용자항목16", L70, 0)</f>
        <v>0</v>
      </c>
      <c r="AS70">
        <f>IF(P70="사용자항목17", L70, 0)</f>
        <v>0</v>
      </c>
      <c r="AT70">
        <f>IF(P70="사용자항목18", L70, 0)</f>
        <v>0</v>
      </c>
      <c r="AU70">
        <f>IF(P70="사용자항목19", L70, 0)</f>
        <v>0</v>
      </c>
    </row>
    <row r="71" spans="1:51" ht="20.65" customHeight="1" x14ac:dyDescent="0.3">
      <c r="A71" s="6" t="s">
        <v>118</v>
      </c>
      <c r="B71" s="6" t="s">
        <v>119</v>
      </c>
      <c r="C71" s="8" t="s">
        <v>21</v>
      </c>
      <c r="D71" s="9">
        <v>92.84</v>
      </c>
      <c r="E71" s="9"/>
      <c r="F71" s="9"/>
      <c r="G71" s="9"/>
      <c r="H71" s="9"/>
      <c r="I71" s="9"/>
      <c r="J71" s="9"/>
      <c r="K71" s="9"/>
      <c r="L71" s="9"/>
      <c r="M71" s="15"/>
      <c r="O71" t="str">
        <f>""</f>
        <v/>
      </c>
      <c r="P71" s="1" t="s">
        <v>71</v>
      </c>
      <c r="Q71">
        <v>1</v>
      </c>
      <c r="R71">
        <f>IF(P71="기계경비", J71, 0)</f>
        <v>0</v>
      </c>
      <c r="S71">
        <f>IF(P71="운반비", L71, 0)</f>
        <v>0</v>
      </c>
      <c r="T71">
        <f>IF(P71="작업부산물", F71, 0)</f>
        <v>0</v>
      </c>
      <c r="U71">
        <f>IF(P71="관급", F71, 0)</f>
        <v>0</v>
      </c>
      <c r="V71">
        <f>IF(P71="외주비", J71, 0)</f>
        <v>0</v>
      </c>
      <c r="W71">
        <f>IF(P71="장비비", J71, 0)</f>
        <v>0</v>
      </c>
      <c r="X71">
        <f>IF(P71="폐기물처리비", L71, 0)</f>
        <v>0</v>
      </c>
      <c r="Y71">
        <f>IF(P71="가설비", J71, 0)</f>
        <v>0</v>
      </c>
      <c r="Z71">
        <f>IF(P71="잡비제외분", F71, 0)</f>
        <v>0</v>
      </c>
      <c r="AA71">
        <f>IF(P71="사급자재대", L71, 0)</f>
        <v>0</v>
      </c>
      <c r="AB71">
        <f>IF(P71="관급자재대", L71, 0)</f>
        <v>0</v>
      </c>
      <c r="AC71">
        <f>IF(P71="사용자항목1", L71, 0)</f>
        <v>0</v>
      </c>
      <c r="AD71">
        <f>IF(P71="사용자항목2", L71, 0)</f>
        <v>0</v>
      </c>
      <c r="AE71">
        <f>IF(P71="안전관리비", L71, 0)</f>
        <v>0</v>
      </c>
      <c r="AF71">
        <f>IF(P71="품질관리비", L71, 0)</f>
        <v>0</v>
      </c>
      <c r="AG71">
        <f>IF(P71="작업부산물(철거해체)", L71, 0)</f>
        <v>0</v>
      </c>
      <c r="AH71">
        <f>IF(P71="사용자항목6", L71, 0)</f>
        <v>0</v>
      </c>
      <c r="AI71">
        <f>IF(P71="사용자항목7", L71, 0)</f>
        <v>0</v>
      </c>
      <c r="AJ71">
        <f>IF(P71="사용자항목8", L71, 0)</f>
        <v>0</v>
      </c>
      <c r="AK71">
        <f>IF(P71="사용자항목9", L71, 0)</f>
        <v>0</v>
      </c>
      <c r="AL71">
        <f>IF(P71="사용자항목10", L71, 0)</f>
        <v>0</v>
      </c>
      <c r="AM71">
        <f>IF(P71="사용자항목11", L71, 0)</f>
        <v>0</v>
      </c>
      <c r="AN71">
        <f>IF(P71="사용자항목12", L71, 0)</f>
        <v>0</v>
      </c>
      <c r="AO71">
        <f>IF(P71="사용자항목13", L71, 0)</f>
        <v>0</v>
      </c>
      <c r="AP71">
        <f>IF(P71="사용자항목14", L71, 0)</f>
        <v>0</v>
      </c>
      <c r="AQ71">
        <f>IF(P71="사용자항목15", L71, 0)</f>
        <v>0</v>
      </c>
      <c r="AR71">
        <f>IF(P71="사용자항목16", L71, 0)</f>
        <v>0</v>
      </c>
      <c r="AS71">
        <f>IF(P71="사용자항목17", L71, 0)</f>
        <v>0</v>
      </c>
      <c r="AT71">
        <f>IF(P71="사용자항목18", L71, 0)</f>
        <v>0</v>
      </c>
      <c r="AU71">
        <f>IF(P71="사용자항목19", L71, 0)</f>
        <v>0</v>
      </c>
    </row>
    <row r="72" spans="1:51" ht="20.65" customHeight="1" x14ac:dyDescent="0.3">
      <c r="A72" s="7"/>
      <c r="B72" s="7"/>
      <c r="C72" s="14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51" ht="20.65" customHeight="1" x14ac:dyDescent="0.3">
      <c r="A73" s="7"/>
      <c r="B73" s="7"/>
      <c r="C73" s="14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51" ht="20.65" customHeight="1" x14ac:dyDescent="0.3">
      <c r="A74" s="7"/>
      <c r="B74" s="7"/>
      <c r="C74" s="14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51" ht="20.65" customHeight="1" x14ac:dyDescent="0.3">
      <c r="A75" s="7"/>
      <c r="B75" s="7"/>
      <c r="C75" s="14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51" ht="20.65" customHeight="1" x14ac:dyDescent="0.3">
      <c r="A76" s="7"/>
      <c r="B76" s="7"/>
      <c r="C76" s="14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51" ht="20.65" customHeight="1" x14ac:dyDescent="0.3">
      <c r="A77" s="7"/>
      <c r="B77" s="7"/>
      <c r="C77" s="14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51" ht="20.65" customHeight="1" x14ac:dyDescent="0.3">
      <c r="A78" s="7"/>
      <c r="B78" s="7"/>
      <c r="C78" s="14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51" ht="20.65" customHeight="1" x14ac:dyDescent="0.3">
      <c r="A79" s="7"/>
      <c r="B79" s="7"/>
      <c r="C79" s="14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51" ht="20.65" customHeight="1" x14ac:dyDescent="0.3">
      <c r="A80" s="7"/>
      <c r="B80" s="7"/>
      <c r="C80" s="14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51" ht="20.65" customHeight="1" x14ac:dyDescent="0.3">
      <c r="A81" s="7"/>
      <c r="B81" s="7"/>
      <c r="C81" s="14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51" ht="20.65" customHeight="1" x14ac:dyDescent="0.3">
      <c r="A82" s="7"/>
      <c r="B82" s="7"/>
      <c r="C82" s="14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51" ht="20.65" customHeight="1" x14ac:dyDescent="0.3">
      <c r="A83" s="7"/>
      <c r="B83" s="7"/>
      <c r="C83" s="14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51" ht="20.65" customHeight="1" x14ac:dyDescent="0.3">
      <c r="A84" s="7"/>
      <c r="B84" s="7"/>
      <c r="C84" s="14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51" ht="20.65" customHeight="1" x14ac:dyDescent="0.3">
      <c r="A85" s="7"/>
      <c r="B85" s="7"/>
      <c r="C85" s="14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51" ht="20.65" customHeight="1" x14ac:dyDescent="0.3">
      <c r="A86" s="7"/>
      <c r="B86" s="7"/>
      <c r="C86" s="14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51" ht="20.65" customHeight="1" x14ac:dyDescent="0.3">
      <c r="A87" s="7"/>
      <c r="B87" s="7"/>
      <c r="C87" s="14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51" ht="20.65" customHeight="1" x14ac:dyDescent="0.3">
      <c r="A88" s="10" t="s">
        <v>72</v>
      </c>
      <c r="B88" s="11"/>
      <c r="C88" s="12"/>
      <c r="D88" s="13"/>
      <c r="E88" s="13"/>
      <c r="F88" s="13">
        <f>ROUNDDOWN(SUMIF(Q69:Q87, "1", F69:F87), 0)</f>
        <v>0</v>
      </c>
      <c r="G88" s="13"/>
      <c r="H88" s="13">
        <f>ROUNDDOWN(SUMIF(Q69:Q87, "1", H69:H87), 0)</f>
        <v>0</v>
      </c>
      <c r="I88" s="13"/>
      <c r="J88" s="13">
        <f>ROUNDDOWN(SUMIF(Q69:Q87, "1", J69:J87), 0)</f>
        <v>0</v>
      </c>
      <c r="K88" s="13"/>
      <c r="L88" s="13">
        <f>F88+H88+J88</f>
        <v>0</v>
      </c>
      <c r="M88" s="13"/>
      <c r="R88">
        <f t="shared" ref="R88:AY88" si="63">ROUNDDOWN(SUM(R69:R71), 0)</f>
        <v>0</v>
      </c>
      <c r="S88">
        <f t="shared" si="63"/>
        <v>0</v>
      </c>
      <c r="T88">
        <f t="shared" si="63"/>
        <v>0</v>
      </c>
      <c r="U88">
        <f t="shared" si="63"/>
        <v>0</v>
      </c>
      <c r="V88">
        <f t="shared" si="63"/>
        <v>0</v>
      </c>
      <c r="W88">
        <f t="shared" si="63"/>
        <v>0</v>
      </c>
      <c r="X88">
        <f t="shared" si="63"/>
        <v>0</v>
      </c>
      <c r="Y88">
        <f t="shared" si="63"/>
        <v>0</v>
      </c>
      <c r="Z88">
        <f t="shared" si="63"/>
        <v>0</v>
      </c>
      <c r="AA88">
        <f t="shared" si="63"/>
        <v>0</v>
      </c>
      <c r="AB88">
        <f t="shared" si="63"/>
        <v>0</v>
      </c>
      <c r="AC88">
        <f t="shared" si="63"/>
        <v>0</v>
      </c>
      <c r="AD88">
        <f t="shared" si="63"/>
        <v>0</v>
      </c>
      <c r="AE88">
        <f t="shared" si="63"/>
        <v>0</v>
      </c>
      <c r="AF88">
        <f t="shared" si="63"/>
        <v>0</v>
      </c>
      <c r="AG88">
        <f t="shared" si="63"/>
        <v>0</v>
      </c>
      <c r="AH88">
        <f t="shared" si="63"/>
        <v>0</v>
      </c>
      <c r="AI88">
        <f t="shared" si="63"/>
        <v>0</v>
      </c>
      <c r="AJ88">
        <f t="shared" si="63"/>
        <v>0</v>
      </c>
      <c r="AK88">
        <f t="shared" si="63"/>
        <v>0</v>
      </c>
      <c r="AL88">
        <f t="shared" si="63"/>
        <v>0</v>
      </c>
      <c r="AM88">
        <f t="shared" si="63"/>
        <v>0</v>
      </c>
      <c r="AN88">
        <f t="shared" si="63"/>
        <v>0</v>
      </c>
      <c r="AO88">
        <f t="shared" si="63"/>
        <v>0</v>
      </c>
      <c r="AP88">
        <f t="shared" si="63"/>
        <v>0</v>
      </c>
      <c r="AQ88">
        <f t="shared" si="63"/>
        <v>0</v>
      </c>
      <c r="AR88">
        <f t="shared" si="63"/>
        <v>0</v>
      </c>
      <c r="AS88">
        <f t="shared" si="63"/>
        <v>0</v>
      </c>
      <c r="AT88">
        <f t="shared" si="63"/>
        <v>0</v>
      </c>
      <c r="AU88">
        <f t="shared" si="63"/>
        <v>0</v>
      </c>
      <c r="AV88">
        <f t="shared" si="63"/>
        <v>0</v>
      </c>
      <c r="AW88">
        <f t="shared" si="63"/>
        <v>0</v>
      </c>
      <c r="AX88">
        <f t="shared" si="63"/>
        <v>0</v>
      </c>
      <c r="AY88">
        <f t="shared" si="63"/>
        <v>0</v>
      </c>
    </row>
    <row r="89" spans="1:51" ht="20.65" customHeight="1" x14ac:dyDescent="0.3">
      <c r="A89" s="20" t="s">
        <v>234</v>
      </c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</row>
    <row r="90" spans="1:51" ht="20.65" customHeight="1" x14ac:dyDescent="0.3">
      <c r="A90" s="6" t="s">
        <v>120</v>
      </c>
      <c r="B90" s="6" t="s">
        <v>121</v>
      </c>
      <c r="C90" s="8" t="s">
        <v>21</v>
      </c>
      <c r="D90" s="9">
        <v>58.8</v>
      </c>
      <c r="E90" s="9"/>
      <c r="F90" s="9"/>
      <c r="G90" s="9"/>
      <c r="H90" s="9"/>
      <c r="I90" s="9"/>
      <c r="J90" s="9"/>
      <c r="K90" s="9"/>
      <c r="L90" s="9"/>
      <c r="M90" s="15"/>
      <c r="O90" t="str">
        <f>""</f>
        <v/>
      </c>
      <c r="P90" s="1" t="s">
        <v>71</v>
      </c>
      <c r="Q90">
        <v>1</v>
      </c>
      <c r="R90">
        <f>IF(P90="기계경비", J90, 0)</f>
        <v>0</v>
      </c>
      <c r="S90">
        <f>IF(P90="운반비", L90, 0)</f>
        <v>0</v>
      </c>
      <c r="T90">
        <f>IF(P90="작업부산물", F90, 0)</f>
        <v>0</v>
      </c>
      <c r="U90">
        <f>IF(P90="관급", F90, 0)</f>
        <v>0</v>
      </c>
      <c r="V90">
        <f>IF(P90="외주비", J90, 0)</f>
        <v>0</v>
      </c>
      <c r="W90">
        <f>IF(P90="장비비", J90, 0)</f>
        <v>0</v>
      </c>
      <c r="X90">
        <f>IF(P90="폐기물처리비", L90, 0)</f>
        <v>0</v>
      </c>
      <c r="Y90">
        <f>IF(P90="가설비", J90, 0)</f>
        <v>0</v>
      </c>
      <c r="Z90">
        <f>IF(P90="잡비제외분", F90, 0)</f>
        <v>0</v>
      </c>
      <c r="AA90">
        <f>IF(P90="사급자재대", L90, 0)</f>
        <v>0</v>
      </c>
      <c r="AB90">
        <f>IF(P90="관급자재대", L90, 0)</f>
        <v>0</v>
      </c>
      <c r="AC90">
        <f>IF(P90="사용자항목1", L90, 0)</f>
        <v>0</v>
      </c>
      <c r="AD90">
        <f>IF(P90="사용자항목2", L90, 0)</f>
        <v>0</v>
      </c>
      <c r="AE90">
        <f>IF(P90="안전관리비", L90, 0)</f>
        <v>0</v>
      </c>
      <c r="AF90">
        <f>IF(P90="품질관리비", L90, 0)</f>
        <v>0</v>
      </c>
      <c r="AG90">
        <f>IF(P90="작업부산물(철거해체)", L90, 0)</f>
        <v>0</v>
      </c>
      <c r="AH90">
        <f>IF(P90="사용자항목6", L90, 0)</f>
        <v>0</v>
      </c>
      <c r="AI90">
        <f>IF(P90="사용자항목7", L90, 0)</f>
        <v>0</v>
      </c>
      <c r="AJ90">
        <f>IF(P90="사용자항목8", L90, 0)</f>
        <v>0</v>
      </c>
      <c r="AK90">
        <f>IF(P90="사용자항목9", L90, 0)</f>
        <v>0</v>
      </c>
      <c r="AL90">
        <f>IF(P90="사용자항목10", L90, 0)</f>
        <v>0</v>
      </c>
      <c r="AM90">
        <f>IF(P90="사용자항목11", L90, 0)</f>
        <v>0</v>
      </c>
      <c r="AN90">
        <f>IF(P90="사용자항목12", L90, 0)</f>
        <v>0</v>
      </c>
      <c r="AO90">
        <f>IF(P90="사용자항목13", L90, 0)</f>
        <v>0</v>
      </c>
      <c r="AP90">
        <f>IF(P90="사용자항목14", L90, 0)</f>
        <v>0</v>
      </c>
      <c r="AQ90">
        <f>IF(P90="사용자항목15", L90, 0)</f>
        <v>0</v>
      </c>
      <c r="AR90">
        <f>IF(P90="사용자항목16", L90, 0)</f>
        <v>0</v>
      </c>
      <c r="AS90">
        <f>IF(P90="사용자항목17", L90, 0)</f>
        <v>0</v>
      </c>
      <c r="AT90">
        <f>IF(P90="사용자항목18", L90, 0)</f>
        <v>0</v>
      </c>
      <c r="AU90">
        <f>IF(P90="사용자항목19", L90, 0)</f>
        <v>0</v>
      </c>
      <c r="AY90" s="1" t="s">
        <v>122</v>
      </c>
    </row>
    <row r="91" spans="1:51" ht="20.65" customHeight="1" x14ac:dyDescent="0.3">
      <c r="A91" s="6" t="s">
        <v>123</v>
      </c>
      <c r="B91" s="6" t="s">
        <v>124</v>
      </c>
      <c r="C91" s="8" t="s">
        <v>21</v>
      </c>
      <c r="D91" s="9">
        <v>76.2</v>
      </c>
      <c r="E91" s="9"/>
      <c r="F91" s="9"/>
      <c r="G91" s="9"/>
      <c r="H91" s="9"/>
      <c r="I91" s="9"/>
      <c r="J91" s="9"/>
      <c r="K91" s="9"/>
      <c r="L91" s="9"/>
      <c r="M91" s="15"/>
      <c r="O91" t="str">
        <f>""</f>
        <v/>
      </c>
      <c r="P91" s="1" t="s">
        <v>71</v>
      </c>
      <c r="Q91">
        <v>1</v>
      </c>
      <c r="R91">
        <f>IF(P91="기계경비", J91, 0)</f>
        <v>0</v>
      </c>
      <c r="S91">
        <f>IF(P91="운반비", L91, 0)</f>
        <v>0</v>
      </c>
      <c r="T91">
        <f>IF(P91="작업부산물", F91, 0)</f>
        <v>0</v>
      </c>
      <c r="U91">
        <f>IF(P91="관급", F91, 0)</f>
        <v>0</v>
      </c>
      <c r="V91">
        <f>IF(P91="외주비", J91, 0)</f>
        <v>0</v>
      </c>
      <c r="W91">
        <f>IF(P91="장비비", J91, 0)</f>
        <v>0</v>
      </c>
      <c r="X91">
        <f>IF(P91="폐기물처리비", L91, 0)</f>
        <v>0</v>
      </c>
      <c r="Y91">
        <f>IF(P91="가설비", J91, 0)</f>
        <v>0</v>
      </c>
      <c r="Z91">
        <f>IF(P91="잡비제외분", F91, 0)</f>
        <v>0</v>
      </c>
      <c r="AA91">
        <f>IF(P91="사급자재대", L91, 0)</f>
        <v>0</v>
      </c>
      <c r="AB91">
        <f>IF(P91="관급자재대", L91, 0)</f>
        <v>0</v>
      </c>
      <c r="AC91">
        <f>IF(P91="사용자항목1", L91, 0)</f>
        <v>0</v>
      </c>
      <c r="AD91">
        <f>IF(P91="사용자항목2", L91, 0)</f>
        <v>0</v>
      </c>
      <c r="AE91">
        <f>IF(P91="안전관리비", L91, 0)</f>
        <v>0</v>
      </c>
      <c r="AF91">
        <f>IF(P91="품질관리비", L91, 0)</f>
        <v>0</v>
      </c>
      <c r="AG91">
        <f>IF(P91="작업부산물(철거해체)", L91, 0)</f>
        <v>0</v>
      </c>
      <c r="AH91">
        <f>IF(P91="사용자항목6", L91, 0)</f>
        <v>0</v>
      </c>
      <c r="AI91">
        <f>IF(P91="사용자항목7", L91, 0)</f>
        <v>0</v>
      </c>
      <c r="AJ91">
        <f>IF(P91="사용자항목8", L91, 0)</f>
        <v>0</v>
      </c>
      <c r="AK91">
        <f>IF(P91="사용자항목9", L91, 0)</f>
        <v>0</v>
      </c>
      <c r="AL91">
        <f>IF(P91="사용자항목10", L91, 0)</f>
        <v>0</v>
      </c>
      <c r="AM91">
        <f>IF(P91="사용자항목11", L91, 0)</f>
        <v>0</v>
      </c>
      <c r="AN91">
        <f>IF(P91="사용자항목12", L91, 0)</f>
        <v>0</v>
      </c>
      <c r="AO91">
        <f>IF(P91="사용자항목13", L91, 0)</f>
        <v>0</v>
      </c>
      <c r="AP91">
        <f>IF(P91="사용자항목14", L91, 0)</f>
        <v>0</v>
      </c>
      <c r="AQ91">
        <f>IF(P91="사용자항목15", L91, 0)</f>
        <v>0</v>
      </c>
      <c r="AR91">
        <f>IF(P91="사용자항목16", L91, 0)</f>
        <v>0</v>
      </c>
      <c r="AS91">
        <f>IF(P91="사용자항목17", L91, 0)</f>
        <v>0</v>
      </c>
      <c r="AT91">
        <f>IF(P91="사용자항목18", L91, 0)</f>
        <v>0</v>
      </c>
      <c r="AU91">
        <f>IF(P91="사용자항목19", L91, 0)</f>
        <v>0</v>
      </c>
    </row>
    <row r="92" spans="1:51" ht="20.65" customHeight="1" x14ac:dyDescent="0.3">
      <c r="A92" s="7"/>
      <c r="B92" s="7"/>
      <c r="C92" s="14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51" ht="20.65" customHeight="1" x14ac:dyDescent="0.3">
      <c r="A93" s="7"/>
      <c r="B93" s="7"/>
      <c r="C93" s="14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51" ht="20.65" customHeight="1" x14ac:dyDescent="0.3">
      <c r="A94" s="7"/>
      <c r="B94" s="7"/>
      <c r="C94" s="14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51" ht="20.65" customHeight="1" x14ac:dyDescent="0.3">
      <c r="A95" s="7"/>
      <c r="B95" s="7"/>
      <c r="C95" s="14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51" ht="20.65" customHeight="1" x14ac:dyDescent="0.3">
      <c r="A96" s="7"/>
      <c r="B96" s="7"/>
      <c r="C96" s="14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51" ht="20.65" customHeight="1" x14ac:dyDescent="0.3">
      <c r="A97" s="7"/>
      <c r="B97" s="7"/>
      <c r="C97" s="14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51" ht="20.65" customHeight="1" x14ac:dyDescent="0.3">
      <c r="A98" s="7"/>
      <c r="B98" s="7"/>
      <c r="C98" s="14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51" ht="20.65" customHeight="1" x14ac:dyDescent="0.3">
      <c r="A99" s="7"/>
      <c r="B99" s="7"/>
      <c r="C99" s="14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51" ht="20.65" customHeight="1" x14ac:dyDescent="0.3">
      <c r="A100" s="7"/>
      <c r="B100" s="7"/>
      <c r="C100" s="14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51" ht="20.65" customHeight="1" x14ac:dyDescent="0.3">
      <c r="A101" s="7"/>
      <c r="B101" s="7"/>
      <c r="C101" s="14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51" ht="20.65" customHeight="1" x14ac:dyDescent="0.3">
      <c r="A102" s="7"/>
      <c r="B102" s="7"/>
      <c r="C102" s="14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51" ht="20.65" customHeight="1" x14ac:dyDescent="0.3">
      <c r="A103" s="7"/>
      <c r="B103" s="7"/>
      <c r="C103" s="14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51" ht="20.65" customHeight="1" x14ac:dyDescent="0.3">
      <c r="A104" s="7"/>
      <c r="B104" s="7"/>
      <c r="C104" s="14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51" ht="20.65" customHeight="1" x14ac:dyDescent="0.3">
      <c r="A105" s="7"/>
      <c r="B105" s="7"/>
      <c r="C105" s="14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51" ht="20.65" customHeight="1" x14ac:dyDescent="0.3">
      <c r="A106" s="7"/>
      <c r="B106" s="7"/>
      <c r="C106" s="14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51" ht="20.65" customHeight="1" x14ac:dyDescent="0.3">
      <c r="A107" s="7"/>
      <c r="B107" s="7"/>
      <c r="C107" s="14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51" ht="20.65" customHeight="1" x14ac:dyDescent="0.3">
      <c r="A108" s="7"/>
      <c r="B108" s="7"/>
      <c r="C108" s="14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51" ht="20.65" customHeight="1" x14ac:dyDescent="0.3">
      <c r="A109" s="10" t="s">
        <v>72</v>
      </c>
      <c r="B109" s="11"/>
      <c r="C109" s="12"/>
      <c r="D109" s="13"/>
      <c r="E109" s="13"/>
      <c r="F109" s="13">
        <f>ROUNDDOWN(SUMIF(Q90:Q108, "1", F90:F108), 0)</f>
        <v>0</v>
      </c>
      <c r="G109" s="13"/>
      <c r="H109" s="13">
        <f>ROUNDDOWN(SUMIF(Q90:Q108, "1", H90:H108), 0)</f>
        <v>0</v>
      </c>
      <c r="I109" s="13"/>
      <c r="J109" s="13">
        <f>ROUNDDOWN(SUMIF(Q90:Q108, "1", J90:J108), 0)</f>
        <v>0</v>
      </c>
      <c r="K109" s="13"/>
      <c r="L109" s="13">
        <f>F109+H109+J109</f>
        <v>0</v>
      </c>
      <c r="M109" s="13"/>
      <c r="R109">
        <f t="shared" ref="R109:AY109" si="64">ROUNDDOWN(SUM(R90:R91), 0)</f>
        <v>0</v>
      </c>
      <c r="S109">
        <f t="shared" si="64"/>
        <v>0</v>
      </c>
      <c r="T109">
        <f t="shared" si="64"/>
        <v>0</v>
      </c>
      <c r="U109">
        <f t="shared" si="64"/>
        <v>0</v>
      </c>
      <c r="V109">
        <f t="shared" si="64"/>
        <v>0</v>
      </c>
      <c r="W109">
        <f t="shared" si="64"/>
        <v>0</v>
      </c>
      <c r="X109">
        <f t="shared" si="64"/>
        <v>0</v>
      </c>
      <c r="Y109">
        <f t="shared" si="64"/>
        <v>0</v>
      </c>
      <c r="Z109">
        <f t="shared" si="64"/>
        <v>0</v>
      </c>
      <c r="AA109">
        <f t="shared" si="64"/>
        <v>0</v>
      </c>
      <c r="AB109">
        <f t="shared" si="64"/>
        <v>0</v>
      </c>
      <c r="AC109">
        <f t="shared" si="64"/>
        <v>0</v>
      </c>
      <c r="AD109">
        <f t="shared" si="64"/>
        <v>0</v>
      </c>
      <c r="AE109">
        <f t="shared" si="64"/>
        <v>0</v>
      </c>
      <c r="AF109">
        <f t="shared" si="64"/>
        <v>0</v>
      </c>
      <c r="AG109">
        <f t="shared" si="64"/>
        <v>0</v>
      </c>
      <c r="AH109">
        <f t="shared" si="64"/>
        <v>0</v>
      </c>
      <c r="AI109">
        <f t="shared" si="64"/>
        <v>0</v>
      </c>
      <c r="AJ109">
        <f t="shared" si="64"/>
        <v>0</v>
      </c>
      <c r="AK109">
        <f t="shared" si="64"/>
        <v>0</v>
      </c>
      <c r="AL109">
        <f t="shared" si="64"/>
        <v>0</v>
      </c>
      <c r="AM109">
        <f t="shared" si="64"/>
        <v>0</v>
      </c>
      <c r="AN109">
        <f t="shared" si="64"/>
        <v>0</v>
      </c>
      <c r="AO109">
        <f t="shared" si="64"/>
        <v>0</v>
      </c>
      <c r="AP109">
        <f t="shared" si="64"/>
        <v>0</v>
      </c>
      <c r="AQ109">
        <f t="shared" si="64"/>
        <v>0</v>
      </c>
      <c r="AR109">
        <f t="shared" si="64"/>
        <v>0</v>
      </c>
      <c r="AS109">
        <f t="shared" si="64"/>
        <v>0</v>
      </c>
      <c r="AT109">
        <f t="shared" si="64"/>
        <v>0</v>
      </c>
      <c r="AU109">
        <f t="shared" si="64"/>
        <v>0</v>
      </c>
      <c r="AV109">
        <f t="shared" si="64"/>
        <v>0</v>
      </c>
      <c r="AW109">
        <f t="shared" si="64"/>
        <v>0</v>
      </c>
      <c r="AX109">
        <f t="shared" si="64"/>
        <v>0</v>
      </c>
      <c r="AY109">
        <f t="shared" si="64"/>
        <v>0</v>
      </c>
    </row>
    <row r="110" spans="1:51" ht="20.65" customHeight="1" x14ac:dyDescent="0.3">
      <c r="A110" s="20" t="s">
        <v>235</v>
      </c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</row>
    <row r="111" spans="1:51" ht="20.65" customHeight="1" x14ac:dyDescent="0.3">
      <c r="A111" s="6" t="s">
        <v>26</v>
      </c>
      <c r="B111" s="6" t="s">
        <v>27</v>
      </c>
      <c r="C111" s="8" t="s">
        <v>7</v>
      </c>
      <c r="D111" s="9">
        <v>354.4</v>
      </c>
      <c r="E111" s="9"/>
      <c r="F111" s="9"/>
      <c r="G111" s="9"/>
      <c r="H111" s="9"/>
      <c r="I111" s="9"/>
      <c r="J111" s="9"/>
      <c r="K111" s="9"/>
      <c r="L111" s="9"/>
      <c r="M111" s="9"/>
      <c r="O111" t="str">
        <f>"01"</f>
        <v>01</v>
      </c>
      <c r="P111" s="1" t="s">
        <v>71</v>
      </c>
      <c r="Q111">
        <v>1</v>
      </c>
      <c r="R111">
        <f t="shared" ref="R111:R121" si="65">IF(P111="기계경비", J111, 0)</f>
        <v>0</v>
      </c>
      <c r="S111">
        <f t="shared" ref="S111:S121" si="66">IF(P111="운반비", L111, 0)</f>
        <v>0</v>
      </c>
      <c r="T111">
        <f t="shared" ref="T111:T121" si="67">IF(P111="작업부산물", F111, 0)</f>
        <v>0</v>
      </c>
      <c r="U111">
        <f t="shared" ref="U111:U121" si="68">IF(P111="관급", F111, 0)</f>
        <v>0</v>
      </c>
      <c r="V111">
        <f t="shared" ref="V111:V121" si="69">IF(P111="외주비", J111, 0)</f>
        <v>0</v>
      </c>
      <c r="W111">
        <f t="shared" ref="W111:W121" si="70">IF(P111="장비비", J111, 0)</f>
        <v>0</v>
      </c>
      <c r="X111">
        <f t="shared" ref="X111:X121" si="71">IF(P111="폐기물처리비", L111, 0)</f>
        <v>0</v>
      </c>
      <c r="Y111">
        <f t="shared" ref="Y111:Y121" si="72">IF(P111="가설비", J111, 0)</f>
        <v>0</v>
      </c>
      <c r="Z111">
        <f t="shared" ref="Z111:Z121" si="73">IF(P111="잡비제외분", F111, 0)</f>
        <v>0</v>
      </c>
      <c r="AA111">
        <f t="shared" ref="AA111:AA121" si="74">IF(P111="사급자재대", L111, 0)</f>
        <v>0</v>
      </c>
      <c r="AB111">
        <f t="shared" ref="AB111:AB121" si="75">IF(P111="관급자재대", L111, 0)</f>
        <v>0</v>
      </c>
      <c r="AC111">
        <f t="shared" ref="AC111:AC121" si="76">IF(P111="사용자항목1", L111, 0)</f>
        <v>0</v>
      </c>
      <c r="AD111">
        <f t="shared" ref="AD111:AD121" si="77">IF(P111="사용자항목2", L111, 0)</f>
        <v>0</v>
      </c>
      <c r="AE111">
        <f t="shared" ref="AE111:AE121" si="78">IF(P111="안전관리비", L111, 0)</f>
        <v>0</v>
      </c>
      <c r="AF111">
        <f t="shared" ref="AF111:AF121" si="79">IF(P111="품질관리비", L111, 0)</f>
        <v>0</v>
      </c>
      <c r="AG111">
        <f t="shared" ref="AG111:AG121" si="80">IF(P111="작업부산물(철거해체)", L111, 0)</f>
        <v>0</v>
      </c>
      <c r="AH111">
        <f t="shared" ref="AH111:AH121" si="81">IF(P111="사용자항목6", L111, 0)</f>
        <v>0</v>
      </c>
      <c r="AI111">
        <f t="shared" ref="AI111:AI121" si="82">IF(P111="사용자항목7", L111, 0)</f>
        <v>0</v>
      </c>
      <c r="AJ111">
        <f t="shared" ref="AJ111:AJ121" si="83">IF(P111="사용자항목8", L111, 0)</f>
        <v>0</v>
      </c>
      <c r="AK111">
        <f t="shared" ref="AK111:AK121" si="84">IF(P111="사용자항목9", L111, 0)</f>
        <v>0</v>
      </c>
      <c r="AL111">
        <f t="shared" ref="AL111:AL121" si="85">IF(P111="사용자항목10", L111, 0)</f>
        <v>0</v>
      </c>
      <c r="AM111">
        <f t="shared" ref="AM111:AM121" si="86">IF(P111="사용자항목11", L111, 0)</f>
        <v>0</v>
      </c>
      <c r="AN111">
        <f t="shared" ref="AN111:AN121" si="87">IF(P111="사용자항목12", L111, 0)</f>
        <v>0</v>
      </c>
      <c r="AO111">
        <f t="shared" ref="AO111:AO121" si="88">IF(P111="사용자항목13", L111, 0)</f>
        <v>0</v>
      </c>
      <c r="AP111">
        <f t="shared" ref="AP111:AP121" si="89">IF(P111="사용자항목14", L111, 0)</f>
        <v>0</v>
      </c>
      <c r="AQ111">
        <f t="shared" ref="AQ111:AQ121" si="90">IF(P111="사용자항목15", L111, 0)</f>
        <v>0</v>
      </c>
      <c r="AR111">
        <f t="shared" ref="AR111:AR121" si="91">IF(P111="사용자항목16", L111, 0)</f>
        <v>0</v>
      </c>
      <c r="AS111">
        <f t="shared" ref="AS111:AS121" si="92">IF(P111="사용자항목17", L111, 0)</f>
        <v>0</v>
      </c>
      <c r="AT111">
        <f t="shared" ref="AT111:AT121" si="93">IF(P111="사용자항목18", L111, 0)</f>
        <v>0</v>
      </c>
      <c r="AU111">
        <f t="shared" ref="AU111:AU121" si="94">IF(P111="사용자항목19", L111, 0)</f>
        <v>0</v>
      </c>
    </row>
    <row r="112" spans="1:51" ht="20.65" customHeight="1" x14ac:dyDescent="0.3">
      <c r="A112" s="6" t="s">
        <v>38</v>
      </c>
      <c r="B112" s="6" t="s">
        <v>39</v>
      </c>
      <c r="C112" s="8" t="s">
        <v>8</v>
      </c>
      <c r="D112" s="9">
        <v>51.24</v>
      </c>
      <c r="E112" s="9"/>
      <c r="F112" s="9"/>
      <c r="G112" s="9"/>
      <c r="H112" s="9"/>
      <c r="I112" s="9"/>
      <c r="J112" s="9"/>
      <c r="K112" s="9"/>
      <c r="L112" s="9"/>
      <c r="M112" s="9"/>
      <c r="O112" t="str">
        <f>"01"</f>
        <v>01</v>
      </c>
      <c r="P112" s="1" t="s">
        <v>71</v>
      </c>
      <c r="Q112">
        <v>1</v>
      </c>
      <c r="R112">
        <f t="shared" si="65"/>
        <v>0</v>
      </c>
      <c r="S112">
        <f t="shared" si="66"/>
        <v>0</v>
      </c>
      <c r="T112">
        <f t="shared" si="67"/>
        <v>0</v>
      </c>
      <c r="U112">
        <f t="shared" si="68"/>
        <v>0</v>
      </c>
      <c r="V112">
        <f t="shared" si="69"/>
        <v>0</v>
      </c>
      <c r="W112">
        <f t="shared" si="70"/>
        <v>0</v>
      </c>
      <c r="X112">
        <f t="shared" si="71"/>
        <v>0</v>
      </c>
      <c r="Y112">
        <f t="shared" si="72"/>
        <v>0</v>
      </c>
      <c r="Z112">
        <f t="shared" si="73"/>
        <v>0</v>
      </c>
      <c r="AA112">
        <f t="shared" si="74"/>
        <v>0</v>
      </c>
      <c r="AB112">
        <f t="shared" si="75"/>
        <v>0</v>
      </c>
      <c r="AC112">
        <f t="shared" si="76"/>
        <v>0</v>
      </c>
      <c r="AD112">
        <f t="shared" si="77"/>
        <v>0</v>
      </c>
      <c r="AE112">
        <f t="shared" si="78"/>
        <v>0</v>
      </c>
      <c r="AF112">
        <f t="shared" si="79"/>
        <v>0</v>
      </c>
      <c r="AG112">
        <f t="shared" si="80"/>
        <v>0</v>
      </c>
      <c r="AH112">
        <f t="shared" si="81"/>
        <v>0</v>
      </c>
      <c r="AI112">
        <f t="shared" si="82"/>
        <v>0</v>
      </c>
      <c r="AJ112">
        <f t="shared" si="83"/>
        <v>0</v>
      </c>
      <c r="AK112">
        <f t="shared" si="84"/>
        <v>0</v>
      </c>
      <c r="AL112">
        <f t="shared" si="85"/>
        <v>0</v>
      </c>
      <c r="AM112">
        <f t="shared" si="86"/>
        <v>0</v>
      </c>
      <c r="AN112">
        <f t="shared" si="87"/>
        <v>0</v>
      </c>
      <c r="AO112">
        <f t="shared" si="88"/>
        <v>0</v>
      </c>
      <c r="AP112">
        <f t="shared" si="89"/>
        <v>0</v>
      </c>
      <c r="AQ112">
        <f t="shared" si="90"/>
        <v>0</v>
      </c>
      <c r="AR112">
        <f t="shared" si="91"/>
        <v>0</v>
      </c>
      <c r="AS112">
        <f t="shared" si="92"/>
        <v>0</v>
      </c>
      <c r="AT112">
        <f t="shared" si="93"/>
        <v>0</v>
      </c>
      <c r="AU112">
        <f t="shared" si="94"/>
        <v>0</v>
      </c>
    </row>
    <row r="113" spans="1:51" ht="20.65" customHeight="1" x14ac:dyDescent="0.3">
      <c r="A113" s="6" t="s">
        <v>82</v>
      </c>
      <c r="B113" s="6" t="s">
        <v>125</v>
      </c>
      <c r="C113" s="8" t="s">
        <v>21</v>
      </c>
      <c r="D113" s="9">
        <v>89.24</v>
      </c>
      <c r="E113" s="9"/>
      <c r="F113" s="9"/>
      <c r="G113" s="9"/>
      <c r="H113" s="9"/>
      <c r="I113" s="9"/>
      <c r="J113" s="9"/>
      <c r="K113" s="9"/>
      <c r="L113" s="9"/>
      <c r="M113" s="15"/>
      <c r="O113" t="str">
        <f>""</f>
        <v/>
      </c>
      <c r="P113" s="1" t="s">
        <v>71</v>
      </c>
      <c r="Q113">
        <v>1</v>
      </c>
      <c r="R113">
        <f t="shared" si="65"/>
        <v>0</v>
      </c>
      <c r="S113">
        <f t="shared" si="66"/>
        <v>0</v>
      </c>
      <c r="T113">
        <f t="shared" si="67"/>
        <v>0</v>
      </c>
      <c r="U113">
        <f t="shared" si="68"/>
        <v>0</v>
      </c>
      <c r="V113">
        <f t="shared" si="69"/>
        <v>0</v>
      </c>
      <c r="W113">
        <f t="shared" si="70"/>
        <v>0</v>
      </c>
      <c r="X113">
        <f t="shared" si="71"/>
        <v>0</v>
      </c>
      <c r="Y113">
        <f t="shared" si="72"/>
        <v>0</v>
      </c>
      <c r="Z113">
        <f t="shared" si="73"/>
        <v>0</v>
      </c>
      <c r="AA113">
        <f t="shared" si="74"/>
        <v>0</v>
      </c>
      <c r="AB113">
        <f t="shared" si="75"/>
        <v>0</v>
      </c>
      <c r="AC113">
        <f t="shared" si="76"/>
        <v>0</v>
      </c>
      <c r="AD113">
        <f t="shared" si="77"/>
        <v>0</v>
      </c>
      <c r="AE113">
        <f t="shared" si="78"/>
        <v>0</v>
      </c>
      <c r="AF113">
        <f t="shared" si="79"/>
        <v>0</v>
      </c>
      <c r="AG113">
        <f t="shared" si="80"/>
        <v>0</v>
      </c>
      <c r="AH113">
        <f t="shared" si="81"/>
        <v>0</v>
      </c>
      <c r="AI113">
        <f t="shared" si="82"/>
        <v>0</v>
      </c>
      <c r="AJ113">
        <f t="shared" si="83"/>
        <v>0</v>
      </c>
      <c r="AK113">
        <f t="shared" si="84"/>
        <v>0</v>
      </c>
      <c r="AL113">
        <f t="shared" si="85"/>
        <v>0</v>
      </c>
      <c r="AM113">
        <f t="shared" si="86"/>
        <v>0</v>
      </c>
      <c r="AN113">
        <f t="shared" si="87"/>
        <v>0</v>
      </c>
      <c r="AO113">
        <f t="shared" si="88"/>
        <v>0</v>
      </c>
      <c r="AP113">
        <f t="shared" si="89"/>
        <v>0</v>
      </c>
      <c r="AQ113">
        <f t="shared" si="90"/>
        <v>0</v>
      </c>
      <c r="AR113">
        <f t="shared" si="91"/>
        <v>0</v>
      </c>
      <c r="AS113">
        <f t="shared" si="92"/>
        <v>0</v>
      </c>
      <c r="AT113">
        <f t="shared" si="93"/>
        <v>0</v>
      </c>
      <c r="AU113">
        <f t="shared" si="94"/>
        <v>0</v>
      </c>
    </row>
    <row r="114" spans="1:51" ht="20.65" customHeight="1" x14ac:dyDescent="0.3">
      <c r="A114" s="6" t="s">
        <v>106</v>
      </c>
      <c r="B114" s="6" t="s">
        <v>126</v>
      </c>
      <c r="C114" s="8" t="s">
        <v>21</v>
      </c>
      <c r="D114" s="9">
        <v>147.19999999999999</v>
      </c>
      <c r="E114" s="9"/>
      <c r="F114" s="9"/>
      <c r="G114" s="9"/>
      <c r="H114" s="9"/>
      <c r="I114" s="9"/>
      <c r="J114" s="9"/>
      <c r="K114" s="9"/>
      <c r="L114" s="9"/>
      <c r="M114" s="15"/>
      <c r="O114" t="str">
        <f>""</f>
        <v/>
      </c>
      <c r="P114" s="1" t="s">
        <v>71</v>
      </c>
      <c r="Q114">
        <v>1</v>
      </c>
      <c r="R114">
        <f t="shared" si="65"/>
        <v>0</v>
      </c>
      <c r="S114">
        <f t="shared" si="66"/>
        <v>0</v>
      </c>
      <c r="T114">
        <f t="shared" si="67"/>
        <v>0</v>
      </c>
      <c r="U114">
        <f t="shared" si="68"/>
        <v>0</v>
      </c>
      <c r="V114">
        <f t="shared" si="69"/>
        <v>0</v>
      </c>
      <c r="W114">
        <f t="shared" si="70"/>
        <v>0</v>
      </c>
      <c r="X114">
        <f t="shared" si="71"/>
        <v>0</v>
      </c>
      <c r="Y114">
        <f t="shared" si="72"/>
        <v>0</v>
      </c>
      <c r="Z114">
        <f t="shared" si="73"/>
        <v>0</v>
      </c>
      <c r="AA114">
        <f t="shared" si="74"/>
        <v>0</v>
      </c>
      <c r="AB114">
        <f t="shared" si="75"/>
        <v>0</v>
      </c>
      <c r="AC114">
        <f t="shared" si="76"/>
        <v>0</v>
      </c>
      <c r="AD114">
        <f t="shared" si="77"/>
        <v>0</v>
      </c>
      <c r="AE114">
        <f t="shared" si="78"/>
        <v>0</v>
      </c>
      <c r="AF114">
        <f t="shared" si="79"/>
        <v>0</v>
      </c>
      <c r="AG114">
        <f t="shared" si="80"/>
        <v>0</v>
      </c>
      <c r="AH114">
        <f t="shared" si="81"/>
        <v>0</v>
      </c>
      <c r="AI114">
        <f t="shared" si="82"/>
        <v>0</v>
      </c>
      <c r="AJ114">
        <f t="shared" si="83"/>
        <v>0</v>
      </c>
      <c r="AK114">
        <f t="shared" si="84"/>
        <v>0</v>
      </c>
      <c r="AL114">
        <f t="shared" si="85"/>
        <v>0</v>
      </c>
      <c r="AM114">
        <f t="shared" si="86"/>
        <v>0</v>
      </c>
      <c r="AN114">
        <f t="shared" si="87"/>
        <v>0</v>
      </c>
      <c r="AO114">
        <f t="shared" si="88"/>
        <v>0</v>
      </c>
      <c r="AP114">
        <f t="shared" si="89"/>
        <v>0</v>
      </c>
      <c r="AQ114">
        <f t="shared" si="90"/>
        <v>0</v>
      </c>
      <c r="AR114">
        <f t="shared" si="91"/>
        <v>0</v>
      </c>
      <c r="AS114">
        <f t="shared" si="92"/>
        <v>0</v>
      </c>
      <c r="AT114">
        <f t="shared" si="93"/>
        <v>0</v>
      </c>
      <c r="AU114">
        <f t="shared" si="94"/>
        <v>0</v>
      </c>
    </row>
    <row r="115" spans="1:51" ht="20.65" customHeight="1" x14ac:dyDescent="0.3">
      <c r="A115" s="6" t="s">
        <v>83</v>
      </c>
      <c r="B115" s="6" t="s">
        <v>127</v>
      </c>
      <c r="C115" s="8" t="s">
        <v>21</v>
      </c>
      <c r="D115" s="9">
        <v>137.66</v>
      </c>
      <c r="E115" s="9"/>
      <c r="F115" s="9"/>
      <c r="G115" s="9"/>
      <c r="H115" s="9"/>
      <c r="I115" s="9"/>
      <c r="J115" s="9"/>
      <c r="K115" s="9"/>
      <c r="L115" s="9"/>
      <c r="M115" s="15"/>
      <c r="O115" t="str">
        <f>""</f>
        <v/>
      </c>
      <c r="P115" s="1" t="s">
        <v>71</v>
      </c>
      <c r="Q115">
        <v>1</v>
      </c>
      <c r="R115">
        <f t="shared" si="65"/>
        <v>0</v>
      </c>
      <c r="S115">
        <f t="shared" si="66"/>
        <v>0</v>
      </c>
      <c r="T115">
        <f t="shared" si="67"/>
        <v>0</v>
      </c>
      <c r="U115">
        <f t="shared" si="68"/>
        <v>0</v>
      </c>
      <c r="V115">
        <f t="shared" si="69"/>
        <v>0</v>
      </c>
      <c r="W115">
        <f t="shared" si="70"/>
        <v>0</v>
      </c>
      <c r="X115">
        <f t="shared" si="71"/>
        <v>0</v>
      </c>
      <c r="Y115">
        <f t="shared" si="72"/>
        <v>0</v>
      </c>
      <c r="Z115">
        <f t="shared" si="73"/>
        <v>0</v>
      </c>
      <c r="AA115">
        <f t="shared" si="74"/>
        <v>0</v>
      </c>
      <c r="AB115">
        <f t="shared" si="75"/>
        <v>0</v>
      </c>
      <c r="AC115">
        <f t="shared" si="76"/>
        <v>0</v>
      </c>
      <c r="AD115">
        <f t="shared" si="77"/>
        <v>0</v>
      </c>
      <c r="AE115">
        <f t="shared" si="78"/>
        <v>0</v>
      </c>
      <c r="AF115">
        <f t="shared" si="79"/>
        <v>0</v>
      </c>
      <c r="AG115">
        <f t="shared" si="80"/>
        <v>0</v>
      </c>
      <c r="AH115">
        <f t="shared" si="81"/>
        <v>0</v>
      </c>
      <c r="AI115">
        <f t="shared" si="82"/>
        <v>0</v>
      </c>
      <c r="AJ115">
        <f t="shared" si="83"/>
        <v>0</v>
      </c>
      <c r="AK115">
        <f t="shared" si="84"/>
        <v>0</v>
      </c>
      <c r="AL115">
        <f t="shared" si="85"/>
        <v>0</v>
      </c>
      <c r="AM115">
        <f t="shared" si="86"/>
        <v>0</v>
      </c>
      <c r="AN115">
        <f t="shared" si="87"/>
        <v>0</v>
      </c>
      <c r="AO115">
        <f t="shared" si="88"/>
        <v>0</v>
      </c>
      <c r="AP115">
        <f t="shared" si="89"/>
        <v>0</v>
      </c>
      <c r="AQ115">
        <f t="shared" si="90"/>
        <v>0</v>
      </c>
      <c r="AR115">
        <f t="shared" si="91"/>
        <v>0</v>
      </c>
      <c r="AS115">
        <f t="shared" si="92"/>
        <v>0</v>
      </c>
      <c r="AT115">
        <f t="shared" si="93"/>
        <v>0</v>
      </c>
      <c r="AU115">
        <f t="shared" si="94"/>
        <v>0</v>
      </c>
    </row>
    <row r="116" spans="1:51" ht="20.65" customHeight="1" x14ac:dyDescent="0.3">
      <c r="A116" s="6" t="s">
        <v>128</v>
      </c>
      <c r="B116" s="6" t="s">
        <v>129</v>
      </c>
      <c r="C116" s="8" t="s">
        <v>21</v>
      </c>
      <c r="D116" s="9">
        <v>137.66</v>
      </c>
      <c r="E116" s="9"/>
      <c r="F116" s="9"/>
      <c r="G116" s="9"/>
      <c r="H116" s="9"/>
      <c r="I116" s="9"/>
      <c r="J116" s="9"/>
      <c r="K116" s="9"/>
      <c r="L116" s="9"/>
      <c r="M116" s="15"/>
      <c r="O116" t="str">
        <f>""</f>
        <v/>
      </c>
      <c r="P116" s="1" t="s">
        <v>71</v>
      </c>
      <c r="Q116">
        <v>1</v>
      </c>
      <c r="R116">
        <f t="shared" si="65"/>
        <v>0</v>
      </c>
      <c r="S116">
        <f t="shared" si="66"/>
        <v>0</v>
      </c>
      <c r="T116">
        <f t="shared" si="67"/>
        <v>0</v>
      </c>
      <c r="U116">
        <f t="shared" si="68"/>
        <v>0</v>
      </c>
      <c r="V116">
        <f t="shared" si="69"/>
        <v>0</v>
      </c>
      <c r="W116">
        <f t="shared" si="70"/>
        <v>0</v>
      </c>
      <c r="X116">
        <f t="shared" si="71"/>
        <v>0</v>
      </c>
      <c r="Y116">
        <f t="shared" si="72"/>
        <v>0</v>
      </c>
      <c r="Z116">
        <f t="shared" si="73"/>
        <v>0</v>
      </c>
      <c r="AA116">
        <f t="shared" si="74"/>
        <v>0</v>
      </c>
      <c r="AB116">
        <f t="shared" si="75"/>
        <v>0</v>
      </c>
      <c r="AC116">
        <f t="shared" si="76"/>
        <v>0</v>
      </c>
      <c r="AD116">
        <f t="shared" si="77"/>
        <v>0</v>
      </c>
      <c r="AE116">
        <f t="shared" si="78"/>
        <v>0</v>
      </c>
      <c r="AF116">
        <f t="shared" si="79"/>
        <v>0</v>
      </c>
      <c r="AG116">
        <f t="shared" si="80"/>
        <v>0</v>
      </c>
      <c r="AH116">
        <f t="shared" si="81"/>
        <v>0</v>
      </c>
      <c r="AI116">
        <f t="shared" si="82"/>
        <v>0</v>
      </c>
      <c r="AJ116">
        <f t="shared" si="83"/>
        <v>0</v>
      </c>
      <c r="AK116">
        <f t="shared" si="84"/>
        <v>0</v>
      </c>
      <c r="AL116">
        <f t="shared" si="85"/>
        <v>0</v>
      </c>
      <c r="AM116">
        <f t="shared" si="86"/>
        <v>0</v>
      </c>
      <c r="AN116">
        <f t="shared" si="87"/>
        <v>0</v>
      </c>
      <c r="AO116">
        <f t="shared" si="88"/>
        <v>0</v>
      </c>
      <c r="AP116">
        <f t="shared" si="89"/>
        <v>0</v>
      </c>
      <c r="AQ116">
        <f t="shared" si="90"/>
        <v>0</v>
      </c>
      <c r="AR116">
        <f t="shared" si="91"/>
        <v>0</v>
      </c>
      <c r="AS116">
        <f t="shared" si="92"/>
        <v>0</v>
      </c>
      <c r="AT116">
        <f t="shared" si="93"/>
        <v>0</v>
      </c>
      <c r="AU116">
        <f t="shared" si="94"/>
        <v>0</v>
      </c>
    </row>
    <row r="117" spans="1:51" ht="20.65" customHeight="1" x14ac:dyDescent="0.3">
      <c r="A117" s="6" t="s">
        <v>128</v>
      </c>
      <c r="B117" s="6" t="s">
        <v>130</v>
      </c>
      <c r="C117" s="8" t="s">
        <v>21</v>
      </c>
      <c r="D117" s="9">
        <v>4.8600000000000003</v>
      </c>
      <c r="E117" s="9"/>
      <c r="F117" s="9"/>
      <c r="G117" s="9"/>
      <c r="H117" s="9"/>
      <c r="I117" s="9"/>
      <c r="J117" s="9"/>
      <c r="K117" s="9"/>
      <c r="L117" s="9"/>
      <c r="M117" s="15"/>
      <c r="O117" t="str">
        <f>""</f>
        <v/>
      </c>
      <c r="P117" s="1" t="s">
        <v>71</v>
      </c>
      <c r="Q117">
        <v>1</v>
      </c>
      <c r="R117">
        <f t="shared" si="65"/>
        <v>0</v>
      </c>
      <c r="S117">
        <f t="shared" si="66"/>
        <v>0</v>
      </c>
      <c r="T117">
        <f t="shared" si="67"/>
        <v>0</v>
      </c>
      <c r="U117">
        <f t="shared" si="68"/>
        <v>0</v>
      </c>
      <c r="V117">
        <f t="shared" si="69"/>
        <v>0</v>
      </c>
      <c r="W117">
        <f t="shared" si="70"/>
        <v>0</v>
      </c>
      <c r="X117">
        <f t="shared" si="71"/>
        <v>0</v>
      </c>
      <c r="Y117">
        <f t="shared" si="72"/>
        <v>0</v>
      </c>
      <c r="Z117">
        <f t="shared" si="73"/>
        <v>0</v>
      </c>
      <c r="AA117">
        <f t="shared" si="74"/>
        <v>0</v>
      </c>
      <c r="AB117">
        <f t="shared" si="75"/>
        <v>0</v>
      </c>
      <c r="AC117">
        <f t="shared" si="76"/>
        <v>0</v>
      </c>
      <c r="AD117">
        <f t="shared" si="77"/>
        <v>0</v>
      </c>
      <c r="AE117">
        <f t="shared" si="78"/>
        <v>0</v>
      </c>
      <c r="AF117">
        <f t="shared" si="79"/>
        <v>0</v>
      </c>
      <c r="AG117">
        <f t="shared" si="80"/>
        <v>0</v>
      </c>
      <c r="AH117">
        <f t="shared" si="81"/>
        <v>0</v>
      </c>
      <c r="AI117">
        <f t="shared" si="82"/>
        <v>0</v>
      </c>
      <c r="AJ117">
        <f t="shared" si="83"/>
        <v>0</v>
      </c>
      <c r="AK117">
        <f t="shared" si="84"/>
        <v>0</v>
      </c>
      <c r="AL117">
        <f t="shared" si="85"/>
        <v>0</v>
      </c>
      <c r="AM117">
        <f t="shared" si="86"/>
        <v>0</v>
      </c>
      <c r="AN117">
        <f t="shared" si="87"/>
        <v>0</v>
      </c>
      <c r="AO117">
        <f t="shared" si="88"/>
        <v>0</v>
      </c>
      <c r="AP117">
        <f t="shared" si="89"/>
        <v>0</v>
      </c>
      <c r="AQ117">
        <f t="shared" si="90"/>
        <v>0</v>
      </c>
      <c r="AR117">
        <f t="shared" si="91"/>
        <v>0</v>
      </c>
      <c r="AS117">
        <f t="shared" si="92"/>
        <v>0</v>
      </c>
      <c r="AT117">
        <f t="shared" si="93"/>
        <v>0</v>
      </c>
      <c r="AU117">
        <f t="shared" si="94"/>
        <v>0</v>
      </c>
    </row>
    <row r="118" spans="1:51" ht="20.65" customHeight="1" x14ac:dyDescent="0.3">
      <c r="A118" s="6" t="s">
        <v>131</v>
      </c>
      <c r="B118" s="6" t="s">
        <v>132</v>
      </c>
      <c r="C118" s="8" t="s">
        <v>21</v>
      </c>
      <c r="D118" s="9">
        <v>137.66</v>
      </c>
      <c r="E118" s="9"/>
      <c r="F118" s="9"/>
      <c r="G118" s="9"/>
      <c r="H118" s="9"/>
      <c r="I118" s="9"/>
      <c r="J118" s="9"/>
      <c r="K118" s="9"/>
      <c r="L118" s="9"/>
      <c r="M118" s="15"/>
      <c r="O118" t="str">
        <f>""</f>
        <v/>
      </c>
      <c r="P118" s="1" t="s">
        <v>71</v>
      </c>
      <c r="Q118">
        <v>1</v>
      </c>
      <c r="R118">
        <f t="shared" si="65"/>
        <v>0</v>
      </c>
      <c r="S118">
        <f t="shared" si="66"/>
        <v>0</v>
      </c>
      <c r="T118">
        <f t="shared" si="67"/>
        <v>0</v>
      </c>
      <c r="U118">
        <f t="shared" si="68"/>
        <v>0</v>
      </c>
      <c r="V118">
        <f t="shared" si="69"/>
        <v>0</v>
      </c>
      <c r="W118">
        <f t="shared" si="70"/>
        <v>0</v>
      </c>
      <c r="X118">
        <f t="shared" si="71"/>
        <v>0</v>
      </c>
      <c r="Y118">
        <f t="shared" si="72"/>
        <v>0</v>
      </c>
      <c r="Z118">
        <f t="shared" si="73"/>
        <v>0</v>
      </c>
      <c r="AA118">
        <f t="shared" si="74"/>
        <v>0</v>
      </c>
      <c r="AB118">
        <f t="shared" si="75"/>
        <v>0</v>
      </c>
      <c r="AC118">
        <f t="shared" si="76"/>
        <v>0</v>
      </c>
      <c r="AD118">
        <f t="shared" si="77"/>
        <v>0</v>
      </c>
      <c r="AE118">
        <f t="shared" si="78"/>
        <v>0</v>
      </c>
      <c r="AF118">
        <f t="shared" si="79"/>
        <v>0</v>
      </c>
      <c r="AG118">
        <f t="shared" si="80"/>
        <v>0</v>
      </c>
      <c r="AH118">
        <f t="shared" si="81"/>
        <v>0</v>
      </c>
      <c r="AI118">
        <f t="shared" si="82"/>
        <v>0</v>
      </c>
      <c r="AJ118">
        <f t="shared" si="83"/>
        <v>0</v>
      </c>
      <c r="AK118">
        <f t="shared" si="84"/>
        <v>0</v>
      </c>
      <c r="AL118">
        <f t="shared" si="85"/>
        <v>0</v>
      </c>
      <c r="AM118">
        <f t="shared" si="86"/>
        <v>0</v>
      </c>
      <c r="AN118">
        <f t="shared" si="87"/>
        <v>0</v>
      </c>
      <c r="AO118">
        <f t="shared" si="88"/>
        <v>0</v>
      </c>
      <c r="AP118">
        <f t="shared" si="89"/>
        <v>0</v>
      </c>
      <c r="AQ118">
        <f t="shared" si="90"/>
        <v>0</v>
      </c>
      <c r="AR118">
        <f t="shared" si="91"/>
        <v>0</v>
      </c>
      <c r="AS118">
        <f t="shared" si="92"/>
        <v>0</v>
      </c>
      <c r="AT118">
        <f t="shared" si="93"/>
        <v>0</v>
      </c>
      <c r="AU118">
        <f t="shared" si="94"/>
        <v>0</v>
      </c>
    </row>
    <row r="119" spans="1:51" ht="20.65" customHeight="1" x14ac:dyDescent="0.3">
      <c r="A119" s="6" t="s">
        <v>133</v>
      </c>
      <c r="B119" s="7"/>
      <c r="C119" s="8" t="s">
        <v>7</v>
      </c>
      <c r="D119" s="9">
        <v>102.4</v>
      </c>
      <c r="E119" s="9"/>
      <c r="F119" s="9"/>
      <c r="G119" s="9"/>
      <c r="H119" s="9"/>
      <c r="I119" s="9"/>
      <c r="J119" s="9"/>
      <c r="K119" s="9"/>
      <c r="L119" s="9"/>
      <c r="M119" s="15"/>
      <c r="O119" t="str">
        <f>""</f>
        <v/>
      </c>
      <c r="P119" s="1" t="s">
        <v>71</v>
      </c>
      <c r="Q119">
        <v>1</v>
      </c>
      <c r="R119">
        <f t="shared" si="65"/>
        <v>0</v>
      </c>
      <c r="S119">
        <f t="shared" si="66"/>
        <v>0</v>
      </c>
      <c r="T119">
        <f t="shared" si="67"/>
        <v>0</v>
      </c>
      <c r="U119">
        <f t="shared" si="68"/>
        <v>0</v>
      </c>
      <c r="V119">
        <f t="shared" si="69"/>
        <v>0</v>
      </c>
      <c r="W119">
        <f t="shared" si="70"/>
        <v>0</v>
      </c>
      <c r="X119">
        <f t="shared" si="71"/>
        <v>0</v>
      </c>
      <c r="Y119">
        <f t="shared" si="72"/>
        <v>0</v>
      </c>
      <c r="Z119">
        <f t="shared" si="73"/>
        <v>0</v>
      </c>
      <c r="AA119">
        <f t="shared" si="74"/>
        <v>0</v>
      </c>
      <c r="AB119">
        <f t="shared" si="75"/>
        <v>0</v>
      </c>
      <c r="AC119">
        <f t="shared" si="76"/>
        <v>0</v>
      </c>
      <c r="AD119">
        <f t="shared" si="77"/>
        <v>0</v>
      </c>
      <c r="AE119">
        <f t="shared" si="78"/>
        <v>0</v>
      </c>
      <c r="AF119">
        <f t="shared" si="79"/>
        <v>0</v>
      </c>
      <c r="AG119">
        <f t="shared" si="80"/>
        <v>0</v>
      </c>
      <c r="AH119">
        <f t="shared" si="81"/>
        <v>0</v>
      </c>
      <c r="AI119">
        <f t="shared" si="82"/>
        <v>0</v>
      </c>
      <c r="AJ119">
        <f t="shared" si="83"/>
        <v>0</v>
      </c>
      <c r="AK119">
        <f t="shared" si="84"/>
        <v>0</v>
      </c>
      <c r="AL119">
        <f t="shared" si="85"/>
        <v>0</v>
      </c>
      <c r="AM119">
        <f t="shared" si="86"/>
        <v>0</v>
      </c>
      <c r="AN119">
        <f t="shared" si="87"/>
        <v>0</v>
      </c>
      <c r="AO119">
        <f t="shared" si="88"/>
        <v>0</v>
      </c>
      <c r="AP119">
        <f t="shared" si="89"/>
        <v>0</v>
      </c>
      <c r="AQ119">
        <f t="shared" si="90"/>
        <v>0</v>
      </c>
      <c r="AR119">
        <f t="shared" si="91"/>
        <v>0</v>
      </c>
      <c r="AS119">
        <f t="shared" si="92"/>
        <v>0</v>
      </c>
      <c r="AT119">
        <f t="shared" si="93"/>
        <v>0</v>
      </c>
      <c r="AU119">
        <f t="shared" si="94"/>
        <v>0</v>
      </c>
      <c r="AY119" s="1" t="s">
        <v>134</v>
      </c>
    </row>
    <row r="120" spans="1:51" ht="20.65" customHeight="1" x14ac:dyDescent="0.3">
      <c r="A120" s="6" t="s">
        <v>135</v>
      </c>
      <c r="B120" s="7"/>
      <c r="C120" s="8" t="s">
        <v>21</v>
      </c>
      <c r="D120" s="9">
        <v>147.19999999999999</v>
      </c>
      <c r="E120" s="9"/>
      <c r="F120" s="9"/>
      <c r="G120" s="9"/>
      <c r="H120" s="9"/>
      <c r="I120" s="9"/>
      <c r="J120" s="9"/>
      <c r="K120" s="9"/>
      <c r="L120" s="9"/>
      <c r="M120" s="15"/>
      <c r="O120" t="str">
        <f>""</f>
        <v/>
      </c>
      <c r="P120" s="1" t="s">
        <v>71</v>
      </c>
      <c r="Q120">
        <v>1</v>
      </c>
      <c r="R120">
        <f t="shared" si="65"/>
        <v>0</v>
      </c>
      <c r="S120">
        <f t="shared" si="66"/>
        <v>0</v>
      </c>
      <c r="T120">
        <f t="shared" si="67"/>
        <v>0</v>
      </c>
      <c r="U120">
        <f t="shared" si="68"/>
        <v>0</v>
      </c>
      <c r="V120">
        <f t="shared" si="69"/>
        <v>0</v>
      </c>
      <c r="W120">
        <f t="shared" si="70"/>
        <v>0</v>
      </c>
      <c r="X120">
        <f t="shared" si="71"/>
        <v>0</v>
      </c>
      <c r="Y120">
        <f t="shared" si="72"/>
        <v>0</v>
      </c>
      <c r="Z120">
        <f t="shared" si="73"/>
        <v>0</v>
      </c>
      <c r="AA120">
        <f t="shared" si="74"/>
        <v>0</v>
      </c>
      <c r="AB120">
        <f t="shared" si="75"/>
        <v>0</v>
      </c>
      <c r="AC120">
        <f t="shared" si="76"/>
        <v>0</v>
      </c>
      <c r="AD120">
        <f t="shared" si="77"/>
        <v>0</v>
      </c>
      <c r="AE120">
        <f t="shared" si="78"/>
        <v>0</v>
      </c>
      <c r="AF120">
        <f t="shared" si="79"/>
        <v>0</v>
      </c>
      <c r="AG120">
        <f t="shared" si="80"/>
        <v>0</v>
      </c>
      <c r="AH120">
        <f t="shared" si="81"/>
        <v>0</v>
      </c>
      <c r="AI120">
        <f t="shared" si="82"/>
        <v>0</v>
      </c>
      <c r="AJ120">
        <f t="shared" si="83"/>
        <v>0</v>
      </c>
      <c r="AK120">
        <f t="shared" si="84"/>
        <v>0</v>
      </c>
      <c r="AL120">
        <f t="shared" si="85"/>
        <v>0</v>
      </c>
      <c r="AM120">
        <f t="shared" si="86"/>
        <v>0</v>
      </c>
      <c r="AN120">
        <f t="shared" si="87"/>
        <v>0</v>
      </c>
      <c r="AO120">
        <f t="shared" si="88"/>
        <v>0</v>
      </c>
      <c r="AP120">
        <f t="shared" si="89"/>
        <v>0</v>
      </c>
      <c r="AQ120">
        <f t="shared" si="90"/>
        <v>0</v>
      </c>
      <c r="AR120">
        <f t="shared" si="91"/>
        <v>0</v>
      </c>
      <c r="AS120">
        <f t="shared" si="92"/>
        <v>0</v>
      </c>
      <c r="AT120">
        <f t="shared" si="93"/>
        <v>0</v>
      </c>
      <c r="AU120">
        <f t="shared" si="94"/>
        <v>0</v>
      </c>
    </row>
    <row r="121" spans="1:51" ht="20.65" customHeight="1" x14ac:dyDescent="0.3">
      <c r="A121" s="6" t="s">
        <v>84</v>
      </c>
      <c r="B121" s="6" t="s">
        <v>136</v>
      </c>
      <c r="C121" s="8" t="s">
        <v>21</v>
      </c>
      <c r="D121" s="9">
        <v>76.2</v>
      </c>
      <c r="E121" s="9"/>
      <c r="F121" s="9"/>
      <c r="G121" s="9"/>
      <c r="H121" s="9"/>
      <c r="I121" s="9"/>
      <c r="J121" s="9"/>
      <c r="K121" s="9"/>
      <c r="L121" s="9"/>
      <c r="M121" s="15"/>
      <c r="O121" t="str">
        <f>""</f>
        <v/>
      </c>
      <c r="P121" s="1" t="s">
        <v>71</v>
      </c>
      <c r="Q121">
        <v>1</v>
      </c>
      <c r="R121">
        <f t="shared" si="65"/>
        <v>0</v>
      </c>
      <c r="S121">
        <f t="shared" si="66"/>
        <v>0</v>
      </c>
      <c r="T121">
        <f t="shared" si="67"/>
        <v>0</v>
      </c>
      <c r="U121">
        <f t="shared" si="68"/>
        <v>0</v>
      </c>
      <c r="V121">
        <f t="shared" si="69"/>
        <v>0</v>
      </c>
      <c r="W121">
        <f t="shared" si="70"/>
        <v>0</v>
      </c>
      <c r="X121">
        <f t="shared" si="71"/>
        <v>0</v>
      </c>
      <c r="Y121">
        <f t="shared" si="72"/>
        <v>0</v>
      </c>
      <c r="Z121">
        <f t="shared" si="73"/>
        <v>0</v>
      </c>
      <c r="AA121">
        <f t="shared" si="74"/>
        <v>0</v>
      </c>
      <c r="AB121">
        <f t="shared" si="75"/>
        <v>0</v>
      </c>
      <c r="AC121">
        <f t="shared" si="76"/>
        <v>0</v>
      </c>
      <c r="AD121">
        <f t="shared" si="77"/>
        <v>0</v>
      </c>
      <c r="AE121">
        <f t="shared" si="78"/>
        <v>0</v>
      </c>
      <c r="AF121">
        <f t="shared" si="79"/>
        <v>0</v>
      </c>
      <c r="AG121">
        <f t="shared" si="80"/>
        <v>0</v>
      </c>
      <c r="AH121">
        <f t="shared" si="81"/>
        <v>0</v>
      </c>
      <c r="AI121">
        <f t="shared" si="82"/>
        <v>0</v>
      </c>
      <c r="AJ121">
        <f t="shared" si="83"/>
        <v>0</v>
      </c>
      <c r="AK121">
        <f t="shared" si="84"/>
        <v>0</v>
      </c>
      <c r="AL121">
        <f t="shared" si="85"/>
        <v>0</v>
      </c>
      <c r="AM121">
        <f t="shared" si="86"/>
        <v>0</v>
      </c>
      <c r="AN121">
        <f t="shared" si="87"/>
        <v>0</v>
      </c>
      <c r="AO121">
        <f t="shared" si="88"/>
        <v>0</v>
      </c>
      <c r="AP121">
        <f t="shared" si="89"/>
        <v>0</v>
      </c>
      <c r="AQ121">
        <f t="shared" si="90"/>
        <v>0</v>
      </c>
      <c r="AR121">
        <f t="shared" si="91"/>
        <v>0</v>
      </c>
      <c r="AS121">
        <f t="shared" si="92"/>
        <v>0</v>
      </c>
      <c r="AT121">
        <f t="shared" si="93"/>
        <v>0</v>
      </c>
      <c r="AU121">
        <f t="shared" si="94"/>
        <v>0</v>
      </c>
    </row>
    <row r="122" spans="1:51" ht="20.65" customHeight="1" x14ac:dyDescent="0.3">
      <c r="A122" s="7"/>
      <c r="B122" s="7"/>
      <c r="C122" s="14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51" ht="20.65" customHeight="1" x14ac:dyDescent="0.3">
      <c r="A123" s="7"/>
      <c r="B123" s="7"/>
      <c r="C123" s="14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spans="1:51" ht="20.65" customHeight="1" x14ac:dyDescent="0.3">
      <c r="A124" s="7"/>
      <c r="B124" s="7"/>
      <c r="C124" s="14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spans="1:51" ht="20.65" customHeight="1" x14ac:dyDescent="0.3">
      <c r="A125" s="7"/>
      <c r="B125" s="7"/>
      <c r="C125" s="14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spans="1:51" ht="20.65" customHeight="1" x14ac:dyDescent="0.3">
      <c r="A126" s="7"/>
      <c r="B126" s="7"/>
      <c r="C126" s="14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spans="1:51" ht="20.65" customHeight="1" x14ac:dyDescent="0.3">
      <c r="A127" s="7"/>
      <c r="B127" s="7"/>
      <c r="C127" s="14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51" ht="20.65" customHeight="1" x14ac:dyDescent="0.3">
      <c r="A128" s="7"/>
      <c r="B128" s="7"/>
      <c r="C128" s="14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51" ht="20.65" customHeight="1" x14ac:dyDescent="0.3">
      <c r="A129" s="7"/>
      <c r="B129" s="7"/>
      <c r="C129" s="14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51" ht="20.65" customHeight="1" x14ac:dyDescent="0.3">
      <c r="A130" s="10" t="s">
        <v>72</v>
      </c>
      <c r="B130" s="11"/>
      <c r="C130" s="12"/>
      <c r="D130" s="13"/>
      <c r="E130" s="13"/>
      <c r="F130" s="13">
        <f>ROUNDDOWN(SUMIF(Q111:Q129, "1", F111:F129), 0)</f>
        <v>0</v>
      </c>
      <c r="G130" s="13"/>
      <c r="H130" s="13">
        <f>ROUNDDOWN(SUMIF(Q111:Q129, "1", H111:H129), 0)</f>
        <v>0</v>
      </c>
      <c r="I130" s="13"/>
      <c r="J130" s="13">
        <f>ROUNDDOWN(SUMIF(Q111:Q129, "1", J111:J129), 0)</f>
        <v>0</v>
      </c>
      <c r="K130" s="13"/>
      <c r="L130" s="13">
        <f>F130+H130+J130</f>
        <v>0</v>
      </c>
      <c r="M130" s="13"/>
      <c r="R130">
        <f t="shared" ref="R130:AY130" si="95">ROUNDDOWN(SUM(R111:R121), 0)</f>
        <v>0</v>
      </c>
      <c r="S130">
        <f t="shared" si="95"/>
        <v>0</v>
      </c>
      <c r="T130">
        <f t="shared" si="95"/>
        <v>0</v>
      </c>
      <c r="U130">
        <f t="shared" si="95"/>
        <v>0</v>
      </c>
      <c r="V130">
        <f t="shared" si="95"/>
        <v>0</v>
      </c>
      <c r="W130">
        <f t="shared" si="95"/>
        <v>0</v>
      </c>
      <c r="X130">
        <f t="shared" si="95"/>
        <v>0</v>
      </c>
      <c r="Y130">
        <f t="shared" si="95"/>
        <v>0</v>
      </c>
      <c r="Z130">
        <f t="shared" si="95"/>
        <v>0</v>
      </c>
      <c r="AA130">
        <f t="shared" si="95"/>
        <v>0</v>
      </c>
      <c r="AB130">
        <f t="shared" si="95"/>
        <v>0</v>
      </c>
      <c r="AC130">
        <f t="shared" si="95"/>
        <v>0</v>
      </c>
      <c r="AD130">
        <f t="shared" si="95"/>
        <v>0</v>
      </c>
      <c r="AE130">
        <f t="shared" si="95"/>
        <v>0</v>
      </c>
      <c r="AF130">
        <f t="shared" si="95"/>
        <v>0</v>
      </c>
      <c r="AG130">
        <f t="shared" si="95"/>
        <v>0</v>
      </c>
      <c r="AH130">
        <f t="shared" si="95"/>
        <v>0</v>
      </c>
      <c r="AI130">
        <f t="shared" si="95"/>
        <v>0</v>
      </c>
      <c r="AJ130">
        <f t="shared" si="95"/>
        <v>0</v>
      </c>
      <c r="AK130">
        <f t="shared" si="95"/>
        <v>0</v>
      </c>
      <c r="AL130">
        <f t="shared" si="95"/>
        <v>0</v>
      </c>
      <c r="AM130">
        <f t="shared" si="95"/>
        <v>0</v>
      </c>
      <c r="AN130">
        <f t="shared" si="95"/>
        <v>0</v>
      </c>
      <c r="AO130">
        <f t="shared" si="95"/>
        <v>0</v>
      </c>
      <c r="AP130">
        <f t="shared" si="95"/>
        <v>0</v>
      </c>
      <c r="AQ130">
        <f t="shared" si="95"/>
        <v>0</v>
      </c>
      <c r="AR130">
        <f t="shared" si="95"/>
        <v>0</v>
      </c>
      <c r="AS130">
        <f t="shared" si="95"/>
        <v>0</v>
      </c>
      <c r="AT130">
        <f t="shared" si="95"/>
        <v>0</v>
      </c>
      <c r="AU130">
        <f t="shared" si="95"/>
        <v>0</v>
      </c>
      <c r="AV130">
        <f t="shared" si="95"/>
        <v>0</v>
      </c>
      <c r="AW130">
        <f t="shared" si="95"/>
        <v>0</v>
      </c>
      <c r="AX130">
        <f t="shared" si="95"/>
        <v>0</v>
      </c>
      <c r="AY130">
        <f t="shared" si="95"/>
        <v>0</v>
      </c>
    </row>
    <row r="131" spans="1:51" ht="20.65" customHeight="1" x14ac:dyDescent="0.3">
      <c r="A131" s="20" t="s">
        <v>236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</row>
    <row r="132" spans="1:51" ht="20.65" customHeight="1" x14ac:dyDescent="0.3">
      <c r="A132" s="6" t="s">
        <v>137</v>
      </c>
      <c r="B132" s="6" t="s">
        <v>138</v>
      </c>
      <c r="C132" s="8" t="s">
        <v>85</v>
      </c>
      <c r="D132" s="9">
        <v>1</v>
      </c>
      <c r="E132" s="9"/>
      <c r="F132" s="9"/>
      <c r="G132" s="9"/>
      <c r="H132" s="9"/>
      <c r="I132" s="9"/>
      <c r="J132" s="9"/>
      <c r="K132" s="9"/>
      <c r="L132" s="9"/>
      <c r="M132" s="15"/>
      <c r="O132" t="str">
        <f>""</f>
        <v/>
      </c>
      <c r="P132" s="1" t="s">
        <v>71</v>
      </c>
      <c r="Q132">
        <v>1</v>
      </c>
      <c r="R132">
        <f t="shared" ref="R132:R146" si="96">IF(P132="기계경비", J132, 0)</f>
        <v>0</v>
      </c>
      <c r="S132">
        <f t="shared" ref="S132:S146" si="97">IF(P132="운반비", L132, 0)</f>
        <v>0</v>
      </c>
      <c r="T132">
        <f t="shared" ref="T132:T146" si="98">IF(P132="작업부산물", F132, 0)</f>
        <v>0</v>
      </c>
      <c r="U132">
        <f t="shared" ref="U132:U146" si="99">IF(P132="관급", F132, 0)</f>
        <v>0</v>
      </c>
      <c r="V132">
        <f t="shared" ref="V132:V146" si="100">IF(P132="외주비", J132, 0)</f>
        <v>0</v>
      </c>
      <c r="W132">
        <f t="shared" ref="W132:W146" si="101">IF(P132="장비비", J132, 0)</f>
        <v>0</v>
      </c>
      <c r="X132">
        <f t="shared" ref="X132:X146" si="102">IF(P132="폐기물처리비", L132, 0)</f>
        <v>0</v>
      </c>
      <c r="Y132">
        <f t="shared" ref="Y132:Y146" si="103">IF(P132="가설비", J132, 0)</f>
        <v>0</v>
      </c>
      <c r="Z132">
        <f t="shared" ref="Z132:Z146" si="104">IF(P132="잡비제외분", F132, 0)</f>
        <v>0</v>
      </c>
      <c r="AA132">
        <f t="shared" ref="AA132:AA146" si="105">IF(P132="사급자재대", L132, 0)</f>
        <v>0</v>
      </c>
      <c r="AB132">
        <f t="shared" ref="AB132:AB146" si="106">IF(P132="관급자재대", L132, 0)</f>
        <v>0</v>
      </c>
      <c r="AC132">
        <f t="shared" ref="AC132:AC146" si="107">IF(P132="사용자항목1", L132, 0)</f>
        <v>0</v>
      </c>
      <c r="AD132">
        <f t="shared" ref="AD132:AD146" si="108">IF(P132="사용자항목2", L132, 0)</f>
        <v>0</v>
      </c>
      <c r="AE132">
        <f t="shared" ref="AE132:AE146" si="109">IF(P132="안전관리비", L132, 0)</f>
        <v>0</v>
      </c>
      <c r="AF132">
        <f t="shared" ref="AF132:AF146" si="110">IF(P132="품질관리비", L132, 0)</f>
        <v>0</v>
      </c>
      <c r="AG132">
        <f t="shared" ref="AG132:AG146" si="111">IF(P132="작업부산물(철거해체)", L132, 0)</f>
        <v>0</v>
      </c>
      <c r="AH132">
        <f t="shared" ref="AH132:AH146" si="112">IF(P132="사용자항목6", L132, 0)</f>
        <v>0</v>
      </c>
      <c r="AI132">
        <f t="shared" ref="AI132:AI146" si="113">IF(P132="사용자항목7", L132, 0)</f>
        <v>0</v>
      </c>
      <c r="AJ132">
        <f t="shared" ref="AJ132:AJ146" si="114">IF(P132="사용자항목8", L132, 0)</f>
        <v>0</v>
      </c>
      <c r="AK132">
        <f t="shared" ref="AK132:AK146" si="115">IF(P132="사용자항목9", L132, 0)</f>
        <v>0</v>
      </c>
      <c r="AL132">
        <f t="shared" ref="AL132:AL146" si="116">IF(P132="사용자항목10", L132, 0)</f>
        <v>0</v>
      </c>
      <c r="AM132">
        <f t="shared" ref="AM132:AM146" si="117">IF(P132="사용자항목11", L132, 0)</f>
        <v>0</v>
      </c>
      <c r="AN132">
        <f t="shared" ref="AN132:AN146" si="118">IF(P132="사용자항목12", L132, 0)</f>
        <v>0</v>
      </c>
      <c r="AO132">
        <f t="shared" ref="AO132:AO146" si="119">IF(P132="사용자항목13", L132, 0)</f>
        <v>0</v>
      </c>
      <c r="AP132">
        <f t="shared" ref="AP132:AP146" si="120">IF(P132="사용자항목14", L132, 0)</f>
        <v>0</v>
      </c>
      <c r="AQ132">
        <f t="shared" ref="AQ132:AQ146" si="121">IF(P132="사용자항목15", L132, 0)</f>
        <v>0</v>
      </c>
      <c r="AR132">
        <f t="shared" ref="AR132:AR146" si="122">IF(P132="사용자항목16", L132, 0)</f>
        <v>0</v>
      </c>
      <c r="AS132">
        <f t="shared" ref="AS132:AS146" si="123">IF(P132="사용자항목17", L132, 0)</f>
        <v>0</v>
      </c>
      <c r="AT132">
        <f t="shared" ref="AT132:AT146" si="124">IF(P132="사용자항목18", L132, 0)</f>
        <v>0</v>
      </c>
      <c r="AU132">
        <f t="shared" ref="AU132:AU146" si="125">IF(P132="사용자항목19", L132, 0)</f>
        <v>0</v>
      </c>
    </row>
    <row r="133" spans="1:51" ht="20.65" customHeight="1" x14ac:dyDescent="0.3">
      <c r="A133" s="6" t="s">
        <v>139</v>
      </c>
      <c r="B133" s="6" t="s">
        <v>140</v>
      </c>
      <c r="C133" s="8" t="s">
        <v>85</v>
      </c>
      <c r="D133" s="9">
        <v>1</v>
      </c>
      <c r="E133" s="9"/>
      <c r="F133" s="9"/>
      <c r="G133" s="9"/>
      <c r="H133" s="9"/>
      <c r="I133" s="9"/>
      <c r="J133" s="9"/>
      <c r="K133" s="9"/>
      <c r="L133" s="9"/>
      <c r="M133" s="15"/>
      <c r="O133" t="str">
        <f>""</f>
        <v/>
      </c>
      <c r="P133" s="1" t="s">
        <v>71</v>
      </c>
      <c r="Q133">
        <v>1</v>
      </c>
      <c r="R133">
        <f t="shared" si="96"/>
        <v>0</v>
      </c>
      <c r="S133">
        <f t="shared" si="97"/>
        <v>0</v>
      </c>
      <c r="T133">
        <f t="shared" si="98"/>
        <v>0</v>
      </c>
      <c r="U133">
        <f t="shared" si="99"/>
        <v>0</v>
      </c>
      <c r="V133">
        <f t="shared" si="100"/>
        <v>0</v>
      </c>
      <c r="W133">
        <f t="shared" si="101"/>
        <v>0</v>
      </c>
      <c r="X133">
        <f t="shared" si="102"/>
        <v>0</v>
      </c>
      <c r="Y133">
        <f t="shared" si="103"/>
        <v>0</v>
      </c>
      <c r="Z133">
        <f t="shared" si="104"/>
        <v>0</v>
      </c>
      <c r="AA133">
        <f t="shared" si="105"/>
        <v>0</v>
      </c>
      <c r="AB133">
        <f t="shared" si="106"/>
        <v>0</v>
      </c>
      <c r="AC133">
        <f t="shared" si="107"/>
        <v>0</v>
      </c>
      <c r="AD133">
        <f t="shared" si="108"/>
        <v>0</v>
      </c>
      <c r="AE133">
        <f t="shared" si="109"/>
        <v>0</v>
      </c>
      <c r="AF133">
        <f t="shared" si="110"/>
        <v>0</v>
      </c>
      <c r="AG133">
        <f t="shared" si="111"/>
        <v>0</v>
      </c>
      <c r="AH133">
        <f t="shared" si="112"/>
        <v>0</v>
      </c>
      <c r="AI133">
        <f t="shared" si="113"/>
        <v>0</v>
      </c>
      <c r="AJ133">
        <f t="shared" si="114"/>
        <v>0</v>
      </c>
      <c r="AK133">
        <f t="shared" si="115"/>
        <v>0</v>
      </c>
      <c r="AL133">
        <f t="shared" si="116"/>
        <v>0</v>
      </c>
      <c r="AM133">
        <f t="shared" si="117"/>
        <v>0</v>
      </c>
      <c r="AN133">
        <f t="shared" si="118"/>
        <v>0</v>
      </c>
      <c r="AO133">
        <f t="shared" si="119"/>
        <v>0</v>
      </c>
      <c r="AP133">
        <f t="shared" si="120"/>
        <v>0</v>
      </c>
      <c r="AQ133">
        <f t="shared" si="121"/>
        <v>0</v>
      </c>
      <c r="AR133">
        <f t="shared" si="122"/>
        <v>0</v>
      </c>
      <c r="AS133">
        <f t="shared" si="123"/>
        <v>0</v>
      </c>
      <c r="AT133">
        <f t="shared" si="124"/>
        <v>0</v>
      </c>
      <c r="AU133">
        <f t="shared" si="125"/>
        <v>0</v>
      </c>
    </row>
    <row r="134" spans="1:51" ht="20.65" customHeight="1" x14ac:dyDescent="0.3">
      <c r="A134" s="6" t="s">
        <v>141</v>
      </c>
      <c r="B134" s="6" t="s">
        <v>142</v>
      </c>
      <c r="C134" s="8" t="s">
        <v>85</v>
      </c>
      <c r="D134" s="9">
        <v>2</v>
      </c>
      <c r="E134" s="9"/>
      <c r="F134" s="9"/>
      <c r="G134" s="9"/>
      <c r="H134" s="9"/>
      <c r="I134" s="9"/>
      <c r="J134" s="9"/>
      <c r="K134" s="9"/>
      <c r="L134" s="9"/>
      <c r="M134" s="15"/>
      <c r="O134" t="str">
        <f>""</f>
        <v/>
      </c>
      <c r="P134" s="1" t="s">
        <v>71</v>
      </c>
      <c r="Q134">
        <v>1</v>
      </c>
      <c r="R134">
        <f t="shared" si="96"/>
        <v>0</v>
      </c>
      <c r="S134">
        <f t="shared" si="97"/>
        <v>0</v>
      </c>
      <c r="T134">
        <f t="shared" si="98"/>
        <v>0</v>
      </c>
      <c r="U134">
        <f t="shared" si="99"/>
        <v>0</v>
      </c>
      <c r="V134">
        <f t="shared" si="100"/>
        <v>0</v>
      </c>
      <c r="W134">
        <f t="shared" si="101"/>
        <v>0</v>
      </c>
      <c r="X134">
        <f t="shared" si="102"/>
        <v>0</v>
      </c>
      <c r="Y134">
        <f t="shared" si="103"/>
        <v>0</v>
      </c>
      <c r="Z134">
        <f t="shared" si="104"/>
        <v>0</v>
      </c>
      <c r="AA134">
        <f t="shared" si="105"/>
        <v>0</v>
      </c>
      <c r="AB134">
        <f t="shared" si="106"/>
        <v>0</v>
      </c>
      <c r="AC134">
        <f t="shared" si="107"/>
        <v>0</v>
      </c>
      <c r="AD134">
        <f t="shared" si="108"/>
        <v>0</v>
      </c>
      <c r="AE134">
        <f t="shared" si="109"/>
        <v>0</v>
      </c>
      <c r="AF134">
        <f t="shared" si="110"/>
        <v>0</v>
      </c>
      <c r="AG134">
        <f t="shared" si="111"/>
        <v>0</v>
      </c>
      <c r="AH134">
        <f t="shared" si="112"/>
        <v>0</v>
      </c>
      <c r="AI134">
        <f t="shared" si="113"/>
        <v>0</v>
      </c>
      <c r="AJ134">
        <f t="shared" si="114"/>
        <v>0</v>
      </c>
      <c r="AK134">
        <f t="shared" si="115"/>
        <v>0</v>
      </c>
      <c r="AL134">
        <f t="shared" si="116"/>
        <v>0</v>
      </c>
      <c r="AM134">
        <f t="shared" si="117"/>
        <v>0</v>
      </c>
      <c r="AN134">
        <f t="shared" si="118"/>
        <v>0</v>
      </c>
      <c r="AO134">
        <f t="shared" si="119"/>
        <v>0</v>
      </c>
      <c r="AP134">
        <f t="shared" si="120"/>
        <v>0</v>
      </c>
      <c r="AQ134">
        <f t="shared" si="121"/>
        <v>0</v>
      </c>
      <c r="AR134">
        <f t="shared" si="122"/>
        <v>0</v>
      </c>
      <c r="AS134">
        <f t="shared" si="123"/>
        <v>0</v>
      </c>
      <c r="AT134">
        <f t="shared" si="124"/>
        <v>0</v>
      </c>
      <c r="AU134">
        <f t="shared" si="125"/>
        <v>0</v>
      </c>
    </row>
    <row r="135" spans="1:51" ht="20.65" customHeight="1" x14ac:dyDescent="0.3">
      <c r="A135" s="6" t="s">
        <v>143</v>
      </c>
      <c r="B135" s="6" t="s">
        <v>144</v>
      </c>
      <c r="C135" s="8" t="s">
        <v>85</v>
      </c>
      <c r="D135" s="9">
        <v>1</v>
      </c>
      <c r="E135" s="9"/>
      <c r="F135" s="9"/>
      <c r="G135" s="9"/>
      <c r="H135" s="9"/>
      <c r="I135" s="9"/>
      <c r="J135" s="9"/>
      <c r="K135" s="9"/>
      <c r="L135" s="9"/>
      <c r="M135" s="15"/>
      <c r="O135" t="str">
        <f>""</f>
        <v/>
      </c>
      <c r="P135" s="1" t="s">
        <v>71</v>
      </c>
      <c r="Q135">
        <v>1</v>
      </c>
      <c r="R135">
        <f t="shared" si="96"/>
        <v>0</v>
      </c>
      <c r="S135">
        <f t="shared" si="97"/>
        <v>0</v>
      </c>
      <c r="T135">
        <f t="shared" si="98"/>
        <v>0</v>
      </c>
      <c r="U135">
        <f t="shared" si="99"/>
        <v>0</v>
      </c>
      <c r="V135">
        <f t="shared" si="100"/>
        <v>0</v>
      </c>
      <c r="W135">
        <f t="shared" si="101"/>
        <v>0</v>
      </c>
      <c r="X135">
        <f t="shared" si="102"/>
        <v>0</v>
      </c>
      <c r="Y135">
        <f t="shared" si="103"/>
        <v>0</v>
      </c>
      <c r="Z135">
        <f t="shared" si="104"/>
        <v>0</v>
      </c>
      <c r="AA135">
        <f t="shared" si="105"/>
        <v>0</v>
      </c>
      <c r="AB135">
        <f t="shared" si="106"/>
        <v>0</v>
      </c>
      <c r="AC135">
        <f t="shared" si="107"/>
        <v>0</v>
      </c>
      <c r="AD135">
        <f t="shared" si="108"/>
        <v>0</v>
      </c>
      <c r="AE135">
        <f t="shared" si="109"/>
        <v>0</v>
      </c>
      <c r="AF135">
        <f t="shared" si="110"/>
        <v>0</v>
      </c>
      <c r="AG135">
        <f t="shared" si="111"/>
        <v>0</v>
      </c>
      <c r="AH135">
        <f t="shared" si="112"/>
        <v>0</v>
      </c>
      <c r="AI135">
        <f t="shared" si="113"/>
        <v>0</v>
      </c>
      <c r="AJ135">
        <f t="shared" si="114"/>
        <v>0</v>
      </c>
      <c r="AK135">
        <f t="shared" si="115"/>
        <v>0</v>
      </c>
      <c r="AL135">
        <f t="shared" si="116"/>
        <v>0</v>
      </c>
      <c r="AM135">
        <f t="shared" si="117"/>
        <v>0</v>
      </c>
      <c r="AN135">
        <f t="shared" si="118"/>
        <v>0</v>
      </c>
      <c r="AO135">
        <f t="shared" si="119"/>
        <v>0</v>
      </c>
      <c r="AP135">
        <f t="shared" si="120"/>
        <v>0</v>
      </c>
      <c r="AQ135">
        <f t="shared" si="121"/>
        <v>0</v>
      </c>
      <c r="AR135">
        <f t="shared" si="122"/>
        <v>0</v>
      </c>
      <c r="AS135">
        <f t="shared" si="123"/>
        <v>0</v>
      </c>
      <c r="AT135">
        <f t="shared" si="124"/>
        <v>0</v>
      </c>
      <c r="AU135">
        <f t="shared" si="125"/>
        <v>0</v>
      </c>
    </row>
    <row r="136" spans="1:51" ht="20.65" customHeight="1" x14ac:dyDescent="0.3">
      <c r="A136" s="6" t="s">
        <v>145</v>
      </c>
      <c r="B136" s="6" t="s">
        <v>146</v>
      </c>
      <c r="C136" s="8" t="s">
        <v>85</v>
      </c>
      <c r="D136" s="9">
        <v>3</v>
      </c>
      <c r="E136" s="9"/>
      <c r="F136" s="9"/>
      <c r="G136" s="9"/>
      <c r="H136" s="9"/>
      <c r="I136" s="9"/>
      <c r="J136" s="9"/>
      <c r="K136" s="9"/>
      <c r="L136" s="9"/>
      <c r="M136" s="15"/>
      <c r="O136" t="str">
        <f>""</f>
        <v/>
      </c>
      <c r="P136" s="1" t="s">
        <v>71</v>
      </c>
      <c r="Q136">
        <v>1</v>
      </c>
      <c r="R136">
        <f t="shared" si="96"/>
        <v>0</v>
      </c>
      <c r="S136">
        <f t="shared" si="97"/>
        <v>0</v>
      </c>
      <c r="T136">
        <f t="shared" si="98"/>
        <v>0</v>
      </c>
      <c r="U136">
        <f t="shared" si="99"/>
        <v>0</v>
      </c>
      <c r="V136">
        <f t="shared" si="100"/>
        <v>0</v>
      </c>
      <c r="W136">
        <f t="shared" si="101"/>
        <v>0</v>
      </c>
      <c r="X136">
        <f t="shared" si="102"/>
        <v>0</v>
      </c>
      <c r="Y136">
        <f t="shared" si="103"/>
        <v>0</v>
      </c>
      <c r="Z136">
        <f t="shared" si="104"/>
        <v>0</v>
      </c>
      <c r="AA136">
        <f t="shared" si="105"/>
        <v>0</v>
      </c>
      <c r="AB136">
        <f t="shared" si="106"/>
        <v>0</v>
      </c>
      <c r="AC136">
        <f t="shared" si="107"/>
        <v>0</v>
      </c>
      <c r="AD136">
        <f t="shared" si="108"/>
        <v>0</v>
      </c>
      <c r="AE136">
        <f t="shared" si="109"/>
        <v>0</v>
      </c>
      <c r="AF136">
        <f t="shared" si="110"/>
        <v>0</v>
      </c>
      <c r="AG136">
        <f t="shared" si="111"/>
        <v>0</v>
      </c>
      <c r="AH136">
        <f t="shared" si="112"/>
        <v>0</v>
      </c>
      <c r="AI136">
        <f t="shared" si="113"/>
        <v>0</v>
      </c>
      <c r="AJ136">
        <f t="shared" si="114"/>
        <v>0</v>
      </c>
      <c r="AK136">
        <f t="shared" si="115"/>
        <v>0</v>
      </c>
      <c r="AL136">
        <f t="shared" si="116"/>
        <v>0</v>
      </c>
      <c r="AM136">
        <f t="shared" si="117"/>
        <v>0</v>
      </c>
      <c r="AN136">
        <f t="shared" si="118"/>
        <v>0</v>
      </c>
      <c r="AO136">
        <f t="shared" si="119"/>
        <v>0</v>
      </c>
      <c r="AP136">
        <f t="shared" si="120"/>
        <v>0</v>
      </c>
      <c r="AQ136">
        <f t="shared" si="121"/>
        <v>0</v>
      </c>
      <c r="AR136">
        <f t="shared" si="122"/>
        <v>0</v>
      </c>
      <c r="AS136">
        <f t="shared" si="123"/>
        <v>0</v>
      </c>
      <c r="AT136">
        <f t="shared" si="124"/>
        <v>0</v>
      </c>
      <c r="AU136">
        <f t="shared" si="125"/>
        <v>0</v>
      </c>
    </row>
    <row r="137" spans="1:51" ht="20.65" customHeight="1" x14ac:dyDescent="0.3">
      <c r="A137" s="6" t="s">
        <v>147</v>
      </c>
      <c r="B137" s="6" t="s">
        <v>138</v>
      </c>
      <c r="C137" s="8" t="s">
        <v>85</v>
      </c>
      <c r="D137" s="9">
        <v>1</v>
      </c>
      <c r="E137" s="9"/>
      <c r="F137" s="9"/>
      <c r="G137" s="9"/>
      <c r="H137" s="9"/>
      <c r="I137" s="9"/>
      <c r="J137" s="9"/>
      <c r="K137" s="9"/>
      <c r="L137" s="9"/>
      <c r="M137" s="15"/>
      <c r="O137" t="str">
        <f>""</f>
        <v/>
      </c>
      <c r="P137" s="1" t="s">
        <v>71</v>
      </c>
      <c r="Q137">
        <v>1</v>
      </c>
      <c r="R137">
        <f t="shared" si="96"/>
        <v>0</v>
      </c>
      <c r="S137">
        <f t="shared" si="97"/>
        <v>0</v>
      </c>
      <c r="T137">
        <f t="shared" si="98"/>
        <v>0</v>
      </c>
      <c r="U137">
        <f t="shared" si="99"/>
        <v>0</v>
      </c>
      <c r="V137">
        <f t="shared" si="100"/>
        <v>0</v>
      </c>
      <c r="W137">
        <f t="shared" si="101"/>
        <v>0</v>
      </c>
      <c r="X137">
        <f t="shared" si="102"/>
        <v>0</v>
      </c>
      <c r="Y137">
        <f t="shared" si="103"/>
        <v>0</v>
      </c>
      <c r="Z137">
        <f t="shared" si="104"/>
        <v>0</v>
      </c>
      <c r="AA137">
        <f t="shared" si="105"/>
        <v>0</v>
      </c>
      <c r="AB137">
        <f t="shared" si="106"/>
        <v>0</v>
      </c>
      <c r="AC137">
        <f t="shared" si="107"/>
        <v>0</v>
      </c>
      <c r="AD137">
        <f t="shared" si="108"/>
        <v>0</v>
      </c>
      <c r="AE137">
        <f t="shared" si="109"/>
        <v>0</v>
      </c>
      <c r="AF137">
        <f t="shared" si="110"/>
        <v>0</v>
      </c>
      <c r="AG137">
        <f t="shared" si="111"/>
        <v>0</v>
      </c>
      <c r="AH137">
        <f t="shared" si="112"/>
        <v>0</v>
      </c>
      <c r="AI137">
        <f t="shared" si="113"/>
        <v>0</v>
      </c>
      <c r="AJ137">
        <f t="shared" si="114"/>
        <v>0</v>
      </c>
      <c r="AK137">
        <f t="shared" si="115"/>
        <v>0</v>
      </c>
      <c r="AL137">
        <f t="shared" si="116"/>
        <v>0</v>
      </c>
      <c r="AM137">
        <f t="shared" si="117"/>
        <v>0</v>
      </c>
      <c r="AN137">
        <f t="shared" si="118"/>
        <v>0</v>
      </c>
      <c r="AO137">
        <f t="shared" si="119"/>
        <v>0</v>
      </c>
      <c r="AP137">
        <f t="shared" si="120"/>
        <v>0</v>
      </c>
      <c r="AQ137">
        <f t="shared" si="121"/>
        <v>0</v>
      </c>
      <c r="AR137">
        <f t="shared" si="122"/>
        <v>0</v>
      </c>
      <c r="AS137">
        <f t="shared" si="123"/>
        <v>0</v>
      </c>
      <c r="AT137">
        <f t="shared" si="124"/>
        <v>0</v>
      </c>
      <c r="AU137">
        <f t="shared" si="125"/>
        <v>0</v>
      </c>
    </row>
    <row r="138" spans="1:51" ht="20.65" customHeight="1" x14ac:dyDescent="0.3">
      <c r="A138" s="6" t="s">
        <v>148</v>
      </c>
      <c r="B138" s="6" t="s">
        <v>149</v>
      </c>
      <c r="C138" s="8" t="s">
        <v>85</v>
      </c>
      <c r="D138" s="9">
        <v>2</v>
      </c>
      <c r="E138" s="9"/>
      <c r="F138" s="9"/>
      <c r="G138" s="9"/>
      <c r="H138" s="9"/>
      <c r="I138" s="9"/>
      <c r="J138" s="9"/>
      <c r="K138" s="9"/>
      <c r="L138" s="9"/>
      <c r="M138" s="15"/>
      <c r="O138" t="str">
        <f>""</f>
        <v/>
      </c>
      <c r="P138" s="1" t="s">
        <v>71</v>
      </c>
      <c r="Q138">
        <v>1</v>
      </c>
      <c r="R138">
        <f t="shared" si="96"/>
        <v>0</v>
      </c>
      <c r="S138">
        <f t="shared" si="97"/>
        <v>0</v>
      </c>
      <c r="T138">
        <f t="shared" si="98"/>
        <v>0</v>
      </c>
      <c r="U138">
        <f t="shared" si="99"/>
        <v>0</v>
      </c>
      <c r="V138">
        <f t="shared" si="100"/>
        <v>0</v>
      </c>
      <c r="W138">
        <f t="shared" si="101"/>
        <v>0</v>
      </c>
      <c r="X138">
        <f t="shared" si="102"/>
        <v>0</v>
      </c>
      <c r="Y138">
        <f t="shared" si="103"/>
        <v>0</v>
      </c>
      <c r="Z138">
        <f t="shared" si="104"/>
        <v>0</v>
      </c>
      <c r="AA138">
        <f t="shared" si="105"/>
        <v>0</v>
      </c>
      <c r="AB138">
        <f t="shared" si="106"/>
        <v>0</v>
      </c>
      <c r="AC138">
        <f t="shared" si="107"/>
        <v>0</v>
      </c>
      <c r="AD138">
        <f t="shared" si="108"/>
        <v>0</v>
      </c>
      <c r="AE138">
        <f t="shared" si="109"/>
        <v>0</v>
      </c>
      <c r="AF138">
        <f t="shared" si="110"/>
        <v>0</v>
      </c>
      <c r="AG138">
        <f t="shared" si="111"/>
        <v>0</v>
      </c>
      <c r="AH138">
        <f t="shared" si="112"/>
        <v>0</v>
      </c>
      <c r="AI138">
        <f t="shared" si="113"/>
        <v>0</v>
      </c>
      <c r="AJ138">
        <f t="shared" si="114"/>
        <v>0</v>
      </c>
      <c r="AK138">
        <f t="shared" si="115"/>
        <v>0</v>
      </c>
      <c r="AL138">
        <f t="shared" si="116"/>
        <v>0</v>
      </c>
      <c r="AM138">
        <f t="shared" si="117"/>
        <v>0</v>
      </c>
      <c r="AN138">
        <f t="shared" si="118"/>
        <v>0</v>
      </c>
      <c r="AO138">
        <f t="shared" si="119"/>
        <v>0</v>
      </c>
      <c r="AP138">
        <f t="shared" si="120"/>
        <v>0</v>
      </c>
      <c r="AQ138">
        <f t="shared" si="121"/>
        <v>0</v>
      </c>
      <c r="AR138">
        <f t="shared" si="122"/>
        <v>0</v>
      </c>
      <c r="AS138">
        <f t="shared" si="123"/>
        <v>0</v>
      </c>
      <c r="AT138">
        <f t="shared" si="124"/>
        <v>0</v>
      </c>
      <c r="AU138">
        <f t="shared" si="125"/>
        <v>0</v>
      </c>
    </row>
    <row r="139" spans="1:51" ht="20.65" customHeight="1" x14ac:dyDescent="0.3">
      <c r="A139" s="6" t="s">
        <v>150</v>
      </c>
      <c r="B139" s="6" t="s">
        <v>151</v>
      </c>
      <c r="C139" s="8" t="s">
        <v>85</v>
      </c>
      <c r="D139" s="9">
        <v>4</v>
      </c>
      <c r="E139" s="9"/>
      <c r="F139" s="9"/>
      <c r="G139" s="9"/>
      <c r="H139" s="9"/>
      <c r="I139" s="9"/>
      <c r="J139" s="9"/>
      <c r="K139" s="9"/>
      <c r="L139" s="9"/>
      <c r="M139" s="15"/>
      <c r="O139" t="str">
        <f>""</f>
        <v/>
      </c>
      <c r="P139" s="1" t="s">
        <v>71</v>
      </c>
      <c r="Q139">
        <v>1</v>
      </c>
      <c r="R139">
        <f t="shared" si="96"/>
        <v>0</v>
      </c>
      <c r="S139">
        <f t="shared" si="97"/>
        <v>0</v>
      </c>
      <c r="T139">
        <f t="shared" si="98"/>
        <v>0</v>
      </c>
      <c r="U139">
        <f t="shared" si="99"/>
        <v>0</v>
      </c>
      <c r="V139">
        <f t="shared" si="100"/>
        <v>0</v>
      </c>
      <c r="W139">
        <f t="shared" si="101"/>
        <v>0</v>
      </c>
      <c r="X139">
        <f t="shared" si="102"/>
        <v>0</v>
      </c>
      <c r="Y139">
        <f t="shared" si="103"/>
        <v>0</v>
      </c>
      <c r="Z139">
        <f t="shared" si="104"/>
        <v>0</v>
      </c>
      <c r="AA139">
        <f t="shared" si="105"/>
        <v>0</v>
      </c>
      <c r="AB139">
        <f t="shared" si="106"/>
        <v>0</v>
      </c>
      <c r="AC139">
        <f t="shared" si="107"/>
        <v>0</v>
      </c>
      <c r="AD139">
        <f t="shared" si="108"/>
        <v>0</v>
      </c>
      <c r="AE139">
        <f t="shared" si="109"/>
        <v>0</v>
      </c>
      <c r="AF139">
        <f t="shared" si="110"/>
        <v>0</v>
      </c>
      <c r="AG139">
        <f t="shared" si="111"/>
        <v>0</v>
      </c>
      <c r="AH139">
        <f t="shared" si="112"/>
        <v>0</v>
      </c>
      <c r="AI139">
        <f t="shared" si="113"/>
        <v>0</v>
      </c>
      <c r="AJ139">
        <f t="shared" si="114"/>
        <v>0</v>
      </c>
      <c r="AK139">
        <f t="shared" si="115"/>
        <v>0</v>
      </c>
      <c r="AL139">
        <f t="shared" si="116"/>
        <v>0</v>
      </c>
      <c r="AM139">
        <f t="shared" si="117"/>
        <v>0</v>
      </c>
      <c r="AN139">
        <f t="shared" si="118"/>
        <v>0</v>
      </c>
      <c r="AO139">
        <f t="shared" si="119"/>
        <v>0</v>
      </c>
      <c r="AP139">
        <f t="shared" si="120"/>
        <v>0</v>
      </c>
      <c r="AQ139">
        <f t="shared" si="121"/>
        <v>0</v>
      </c>
      <c r="AR139">
        <f t="shared" si="122"/>
        <v>0</v>
      </c>
      <c r="AS139">
        <f t="shared" si="123"/>
        <v>0</v>
      </c>
      <c r="AT139">
        <f t="shared" si="124"/>
        <v>0</v>
      </c>
      <c r="AU139">
        <f t="shared" si="125"/>
        <v>0</v>
      </c>
    </row>
    <row r="140" spans="1:51" ht="20.65" customHeight="1" x14ac:dyDescent="0.3">
      <c r="A140" s="6" t="s">
        <v>150</v>
      </c>
      <c r="B140" s="6" t="s">
        <v>152</v>
      </c>
      <c r="C140" s="8" t="s">
        <v>85</v>
      </c>
      <c r="D140" s="9">
        <v>1</v>
      </c>
      <c r="E140" s="9"/>
      <c r="F140" s="9"/>
      <c r="G140" s="9"/>
      <c r="H140" s="9"/>
      <c r="I140" s="9"/>
      <c r="J140" s="9"/>
      <c r="K140" s="9"/>
      <c r="L140" s="9"/>
      <c r="M140" s="15"/>
      <c r="O140" t="str">
        <f>""</f>
        <v/>
      </c>
      <c r="P140" s="1" t="s">
        <v>71</v>
      </c>
      <c r="Q140">
        <v>1</v>
      </c>
      <c r="R140">
        <f t="shared" si="96"/>
        <v>0</v>
      </c>
      <c r="S140">
        <f t="shared" si="97"/>
        <v>0</v>
      </c>
      <c r="T140">
        <f t="shared" si="98"/>
        <v>0</v>
      </c>
      <c r="U140">
        <f t="shared" si="99"/>
        <v>0</v>
      </c>
      <c r="V140">
        <f t="shared" si="100"/>
        <v>0</v>
      </c>
      <c r="W140">
        <f t="shared" si="101"/>
        <v>0</v>
      </c>
      <c r="X140">
        <f t="shared" si="102"/>
        <v>0</v>
      </c>
      <c r="Y140">
        <f t="shared" si="103"/>
        <v>0</v>
      </c>
      <c r="Z140">
        <f t="shared" si="104"/>
        <v>0</v>
      </c>
      <c r="AA140">
        <f t="shared" si="105"/>
        <v>0</v>
      </c>
      <c r="AB140">
        <f t="shared" si="106"/>
        <v>0</v>
      </c>
      <c r="AC140">
        <f t="shared" si="107"/>
        <v>0</v>
      </c>
      <c r="AD140">
        <f t="shared" si="108"/>
        <v>0</v>
      </c>
      <c r="AE140">
        <f t="shared" si="109"/>
        <v>0</v>
      </c>
      <c r="AF140">
        <f t="shared" si="110"/>
        <v>0</v>
      </c>
      <c r="AG140">
        <f t="shared" si="111"/>
        <v>0</v>
      </c>
      <c r="AH140">
        <f t="shared" si="112"/>
        <v>0</v>
      </c>
      <c r="AI140">
        <f t="shared" si="113"/>
        <v>0</v>
      </c>
      <c r="AJ140">
        <f t="shared" si="114"/>
        <v>0</v>
      </c>
      <c r="AK140">
        <f t="shared" si="115"/>
        <v>0</v>
      </c>
      <c r="AL140">
        <f t="shared" si="116"/>
        <v>0</v>
      </c>
      <c r="AM140">
        <f t="shared" si="117"/>
        <v>0</v>
      </c>
      <c r="AN140">
        <f t="shared" si="118"/>
        <v>0</v>
      </c>
      <c r="AO140">
        <f t="shared" si="119"/>
        <v>0</v>
      </c>
      <c r="AP140">
        <f t="shared" si="120"/>
        <v>0</v>
      </c>
      <c r="AQ140">
        <f t="shared" si="121"/>
        <v>0</v>
      </c>
      <c r="AR140">
        <f t="shared" si="122"/>
        <v>0</v>
      </c>
      <c r="AS140">
        <f t="shared" si="123"/>
        <v>0</v>
      </c>
      <c r="AT140">
        <f t="shared" si="124"/>
        <v>0</v>
      </c>
      <c r="AU140">
        <f t="shared" si="125"/>
        <v>0</v>
      </c>
    </row>
    <row r="141" spans="1:51" ht="20.65" customHeight="1" x14ac:dyDescent="0.3">
      <c r="A141" s="6" t="s">
        <v>153</v>
      </c>
      <c r="B141" s="6" t="s">
        <v>152</v>
      </c>
      <c r="C141" s="8" t="s">
        <v>85</v>
      </c>
      <c r="D141" s="9">
        <v>3</v>
      </c>
      <c r="E141" s="9"/>
      <c r="F141" s="9"/>
      <c r="G141" s="9"/>
      <c r="H141" s="9"/>
      <c r="I141" s="9"/>
      <c r="J141" s="9"/>
      <c r="K141" s="9"/>
      <c r="L141" s="9"/>
      <c r="M141" s="15"/>
      <c r="O141" t="str">
        <f>""</f>
        <v/>
      </c>
      <c r="P141" s="1" t="s">
        <v>71</v>
      </c>
      <c r="Q141">
        <v>1</v>
      </c>
      <c r="R141">
        <f t="shared" si="96"/>
        <v>0</v>
      </c>
      <c r="S141">
        <f t="shared" si="97"/>
        <v>0</v>
      </c>
      <c r="T141">
        <f t="shared" si="98"/>
        <v>0</v>
      </c>
      <c r="U141">
        <f t="shared" si="99"/>
        <v>0</v>
      </c>
      <c r="V141">
        <f t="shared" si="100"/>
        <v>0</v>
      </c>
      <c r="W141">
        <f t="shared" si="101"/>
        <v>0</v>
      </c>
      <c r="X141">
        <f t="shared" si="102"/>
        <v>0</v>
      </c>
      <c r="Y141">
        <f t="shared" si="103"/>
        <v>0</v>
      </c>
      <c r="Z141">
        <f t="shared" si="104"/>
        <v>0</v>
      </c>
      <c r="AA141">
        <f t="shared" si="105"/>
        <v>0</v>
      </c>
      <c r="AB141">
        <f t="shared" si="106"/>
        <v>0</v>
      </c>
      <c r="AC141">
        <f t="shared" si="107"/>
        <v>0</v>
      </c>
      <c r="AD141">
        <f t="shared" si="108"/>
        <v>0</v>
      </c>
      <c r="AE141">
        <f t="shared" si="109"/>
        <v>0</v>
      </c>
      <c r="AF141">
        <f t="shared" si="110"/>
        <v>0</v>
      </c>
      <c r="AG141">
        <f t="shared" si="111"/>
        <v>0</v>
      </c>
      <c r="AH141">
        <f t="shared" si="112"/>
        <v>0</v>
      </c>
      <c r="AI141">
        <f t="shared" si="113"/>
        <v>0</v>
      </c>
      <c r="AJ141">
        <f t="shared" si="114"/>
        <v>0</v>
      </c>
      <c r="AK141">
        <f t="shared" si="115"/>
        <v>0</v>
      </c>
      <c r="AL141">
        <f t="shared" si="116"/>
        <v>0</v>
      </c>
      <c r="AM141">
        <f t="shared" si="117"/>
        <v>0</v>
      </c>
      <c r="AN141">
        <f t="shared" si="118"/>
        <v>0</v>
      </c>
      <c r="AO141">
        <f t="shared" si="119"/>
        <v>0</v>
      </c>
      <c r="AP141">
        <f t="shared" si="120"/>
        <v>0</v>
      </c>
      <c r="AQ141">
        <f t="shared" si="121"/>
        <v>0</v>
      </c>
      <c r="AR141">
        <f t="shared" si="122"/>
        <v>0</v>
      </c>
      <c r="AS141">
        <f t="shared" si="123"/>
        <v>0</v>
      </c>
      <c r="AT141">
        <f t="shared" si="124"/>
        <v>0</v>
      </c>
      <c r="AU141">
        <f t="shared" si="125"/>
        <v>0</v>
      </c>
    </row>
    <row r="142" spans="1:51" ht="20.65" customHeight="1" x14ac:dyDescent="0.3">
      <c r="A142" s="6" t="s">
        <v>237</v>
      </c>
      <c r="B142" s="6" t="s">
        <v>154</v>
      </c>
      <c r="C142" s="8" t="s">
        <v>11</v>
      </c>
      <c r="D142" s="9">
        <v>10.8</v>
      </c>
      <c r="E142" s="9"/>
      <c r="F142" s="9"/>
      <c r="G142" s="9"/>
      <c r="H142" s="9"/>
      <c r="I142" s="9"/>
      <c r="J142" s="9"/>
      <c r="K142" s="9"/>
      <c r="L142" s="9"/>
      <c r="M142" s="15"/>
      <c r="O142" t="str">
        <f>""</f>
        <v/>
      </c>
      <c r="P142" s="1" t="s">
        <v>71</v>
      </c>
      <c r="Q142">
        <v>1</v>
      </c>
      <c r="R142">
        <f t="shared" si="96"/>
        <v>0</v>
      </c>
      <c r="S142">
        <f t="shared" si="97"/>
        <v>0</v>
      </c>
      <c r="T142">
        <f t="shared" si="98"/>
        <v>0</v>
      </c>
      <c r="U142">
        <f t="shared" si="99"/>
        <v>0</v>
      </c>
      <c r="V142">
        <f t="shared" si="100"/>
        <v>0</v>
      </c>
      <c r="W142">
        <f t="shared" si="101"/>
        <v>0</v>
      </c>
      <c r="X142">
        <f t="shared" si="102"/>
        <v>0</v>
      </c>
      <c r="Y142">
        <f t="shared" si="103"/>
        <v>0</v>
      </c>
      <c r="Z142">
        <f t="shared" si="104"/>
        <v>0</v>
      </c>
      <c r="AA142">
        <f t="shared" si="105"/>
        <v>0</v>
      </c>
      <c r="AB142">
        <f t="shared" si="106"/>
        <v>0</v>
      </c>
      <c r="AC142">
        <f t="shared" si="107"/>
        <v>0</v>
      </c>
      <c r="AD142">
        <f t="shared" si="108"/>
        <v>0</v>
      </c>
      <c r="AE142">
        <f t="shared" si="109"/>
        <v>0</v>
      </c>
      <c r="AF142">
        <f t="shared" si="110"/>
        <v>0</v>
      </c>
      <c r="AG142">
        <f t="shared" si="111"/>
        <v>0</v>
      </c>
      <c r="AH142">
        <f t="shared" si="112"/>
        <v>0</v>
      </c>
      <c r="AI142">
        <f t="shared" si="113"/>
        <v>0</v>
      </c>
      <c r="AJ142">
        <f t="shared" si="114"/>
        <v>0</v>
      </c>
      <c r="AK142">
        <f t="shared" si="115"/>
        <v>0</v>
      </c>
      <c r="AL142">
        <f t="shared" si="116"/>
        <v>0</v>
      </c>
      <c r="AM142">
        <f t="shared" si="117"/>
        <v>0</v>
      </c>
      <c r="AN142">
        <f t="shared" si="118"/>
        <v>0</v>
      </c>
      <c r="AO142">
        <f t="shared" si="119"/>
        <v>0</v>
      </c>
      <c r="AP142">
        <f t="shared" si="120"/>
        <v>0</v>
      </c>
      <c r="AQ142">
        <f t="shared" si="121"/>
        <v>0</v>
      </c>
      <c r="AR142">
        <f t="shared" si="122"/>
        <v>0</v>
      </c>
      <c r="AS142">
        <f t="shared" si="123"/>
        <v>0</v>
      </c>
      <c r="AT142">
        <f t="shared" si="124"/>
        <v>0</v>
      </c>
      <c r="AU142">
        <f t="shared" si="125"/>
        <v>0</v>
      </c>
    </row>
    <row r="143" spans="1:51" ht="20.65" customHeight="1" x14ac:dyDescent="0.3">
      <c r="A143" s="6" t="s">
        <v>155</v>
      </c>
      <c r="B143" s="6" t="s">
        <v>156</v>
      </c>
      <c r="C143" s="8" t="s">
        <v>11</v>
      </c>
      <c r="D143" s="9">
        <v>10.8</v>
      </c>
      <c r="E143" s="9"/>
      <c r="F143" s="9"/>
      <c r="G143" s="9"/>
      <c r="H143" s="9"/>
      <c r="I143" s="9"/>
      <c r="J143" s="9"/>
      <c r="K143" s="9"/>
      <c r="L143" s="9"/>
      <c r="M143" s="15"/>
      <c r="O143" t="str">
        <f>""</f>
        <v/>
      </c>
      <c r="P143" s="1" t="s">
        <v>71</v>
      </c>
      <c r="Q143">
        <v>1</v>
      </c>
      <c r="R143">
        <f t="shared" si="96"/>
        <v>0</v>
      </c>
      <c r="S143">
        <f t="shared" si="97"/>
        <v>0</v>
      </c>
      <c r="T143">
        <f t="shared" si="98"/>
        <v>0</v>
      </c>
      <c r="U143">
        <f t="shared" si="99"/>
        <v>0</v>
      </c>
      <c r="V143">
        <f t="shared" si="100"/>
        <v>0</v>
      </c>
      <c r="W143">
        <f t="shared" si="101"/>
        <v>0</v>
      </c>
      <c r="X143">
        <f t="shared" si="102"/>
        <v>0</v>
      </c>
      <c r="Y143">
        <f t="shared" si="103"/>
        <v>0</v>
      </c>
      <c r="Z143">
        <f t="shared" si="104"/>
        <v>0</v>
      </c>
      <c r="AA143">
        <f t="shared" si="105"/>
        <v>0</v>
      </c>
      <c r="AB143">
        <f t="shared" si="106"/>
        <v>0</v>
      </c>
      <c r="AC143">
        <f t="shared" si="107"/>
        <v>0</v>
      </c>
      <c r="AD143">
        <f t="shared" si="108"/>
        <v>0</v>
      </c>
      <c r="AE143">
        <f t="shared" si="109"/>
        <v>0</v>
      </c>
      <c r="AF143">
        <f t="shared" si="110"/>
        <v>0</v>
      </c>
      <c r="AG143">
        <f t="shared" si="111"/>
        <v>0</v>
      </c>
      <c r="AH143">
        <f t="shared" si="112"/>
        <v>0</v>
      </c>
      <c r="AI143">
        <f t="shared" si="113"/>
        <v>0</v>
      </c>
      <c r="AJ143">
        <f t="shared" si="114"/>
        <v>0</v>
      </c>
      <c r="AK143">
        <f t="shared" si="115"/>
        <v>0</v>
      </c>
      <c r="AL143">
        <f t="shared" si="116"/>
        <v>0</v>
      </c>
      <c r="AM143">
        <f t="shared" si="117"/>
        <v>0</v>
      </c>
      <c r="AN143">
        <f t="shared" si="118"/>
        <v>0</v>
      </c>
      <c r="AO143">
        <f t="shared" si="119"/>
        <v>0</v>
      </c>
      <c r="AP143">
        <f t="shared" si="120"/>
        <v>0</v>
      </c>
      <c r="AQ143">
        <f t="shared" si="121"/>
        <v>0</v>
      </c>
      <c r="AR143">
        <f t="shared" si="122"/>
        <v>0</v>
      </c>
      <c r="AS143">
        <f t="shared" si="123"/>
        <v>0</v>
      </c>
      <c r="AT143">
        <f t="shared" si="124"/>
        <v>0</v>
      </c>
      <c r="AU143">
        <f t="shared" si="125"/>
        <v>0</v>
      </c>
    </row>
    <row r="144" spans="1:51" ht="20.65" customHeight="1" x14ac:dyDescent="0.3">
      <c r="A144" s="6" t="s">
        <v>22</v>
      </c>
      <c r="B144" s="6" t="s">
        <v>23</v>
      </c>
      <c r="C144" s="8" t="s">
        <v>21</v>
      </c>
      <c r="D144" s="9">
        <v>0.36</v>
      </c>
      <c r="E144" s="9"/>
      <c r="F144" s="9"/>
      <c r="G144" s="9"/>
      <c r="H144" s="9"/>
      <c r="I144" s="9"/>
      <c r="J144" s="9"/>
      <c r="K144" s="9"/>
      <c r="L144" s="9"/>
      <c r="M144" s="15"/>
      <c r="O144" t="str">
        <f>"01"</f>
        <v>01</v>
      </c>
      <c r="P144" s="1" t="s">
        <v>71</v>
      </c>
      <c r="Q144">
        <v>1</v>
      </c>
      <c r="R144">
        <f t="shared" si="96"/>
        <v>0</v>
      </c>
      <c r="S144">
        <f t="shared" si="97"/>
        <v>0</v>
      </c>
      <c r="T144">
        <f t="shared" si="98"/>
        <v>0</v>
      </c>
      <c r="U144">
        <f t="shared" si="99"/>
        <v>0</v>
      </c>
      <c r="V144">
        <f t="shared" si="100"/>
        <v>0</v>
      </c>
      <c r="W144">
        <f t="shared" si="101"/>
        <v>0</v>
      </c>
      <c r="X144">
        <f t="shared" si="102"/>
        <v>0</v>
      </c>
      <c r="Y144">
        <f t="shared" si="103"/>
        <v>0</v>
      </c>
      <c r="Z144">
        <f t="shared" si="104"/>
        <v>0</v>
      </c>
      <c r="AA144">
        <f t="shared" si="105"/>
        <v>0</v>
      </c>
      <c r="AB144">
        <f t="shared" si="106"/>
        <v>0</v>
      </c>
      <c r="AC144">
        <f t="shared" si="107"/>
        <v>0</v>
      </c>
      <c r="AD144">
        <f t="shared" si="108"/>
        <v>0</v>
      </c>
      <c r="AE144">
        <f t="shared" si="109"/>
        <v>0</v>
      </c>
      <c r="AF144">
        <f t="shared" si="110"/>
        <v>0</v>
      </c>
      <c r="AG144">
        <f t="shared" si="111"/>
        <v>0</v>
      </c>
      <c r="AH144">
        <f t="shared" si="112"/>
        <v>0</v>
      </c>
      <c r="AI144">
        <f t="shared" si="113"/>
        <v>0</v>
      </c>
      <c r="AJ144">
        <f t="shared" si="114"/>
        <v>0</v>
      </c>
      <c r="AK144">
        <f t="shared" si="115"/>
        <v>0</v>
      </c>
      <c r="AL144">
        <f t="shared" si="116"/>
        <v>0</v>
      </c>
      <c r="AM144">
        <f t="shared" si="117"/>
        <v>0</v>
      </c>
      <c r="AN144">
        <f t="shared" si="118"/>
        <v>0</v>
      </c>
      <c r="AO144">
        <f t="shared" si="119"/>
        <v>0</v>
      </c>
      <c r="AP144">
        <f t="shared" si="120"/>
        <v>0</v>
      </c>
      <c r="AQ144">
        <f t="shared" si="121"/>
        <v>0</v>
      </c>
      <c r="AR144">
        <f t="shared" si="122"/>
        <v>0</v>
      </c>
      <c r="AS144">
        <f t="shared" si="123"/>
        <v>0</v>
      </c>
      <c r="AT144">
        <f t="shared" si="124"/>
        <v>0</v>
      </c>
      <c r="AU144">
        <f t="shared" si="125"/>
        <v>0</v>
      </c>
    </row>
    <row r="145" spans="1:51" ht="20.65" customHeight="1" x14ac:dyDescent="0.3">
      <c r="A145" s="6" t="s">
        <v>157</v>
      </c>
      <c r="B145" s="6" t="s">
        <v>158</v>
      </c>
      <c r="C145" s="8" t="s">
        <v>21</v>
      </c>
      <c r="D145" s="9">
        <v>3.42</v>
      </c>
      <c r="E145" s="9"/>
      <c r="F145" s="9"/>
      <c r="G145" s="9"/>
      <c r="H145" s="9"/>
      <c r="I145" s="9"/>
      <c r="J145" s="9"/>
      <c r="K145" s="9"/>
      <c r="L145" s="9"/>
      <c r="M145" s="15"/>
      <c r="O145" t="str">
        <f>""</f>
        <v/>
      </c>
      <c r="P145" s="1" t="s">
        <v>71</v>
      </c>
      <c r="Q145">
        <v>1</v>
      </c>
      <c r="R145">
        <f t="shared" si="96"/>
        <v>0</v>
      </c>
      <c r="S145">
        <f t="shared" si="97"/>
        <v>0</v>
      </c>
      <c r="T145">
        <f t="shared" si="98"/>
        <v>0</v>
      </c>
      <c r="U145">
        <f t="shared" si="99"/>
        <v>0</v>
      </c>
      <c r="V145">
        <f t="shared" si="100"/>
        <v>0</v>
      </c>
      <c r="W145">
        <f t="shared" si="101"/>
        <v>0</v>
      </c>
      <c r="X145">
        <f t="shared" si="102"/>
        <v>0</v>
      </c>
      <c r="Y145">
        <f t="shared" si="103"/>
        <v>0</v>
      </c>
      <c r="Z145">
        <f t="shared" si="104"/>
        <v>0</v>
      </c>
      <c r="AA145">
        <f t="shared" si="105"/>
        <v>0</v>
      </c>
      <c r="AB145">
        <f t="shared" si="106"/>
        <v>0</v>
      </c>
      <c r="AC145">
        <f t="shared" si="107"/>
        <v>0</v>
      </c>
      <c r="AD145">
        <f t="shared" si="108"/>
        <v>0</v>
      </c>
      <c r="AE145">
        <f t="shared" si="109"/>
        <v>0</v>
      </c>
      <c r="AF145">
        <f t="shared" si="110"/>
        <v>0</v>
      </c>
      <c r="AG145">
        <f t="shared" si="111"/>
        <v>0</v>
      </c>
      <c r="AH145">
        <f t="shared" si="112"/>
        <v>0</v>
      </c>
      <c r="AI145">
        <f t="shared" si="113"/>
        <v>0</v>
      </c>
      <c r="AJ145">
        <f t="shared" si="114"/>
        <v>0</v>
      </c>
      <c r="AK145">
        <f t="shared" si="115"/>
        <v>0</v>
      </c>
      <c r="AL145">
        <f t="shared" si="116"/>
        <v>0</v>
      </c>
      <c r="AM145">
        <f t="shared" si="117"/>
        <v>0</v>
      </c>
      <c r="AN145">
        <f t="shared" si="118"/>
        <v>0</v>
      </c>
      <c r="AO145">
        <f t="shared" si="119"/>
        <v>0</v>
      </c>
      <c r="AP145">
        <f t="shared" si="120"/>
        <v>0</v>
      </c>
      <c r="AQ145">
        <f t="shared" si="121"/>
        <v>0</v>
      </c>
      <c r="AR145">
        <f t="shared" si="122"/>
        <v>0</v>
      </c>
      <c r="AS145">
        <f t="shared" si="123"/>
        <v>0</v>
      </c>
      <c r="AT145">
        <f t="shared" si="124"/>
        <v>0</v>
      </c>
      <c r="AU145">
        <f t="shared" si="125"/>
        <v>0</v>
      </c>
      <c r="AY145" s="1" t="s">
        <v>134</v>
      </c>
    </row>
    <row r="146" spans="1:51" ht="20.65" customHeight="1" x14ac:dyDescent="0.3">
      <c r="A146" s="6" t="s">
        <v>159</v>
      </c>
      <c r="B146" s="6" t="s">
        <v>160</v>
      </c>
      <c r="C146" s="8" t="s">
        <v>85</v>
      </c>
      <c r="D146" s="9">
        <v>1</v>
      </c>
      <c r="E146" s="9"/>
      <c r="F146" s="9"/>
      <c r="G146" s="9"/>
      <c r="H146" s="9"/>
      <c r="I146" s="9"/>
      <c r="J146" s="9"/>
      <c r="K146" s="9"/>
      <c r="L146" s="9"/>
      <c r="M146" s="15"/>
      <c r="O146" t="str">
        <f>""</f>
        <v/>
      </c>
      <c r="P146" s="1" t="s">
        <v>71</v>
      </c>
      <c r="Q146">
        <v>1</v>
      </c>
      <c r="R146">
        <f t="shared" si="96"/>
        <v>0</v>
      </c>
      <c r="S146">
        <f t="shared" si="97"/>
        <v>0</v>
      </c>
      <c r="T146">
        <f t="shared" si="98"/>
        <v>0</v>
      </c>
      <c r="U146">
        <f t="shared" si="99"/>
        <v>0</v>
      </c>
      <c r="V146">
        <f t="shared" si="100"/>
        <v>0</v>
      </c>
      <c r="W146">
        <f t="shared" si="101"/>
        <v>0</v>
      </c>
      <c r="X146">
        <f t="shared" si="102"/>
        <v>0</v>
      </c>
      <c r="Y146">
        <f t="shared" si="103"/>
        <v>0</v>
      </c>
      <c r="Z146">
        <f t="shared" si="104"/>
        <v>0</v>
      </c>
      <c r="AA146">
        <f t="shared" si="105"/>
        <v>0</v>
      </c>
      <c r="AB146">
        <f t="shared" si="106"/>
        <v>0</v>
      </c>
      <c r="AC146">
        <f t="shared" si="107"/>
        <v>0</v>
      </c>
      <c r="AD146">
        <f t="shared" si="108"/>
        <v>0</v>
      </c>
      <c r="AE146">
        <f t="shared" si="109"/>
        <v>0</v>
      </c>
      <c r="AF146">
        <f t="shared" si="110"/>
        <v>0</v>
      </c>
      <c r="AG146">
        <f t="shared" si="111"/>
        <v>0</v>
      </c>
      <c r="AH146">
        <f t="shared" si="112"/>
        <v>0</v>
      </c>
      <c r="AI146">
        <f t="shared" si="113"/>
        <v>0</v>
      </c>
      <c r="AJ146">
        <f t="shared" si="114"/>
        <v>0</v>
      </c>
      <c r="AK146">
        <f t="shared" si="115"/>
        <v>0</v>
      </c>
      <c r="AL146">
        <f t="shared" si="116"/>
        <v>0</v>
      </c>
      <c r="AM146">
        <f t="shared" si="117"/>
        <v>0</v>
      </c>
      <c r="AN146">
        <f t="shared" si="118"/>
        <v>0</v>
      </c>
      <c r="AO146">
        <f t="shared" si="119"/>
        <v>0</v>
      </c>
      <c r="AP146">
        <f t="shared" si="120"/>
        <v>0</v>
      </c>
      <c r="AQ146">
        <f t="shared" si="121"/>
        <v>0</v>
      </c>
      <c r="AR146">
        <f t="shared" si="122"/>
        <v>0</v>
      </c>
      <c r="AS146">
        <f t="shared" si="123"/>
        <v>0</v>
      </c>
      <c r="AT146">
        <f t="shared" si="124"/>
        <v>0</v>
      </c>
      <c r="AU146">
        <f t="shared" si="125"/>
        <v>0</v>
      </c>
      <c r="AY146" s="1" t="s">
        <v>161</v>
      </c>
    </row>
    <row r="147" spans="1:51" ht="20.65" customHeight="1" x14ac:dyDescent="0.3">
      <c r="A147" s="7"/>
      <c r="B147" s="7"/>
      <c r="C147" s="14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spans="1:51" ht="20.65" customHeight="1" x14ac:dyDescent="0.3">
      <c r="A148" s="7"/>
      <c r="B148" s="7"/>
      <c r="C148" s="14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51" ht="20.65" customHeight="1" x14ac:dyDescent="0.3">
      <c r="A149" s="7"/>
      <c r="B149" s="7"/>
      <c r="C149" s="14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spans="1:51" ht="20.65" customHeight="1" x14ac:dyDescent="0.3">
      <c r="A150" s="7"/>
      <c r="B150" s="7"/>
      <c r="C150" s="14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51" ht="20.65" customHeight="1" x14ac:dyDescent="0.3">
      <c r="A151" s="10" t="s">
        <v>72</v>
      </c>
      <c r="B151" s="11"/>
      <c r="C151" s="12"/>
      <c r="D151" s="13"/>
      <c r="E151" s="13"/>
      <c r="F151" s="13">
        <f>ROUNDDOWN(SUMIF(Q132:Q150, "1", F132:F150), 0)</f>
        <v>0</v>
      </c>
      <c r="G151" s="13"/>
      <c r="H151" s="13">
        <f>ROUNDDOWN(SUMIF(Q132:Q150, "1", H132:H150), 0)</f>
        <v>0</v>
      </c>
      <c r="I151" s="13"/>
      <c r="J151" s="13">
        <f>ROUNDDOWN(SUMIF(Q132:Q150, "1", J132:J150), 0)</f>
        <v>0</v>
      </c>
      <c r="K151" s="13"/>
      <c r="L151" s="13">
        <f>F151+H151+J151</f>
        <v>0</v>
      </c>
      <c r="M151" s="13"/>
      <c r="R151">
        <f t="shared" ref="R151:AY151" si="126">ROUNDDOWN(SUM(R132:R146), 0)</f>
        <v>0</v>
      </c>
      <c r="S151">
        <f t="shared" si="126"/>
        <v>0</v>
      </c>
      <c r="T151">
        <f t="shared" si="126"/>
        <v>0</v>
      </c>
      <c r="U151">
        <f t="shared" si="126"/>
        <v>0</v>
      </c>
      <c r="V151">
        <f t="shared" si="126"/>
        <v>0</v>
      </c>
      <c r="W151">
        <f t="shared" si="126"/>
        <v>0</v>
      </c>
      <c r="X151">
        <f t="shared" si="126"/>
        <v>0</v>
      </c>
      <c r="Y151">
        <f t="shared" si="126"/>
        <v>0</v>
      </c>
      <c r="Z151">
        <f t="shared" si="126"/>
        <v>0</v>
      </c>
      <c r="AA151">
        <f t="shared" si="126"/>
        <v>0</v>
      </c>
      <c r="AB151">
        <f t="shared" si="126"/>
        <v>0</v>
      </c>
      <c r="AC151">
        <f t="shared" si="126"/>
        <v>0</v>
      </c>
      <c r="AD151">
        <f t="shared" si="126"/>
        <v>0</v>
      </c>
      <c r="AE151">
        <f t="shared" si="126"/>
        <v>0</v>
      </c>
      <c r="AF151">
        <f t="shared" si="126"/>
        <v>0</v>
      </c>
      <c r="AG151">
        <f t="shared" si="126"/>
        <v>0</v>
      </c>
      <c r="AH151">
        <f t="shared" si="126"/>
        <v>0</v>
      </c>
      <c r="AI151">
        <f t="shared" si="126"/>
        <v>0</v>
      </c>
      <c r="AJ151">
        <f t="shared" si="126"/>
        <v>0</v>
      </c>
      <c r="AK151">
        <f t="shared" si="126"/>
        <v>0</v>
      </c>
      <c r="AL151">
        <f t="shared" si="126"/>
        <v>0</v>
      </c>
      <c r="AM151">
        <f t="shared" si="126"/>
        <v>0</v>
      </c>
      <c r="AN151">
        <f t="shared" si="126"/>
        <v>0</v>
      </c>
      <c r="AO151">
        <f t="shared" si="126"/>
        <v>0</v>
      </c>
      <c r="AP151">
        <f t="shared" si="126"/>
        <v>0</v>
      </c>
      <c r="AQ151">
        <f t="shared" si="126"/>
        <v>0</v>
      </c>
      <c r="AR151">
        <f t="shared" si="126"/>
        <v>0</v>
      </c>
      <c r="AS151">
        <f t="shared" si="126"/>
        <v>0</v>
      </c>
      <c r="AT151">
        <f t="shared" si="126"/>
        <v>0</v>
      </c>
      <c r="AU151">
        <f t="shared" si="126"/>
        <v>0</v>
      </c>
      <c r="AV151">
        <f t="shared" si="126"/>
        <v>0</v>
      </c>
      <c r="AW151">
        <f t="shared" si="126"/>
        <v>0</v>
      </c>
      <c r="AX151">
        <f t="shared" si="126"/>
        <v>0</v>
      </c>
      <c r="AY151">
        <f t="shared" si="126"/>
        <v>0</v>
      </c>
    </row>
    <row r="152" spans="1:51" ht="20.65" customHeight="1" x14ac:dyDescent="0.3">
      <c r="A152" s="20" t="s">
        <v>238</v>
      </c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</row>
    <row r="153" spans="1:51" ht="20.65" customHeight="1" x14ac:dyDescent="0.3">
      <c r="A153" s="6" t="s">
        <v>24</v>
      </c>
      <c r="B153" s="6" t="s">
        <v>25</v>
      </c>
      <c r="C153" s="8" t="s">
        <v>7</v>
      </c>
      <c r="D153" s="9">
        <v>23.7</v>
      </c>
      <c r="E153" s="9"/>
      <c r="F153" s="9"/>
      <c r="G153" s="9"/>
      <c r="H153" s="9"/>
      <c r="I153" s="9"/>
      <c r="J153" s="9"/>
      <c r="K153" s="9"/>
      <c r="L153" s="9"/>
      <c r="M153" s="9"/>
      <c r="O153" t="str">
        <f>"01"</f>
        <v>01</v>
      </c>
      <c r="P153" s="1" t="s">
        <v>71</v>
      </c>
      <c r="Q153">
        <v>1</v>
      </c>
      <c r="R153">
        <f>IF(P153="기계경비", J153, 0)</f>
        <v>0</v>
      </c>
      <c r="S153">
        <f>IF(P153="운반비", L153, 0)</f>
        <v>0</v>
      </c>
      <c r="T153">
        <f>IF(P153="작업부산물", F153, 0)</f>
        <v>0</v>
      </c>
      <c r="U153">
        <f>IF(P153="관급", F153, 0)</f>
        <v>0</v>
      </c>
      <c r="V153">
        <f>IF(P153="외주비", J153, 0)</f>
        <v>0</v>
      </c>
      <c r="W153">
        <f>IF(P153="장비비", J153, 0)</f>
        <v>0</v>
      </c>
      <c r="X153">
        <f>IF(P153="폐기물처리비", L153, 0)</f>
        <v>0</v>
      </c>
      <c r="Y153">
        <f>IF(P153="가설비", J153, 0)</f>
        <v>0</v>
      </c>
      <c r="Z153">
        <f>IF(P153="잡비제외분", F153, 0)</f>
        <v>0</v>
      </c>
      <c r="AA153">
        <f>IF(P153="사급자재대", L153, 0)</f>
        <v>0</v>
      </c>
      <c r="AB153">
        <f>IF(P153="관급자재대", L153, 0)</f>
        <v>0</v>
      </c>
      <c r="AC153">
        <f>IF(P153="사용자항목1", L153, 0)</f>
        <v>0</v>
      </c>
      <c r="AD153">
        <f>IF(P153="사용자항목2", L153, 0)</f>
        <v>0</v>
      </c>
      <c r="AE153">
        <f>IF(P153="안전관리비", L153, 0)</f>
        <v>0</v>
      </c>
      <c r="AF153">
        <f>IF(P153="품질관리비", L153, 0)</f>
        <v>0</v>
      </c>
      <c r="AG153">
        <f>IF(P153="작업부산물(철거해체)", L153, 0)</f>
        <v>0</v>
      </c>
      <c r="AH153">
        <f>IF(P153="사용자항목6", L153, 0)</f>
        <v>0</v>
      </c>
      <c r="AI153">
        <f>IF(P153="사용자항목7", L153, 0)</f>
        <v>0</v>
      </c>
      <c r="AJ153">
        <f>IF(P153="사용자항목8", L153, 0)</f>
        <v>0</v>
      </c>
      <c r="AK153">
        <f>IF(P153="사용자항목9", L153, 0)</f>
        <v>0</v>
      </c>
      <c r="AL153">
        <f>IF(P153="사용자항목10", L153, 0)</f>
        <v>0</v>
      </c>
      <c r="AM153">
        <f>IF(P153="사용자항목11", L153, 0)</f>
        <v>0</v>
      </c>
      <c r="AN153">
        <f>IF(P153="사용자항목12", L153, 0)</f>
        <v>0</v>
      </c>
      <c r="AO153">
        <f>IF(P153="사용자항목13", L153, 0)</f>
        <v>0</v>
      </c>
      <c r="AP153">
        <f>IF(P153="사용자항목14", L153, 0)</f>
        <v>0</v>
      </c>
      <c r="AQ153">
        <f>IF(P153="사용자항목15", L153, 0)</f>
        <v>0</v>
      </c>
      <c r="AR153">
        <f>IF(P153="사용자항목16", L153, 0)</f>
        <v>0</v>
      </c>
      <c r="AS153">
        <f>IF(P153="사용자항목17", L153, 0)</f>
        <v>0</v>
      </c>
      <c r="AT153">
        <f>IF(P153="사용자항목18", L153, 0)</f>
        <v>0</v>
      </c>
      <c r="AU153">
        <f>IF(P153="사용자항목19", L153, 0)</f>
        <v>0</v>
      </c>
    </row>
    <row r="154" spans="1:51" ht="20.65" customHeight="1" x14ac:dyDescent="0.3">
      <c r="A154" s="6" t="s">
        <v>162</v>
      </c>
      <c r="B154" s="6" t="s">
        <v>163</v>
      </c>
      <c r="C154" s="8" t="s">
        <v>21</v>
      </c>
      <c r="D154" s="9">
        <v>23.7</v>
      </c>
      <c r="E154" s="9"/>
      <c r="F154" s="9"/>
      <c r="G154" s="9"/>
      <c r="H154" s="9"/>
      <c r="I154" s="9"/>
      <c r="J154" s="9"/>
      <c r="K154" s="9"/>
      <c r="L154" s="9"/>
      <c r="M154" s="15"/>
      <c r="O154" t="str">
        <f>""</f>
        <v/>
      </c>
      <c r="P154" s="1" t="s">
        <v>71</v>
      </c>
      <c r="Q154">
        <v>1</v>
      </c>
      <c r="R154">
        <f>IF(P154="기계경비", J154, 0)</f>
        <v>0</v>
      </c>
      <c r="S154">
        <f>IF(P154="운반비", L154, 0)</f>
        <v>0</v>
      </c>
      <c r="T154">
        <f>IF(P154="작업부산물", F154, 0)</f>
        <v>0</v>
      </c>
      <c r="U154">
        <f>IF(P154="관급", F154, 0)</f>
        <v>0</v>
      </c>
      <c r="V154">
        <f>IF(P154="외주비", J154, 0)</f>
        <v>0</v>
      </c>
      <c r="W154">
        <f>IF(P154="장비비", J154, 0)</f>
        <v>0</v>
      </c>
      <c r="X154">
        <f>IF(P154="폐기물처리비", L154, 0)</f>
        <v>0</v>
      </c>
      <c r="Y154">
        <f>IF(P154="가설비", J154, 0)</f>
        <v>0</v>
      </c>
      <c r="Z154">
        <f>IF(P154="잡비제외분", F154, 0)</f>
        <v>0</v>
      </c>
      <c r="AA154">
        <f>IF(P154="사급자재대", L154, 0)</f>
        <v>0</v>
      </c>
      <c r="AB154">
        <f>IF(P154="관급자재대", L154, 0)</f>
        <v>0</v>
      </c>
      <c r="AC154">
        <f>IF(P154="사용자항목1", L154, 0)</f>
        <v>0</v>
      </c>
      <c r="AD154">
        <f>IF(P154="사용자항목2", L154, 0)</f>
        <v>0</v>
      </c>
      <c r="AE154">
        <f>IF(P154="안전관리비", L154, 0)</f>
        <v>0</v>
      </c>
      <c r="AF154">
        <f>IF(P154="품질관리비", L154, 0)</f>
        <v>0</v>
      </c>
      <c r="AG154">
        <f>IF(P154="작업부산물(철거해체)", L154, 0)</f>
        <v>0</v>
      </c>
      <c r="AH154">
        <f>IF(P154="사용자항목6", L154, 0)</f>
        <v>0</v>
      </c>
      <c r="AI154">
        <f>IF(P154="사용자항목7", L154, 0)</f>
        <v>0</v>
      </c>
      <c r="AJ154">
        <f>IF(P154="사용자항목8", L154, 0)</f>
        <v>0</v>
      </c>
      <c r="AK154">
        <f>IF(P154="사용자항목9", L154, 0)</f>
        <v>0</v>
      </c>
      <c r="AL154">
        <f>IF(P154="사용자항목10", L154, 0)</f>
        <v>0</v>
      </c>
      <c r="AM154">
        <f>IF(P154="사용자항목11", L154, 0)</f>
        <v>0</v>
      </c>
      <c r="AN154">
        <f>IF(P154="사용자항목12", L154, 0)</f>
        <v>0</v>
      </c>
      <c r="AO154">
        <f>IF(P154="사용자항목13", L154, 0)</f>
        <v>0</v>
      </c>
      <c r="AP154">
        <f>IF(P154="사용자항목14", L154, 0)</f>
        <v>0</v>
      </c>
      <c r="AQ154">
        <f>IF(P154="사용자항목15", L154, 0)</f>
        <v>0</v>
      </c>
      <c r="AR154">
        <f>IF(P154="사용자항목16", L154, 0)</f>
        <v>0</v>
      </c>
      <c r="AS154">
        <f>IF(P154="사용자항목17", L154, 0)</f>
        <v>0</v>
      </c>
      <c r="AT154">
        <f>IF(P154="사용자항목18", L154, 0)</f>
        <v>0</v>
      </c>
      <c r="AU154">
        <f>IF(P154="사용자항목19", L154, 0)</f>
        <v>0</v>
      </c>
    </row>
    <row r="155" spans="1:51" ht="20.65" customHeight="1" x14ac:dyDescent="0.3">
      <c r="A155" s="6" t="s">
        <v>164</v>
      </c>
      <c r="B155" s="6" t="s">
        <v>165</v>
      </c>
      <c r="C155" s="8" t="s">
        <v>11</v>
      </c>
      <c r="D155" s="9">
        <v>16.2</v>
      </c>
      <c r="E155" s="9"/>
      <c r="F155" s="9"/>
      <c r="G155" s="9"/>
      <c r="H155" s="9"/>
      <c r="I155" s="9"/>
      <c r="J155" s="9"/>
      <c r="K155" s="9"/>
      <c r="L155" s="9"/>
      <c r="M155" s="15"/>
      <c r="O155" t="str">
        <f>""</f>
        <v/>
      </c>
      <c r="P155" s="1" t="s">
        <v>71</v>
      </c>
      <c r="Q155">
        <v>1</v>
      </c>
      <c r="R155">
        <f>IF(P155="기계경비", J155, 0)</f>
        <v>0</v>
      </c>
      <c r="S155">
        <f>IF(P155="운반비", L155, 0)</f>
        <v>0</v>
      </c>
      <c r="T155">
        <f>IF(P155="작업부산물", F155, 0)</f>
        <v>0</v>
      </c>
      <c r="U155">
        <f>IF(P155="관급", F155, 0)</f>
        <v>0</v>
      </c>
      <c r="V155">
        <f>IF(P155="외주비", J155, 0)</f>
        <v>0</v>
      </c>
      <c r="W155">
        <f>IF(P155="장비비", J155, 0)</f>
        <v>0</v>
      </c>
      <c r="X155">
        <f>IF(P155="폐기물처리비", L155, 0)</f>
        <v>0</v>
      </c>
      <c r="Y155">
        <f>IF(P155="가설비", J155, 0)</f>
        <v>0</v>
      </c>
      <c r="Z155">
        <f>IF(P155="잡비제외분", F155, 0)</f>
        <v>0</v>
      </c>
      <c r="AA155">
        <f>IF(P155="사급자재대", L155, 0)</f>
        <v>0</v>
      </c>
      <c r="AB155">
        <f>IF(P155="관급자재대", L155, 0)</f>
        <v>0</v>
      </c>
      <c r="AC155">
        <f>IF(P155="사용자항목1", L155, 0)</f>
        <v>0</v>
      </c>
      <c r="AD155">
        <f>IF(P155="사용자항목2", L155, 0)</f>
        <v>0</v>
      </c>
      <c r="AE155">
        <f>IF(P155="안전관리비", L155, 0)</f>
        <v>0</v>
      </c>
      <c r="AF155">
        <f>IF(P155="품질관리비", L155, 0)</f>
        <v>0</v>
      </c>
      <c r="AG155">
        <f>IF(P155="작업부산물(철거해체)", L155, 0)</f>
        <v>0</v>
      </c>
      <c r="AH155">
        <f>IF(P155="사용자항목6", L155, 0)</f>
        <v>0</v>
      </c>
      <c r="AI155">
        <f>IF(P155="사용자항목7", L155, 0)</f>
        <v>0</v>
      </c>
      <c r="AJ155">
        <f>IF(P155="사용자항목8", L155, 0)</f>
        <v>0</v>
      </c>
      <c r="AK155">
        <f>IF(P155="사용자항목9", L155, 0)</f>
        <v>0</v>
      </c>
      <c r="AL155">
        <f>IF(P155="사용자항목10", L155, 0)</f>
        <v>0</v>
      </c>
      <c r="AM155">
        <f>IF(P155="사용자항목11", L155, 0)</f>
        <v>0</v>
      </c>
      <c r="AN155">
        <f>IF(P155="사용자항목12", L155, 0)</f>
        <v>0</v>
      </c>
      <c r="AO155">
        <f>IF(P155="사용자항목13", L155, 0)</f>
        <v>0</v>
      </c>
      <c r="AP155">
        <f>IF(P155="사용자항목14", L155, 0)</f>
        <v>0</v>
      </c>
      <c r="AQ155">
        <f>IF(P155="사용자항목15", L155, 0)</f>
        <v>0</v>
      </c>
      <c r="AR155">
        <f>IF(P155="사용자항목16", L155, 0)</f>
        <v>0</v>
      </c>
      <c r="AS155">
        <f>IF(P155="사용자항목17", L155, 0)</f>
        <v>0</v>
      </c>
      <c r="AT155">
        <f>IF(P155="사용자항목18", L155, 0)</f>
        <v>0</v>
      </c>
      <c r="AU155">
        <f>IF(P155="사용자항목19", L155, 0)</f>
        <v>0</v>
      </c>
    </row>
    <row r="156" spans="1:51" ht="20.65" customHeight="1" x14ac:dyDescent="0.3">
      <c r="A156" s="7"/>
      <c r="B156" s="7"/>
      <c r="C156" s="14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51" ht="20.65" customHeight="1" x14ac:dyDescent="0.3">
      <c r="A157" s="7"/>
      <c r="B157" s="7"/>
      <c r="C157" s="14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51" ht="20.65" customHeight="1" x14ac:dyDescent="0.3">
      <c r="A158" s="7"/>
      <c r="B158" s="7"/>
      <c r="C158" s="14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51" ht="20.65" customHeight="1" x14ac:dyDescent="0.3">
      <c r="A159" s="7"/>
      <c r="B159" s="7"/>
      <c r="C159" s="14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51" ht="20.65" customHeight="1" x14ac:dyDescent="0.3">
      <c r="A160" s="7"/>
      <c r="B160" s="7"/>
      <c r="C160" s="14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51" ht="20.65" customHeight="1" x14ac:dyDescent="0.3">
      <c r="A161" s="7"/>
      <c r="B161" s="7"/>
      <c r="C161" s="14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51" ht="20.65" customHeight="1" x14ac:dyDescent="0.3">
      <c r="A162" s="7"/>
      <c r="B162" s="7"/>
      <c r="C162" s="14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51" ht="20.65" customHeight="1" x14ac:dyDescent="0.3">
      <c r="A163" s="7"/>
      <c r="B163" s="7"/>
      <c r="C163" s="14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51" ht="20.65" customHeight="1" x14ac:dyDescent="0.3">
      <c r="A164" s="7"/>
      <c r="B164" s="7"/>
      <c r="C164" s="14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51" ht="20.65" customHeight="1" x14ac:dyDescent="0.3">
      <c r="A165" s="7"/>
      <c r="B165" s="7"/>
      <c r="C165" s="14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51" ht="20.65" customHeight="1" x14ac:dyDescent="0.3">
      <c r="A166" s="7"/>
      <c r="B166" s="7"/>
      <c r="C166" s="14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51" ht="20.65" customHeight="1" x14ac:dyDescent="0.3">
      <c r="A167" s="7"/>
      <c r="B167" s="7"/>
      <c r="C167" s="14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51" ht="20.65" customHeight="1" x14ac:dyDescent="0.3">
      <c r="A168" s="7"/>
      <c r="B168" s="7"/>
      <c r="C168" s="14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51" ht="20.65" customHeight="1" x14ac:dyDescent="0.3">
      <c r="A169" s="7"/>
      <c r="B169" s="7"/>
      <c r="C169" s="14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51" ht="20.65" customHeight="1" x14ac:dyDescent="0.3">
      <c r="A170" s="7"/>
      <c r="B170" s="7"/>
      <c r="C170" s="14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51" ht="20.65" customHeight="1" x14ac:dyDescent="0.3">
      <c r="A171" s="7"/>
      <c r="B171" s="7"/>
      <c r="C171" s="14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spans="1:51" ht="20.65" customHeight="1" x14ac:dyDescent="0.3">
      <c r="A172" s="10" t="s">
        <v>72</v>
      </c>
      <c r="B172" s="11"/>
      <c r="C172" s="12"/>
      <c r="D172" s="13"/>
      <c r="E172" s="13"/>
      <c r="F172" s="13">
        <f>ROUNDDOWN(SUMIF(Q153:Q171, "1", F153:F171), 0)</f>
        <v>0</v>
      </c>
      <c r="G172" s="13"/>
      <c r="H172" s="13">
        <f>ROUNDDOWN(SUMIF(Q153:Q171, "1", H153:H171), 0)</f>
        <v>0</v>
      </c>
      <c r="I172" s="13"/>
      <c r="J172" s="13">
        <f>ROUNDDOWN(SUMIF(Q153:Q171, "1", J153:J171), 0)</f>
        <v>0</v>
      </c>
      <c r="K172" s="13"/>
      <c r="L172" s="13">
        <f>F172+H172+J172</f>
        <v>0</v>
      </c>
      <c r="M172" s="13"/>
      <c r="R172">
        <f t="shared" ref="R172:AY172" si="127">ROUNDDOWN(SUM(R153:R155), 0)</f>
        <v>0</v>
      </c>
      <c r="S172">
        <f t="shared" si="127"/>
        <v>0</v>
      </c>
      <c r="T172">
        <f t="shared" si="127"/>
        <v>0</v>
      </c>
      <c r="U172">
        <f t="shared" si="127"/>
        <v>0</v>
      </c>
      <c r="V172">
        <f t="shared" si="127"/>
        <v>0</v>
      </c>
      <c r="W172">
        <f t="shared" si="127"/>
        <v>0</v>
      </c>
      <c r="X172">
        <f t="shared" si="127"/>
        <v>0</v>
      </c>
      <c r="Y172">
        <f t="shared" si="127"/>
        <v>0</v>
      </c>
      <c r="Z172">
        <f t="shared" si="127"/>
        <v>0</v>
      </c>
      <c r="AA172">
        <f t="shared" si="127"/>
        <v>0</v>
      </c>
      <c r="AB172">
        <f t="shared" si="127"/>
        <v>0</v>
      </c>
      <c r="AC172">
        <f t="shared" si="127"/>
        <v>0</v>
      </c>
      <c r="AD172">
        <f t="shared" si="127"/>
        <v>0</v>
      </c>
      <c r="AE172">
        <f t="shared" si="127"/>
        <v>0</v>
      </c>
      <c r="AF172">
        <f t="shared" si="127"/>
        <v>0</v>
      </c>
      <c r="AG172">
        <f t="shared" si="127"/>
        <v>0</v>
      </c>
      <c r="AH172">
        <f t="shared" si="127"/>
        <v>0</v>
      </c>
      <c r="AI172">
        <f t="shared" si="127"/>
        <v>0</v>
      </c>
      <c r="AJ172">
        <f t="shared" si="127"/>
        <v>0</v>
      </c>
      <c r="AK172">
        <f t="shared" si="127"/>
        <v>0</v>
      </c>
      <c r="AL172">
        <f t="shared" si="127"/>
        <v>0</v>
      </c>
      <c r="AM172">
        <f t="shared" si="127"/>
        <v>0</v>
      </c>
      <c r="AN172">
        <f t="shared" si="127"/>
        <v>0</v>
      </c>
      <c r="AO172">
        <f t="shared" si="127"/>
        <v>0</v>
      </c>
      <c r="AP172">
        <f t="shared" si="127"/>
        <v>0</v>
      </c>
      <c r="AQ172">
        <f t="shared" si="127"/>
        <v>0</v>
      </c>
      <c r="AR172">
        <f t="shared" si="127"/>
        <v>0</v>
      </c>
      <c r="AS172">
        <f t="shared" si="127"/>
        <v>0</v>
      </c>
      <c r="AT172">
        <f t="shared" si="127"/>
        <v>0</v>
      </c>
      <c r="AU172">
        <f t="shared" si="127"/>
        <v>0</v>
      </c>
      <c r="AV172">
        <f t="shared" si="127"/>
        <v>0</v>
      </c>
      <c r="AW172">
        <f t="shared" si="127"/>
        <v>0</v>
      </c>
      <c r="AX172">
        <f t="shared" si="127"/>
        <v>0</v>
      </c>
      <c r="AY172">
        <f t="shared" si="127"/>
        <v>0</v>
      </c>
    </row>
    <row r="173" spans="1:51" ht="20.65" customHeight="1" x14ac:dyDescent="0.3">
      <c r="A173" s="20" t="s">
        <v>239</v>
      </c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</row>
    <row r="174" spans="1:51" ht="20.65" customHeight="1" x14ac:dyDescent="0.3">
      <c r="A174" s="6" t="s">
        <v>166</v>
      </c>
      <c r="B174" s="6" t="s">
        <v>167</v>
      </c>
      <c r="C174" s="8" t="s">
        <v>21</v>
      </c>
      <c r="D174" s="9">
        <v>137.66</v>
      </c>
      <c r="E174" s="9"/>
      <c r="F174" s="9"/>
      <c r="G174" s="9"/>
      <c r="H174" s="9"/>
      <c r="I174" s="9"/>
      <c r="J174" s="9"/>
      <c r="K174" s="9"/>
      <c r="L174" s="9"/>
      <c r="M174" s="15"/>
      <c r="O174" t="str">
        <f>""</f>
        <v/>
      </c>
      <c r="P174" s="1" t="s">
        <v>71</v>
      </c>
      <c r="Q174">
        <v>1</v>
      </c>
      <c r="R174">
        <f>IF(P174="기계경비", J174, 0)</f>
        <v>0</v>
      </c>
      <c r="S174">
        <f>IF(P174="운반비", L174, 0)</f>
        <v>0</v>
      </c>
      <c r="T174">
        <f>IF(P174="작업부산물", F174, 0)</f>
        <v>0</v>
      </c>
      <c r="U174">
        <f>IF(P174="관급", F174, 0)</f>
        <v>0</v>
      </c>
      <c r="V174">
        <f>IF(P174="외주비", J174, 0)</f>
        <v>0</v>
      </c>
      <c r="W174">
        <f>IF(P174="장비비", J174, 0)</f>
        <v>0</v>
      </c>
      <c r="X174">
        <f>IF(P174="폐기물처리비", L174, 0)</f>
        <v>0</v>
      </c>
      <c r="Y174">
        <f>IF(P174="가설비", J174, 0)</f>
        <v>0</v>
      </c>
      <c r="Z174">
        <f>IF(P174="잡비제외분", F174, 0)</f>
        <v>0</v>
      </c>
      <c r="AA174">
        <f>IF(P174="사급자재대", L174, 0)</f>
        <v>0</v>
      </c>
      <c r="AB174">
        <f>IF(P174="관급자재대", L174, 0)</f>
        <v>0</v>
      </c>
      <c r="AC174">
        <f>IF(P174="사용자항목1", L174, 0)</f>
        <v>0</v>
      </c>
      <c r="AD174">
        <f>IF(P174="사용자항목2", L174, 0)</f>
        <v>0</v>
      </c>
      <c r="AE174">
        <f>IF(P174="안전관리비", L174, 0)</f>
        <v>0</v>
      </c>
      <c r="AF174">
        <f>IF(P174="품질관리비", L174, 0)</f>
        <v>0</v>
      </c>
      <c r="AG174">
        <f>IF(P174="작업부산물(철거해체)", L174, 0)</f>
        <v>0</v>
      </c>
      <c r="AH174">
        <f>IF(P174="사용자항목6", L174, 0)</f>
        <v>0</v>
      </c>
      <c r="AI174">
        <f>IF(P174="사용자항목7", L174, 0)</f>
        <v>0</v>
      </c>
      <c r="AJ174">
        <f>IF(P174="사용자항목8", L174, 0)</f>
        <v>0</v>
      </c>
      <c r="AK174">
        <f>IF(P174="사용자항목9", L174, 0)</f>
        <v>0</v>
      </c>
      <c r="AL174">
        <f>IF(P174="사용자항목10", L174, 0)</f>
        <v>0</v>
      </c>
      <c r="AM174">
        <f>IF(P174="사용자항목11", L174, 0)</f>
        <v>0</v>
      </c>
      <c r="AN174">
        <f>IF(P174="사용자항목12", L174, 0)</f>
        <v>0</v>
      </c>
      <c r="AO174">
        <f>IF(P174="사용자항목13", L174, 0)</f>
        <v>0</v>
      </c>
      <c r="AP174">
        <f>IF(P174="사용자항목14", L174, 0)</f>
        <v>0</v>
      </c>
      <c r="AQ174">
        <f>IF(P174="사용자항목15", L174, 0)</f>
        <v>0</v>
      </c>
      <c r="AR174">
        <f>IF(P174="사용자항목16", L174, 0)</f>
        <v>0</v>
      </c>
      <c r="AS174">
        <f>IF(P174="사용자항목17", L174, 0)</f>
        <v>0</v>
      </c>
      <c r="AT174">
        <f>IF(P174="사용자항목18", L174, 0)</f>
        <v>0</v>
      </c>
      <c r="AU174">
        <f>IF(P174="사용자항목19", L174, 0)</f>
        <v>0</v>
      </c>
    </row>
    <row r="175" spans="1:51" ht="20.65" customHeight="1" x14ac:dyDescent="0.3">
      <c r="A175" s="6" t="s">
        <v>168</v>
      </c>
      <c r="B175" s="6" t="s">
        <v>169</v>
      </c>
      <c r="C175" s="8" t="s">
        <v>21</v>
      </c>
      <c r="D175" s="9">
        <v>4.8600000000000003</v>
      </c>
      <c r="E175" s="9"/>
      <c r="F175" s="9"/>
      <c r="G175" s="9"/>
      <c r="H175" s="9"/>
      <c r="I175" s="9"/>
      <c r="J175" s="9"/>
      <c r="K175" s="9"/>
      <c r="L175" s="9"/>
      <c r="M175" s="15"/>
      <c r="O175" t="str">
        <f>""</f>
        <v/>
      </c>
      <c r="P175" s="1" t="s">
        <v>71</v>
      </c>
      <c r="Q175">
        <v>1</v>
      </c>
      <c r="R175">
        <f>IF(P175="기계경비", J175, 0)</f>
        <v>0</v>
      </c>
      <c r="S175">
        <f>IF(P175="운반비", L175, 0)</f>
        <v>0</v>
      </c>
      <c r="T175">
        <f>IF(P175="작업부산물", F175, 0)</f>
        <v>0</v>
      </c>
      <c r="U175">
        <f>IF(P175="관급", F175, 0)</f>
        <v>0</v>
      </c>
      <c r="V175">
        <f>IF(P175="외주비", J175, 0)</f>
        <v>0</v>
      </c>
      <c r="W175">
        <f>IF(P175="장비비", J175, 0)</f>
        <v>0</v>
      </c>
      <c r="X175">
        <f>IF(P175="폐기물처리비", L175, 0)</f>
        <v>0</v>
      </c>
      <c r="Y175">
        <f>IF(P175="가설비", J175, 0)</f>
        <v>0</v>
      </c>
      <c r="Z175">
        <f>IF(P175="잡비제외분", F175, 0)</f>
        <v>0</v>
      </c>
      <c r="AA175">
        <f>IF(P175="사급자재대", L175, 0)</f>
        <v>0</v>
      </c>
      <c r="AB175">
        <f>IF(P175="관급자재대", L175, 0)</f>
        <v>0</v>
      </c>
      <c r="AC175">
        <f>IF(P175="사용자항목1", L175, 0)</f>
        <v>0</v>
      </c>
      <c r="AD175">
        <f>IF(P175="사용자항목2", L175, 0)</f>
        <v>0</v>
      </c>
      <c r="AE175">
        <f>IF(P175="안전관리비", L175, 0)</f>
        <v>0</v>
      </c>
      <c r="AF175">
        <f>IF(P175="품질관리비", L175, 0)</f>
        <v>0</v>
      </c>
      <c r="AG175">
        <f>IF(P175="작업부산물(철거해체)", L175, 0)</f>
        <v>0</v>
      </c>
      <c r="AH175">
        <f>IF(P175="사용자항목6", L175, 0)</f>
        <v>0</v>
      </c>
      <c r="AI175">
        <f>IF(P175="사용자항목7", L175, 0)</f>
        <v>0</v>
      </c>
      <c r="AJ175">
        <f>IF(P175="사용자항목8", L175, 0)</f>
        <v>0</v>
      </c>
      <c r="AK175">
        <f>IF(P175="사용자항목9", L175, 0)</f>
        <v>0</v>
      </c>
      <c r="AL175">
        <f>IF(P175="사용자항목10", L175, 0)</f>
        <v>0</v>
      </c>
      <c r="AM175">
        <f>IF(P175="사용자항목11", L175, 0)</f>
        <v>0</v>
      </c>
      <c r="AN175">
        <f>IF(P175="사용자항목12", L175, 0)</f>
        <v>0</v>
      </c>
      <c r="AO175">
        <f>IF(P175="사용자항목13", L175, 0)</f>
        <v>0</v>
      </c>
      <c r="AP175">
        <f>IF(P175="사용자항목14", L175, 0)</f>
        <v>0</v>
      </c>
      <c r="AQ175">
        <f>IF(P175="사용자항목15", L175, 0)</f>
        <v>0</v>
      </c>
      <c r="AR175">
        <f>IF(P175="사용자항목16", L175, 0)</f>
        <v>0</v>
      </c>
      <c r="AS175">
        <f>IF(P175="사용자항목17", L175, 0)</f>
        <v>0</v>
      </c>
      <c r="AT175">
        <f>IF(P175="사용자항목18", L175, 0)</f>
        <v>0</v>
      </c>
      <c r="AU175">
        <f>IF(P175="사용자항목19", L175, 0)</f>
        <v>0</v>
      </c>
    </row>
    <row r="176" spans="1:51" ht="20.65" customHeight="1" x14ac:dyDescent="0.3">
      <c r="A176" s="7"/>
      <c r="B176" s="7"/>
      <c r="C176" s="14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20.65" customHeight="1" x14ac:dyDescent="0.3">
      <c r="A177" s="7"/>
      <c r="B177" s="7"/>
      <c r="C177" s="14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20.65" customHeight="1" x14ac:dyDescent="0.3">
      <c r="A178" s="7"/>
      <c r="B178" s="7"/>
      <c r="C178" s="14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20.65" customHeight="1" x14ac:dyDescent="0.3">
      <c r="A179" s="7"/>
      <c r="B179" s="7"/>
      <c r="C179" s="14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20.65" customHeight="1" x14ac:dyDescent="0.3">
      <c r="A180" s="7"/>
      <c r="B180" s="7"/>
      <c r="C180" s="14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20.65" customHeight="1" x14ac:dyDescent="0.3">
      <c r="A181" s="7"/>
      <c r="B181" s="7"/>
      <c r="C181" s="14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20.65" customHeight="1" x14ac:dyDescent="0.3">
      <c r="A182" s="7"/>
      <c r="B182" s="7"/>
      <c r="C182" s="14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20.65" customHeight="1" x14ac:dyDescent="0.3">
      <c r="A183" s="7"/>
      <c r="B183" s="7"/>
      <c r="C183" s="14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20.65" customHeight="1" x14ac:dyDescent="0.3">
      <c r="A184" s="7"/>
      <c r="B184" s="7"/>
      <c r="C184" s="14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20.65" customHeight="1" x14ac:dyDescent="0.3">
      <c r="A185" s="7"/>
      <c r="B185" s="7"/>
      <c r="C185" s="14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20.65" customHeight="1" x14ac:dyDescent="0.3">
      <c r="A186" s="7"/>
      <c r="B186" s="7"/>
      <c r="C186" s="14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20.65" customHeight="1" x14ac:dyDescent="0.3">
      <c r="A187" s="7"/>
      <c r="B187" s="7"/>
      <c r="C187" s="14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20.65" customHeight="1" x14ac:dyDescent="0.3">
      <c r="A188" s="7"/>
      <c r="B188" s="7"/>
      <c r="C188" s="14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20.65" customHeight="1" x14ac:dyDescent="0.3">
      <c r="A189" s="7"/>
      <c r="B189" s="7"/>
      <c r="C189" s="14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20.65" customHeight="1" x14ac:dyDescent="0.3">
      <c r="A190" s="7"/>
      <c r="B190" s="7"/>
      <c r="C190" s="14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20.65" customHeight="1" x14ac:dyDescent="0.3">
      <c r="A191" s="7"/>
      <c r="B191" s="7"/>
      <c r="C191" s="14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20.65" customHeight="1" x14ac:dyDescent="0.3">
      <c r="A192" s="7"/>
      <c r="B192" s="7"/>
      <c r="C192" s="14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51" ht="20.65" customHeight="1" x14ac:dyDescent="0.3">
      <c r="A193" s="10" t="s">
        <v>72</v>
      </c>
      <c r="B193" s="11"/>
      <c r="C193" s="12"/>
      <c r="D193" s="13"/>
      <c r="E193" s="13"/>
      <c r="F193" s="13">
        <f>ROUNDDOWN(SUMIF(Q174:Q192, "1", F174:F192), 0)</f>
        <v>0</v>
      </c>
      <c r="G193" s="13"/>
      <c r="H193" s="13">
        <f>ROUNDDOWN(SUMIF(Q174:Q192, "1", H174:H192), 0)</f>
        <v>0</v>
      </c>
      <c r="I193" s="13"/>
      <c r="J193" s="13">
        <f>ROUNDDOWN(SUMIF(Q174:Q192, "1", J174:J192), 0)</f>
        <v>0</v>
      </c>
      <c r="K193" s="13"/>
      <c r="L193" s="13">
        <f>F193+H193+J193</f>
        <v>0</v>
      </c>
      <c r="M193" s="13"/>
      <c r="R193">
        <f t="shared" ref="R193:AY193" si="128">ROUNDDOWN(SUM(R174:R175), 0)</f>
        <v>0</v>
      </c>
      <c r="S193">
        <f t="shared" si="128"/>
        <v>0</v>
      </c>
      <c r="T193">
        <f t="shared" si="128"/>
        <v>0</v>
      </c>
      <c r="U193">
        <f t="shared" si="128"/>
        <v>0</v>
      </c>
      <c r="V193">
        <f t="shared" si="128"/>
        <v>0</v>
      </c>
      <c r="W193">
        <f t="shared" si="128"/>
        <v>0</v>
      </c>
      <c r="X193">
        <f t="shared" si="128"/>
        <v>0</v>
      </c>
      <c r="Y193">
        <f t="shared" si="128"/>
        <v>0</v>
      </c>
      <c r="Z193">
        <f t="shared" si="128"/>
        <v>0</v>
      </c>
      <c r="AA193">
        <f t="shared" si="128"/>
        <v>0</v>
      </c>
      <c r="AB193">
        <f t="shared" si="128"/>
        <v>0</v>
      </c>
      <c r="AC193">
        <f t="shared" si="128"/>
        <v>0</v>
      </c>
      <c r="AD193">
        <f t="shared" si="128"/>
        <v>0</v>
      </c>
      <c r="AE193">
        <f t="shared" si="128"/>
        <v>0</v>
      </c>
      <c r="AF193">
        <f t="shared" si="128"/>
        <v>0</v>
      </c>
      <c r="AG193">
        <f t="shared" si="128"/>
        <v>0</v>
      </c>
      <c r="AH193">
        <f t="shared" si="128"/>
        <v>0</v>
      </c>
      <c r="AI193">
        <f t="shared" si="128"/>
        <v>0</v>
      </c>
      <c r="AJ193">
        <f t="shared" si="128"/>
        <v>0</v>
      </c>
      <c r="AK193">
        <f t="shared" si="128"/>
        <v>0</v>
      </c>
      <c r="AL193">
        <f t="shared" si="128"/>
        <v>0</v>
      </c>
      <c r="AM193">
        <f t="shared" si="128"/>
        <v>0</v>
      </c>
      <c r="AN193">
        <f t="shared" si="128"/>
        <v>0</v>
      </c>
      <c r="AO193">
        <f t="shared" si="128"/>
        <v>0</v>
      </c>
      <c r="AP193">
        <f t="shared" si="128"/>
        <v>0</v>
      </c>
      <c r="AQ193">
        <f t="shared" si="128"/>
        <v>0</v>
      </c>
      <c r="AR193">
        <f t="shared" si="128"/>
        <v>0</v>
      </c>
      <c r="AS193">
        <f t="shared" si="128"/>
        <v>0</v>
      </c>
      <c r="AT193">
        <f t="shared" si="128"/>
        <v>0</v>
      </c>
      <c r="AU193">
        <f t="shared" si="128"/>
        <v>0</v>
      </c>
      <c r="AV193">
        <f t="shared" si="128"/>
        <v>0</v>
      </c>
      <c r="AW193">
        <f t="shared" si="128"/>
        <v>0</v>
      </c>
      <c r="AX193">
        <f t="shared" si="128"/>
        <v>0</v>
      </c>
      <c r="AY193">
        <f t="shared" si="128"/>
        <v>0</v>
      </c>
    </row>
    <row r="194" spans="1:51" ht="20.65" customHeight="1" x14ac:dyDescent="0.3">
      <c r="A194" s="20" t="s">
        <v>240</v>
      </c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</row>
    <row r="195" spans="1:51" ht="20.65" customHeight="1" x14ac:dyDescent="0.3">
      <c r="A195" s="6" t="s">
        <v>86</v>
      </c>
      <c r="B195" s="6" t="s">
        <v>170</v>
      </c>
      <c r="C195" s="8" t="s">
        <v>21</v>
      </c>
      <c r="D195" s="9">
        <v>4.8600000000000003</v>
      </c>
      <c r="E195" s="9"/>
      <c r="F195" s="9"/>
      <c r="G195" s="9"/>
      <c r="H195" s="9"/>
      <c r="I195" s="9"/>
      <c r="J195" s="9"/>
      <c r="K195" s="9"/>
      <c r="L195" s="9"/>
      <c r="M195" s="15"/>
      <c r="O195" t="str">
        <f>""</f>
        <v/>
      </c>
      <c r="P195" s="1" t="s">
        <v>71</v>
      </c>
      <c r="Q195">
        <v>1</v>
      </c>
      <c r="R195">
        <f>IF(P195="기계경비", J195, 0)</f>
        <v>0</v>
      </c>
      <c r="S195">
        <f>IF(P195="운반비", L195, 0)</f>
        <v>0</v>
      </c>
      <c r="T195">
        <f>IF(P195="작업부산물", F195, 0)</f>
        <v>0</v>
      </c>
      <c r="U195">
        <f>IF(P195="관급", F195, 0)</f>
        <v>0</v>
      </c>
      <c r="V195">
        <f>IF(P195="외주비", J195, 0)</f>
        <v>0</v>
      </c>
      <c r="W195">
        <f>IF(P195="장비비", J195, 0)</f>
        <v>0</v>
      </c>
      <c r="X195">
        <f>IF(P195="폐기물처리비", L195, 0)</f>
        <v>0</v>
      </c>
      <c r="Y195">
        <f>IF(P195="가설비", J195, 0)</f>
        <v>0</v>
      </c>
      <c r="Z195">
        <f>IF(P195="잡비제외분", F195, 0)</f>
        <v>0</v>
      </c>
      <c r="AA195">
        <f>IF(P195="사급자재대", L195, 0)</f>
        <v>0</v>
      </c>
      <c r="AB195">
        <f>IF(P195="관급자재대", L195, 0)</f>
        <v>0</v>
      </c>
      <c r="AC195">
        <f>IF(P195="사용자항목1", L195, 0)</f>
        <v>0</v>
      </c>
      <c r="AD195">
        <f>IF(P195="사용자항목2", L195, 0)</f>
        <v>0</v>
      </c>
      <c r="AE195">
        <f>IF(P195="안전관리비", L195, 0)</f>
        <v>0</v>
      </c>
      <c r="AF195">
        <f>IF(P195="품질관리비", L195, 0)</f>
        <v>0</v>
      </c>
      <c r="AG195">
        <f>IF(P195="작업부산물(철거해체)", L195, 0)</f>
        <v>0</v>
      </c>
      <c r="AH195">
        <f>IF(P195="사용자항목6", L195, 0)</f>
        <v>0</v>
      </c>
      <c r="AI195">
        <f>IF(P195="사용자항목7", L195, 0)</f>
        <v>0</v>
      </c>
      <c r="AJ195">
        <f>IF(P195="사용자항목8", L195, 0)</f>
        <v>0</v>
      </c>
      <c r="AK195">
        <f>IF(P195="사용자항목9", L195, 0)</f>
        <v>0</v>
      </c>
      <c r="AL195">
        <f>IF(P195="사용자항목10", L195, 0)</f>
        <v>0</v>
      </c>
      <c r="AM195">
        <f>IF(P195="사용자항목11", L195, 0)</f>
        <v>0</v>
      </c>
      <c r="AN195">
        <f>IF(P195="사용자항목12", L195, 0)</f>
        <v>0</v>
      </c>
      <c r="AO195">
        <f>IF(P195="사용자항목13", L195, 0)</f>
        <v>0</v>
      </c>
      <c r="AP195">
        <f>IF(P195="사용자항목14", L195, 0)</f>
        <v>0</v>
      </c>
      <c r="AQ195">
        <f>IF(P195="사용자항목15", L195, 0)</f>
        <v>0</v>
      </c>
      <c r="AR195">
        <f>IF(P195="사용자항목16", L195, 0)</f>
        <v>0</v>
      </c>
      <c r="AS195">
        <f>IF(P195="사용자항목17", L195, 0)</f>
        <v>0</v>
      </c>
      <c r="AT195">
        <f>IF(P195="사용자항목18", L195, 0)</f>
        <v>0</v>
      </c>
      <c r="AU195">
        <f>IF(P195="사용자항목19", L195, 0)</f>
        <v>0</v>
      </c>
    </row>
    <row r="196" spans="1:51" ht="20.65" customHeight="1" x14ac:dyDescent="0.3">
      <c r="A196" s="7"/>
      <c r="B196" s="7"/>
      <c r="C196" s="14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spans="1:51" ht="20.65" customHeight="1" x14ac:dyDescent="0.3">
      <c r="A197" s="7"/>
      <c r="B197" s="7"/>
      <c r="C197" s="14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spans="1:51" ht="20.65" customHeight="1" x14ac:dyDescent="0.3">
      <c r="A198" s="7"/>
      <c r="B198" s="7"/>
      <c r="C198" s="14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spans="1:51" ht="20.65" customHeight="1" x14ac:dyDescent="0.3">
      <c r="A199" s="7"/>
      <c r="B199" s="7"/>
      <c r="C199" s="14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51" ht="20.65" customHeight="1" x14ac:dyDescent="0.3">
      <c r="A200" s="7"/>
      <c r="B200" s="7"/>
      <c r="C200" s="14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51" ht="20.65" customHeight="1" x14ac:dyDescent="0.3">
      <c r="A201" s="7"/>
      <c r="B201" s="7"/>
      <c r="C201" s="14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51" ht="20.65" customHeight="1" x14ac:dyDescent="0.3">
      <c r="A202" s="7"/>
      <c r="B202" s="7"/>
      <c r="C202" s="14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51" ht="20.65" customHeight="1" x14ac:dyDescent="0.3">
      <c r="A203" s="7"/>
      <c r="B203" s="7"/>
      <c r="C203" s="14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51" ht="20.65" customHeight="1" x14ac:dyDescent="0.3">
      <c r="A204" s="7"/>
      <c r="B204" s="7"/>
      <c r="C204" s="14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51" ht="20.65" customHeight="1" x14ac:dyDescent="0.3">
      <c r="A205" s="7"/>
      <c r="B205" s="7"/>
      <c r="C205" s="14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51" ht="20.65" customHeight="1" x14ac:dyDescent="0.3">
      <c r="A206" s="7"/>
      <c r="B206" s="7"/>
      <c r="C206" s="14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51" ht="20.65" customHeight="1" x14ac:dyDescent="0.3">
      <c r="A207" s="7"/>
      <c r="B207" s="7"/>
      <c r="C207" s="14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51" ht="20.65" customHeight="1" x14ac:dyDescent="0.3">
      <c r="A208" s="7"/>
      <c r="B208" s="7"/>
      <c r="C208" s="14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51" ht="20.65" customHeight="1" x14ac:dyDescent="0.3">
      <c r="A209" s="7"/>
      <c r="B209" s="7"/>
      <c r="C209" s="14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51" ht="20.65" customHeight="1" x14ac:dyDescent="0.3">
      <c r="A210" s="7"/>
      <c r="B210" s="7"/>
      <c r="C210" s="14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51" ht="20.65" customHeight="1" x14ac:dyDescent="0.3">
      <c r="A211" s="7"/>
      <c r="B211" s="7"/>
      <c r="C211" s="14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51" ht="20.65" customHeight="1" x14ac:dyDescent="0.3">
      <c r="A212" s="7"/>
      <c r="B212" s="7"/>
      <c r="C212" s="14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51" ht="20.65" customHeight="1" x14ac:dyDescent="0.3">
      <c r="A213" s="7"/>
      <c r="B213" s="7"/>
      <c r="C213" s="14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51" ht="20.65" customHeight="1" x14ac:dyDescent="0.3">
      <c r="A214" s="10" t="s">
        <v>72</v>
      </c>
      <c r="B214" s="11"/>
      <c r="C214" s="12"/>
      <c r="D214" s="13"/>
      <c r="E214" s="13"/>
      <c r="F214" s="13">
        <f>ROUNDDOWN(SUMIF(Q195:Q213, "1", F195:F213), 0)</f>
        <v>0</v>
      </c>
      <c r="G214" s="13"/>
      <c r="H214" s="13">
        <f>ROUNDDOWN(SUMIF(Q195:Q213, "1", H195:H213), 0)</f>
        <v>0</v>
      </c>
      <c r="I214" s="13"/>
      <c r="J214" s="13">
        <f>ROUNDDOWN(SUMIF(Q195:Q213, "1", J195:J213), 0)</f>
        <v>0</v>
      </c>
      <c r="K214" s="13"/>
      <c r="L214" s="13">
        <f>F214+H214+J214</f>
        <v>0</v>
      </c>
      <c r="M214" s="13"/>
      <c r="R214">
        <f t="shared" ref="R214:AY214" si="129">ROUNDDOWN(SUM(R195:R195), 0)</f>
        <v>0</v>
      </c>
      <c r="S214">
        <f t="shared" si="129"/>
        <v>0</v>
      </c>
      <c r="T214">
        <f t="shared" si="129"/>
        <v>0</v>
      </c>
      <c r="U214">
        <f t="shared" si="129"/>
        <v>0</v>
      </c>
      <c r="V214">
        <f t="shared" si="129"/>
        <v>0</v>
      </c>
      <c r="W214">
        <f t="shared" si="129"/>
        <v>0</v>
      </c>
      <c r="X214">
        <f t="shared" si="129"/>
        <v>0</v>
      </c>
      <c r="Y214">
        <f t="shared" si="129"/>
        <v>0</v>
      </c>
      <c r="Z214">
        <f t="shared" si="129"/>
        <v>0</v>
      </c>
      <c r="AA214">
        <f t="shared" si="129"/>
        <v>0</v>
      </c>
      <c r="AB214">
        <f t="shared" si="129"/>
        <v>0</v>
      </c>
      <c r="AC214">
        <f t="shared" si="129"/>
        <v>0</v>
      </c>
      <c r="AD214">
        <f t="shared" si="129"/>
        <v>0</v>
      </c>
      <c r="AE214">
        <f t="shared" si="129"/>
        <v>0</v>
      </c>
      <c r="AF214">
        <f t="shared" si="129"/>
        <v>0</v>
      </c>
      <c r="AG214">
        <f t="shared" si="129"/>
        <v>0</v>
      </c>
      <c r="AH214">
        <f t="shared" si="129"/>
        <v>0</v>
      </c>
      <c r="AI214">
        <f t="shared" si="129"/>
        <v>0</v>
      </c>
      <c r="AJ214">
        <f t="shared" si="129"/>
        <v>0</v>
      </c>
      <c r="AK214">
        <f t="shared" si="129"/>
        <v>0</v>
      </c>
      <c r="AL214">
        <f t="shared" si="129"/>
        <v>0</v>
      </c>
      <c r="AM214">
        <f t="shared" si="129"/>
        <v>0</v>
      </c>
      <c r="AN214">
        <f t="shared" si="129"/>
        <v>0</v>
      </c>
      <c r="AO214">
        <f t="shared" si="129"/>
        <v>0</v>
      </c>
      <c r="AP214">
        <f t="shared" si="129"/>
        <v>0</v>
      </c>
      <c r="AQ214">
        <f t="shared" si="129"/>
        <v>0</v>
      </c>
      <c r="AR214">
        <f t="shared" si="129"/>
        <v>0</v>
      </c>
      <c r="AS214">
        <f t="shared" si="129"/>
        <v>0</v>
      </c>
      <c r="AT214">
        <f t="shared" si="129"/>
        <v>0</v>
      </c>
      <c r="AU214">
        <f t="shared" si="129"/>
        <v>0</v>
      </c>
      <c r="AV214">
        <f t="shared" si="129"/>
        <v>0</v>
      </c>
      <c r="AW214">
        <f t="shared" si="129"/>
        <v>0</v>
      </c>
      <c r="AX214">
        <f t="shared" si="129"/>
        <v>0</v>
      </c>
      <c r="AY214">
        <f t="shared" si="129"/>
        <v>0</v>
      </c>
    </row>
    <row r="215" spans="1:51" ht="20.65" customHeight="1" x14ac:dyDescent="0.3">
      <c r="A215" s="20" t="s">
        <v>241</v>
      </c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</row>
    <row r="216" spans="1:51" ht="20.65" customHeight="1" x14ac:dyDescent="0.3">
      <c r="A216" s="6" t="s">
        <v>87</v>
      </c>
      <c r="B216" s="6" t="s">
        <v>171</v>
      </c>
      <c r="C216" s="8" t="s">
        <v>21</v>
      </c>
      <c r="D216" s="9">
        <v>4.8600000000000003</v>
      </c>
      <c r="E216" s="9"/>
      <c r="F216" s="9"/>
      <c r="G216" s="9"/>
      <c r="H216" s="9"/>
      <c r="I216" s="9"/>
      <c r="J216" s="9"/>
      <c r="K216" s="9"/>
      <c r="L216" s="9"/>
      <c r="M216" s="15"/>
      <c r="O216" t="str">
        <f>""</f>
        <v/>
      </c>
      <c r="P216" s="1" t="s">
        <v>71</v>
      </c>
      <c r="Q216">
        <v>1</v>
      </c>
      <c r="R216">
        <f>IF(P216="기계경비", J216, 0)</f>
        <v>0</v>
      </c>
      <c r="S216">
        <f>IF(P216="운반비", L216, 0)</f>
        <v>0</v>
      </c>
      <c r="T216">
        <f>IF(P216="작업부산물", F216, 0)</f>
        <v>0</v>
      </c>
      <c r="U216">
        <f>IF(P216="관급", F216, 0)</f>
        <v>0</v>
      </c>
      <c r="V216">
        <f>IF(P216="외주비", J216, 0)</f>
        <v>0</v>
      </c>
      <c r="W216">
        <f>IF(P216="장비비", J216, 0)</f>
        <v>0</v>
      </c>
      <c r="X216">
        <f>IF(P216="폐기물처리비", L216, 0)</f>
        <v>0</v>
      </c>
      <c r="Y216">
        <f>IF(P216="가설비", J216, 0)</f>
        <v>0</v>
      </c>
      <c r="Z216">
        <f>IF(P216="잡비제외분", F216, 0)</f>
        <v>0</v>
      </c>
      <c r="AA216">
        <f>IF(P216="사급자재대", L216, 0)</f>
        <v>0</v>
      </c>
      <c r="AB216">
        <f>IF(P216="관급자재대", L216, 0)</f>
        <v>0</v>
      </c>
      <c r="AC216">
        <f>IF(P216="사용자항목1", L216, 0)</f>
        <v>0</v>
      </c>
      <c r="AD216">
        <f>IF(P216="사용자항목2", L216, 0)</f>
        <v>0</v>
      </c>
      <c r="AE216">
        <f>IF(P216="안전관리비", L216, 0)</f>
        <v>0</v>
      </c>
      <c r="AF216">
        <f>IF(P216="품질관리비", L216, 0)</f>
        <v>0</v>
      </c>
      <c r="AG216">
        <f>IF(P216="작업부산물(철거해체)", L216, 0)</f>
        <v>0</v>
      </c>
      <c r="AH216">
        <f>IF(P216="사용자항목6", L216, 0)</f>
        <v>0</v>
      </c>
      <c r="AI216">
        <f>IF(P216="사용자항목7", L216, 0)</f>
        <v>0</v>
      </c>
      <c r="AJ216">
        <f>IF(P216="사용자항목8", L216, 0)</f>
        <v>0</v>
      </c>
      <c r="AK216">
        <f>IF(P216="사용자항목9", L216, 0)</f>
        <v>0</v>
      </c>
      <c r="AL216">
        <f>IF(P216="사용자항목10", L216, 0)</f>
        <v>0</v>
      </c>
      <c r="AM216">
        <f>IF(P216="사용자항목11", L216, 0)</f>
        <v>0</v>
      </c>
      <c r="AN216">
        <f>IF(P216="사용자항목12", L216, 0)</f>
        <v>0</v>
      </c>
      <c r="AO216">
        <f>IF(P216="사용자항목13", L216, 0)</f>
        <v>0</v>
      </c>
      <c r="AP216">
        <f>IF(P216="사용자항목14", L216, 0)</f>
        <v>0</v>
      </c>
      <c r="AQ216">
        <f>IF(P216="사용자항목15", L216, 0)</f>
        <v>0</v>
      </c>
      <c r="AR216">
        <f>IF(P216="사용자항목16", L216, 0)</f>
        <v>0</v>
      </c>
      <c r="AS216">
        <f>IF(P216="사용자항목17", L216, 0)</f>
        <v>0</v>
      </c>
      <c r="AT216">
        <f>IF(P216="사용자항목18", L216, 0)</f>
        <v>0</v>
      </c>
      <c r="AU216">
        <f>IF(P216="사용자항목19", L216, 0)</f>
        <v>0</v>
      </c>
    </row>
    <row r="217" spans="1:51" ht="20.65" customHeight="1" x14ac:dyDescent="0.3">
      <c r="A217" s="6" t="s">
        <v>87</v>
      </c>
      <c r="B217" s="6" t="s">
        <v>172</v>
      </c>
      <c r="C217" s="8" t="s">
        <v>21</v>
      </c>
      <c r="D217" s="9">
        <v>17.28</v>
      </c>
      <c r="E217" s="9"/>
      <c r="F217" s="9"/>
      <c r="G217" s="9"/>
      <c r="H217" s="9"/>
      <c r="I217" s="9"/>
      <c r="J217" s="9"/>
      <c r="K217" s="9"/>
      <c r="L217" s="9"/>
      <c r="M217" s="15"/>
      <c r="O217" t="str">
        <f>""</f>
        <v/>
      </c>
      <c r="P217" s="1" t="s">
        <v>71</v>
      </c>
      <c r="Q217">
        <v>1</v>
      </c>
      <c r="R217">
        <f>IF(P217="기계경비", J217, 0)</f>
        <v>0</v>
      </c>
      <c r="S217">
        <f>IF(P217="운반비", L217, 0)</f>
        <v>0</v>
      </c>
      <c r="T217">
        <f>IF(P217="작업부산물", F217, 0)</f>
        <v>0</v>
      </c>
      <c r="U217">
        <f>IF(P217="관급", F217, 0)</f>
        <v>0</v>
      </c>
      <c r="V217">
        <f>IF(P217="외주비", J217, 0)</f>
        <v>0</v>
      </c>
      <c r="W217">
        <f>IF(P217="장비비", J217, 0)</f>
        <v>0</v>
      </c>
      <c r="X217">
        <f>IF(P217="폐기물처리비", L217, 0)</f>
        <v>0</v>
      </c>
      <c r="Y217">
        <f>IF(P217="가설비", J217, 0)</f>
        <v>0</v>
      </c>
      <c r="Z217">
        <f>IF(P217="잡비제외분", F217, 0)</f>
        <v>0</v>
      </c>
      <c r="AA217">
        <f>IF(P217="사급자재대", L217, 0)</f>
        <v>0</v>
      </c>
      <c r="AB217">
        <f>IF(P217="관급자재대", L217, 0)</f>
        <v>0</v>
      </c>
      <c r="AC217">
        <f>IF(P217="사용자항목1", L217, 0)</f>
        <v>0</v>
      </c>
      <c r="AD217">
        <f>IF(P217="사용자항목2", L217, 0)</f>
        <v>0</v>
      </c>
      <c r="AE217">
        <f>IF(P217="안전관리비", L217, 0)</f>
        <v>0</v>
      </c>
      <c r="AF217">
        <f>IF(P217="품질관리비", L217, 0)</f>
        <v>0</v>
      </c>
      <c r="AG217">
        <f>IF(P217="작업부산물(철거해체)", L217, 0)</f>
        <v>0</v>
      </c>
      <c r="AH217">
        <f>IF(P217="사용자항목6", L217, 0)</f>
        <v>0</v>
      </c>
      <c r="AI217">
        <f>IF(P217="사용자항목7", L217, 0)</f>
        <v>0</v>
      </c>
      <c r="AJ217">
        <f>IF(P217="사용자항목8", L217, 0)</f>
        <v>0</v>
      </c>
      <c r="AK217">
        <f>IF(P217="사용자항목9", L217, 0)</f>
        <v>0</v>
      </c>
      <c r="AL217">
        <f>IF(P217="사용자항목10", L217, 0)</f>
        <v>0</v>
      </c>
      <c r="AM217">
        <f>IF(P217="사용자항목11", L217, 0)</f>
        <v>0</v>
      </c>
      <c r="AN217">
        <f>IF(P217="사용자항목12", L217, 0)</f>
        <v>0</v>
      </c>
      <c r="AO217">
        <f>IF(P217="사용자항목13", L217, 0)</f>
        <v>0</v>
      </c>
      <c r="AP217">
        <f>IF(P217="사용자항목14", L217, 0)</f>
        <v>0</v>
      </c>
      <c r="AQ217">
        <f>IF(P217="사용자항목15", L217, 0)</f>
        <v>0</v>
      </c>
      <c r="AR217">
        <f>IF(P217="사용자항목16", L217, 0)</f>
        <v>0</v>
      </c>
      <c r="AS217">
        <f>IF(P217="사용자항목17", L217, 0)</f>
        <v>0</v>
      </c>
      <c r="AT217">
        <f>IF(P217="사용자항목18", L217, 0)</f>
        <v>0</v>
      </c>
      <c r="AU217">
        <f>IF(P217="사용자항목19", L217, 0)</f>
        <v>0</v>
      </c>
    </row>
    <row r="218" spans="1:51" ht="20.65" customHeight="1" x14ac:dyDescent="0.3">
      <c r="A218" s="7"/>
      <c r="B218" s="7"/>
      <c r="C218" s="14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51" ht="20.65" customHeight="1" x14ac:dyDescent="0.3">
      <c r="A219" s="7"/>
      <c r="B219" s="7"/>
      <c r="C219" s="14"/>
      <c r="D219" s="9"/>
      <c r="E219" s="9"/>
      <c r="F219" s="9"/>
      <c r="G219" s="9"/>
      <c r="H219" s="9"/>
      <c r="I219" s="9"/>
      <c r="J219" s="9"/>
      <c r="K219" s="9"/>
      <c r="L219" s="9"/>
      <c r="M219" s="9"/>
    </row>
    <row r="220" spans="1:51" ht="20.65" customHeight="1" x14ac:dyDescent="0.3">
      <c r="A220" s="7"/>
      <c r="B220" s="7"/>
      <c r="C220" s="14"/>
      <c r="D220" s="9"/>
      <c r="E220" s="9"/>
      <c r="F220" s="9"/>
      <c r="G220" s="9"/>
      <c r="H220" s="9"/>
      <c r="I220" s="9"/>
      <c r="J220" s="9"/>
      <c r="K220" s="9"/>
      <c r="L220" s="9"/>
      <c r="M220" s="9"/>
    </row>
    <row r="221" spans="1:51" ht="20.65" customHeight="1" x14ac:dyDescent="0.3">
      <c r="A221" s="7"/>
      <c r="B221" s="7"/>
      <c r="C221" s="14"/>
      <c r="D221" s="9"/>
      <c r="E221" s="9"/>
      <c r="F221" s="9"/>
      <c r="G221" s="9"/>
      <c r="H221" s="9"/>
      <c r="I221" s="9"/>
      <c r="J221" s="9"/>
      <c r="K221" s="9"/>
      <c r="L221" s="9"/>
      <c r="M221" s="9"/>
    </row>
    <row r="222" spans="1:51" ht="20.65" customHeight="1" x14ac:dyDescent="0.3">
      <c r="A222" s="7"/>
      <c r="B222" s="7"/>
      <c r="C222" s="14"/>
      <c r="D222" s="9"/>
      <c r="E222" s="9"/>
      <c r="F222" s="9"/>
      <c r="G222" s="9"/>
      <c r="H222" s="9"/>
      <c r="I222" s="9"/>
      <c r="J222" s="9"/>
      <c r="K222" s="9"/>
      <c r="L222" s="9"/>
      <c r="M222" s="9"/>
    </row>
    <row r="223" spans="1:51" ht="20.65" customHeight="1" x14ac:dyDescent="0.3">
      <c r="A223" s="7"/>
      <c r="B223" s="7"/>
      <c r="C223" s="14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51" ht="20.65" customHeight="1" x14ac:dyDescent="0.3">
      <c r="A224" s="7"/>
      <c r="B224" s="7"/>
      <c r="C224" s="14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51" ht="20.65" customHeight="1" x14ac:dyDescent="0.3">
      <c r="A225" s="7"/>
      <c r="B225" s="7"/>
      <c r="C225" s="14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51" ht="20.65" customHeight="1" x14ac:dyDescent="0.3">
      <c r="A226" s="7"/>
      <c r="B226" s="7"/>
      <c r="C226" s="14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51" ht="20.65" customHeight="1" x14ac:dyDescent="0.3">
      <c r="A227" s="7"/>
      <c r="B227" s="7"/>
      <c r="C227" s="14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51" ht="20.65" customHeight="1" x14ac:dyDescent="0.3">
      <c r="A228" s="7"/>
      <c r="B228" s="7"/>
      <c r="C228" s="14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51" ht="20.65" customHeight="1" x14ac:dyDescent="0.3">
      <c r="A229" s="7"/>
      <c r="B229" s="7"/>
      <c r="C229" s="14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51" ht="20.65" customHeight="1" x14ac:dyDescent="0.3">
      <c r="A230" s="7"/>
      <c r="B230" s="7"/>
      <c r="C230" s="14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51" ht="20.65" customHeight="1" x14ac:dyDescent="0.3">
      <c r="A231" s="7"/>
      <c r="B231" s="7"/>
      <c r="C231" s="14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51" ht="20.65" customHeight="1" x14ac:dyDescent="0.3">
      <c r="A232" s="7"/>
      <c r="B232" s="7"/>
      <c r="C232" s="14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51" ht="20.65" customHeight="1" x14ac:dyDescent="0.3">
      <c r="A233" s="7"/>
      <c r="B233" s="7"/>
      <c r="C233" s="14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51" ht="20.65" customHeight="1" x14ac:dyDescent="0.3">
      <c r="A234" s="7"/>
      <c r="B234" s="7"/>
      <c r="C234" s="14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51" ht="20.65" customHeight="1" x14ac:dyDescent="0.3">
      <c r="A235" s="10" t="s">
        <v>72</v>
      </c>
      <c r="B235" s="11"/>
      <c r="C235" s="12"/>
      <c r="D235" s="13"/>
      <c r="E235" s="13"/>
      <c r="F235" s="13">
        <f>ROUNDDOWN(SUMIF(Q216:Q234, "1", F216:F234), 0)</f>
        <v>0</v>
      </c>
      <c r="G235" s="13"/>
      <c r="H235" s="13">
        <f>ROUNDDOWN(SUMIF(Q216:Q234, "1", H216:H234), 0)</f>
        <v>0</v>
      </c>
      <c r="I235" s="13"/>
      <c r="J235" s="13">
        <f>ROUNDDOWN(SUMIF(Q216:Q234, "1", J216:J234), 0)</f>
        <v>0</v>
      </c>
      <c r="K235" s="13"/>
      <c r="L235" s="13">
        <f>F235+H235+J235</f>
        <v>0</v>
      </c>
      <c r="M235" s="13"/>
      <c r="R235">
        <f t="shared" ref="R235:AY235" si="130">ROUNDDOWN(SUM(R216:R217), 0)</f>
        <v>0</v>
      </c>
      <c r="S235">
        <f t="shared" si="130"/>
        <v>0</v>
      </c>
      <c r="T235">
        <f t="shared" si="130"/>
        <v>0</v>
      </c>
      <c r="U235">
        <f t="shared" si="130"/>
        <v>0</v>
      </c>
      <c r="V235">
        <f t="shared" si="130"/>
        <v>0</v>
      </c>
      <c r="W235">
        <f t="shared" si="130"/>
        <v>0</v>
      </c>
      <c r="X235">
        <f t="shared" si="130"/>
        <v>0</v>
      </c>
      <c r="Y235">
        <f t="shared" si="130"/>
        <v>0</v>
      </c>
      <c r="Z235">
        <f t="shared" si="130"/>
        <v>0</v>
      </c>
      <c r="AA235">
        <f t="shared" si="130"/>
        <v>0</v>
      </c>
      <c r="AB235">
        <f t="shared" si="130"/>
        <v>0</v>
      </c>
      <c r="AC235">
        <f t="shared" si="130"/>
        <v>0</v>
      </c>
      <c r="AD235">
        <f t="shared" si="130"/>
        <v>0</v>
      </c>
      <c r="AE235">
        <f t="shared" si="130"/>
        <v>0</v>
      </c>
      <c r="AF235">
        <f t="shared" si="130"/>
        <v>0</v>
      </c>
      <c r="AG235">
        <f t="shared" si="130"/>
        <v>0</v>
      </c>
      <c r="AH235">
        <f t="shared" si="130"/>
        <v>0</v>
      </c>
      <c r="AI235">
        <f t="shared" si="130"/>
        <v>0</v>
      </c>
      <c r="AJ235">
        <f t="shared" si="130"/>
        <v>0</v>
      </c>
      <c r="AK235">
        <f t="shared" si="130"/>
        <v>0</v>
      </c>
      <c r="AL235">
        <f t="shared" si="130"/>
        <v>0</v>
      </c>
      <c r="AM235">
        <f t="shared" si="130"/>
        <v>0</v>
      </c>
      <c r="AN235">
        <f t="shared" si="130"/>
        <v>0</v>
      </c>
      <c r="AO235">
        <f t="shared" si="130"/>
        <v>0</v>
      </c>
      <c r="AP235">
        <f t="shared" si="130"/>
        <v>0</v>
      </c>
      <c r="AQ235">
        <f t="shared" si="130"/>
        <v>0</v>
      </c>
      <c r="AR235">
        <f t="shared" si="130"/>
        <v>0</v>
      </c>
      <c r="AS235">
        <f t="shared" si="130"/>
        <v>0</v>
      </c>
      <c r="AT235">
        <f t="shared" si="130"/>
        <v>0</v>
      </c>
      <c r="AU235">
        <f t="shared" si="130"/>
        <v>0</v>
      </c>
      <c r="AV235">
        <f t="shared" si="130"/>
        <v>0</v>
      </c>
      <c r="AW235">
        <f t="shared" si="130"/>
        <v>0</v>
      </c>
      <c r="AX235">
        <f t="shared" si="130"/>
        <v>0</v>
      </c>
      <c r="AY235">
        <f t="shared" si="130"/>
        <v>0</v>
      </c>
    </row>
    <row r="236" spans="1:51" ht="20.65" customHeight="1" x14ac:dyDescent="0.3">
      <c r="A236" s="20" t="s">
        <v>242</v>
      </c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</row>
    <row r="237" spans="1:51" ht="20.65" customHeight="1" x14ac:dyDescent="0.3">
      <c r="A237" s="6" t="s">
        <v>14</v>
      </c>
      <c r="B237" s="6" t="s">
        <v>15</v>
      </c>
      <c r="C237" s="8" t="s">
        <v>7</v>
      </c>
      <c r="D237" s="9">
        <v>22.26</v>
      </c>
      <c r="E237" s="9"/>
      <c r="F237" s="9"/>
      <c r="G237" s="9"/>
      <c r="H237" s="9"/>
      <c r="I237" s="9"/>
      <c r="J237" s="9"/>
      <c r="K237" s="9"/>
      <c r="L237" s="9"/>
      <c r="M237" s="15"/>
      <c r="O237" t="str">
        <f>"01"</f>
        <v>01</v>
      </c>
      <c r="P237" s="1" t="s">
        <v>71</v>
      </c>
      <c r="Q237">
        <v>1</v>
      </c>
      <c r="R237">
        <f>IF(P237="기계경비", J237, 0)</f>
        <v>0</v>
      </c>
      <c r="S237">
        <f>IF(P237="운반비", L237, 0)</f>
        <v>0</v>
      </c>
      <c r="T237">
        <f>IF(P237="작업부산물", F237, 0)</f>
        <v>0</v>
      </c>
      <c r="U237">
        <f>IF(P237="관급", F237, 0)</f>
        <v>0</v>
      </c>
      <c r="V237">
        <f>IF(P237="외주비", J237, 0)</f>
        <v>0</v>
      </c>
      <c r="W237">
        <f>IF(P237="장비비", J237, 0)</f>
        <v>0</v>
      </c>
      <c r="X237">
        <f>IF(P237="폐기물처리비", L237, 0)</f>
        <v>0</v>
      </c>
      <c r="Y237">
        <f>IF(P237="가설비", J237, 0)</f>
        <v>0</v>
      </c>
      <c r="Z237">
        <f>IF(P237="잡비제외분", F237, 0)</f>
        <v>0</v>
      </c>
      <c r="AA237">
        <f>IF(P237="사급자재대", L237, 0)</f>
        <v>0</v>
      </c>
      <c r="AB237">
        <f>IF(P237="관급자재대", L237, 0)</f>
        <v>0</v>
      </c>
      <c r="AC237">
        <f>IF(P237="사용자항목1", L237, 0)</f>
        <v>0</v>
      </c>
      <c r="AD237">
        <f>IF(P237="사용자항목2", L237, 0)</f>
        <v>0</v>
      </c>
      <c r="AE237">
        <f>IF(P237="안전관리비", L237, 0)</f>
        <v>0</v>
      </c>
      <c r="AF237">
        <f>IF(P237="품질관리비", L237, 0)</f>
        <v>0</v>
      </c>
      <c r="AG237">
        <f>IF(P237="작업부산물(철거해체)", L237, 0)</f>
        <v>0</v>
      </c>
      <c r="AH237">
        <f>IF(P237="사용자항목6", L237, 0)</f>
        <v>0</v>
      </c>
      <c r="AI237">
        <f>IF(P237="사용자항목7", L237, 0)</f>
        <v>0</v>
      </c>
      <c r="AJ237">
        <f>IF(P237="사용자항목8", L237, 0)</f>
        <v>0</v>
      </c>
      <c r="AK237">
        <f>IF(P237="사용자항목9", L237, 0)</f>
        <v>0</v>
      </c>
      <c r="AL237">
        <f>IF(P237="사용자항목10", L237, 0)</f>
        <v>0</v>
      </c>
      <c r="AM237">
        <f>IF(P237="사용자항목11", L237, 0)</f>
        <v>0</v>
      </c>
      <c r="AN237">
        <f>IF(P237="사용자항목12", L237, 0)</f>
        <v>0</v>
      </c>
      <c r="AO237">
        <f>IF(P237="사용자항목13", L237, 0)</f>
        <v>0</v>
      </c>
      <c r="AP237">
        <f>IF(P237="사용자항목14", L237, 0)</f>
        <v>0</v>
      </c>
      <c r="AQ237">
        <f>IF(P237="사용자항목15", L237, 0)</f>
        <v>0</v>
      </c>
      <c r="AR237">
        <f>IF(P237="사용자항목16", L237, 0)</f>
        <v>0</v>
      </c>
      <c r="AS237">
        <f>IF(P237="사용자항목17", L237, 0)</f>
        <v>0</v>
      </c>
      <c r="AT237">
        <f>IF(P237="사용자항목18", L237, 0)</f>
        <v>0</v>
      </c>
      <c r="AU237">
        <f>IF(P237="사용자항목19", L237, 0)</f>
        <v>0</v>
      </c>
    </row>
    <row r="238" spans="1:51" ht="20.65" customHeight="1" x14ac:dyDescent="0.3">
      <c r="A238" s="6" t="s">
        <v>19</v>
      </c>
      <c r="B238" s="6" t="s">
        <v>20</v>
      </c>
      <c r="C238" s="8" t="s">
        <v>21</v>
      </c>
      <c r="D238" s="9">
        <v>4.8600000000000003</v>
      </c>
      <c r="E238" s="9"/>
      <c r="F238" s="9"/>
      <c r="G238" s="9"/>
      <c r="H238" s="9"/>
      <c r="I238" s="9"/>
      <c r="J238" s="9"/>
      <c r="K238" s="9"/>
      <c r="L238" s="9"/>
      <c r="M238" s="9"/>
      <c r="O238" t="str">
        <f>"01"</f>
        <v>01</v>
      </c>
      <c r="P238" s="1" t="s">
        <v>71</v>
      </c>
      <c r="Q238">
        <v>1</v>
      </c>
      <c r="R238">
        <f>IF(P238="기계경비", J238, 0)</f>
        <v>0</v>
      </c>
      <c r="S238">
        <f>IF(P238="운반비", L238, 0)</f>
        <v>0</v>
      </c>
      <c r="T238">
        <f>IF(P238="작업부산물", F238, 0)</f>
        <v>0</v>
      </c>
      <c r="U238">
        <f>IF(P238="관급", F238, 0)</f>
        <v>0</v>
      </c>
      <c r="V238">
        <f>IF(P238="외주비", J238, 0)</f>
        <v>0</v>
      </c>
      <c r="W238">
        <f>IF(P238="장비비", J238, 0)</f>
        <v>0</v>
      </c>
      <c r="X238">
        <f>IF(P238="폐기물처리비", L238, 0)</f>
        <v>0</v>
      </c>
      <c r="Y238">
        <f>IF(P238="가설비", J238, 0)</f>
        <v>0</v>
      </c>
      <c r="Z238">
        <f>IF(P238="잡비제외분", F238, 0)</f>
        <v>0</v>
      </c>
      <c r="AA238">
        <f>IF(P238="사급자재대", L238, 0)</f>
        <v>0</v>
      </c>
      <c r="AB238">
        <f>IF(P238="관급자재대", L238, 0)</f>
        <v>0</v>
      </c>
      <c r="AC238">
        <f>IF(P238="사용자항목1", L238, 0)</f>
        <v>0</v>
      </c>
      <c r="AD238">
        <f>IF(P238="사용자항목2", L238, 0)</f>
        <v>0</v>
      </c>
      <c r="AE238">
        <f>IF(P238="안전관리비", L238, 0)</f>
        <v>0</v>
      </c>
      <c r="AF238">
        <f>IF(P238="품질관리비", L238, 0)</f>
        <v>0</v>
      </c>
      <c r="AG238">
        <f>IF(P238="작업부산물(철거해체)", L238, 0)</f>
        <v>0</v>
      </c>
      <c r="AH238">
        <f>IF(P238="사용자항목6", L238, 0)</f>
        <v>0</v>
      </c>
      <c r="AI238">
        <f>IF(P238="사용자항목7", L238, 0)</f>
        <v>0</v>
      </c>
      <c r="AJ238">
        <f>IF(P238="사용자항목8", L238, 0)</f>
        <v>0</v>
      </c>
      <c r="AK238">
        <f>IF(P238="사용자항목9", L238, 0)</f>
        <v>0</v>
      </c>
      <c r="AL238">
        <f>IF(P238="사용자항목10", L238, 0)</f>
        <v>0</v>
      </c>
      <c r="AM238">
        <f>IF(P238="사용자항목11", L238, 0)</f>
        <v>0</v>
      </c>
      <c r="AN238">
        <f>IF(P238="사용자항목12", L238, 0)</f>
        <v>0</v>
      </c>
      <c r="AO238">
        <f>IF(P238="사용자항목13", L238, 0)</f>
        <v>0</v>
      </c>
      <c r="AP238">
        <f>IF(P238="사용자항목14", L238, 0)</f>
        <v>0</v>
      </c>
      <c r="AQ238">
        <f>IF(P238="사용자항목15", L238, 0)</f>
        <v>0</v>
      </c>
      <c r="AR238">
        <f>IF(P238="사용자항목16", L238, 0)</f>
        <v>0</v>
      </c>
      <c r="AS238">
        <f>IF(P238="사용자항목17", L238, 0)</f>
        <v>0</v>
      </c>
      <c r="AT238">
        <f>IF(P238="사용자항목18", L238, 0)</f>
        <v>0</v>
      </c>
      <c r="AU238">
        <f>IF(P238="사용자항목19", L238, 0)</f>
        <v>0</v>
      </c>
    </row>
    <row r="239" spans="1:51" ht="20.65" customHeight="1" x14ac:dyDescent="0.3">
      <c r="A239" s="6" t="s">
        <v>173</v>
      </c>
      <c r="B239" s="6" t="s">
        <v>174</v>
      </c>
      <c r="C239" s="8" t="s">
        <v>21</v>
      </c>
      <c r="D239" s="9">
        <v>4.8600000000000003</v>
      </c>
      <c r="E239" s="9"/>
      <c r="F239" s="9"/>
      <c r="G239" s="9"/>
      <c r="H239" s="9"/>
      <c r="I239" s="9"/>
      <c r="J239" s="9"/>
      <c r="K239" s="9"/>
      <c r="L239" s="9"/>
      <c r="M239" s="15"/>
      <c r="O239" t="str">
        <f>""</f>
        <v/>
      </c>
      <c r="P239" s="1" t="s">
        <v>71</v>
      </c>
      <c r="Q239">
        <v>1</v>
      </c>
      <c r="R239">
        <f>IF(P239="기계경비", J239, 0)</f>
        <v>0</v>
      </c>
      <c r="S239">
        <f>IF(P239="운반비", L239, 0)</f>
        <v>0</v>
      </c>
      <c r="T239">
        <f>IF(P239="작업부산물", F239, 0)</f>
        <v>0</v>
      </c>
      <c r="U239">
        <f>IF(P239="관급", F239, 0)</f>
        <v>0</v>
      </c>
      <c r="V239">
        <f>IF(P239="외주비", J239, 0)</f>
        <v>0</v>
      </c>
      <c r="W239">
        <f>IF(P239="장비비", J239, 0)</f>
        <v>0</v>
      </c>
      <c r="X239">
        <f>IF(P239="폐기물처리비", L239, 0)</f>
        <v>0</v>
      </c>
      <c r="Y239">
        <f>IF(P239="가설비", J239, 0)</f>
        <v>0</v>
      </c>
      <c r="Z239">
        <f>IF(P239="잡비제외분", F239, 0)</f>
        <v>0</v>
      </c>
      <c r="AA239">
        <f>IF(P239="사급자재대", L239, 0)</f>
        <v>0</v>
      </c>
      <c r="AB239">
        <f>IF(P239="관급자재대", L239, 0)</f>
        <v>0</v>
      </c>
      <c r="AC239">
        <f>IF(P239="사용자항목1", L239, 0)</f>
        <v>0</v>
      </c>
      <c r="AD239">
        <f>IF(P239="사용자항목2", L239, 0)</f>
        <v>0</v>
      </c>
      <c r="AE239">
        <f>IF(P239="안전관리비", L239, 0)</f>
        <v>0</v>
      </c>
      <c r="AF239">
        <f>IF(P239="품질관리비", L239, 0)</f>
        <v>0</v>
      </c>
      <c r="AG239">
        <f>IF(P239="작업부산물(철거해체)", L239, 0)</f>
        <v>0</v>
      </c>
      <c r="AH239">
        <f>IF(P239="사용자항목6", L239, 0)</f>
        <v>0</v>
      </c>
      <c r="AI239">
        <f>IF(P239="사용자항목7", L239, 0)</f>
        <v>0</v>
      </c>
      <c r="AJ239">
        <f>IF(P239="사용자항목8", L239, 0)</f>
        <v>0</v>
      </c>
      <c r="AK239">
        <f>IF(P239="사용자항목9", L239, 0)</f>
        <v>0</v>
      </c>
      <c r="AL239">
        <f>IF(P239="사용자항목10", L239, 0)</f>
        <v>0</v>
      </c>
      <c r="AM239">
        <f>IF(P239="사용자항목11", L239, 0)</f>
        <v>0</v>
      </c>
      <c r="AN239">
        <f>IF(P239="사용자항목12", L239, 0)</f>
        <v>0</v>
      </c>
      <c r="AO239">
        <f>IF(P239="사용자항목13", L239, 0)</f>
        <v>0</v>
      </c>
      <c r="AP239">
        <f>IF(P239="사용자항목14", L239, 0)</f>
        <v>0</v>
      </c>
      <c r="AQ239">
        <f>IF(P239="사용자항목15", L239, 0)</f>
        <v>0</v>
      </c>
      <c r="AR239">
        <f>IF(P239="사용자항목16", L239, 0)</f>
        <v>0</v>
      </c>
      <c r="AS239">
        <f>IF(P239="사용자항목17", L239, 0)</f>
        <v>0</v>
      </c>
      <c r="AT239">
        <f>IF(P239="사용자항목18", L239, 0)</f>
        <v>0</v>
      </c>
      <c r="AU239">
        <f>IF(P239="사용자항목19", L239, 0)</f>
        <v>0</v>
      </c>
    </row>
    <row r="240" spans="1:51" ht="20.65" customHeight="1" x14ac:dyDescent="0.3">
      <c r="A240" s="6" t="s">
        <v>173</v>
      </c>
      <c r="B240" s="6" t="s">
        <v>175</v>
      </c>
      <c r="C240" s="8" t="s">
        <v>21</v>
      </c>
      <c r="D240" s="9">
        <v>22.26</v>
      </c>
      <c r="E240" s="9"/>
      <c r="F240" s="9"/>
      <c r="G240" s="9"/>
      <c r="H240" s="9"/>
      <c r="I240" s="9"/>
      <c r="J240" s="9"/>
      <c r="K240" s="9"/>
      <c r="L240" s="9"/>
      <c r="M240" s="15"/>
      <c r="O240" t="str">
        <f>""</f>
        <v/>
      </c>
      <c r="P240" s="1" t="s">
        <v>71</v>
      </c>
      <c r="Q240">
        <v>1</v>
      </c>
      <c r="R240">
        <f>IF(P240="기계경비", J240, 0)</f>
        <v>0</v>
      </c>
      <c r="S240">
        <f>IF(P240="운반비", L240, 0)</f>
        <v>0</v>
      </c>
      <c r="T240">
        <f>IF(P240="작업부산물", F240, 0)</f>
        <v>0</v>
      </c>
      <c r="U240">
        <f>IF(P240="관급", F240, 0)</f>
        <v>0</v>
      </c>
      <c r="V240">
        <f>IF(P240="외주비", J240, 0)</f>
        <v>0</v>
      </c>
      <c r="W240">
        <f>IF(P240="장비비", J240, 0)</f>
        <v>0</v>
      </c>
      <c r="X240">
        <f>IF(P240="폐기물처리비", L240, 0)</f>
        <v>0</v>
      </c>
      <c r="Y240">
        <f>IF(P240="가설비", J240, 0)</f>
        <v>0</v>
      </c>
      <c r="Z240">
        <f>IF(P240="잡비제외분", F240, 0)</f>
        <v>0</v>
      </c>
      <c r="AA240">
        <f>IF(P240="사급자재대", L240, 0)</f>
        <v>0</v>
      </c>
      <c r="AB240">
        <f>IF(P240="관급자재대", L240, 0)</f>
        <v>0</v>
      </c>
      <c r="AC240">
        <f>IF(P240="사용자항목1", L240, 0)</f>
        <v>0</v>
      </c>
      <c r="AD240">
        <f>IF(P240="사용자항목2", L240, 0)</f>
        <v>0</v>
      </c>
      <c r="AE240">
        <f>IF(P240="안전관리비", L240, 0)</f>
        <v>0</v>
      </c>
      <c r="AF240">
        <f>IF(P240="품질관리비", L240, 0)</f>
        <v>0</v>
      </c>
      <c r="AG240">
        <f>IF(P240="작업부산물(철거해체)", L240, 0)</f>
        <v>0</v>
      </c>
      <c r="AH240">
        <f>IF(P240="사용자항목6", L240, 0)</f>
        <v>0</v>
      </c>
      <c r="AI240">
        <f>IF(P240="사용자항목7", L240, 0)</f>
        <v>0</v>
      </c>
      <c r="AJ240">
        <f>IF(P240="사용자항목8", L240, 0)</f>
        <v>0</v>
      </c>
      <c r="AK240">
        <f>IF(P240="사용자항목9", L240, 0)</f>
        <v>0</v>
      </c>
      <c r="AL240">
        <f>IF(P240="사용자항목10", L240, 0)</f>
        <v>0</v>
      </c>
      <c r="AM240">
        <f>IF(P240="사용자항목11", L240, 0)</f>
        <v>0</v>
      </c>
      <c r="AN240">
        <f>IF(P240="사용자항목12", L240, 0)</f>
        <v>0</v>
      </c>
      <c r="AO240">
        <f>IF(P240="사용자항목13", L240, 0)</f>
        <v>0</v>
      </c>
      <c r="AP240">
        <f>IF(P240="사용자항목14", L240, 0)</f>
        <v>0</v>
      </c>
      <c r="AQ240">
        <f>IF(P240="사용자항목15", L240, 0)</f>
        <v>0</v>
      </c>
      <c r="AR240">
        <f>IF(P240="사용자항목16", L240, 0)</f>
        <v>0</v>
      </c>
      <c r="AS240">
        <f>IF(P240="사용자항목17", L240, 0)</f>
        <v>0</v>
      </c>
      <c r="AT240">
        <f>IF(P240="사용자항목18", L240, 0)</f>
        <v>0</v>
      </c>
      <c r="AU240">
        <f>IF(P240="사용자항목19", L240, 0)</f>
        <v>0</v>
      </c>
    </row>
    <row r="241" spans="1:51" ht="20.65" customHeight="1" x14ac:dyDescent="0.3">
      <c r="A241" s="7"/>
      <c r="B241" s="7"/>
      <c r="C241" s="14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51" ht="20.65" customHeight="1" x14ac:dyDescent="0.3">
      <c r="A242" s="7"/>
      <c r="B242" s="7"/>
      <c r="C242" s="14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51" ht="20.65" customHeight="1" x14ac:dyDescent="0.3">
      <c r="A243" s="7"/>
      <c r="B243" s="7"/>
      <c r="C243" s="14"/>
      <c r="D243" s="9"/>
      <c r="E243" s="9"/>
      <c r="F243" s="9"/>
      <c r="G243" s="9"/>
      <c r="H243" s="9"/>
      <c r="I243" s="9"/>
      <c r="J243" s="9"/>
      <c r="K243" s="9"/>
      <c r="L243" s="9"/>
      <c r="M243" s="9"/>
    </row>
    <row r="244" spans="1:51" ht="20.65" customHeight="1" x14ac:dyDescent="0.3">
      <c r="A244" s="7"/>
      <c r="B244" s="7"/>
      <c r="C244" s="14"/>
      <c r="D244" s="9"/>
      <c r="E244" s="9"/>
      <c r="F244" s="9"/>
      <c r="G244" s="9"/>
      <c r="H244" s="9"/>
      <c r="I244" s="9"/>
      <c r="J244" s="9"/>
      <c r="K244" s="9"/>
      <c r="L244" s="9"/>
      <c r="M244" s="9"/>
    </row>
    <row r="245" spans="1:51" ht="20.65" customHeight="1" x14ac:dyDescent="0.3">
      <c r="A245" s="7"/>
      <c r="B245" s="7"/>
      <c r="C245" s="14"/>
      <c r="D245" s="9"/>
      <c r="E245" s="9"/>
      <c r="F245" s="9"/>
      <c r="G245" s="9"/>
      <c r="H245" s="9"/>
      <c r="I245" s="9"/>
      <c r="J245" s="9"/>
      <c r="K245" s="9"/>
      <c r="L245" s="9"/>
      <c r="M245" s="9"/>
    </row>
    <row r="246" spans="1:51" ht="20.65" customHeight="1" x14ac:dyDescent="0.3">
      <c r="A246" s="7"/>
      <c r="B246" s="7"/>
      <c r="C246" s="14"/>
      <c r="D246" s="9"/>
      <c r="E246" s="9"/>
      <c r="F246" s="9"/>
      <c r="G246" s="9"/>
      <c r="H246" s="9"/>
      <c r="I246" s="9"/>
      <c r="J246" s="9"/>
      <c r="K246" s="9"/>
      <c r="L246" s="9"/>
      <c r="M246" s="9"/>
    </row>
    <row r="247" spans="1:51" ht="20.65" customHeight="1" x14ac:dyDescent="0.3">
      <c r="A247" s="7"/>
      <c r="B247" s="7"/>
      <c r="C247" s="14"/>
      <c r="D247" s="9"/>
      <c r="E247" s="9"/>
      <c r="F247" s="9"/>
      <c r="G247" s="9"/>
      <c r="H247" s="9"/>
      <c r="I247" s="9"/>
      <c r="J247" s="9"/>
      <c r="K247" s="9"/>
      <c r="L247" s="9"/>
      <c r="M247" s="9"/>
    </row>
    <row r="248" spans="1:51" ht="20.65" customHeight="1" x14ac:dyDescent="0.3">
      <c r="A248" s="7"/>
      <c r="B248" s="7"/>
      <c r="C248" s="14"/>
      <c r="D248" s="9"/>
      <c r="E248" s="9"/>
      <c r="F248" s="9"/>
      <c r="G248" s="9"/>
      <c r="H248" s="9"/>
      <c r="I248" s="9"/>
      <c r="J248" s="9"/>
      <c r="K248" s="9"/>
      <c r="L248" s="9"/>
      <c r="M248" s="9"/>
    </row>
    <row r="249" spans="1:51" ht="20.65" customHeight="1" x14ac:dyDescent="0.3">
      <c r="A249" s="7"/>
      <c r="B249" s="7"/>
      <c r="C249" s="14"/>
      <c r="D249" s="9"/>
      <c r="E249" s="9"/>
      <c r="F249" s="9"/>
      <c r="G249" s="9"/>
      <c r="H249" s="9"/>
      <c r="I249" s="9"/>
      <c r="J249" s="9"/>
      <c r="K249" s="9"/>
      <c r="L249" s="9"/>
      <c r="M249" s="9"/>
    </row>
    <row r="250" spans="1:51" ht="20.65" customHeight="1" x14ac:dyDescent="0.3">
      <c r="A250" s="7"/>
      <c r="B250" s="7"/>
      <c r="C250" s="14"/>
      <c r="D250" s="9"/>
      <c r="E250" s="9"/>
      <c r="F250" s="9"/>
      <c r="G250" s="9"/>
      <c r="H250" s="9"/>
      <c r="I250" s="9"/>
      <c r="J250" s="9"/>
      <c r="K250" s="9"/>
      <c r="L250" s="9"/>
      <c r="M250" s="9"/>
    </row>
    <row r="251" spans="1:51" ht="20.65" customHeight="1" x14ac:dyDescent="0.3">
      <c r="A251" s="7"/>
      <c r="B251" s="7"/>
      <c r="C251" s="14"/>
      <c r="D251" s="9"/>
      <c r="E251" s="9"/>
      <c r="F251" s="9"/>
      <c r="G251" s="9"/>
      <c r="H251" s="9"/>
      <c r="I251" s="9"/>
      <c r="J251" s="9"/>
      <c r="K251" s="9"/>
      <c r="L251" s="9"/>
      <c r="M251" s="9"/>
    </row>
    <row r="252" spans="1:51" ht="20.65" customHeight="1" x14ac:dyDescent="0.3">
      <c r="A252" s="7"/>
      <c r="B252" s="7"/>
      <c r="C252" s="14"/>
      <c r="D252" s="9"/>
      <c r="E252" s="9"/>
      <c r="F252" s="9"/>
      <c r="G252" s="9"/>
      <c r="H252" s="9"/>
      <c r="I252" s="9"/>
      <c r="J252" s="9"/>
      <c r="K252" s="9"/>
      <c r="L252" s="9"/>
      <c r="M252" s="9"/>
    </row>
    <row r="253" spans="1:51" ht="20.65" customHeight="1" x14ac:dyDescent="0.3">
      <c r="A253" s="7"/>
      <c r="B253" s="7"/>
      <c r="C253" s="14"/>
      <c r="D253" s="9"/>
      <c r="E253" s="9"/>
      <c r="F253" s="9"/>
      <c r="G253" s="9"/>
      <c r="H253" s="9"/>
      <c r="I253" s="9"/>
      <c r="J253" s="9"/>
      <c r="K253" s="9"/>
      <c r="L253" s="9"/>
      <c r="M253" s="9"/>
    </row>
    <row r="254" spans="1:51" ht="20.65" customHeight="1" x14ac:dyDescent="0.3">
      <c r="A254" s="7"/>
      <c r="B254" s="7"/>
      <c r="C254" s="14"/>
      <c r="D254" s="9"/>
      <c r="E254" s="9"/>
      <c r="F254" s="9"/>
      <c r="G254" s="9"/>
      <c r="H254" s="9"/>
      <c r="I254" s="9"/>
      <c r="J254" s="9"/>
      <c r="K254" s="9"/>
      <c r="L254" s="9"/>
      <c r="M254" s="9"/>
    </row>
    <row r="255" spans="1:51" ht="20.65" customHeight="1" x14ac:dyDescent="0.3">
      <c r="A255" s="7"/>
      <c r="B255" s="7"/>
      <c r="C255" s="14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51" ht="20.65" customHeight="1" x14ac:dyDescent="0.3">
      <c r="A256" s="10" t="s">
        <v>72</v>
      </c>
      <c r="B256" s="11"/>
      <c r="C256" s="12"/>
      <c r="D256" s="13"/>
      <c r="E256" s="13"/>
      <c r="F256" s="13">
        <f>ROUNDDOWN(SUMIF(Q237:Q255, "1", F237:F255), 0)</f>
        <v>0</v>
      </c>
      <c r="G256" s="13"/>
      <c r="H256" s="13">
        <f>ROUNDDOWN(SUMIF(Q237:Q255, "1", H237:H255), 0)</f>
        <v>0</v>
      </c>
      <c r="I256" s="13"/>
      <c r="J256" s="13">
        <f>ROUNDDOWN(SUMIF(Q237:Q255, "1", J237:J255), 0)</f>
        <v>0</v>
      </c>
      <c r="K256" s="13"/>
      <c r="L256" s="13">
        <f>F256+H256+J256</f>
        <v>0</v>
      </c>
      <c r="M256" s="13"/>
      <c r="R256">
        <f t="shared" ref="R256:AY256" si="131">ROUNDDOWN(SUM(R237:R240), 0)</f>
        <v>0</v>
      </c>
      <c r="S256">
        <f t="shared" si="131"/>
        <v>0</v>
      </c>
      <c r="T256">
        <f t="shared" si="131"/>
        <v>0</v>
      </c>
      <c r="U256">
        <f t="shared" si="131"/>
        <v>0</v>
      </c>
      <c r="V256">
        <f t="shared" si="131"/>
        <v>0</v>
      </c>
      <c r="W256">
        <f t="shared" si="131"/>
        <v>0</v>
      </c>
      <c r="X256">
        <f t="shared" si="131"/>
        <v>0</v>
      </c>
      <c r="Y256">
        <f t="shared" si="131"/>
        <v>0</v>
      </c>
      <c r="Z256">
        <f t="shared" si="131"/>
        <v>0</v>
      </c>
      <c r="AA256">
        <f t="shared" si="131"/>
        <v>0</v>
      </c>
      <c r="AB256">
        <f t="shared" si="131"/>
        <v>0</v>
      </c>
      <c r="AC256">
        <f t="shared" si="131"/>
        <v>0</v>
      </c>
      <c r="AD256">
        <f t="shared" si="131"/>
        <v>0</v>
      </c>
      <c r="AE256">
        <f t="shared" si="131"/>
        <v>0</v>
      </c>
      <c r="AF256">
        <f t="shared" si="131"/>
        <v>0</v>
      </c>
      <c r="AG256">
        <f t="shared" si="131"/>
        <v>0</v>
      </c>
      <c r="AH256">
        <f t="shared" si="131"/>
        <v>0</v>
      </c>
      <c r="AI256">
        <f t="shared" si="131"/>
        <v>0</v>
      </c>
      <c r="AJ256">
        <f t="shared" si="131"/>
        <v>0</v>
      </c>
      <c r="AK256">
        <f t="shared" si="131"/>
        <v>0</v>
      </c>
      <c r="AL256">
        <f t="shared" si="131"/>
        <v>0</v>
      </c>
      <c r="AM256">
        <f t="shared" si="131"/>
        <v>0</v>
      </c>
      <c r="AN256">
        <f t="shared" si="131"/>
        <v>0</v>
      </c>
      <c r="AO256">
        <f t="shared" si="131"/>
        <v>0</v>
      </c>
      <c r="AP256">
        <f t="shared" si="131"/>
        <v>0</v>
      </c>
      <c r="AQ256">
        <f t="shared" si="131"/>
        <v>0</v>
      </c>
      <c r="AR256">
        <f t="shared" si="131"/>
        <v>0</v>
      </c>
      <c r="AS256">
        <f t="shared" si="131"/>
        <v>0</v>
      </c>
      <c r="AT256">
        <f t="shared" si="131"/>
        <v>0</v>
      </c>
      <c r="AU256">
        <f t="shared" si="131"/>
        <v>0</v>
      </c>
      <c r="AV256">
        <f t="shared" si="131"/>
        <v>0</v>
      </c>
      <c r="AW256">
        <f t="shared" si="131"/>
        <v>0</v>
      </c>
      <c r="AX256">
        <f t="shared" si="131"/>
        <v>0</v>
      </c>
      <c r="AY256">
        <f t="shared" si="131"/>
        <v>0</v>
      </c>
    </row>
    <row r="257" spans="1:47" ht="20.65" customHeight="1" x14ac:dyDescent="0.3">
      <c r="A257" s="20" t="s">
        <v>243</v>
      </c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</row>
    <row r="258" spans="1:47" ht="20.65" customHeight="1" x14ac:dyDescent="0.3">
      <c r="A258" s="6" t="s">
        <v>176</v>
      </c>
      <c r="B258" s="6" t="s">
        <v>177</v>
      </c>
      <c r="C258" s="8" t="s">
        <v>21</v>
      </c>
      <c r="D258" s="9">
        <v>140</v>
      </c>
      <c r="E258" s="9"/>
      <c r="F258" s="9"/>
      <c r="G258" s="9"/>
      <c r="H258" s="9"/>
      <c r="I258" s="9"/>
      <c r="J258" s="9"/>
      <c r="K258" s="9"/>
      <c r="L258" s="9"/>
      <c r="M258" s="15"/>
      <c r="O258" t="str">
        <f>""</f>
        <v/>
      </c>
      <c r="P258" s="1" t="s">
        <v>71</v>
      </c>
      <c r="Q258">
        <v>1</v>
      </c>
      <c r="R258">
        <f>IF(P258="기계경비", J258, 0)</f>
        <v>0</v>
      </c>
      <c r="S258">
        <f>IF(P258="운반비", L258, 0)</f>
        <v>0</v>
      </c>
      <c r="T258">
        <f>IF(P258="작업부산물", F258, 0)</f>
        <v>0</v>
      </c>
      <c r="U258">
        <f>IF(P258="관급", F258, 0)</f>
        <v>0</v>
      </c>
      <c r="V258">
        <f>IF(P258="외주비", J258, 0)</f>
        <v>0</v>
      </c>
      <c r="W258">
        <f>IF(P258="장비비", J258, 0)</f>
        <v>0</v>
      </c>
      <c r="X258">
        <f>IF(P258="폐기물처리비", L258, 0)</f>
        <v>0</v>
      </c>
      <c r="Y258">
        <f>IF(P258="가설비", J258, 0)</f>
        <v>0</v>
      </c>
      <c r="Z258">
        <f>IF(P258="잡비제외분", F258, 0)</f>
        <v>0</v>
      </c>
      <c r="AA258">
        <f>IF(P258="사급자재대", L258, 0)</f>
        <v>0</v>
      </c>
      <c r="AB258">
        <f>IF(P258="관급자재대", L258, 0)</f>
        <v>0</v>
      </c>
      <c r="AC258">
        <f>IF(P258="사용자항목1", L258, 0)</f>
        <v>0</v>
      </c>
      <c r="AD258">
        <f>IF(P258="사용자항목2", L258, 0)</f>
        <v>0</v>
      </c>
      <c r="AE258">
        <f>IF(P258="안전관리비", L258, 0)</f>
        <v>0</v>
      </c>
      <c r="AF258">
        <f>IF(P258="품질관리비", L258, 0)</f>
        <v>0</v>
      </c>
      <c r="AG258">
        <f>IF(P258="작업부산물(철거해체)", L258, 0)</f>
        <v>0</v>
      </c>
      <c r="AH258">
        <f>IF(P258="사용자항목6", L258, 0)</f>
        <v>0</v>
      </c>
      <c r="AI258">
        <f>IF(P258="사용자항목7", L258, 0)</f>
        <v>0</v>
      </c>
      <c r="AJ258">
        <f>IF(P258="사용자항목8", L258, 0)</f>
        <v>0</v>
      </c>
      <c r="AK258">
        <f>IF(P258="사용자항목9", L258, 0)</f>
        <v>0</v>
      </c>
      <c r="AL258">
        <f>IF(P258="사용자항목10", L258, 0)</f>
        <v>0</v>
      </c>
      <c r="AM258">
        <f>IF(P258="사용자항목11", L258, 0)</f>
        <v>0</v>
      </c>
      <c r="AN258">
        <f>IF(P258="사용자항목12", L258, 0)</f>
        <v>0</v>
      </c>
      <c r="AO258">
        <f>IF(P258="사용자항목13", L258, 0)</f>
        <v>0</v>
      </c>
      <c r="AP258">
        <f>IF(P258="사용자항목14", L258, 0)</f>
        <v>0</v>
      </c>
      <c r="AQ258">
        <f>IF(P258="사용자항목15", L258, 0)</f>
        <v>0</v>
      </c>
      <c r="AR258">
        <f>IF(P258="사용자항목16", L258, 0)</f>
        <v>0</v>
      </c>
      <c r="AS258">
        <f>IF(P258="사용자항목17", L258, 0)</f>
        <v>0</v>
      </c>
      <c r="AT258">
        <f>IF(P258="사용자항목18", L258, 0)</f>
        <v>0</v>
      </c>
      <c r="AU258">
        <f>IF(P258="사용자항목19", L258, 0)</f>
        <v>0</v>
      </c>
    </row>
    <row r="259" spans="1:47" ht="20.65" customHeight="1" x14ac:dyDescent="0.3">
      <c r="A259" s="6" t="s">
        <v>178</v>
      </c>
      <c r="B259" s="6" t="s">
        <v>179</v>
      </c>
      <c r="C259" s="8" t="s">
        <v>21</v>
      </c>
      <c r="D259" s="9">
        <v>140</v>
      </c>
      <c r="E259" s="9"/>
      <c r="F259" s="9"/>
      <c r="G259" s="9"/>
      <c r="H259" s="9"/>
      <c r="I259" s="9"/>
      <c r="J259" s="9"/>
      <c r="K259" s="9"/>
      <c r="L259" s="9"/>
      <c r="M259" s="15"/>
      <c r="O259" t="str">
        <f>""</f>
        <v/>
      </c>
      <c r="P259" s="1" t="s">
        <v>71</v>
      </c>
      <c r="Q259">
        <v>1</v>
      </c>
      <c r="R259">
        <f>IF(P259="기계경비", J259, 0)</f>
        <v>0</v>
      </c>
      <c r="S259">
        <f>IF(P259="운반비", L259, 0)</f>
        <v>0</v>
      </c>
      <c r="T259">
        <f>IF(P259="작업부산물", F259, 0)</f>
        <v>0</v>
      </c>
      <c r="U259">
        <f>IF(P259="관급", F259, 0)</f>
        <v>0</v>
      </c>
      <c r="V259">
        <f>IF(P259="외주비", J259, 0)</f>
        <v>0</v>
      </c>
      <c r="W259">
        <f>IF(P259="장비비", J259, 0)</f>
        <v>0</v>
      </c>
      <c r="X259">
        <f>IF(P259="폐기물처리비", L259, 0)</f>
        <v>0</v>
      </c>
      <c r="Y259">
        <f>IF(P259="가설비", J259, 0)</f>
        <v>0</v>
      </c>
      <c r="Z259">
        <f>IF(P259="잡비제외분", F259, 0)</f>
        <v>0</v>
      </c>
      <c r="AA259">
        <f>IF(P259="사급자재대", L259, 0)</f>
        <v>0</v>
      </c>
      <c r="AB259">
        <f>IF(P259="관급자재대", L259, 0)</f>
        <v>0</v>
      </c>
      <c r="AC259">
        <f>IF(P259="사용자항목1", L259, 0)</f>
        <v>0</v>
      </c>
      <c r="AD259">
        <f>IF(P259="사용자항목2", L259, 0)</f>
        <v>0</v>
      </c>
      <c r="AE259">
        <f>IF(P259="안전관리비", L259, 0)</f>
        <v>0</v>
      </c>
      <c r="AF259">
        <f>IF(P259="품질관리비", L259, 0)</f>
        <v>0</v>
      </c>
      <c r="AG259">
        <f>IF(P259="작업부산물(철거해체)", L259, 0)</f>
        <v>0</v>
      </c>
      <c r="AH259">
        <f>IF(P259="사용자항목6", L259, 0)</f>
        <v>0</v>
      </c>
      <c r="AI259">
        <f>IF(P259="사용자항목7", L259, 0)</f>
        <v>0</v>
      </c>
      <c r="AJ259">
        <f>IF(P259="사용자항목8", L259, 0)</f>
        <v>0</v>
      </c>
      <c r="AK259">
        <f>IF(P259="사용자항목9", L259, 0)</f>
        <v>0</v>
      </c>
      <c r="AL259">
        <f>IF(P259="사용자항목10", L259, 0)</f>
        <v>0</v>
      </c>
      <c r="AM259">
        <f>IF(P259="사용자항목11", L259, 0)</f>
        <v>0</v>
      </c>
      <c r="AN259">
        <f>IF(P259="사용자항목12", L259, 0)</f>
        <v>0</v>
      </c>
      <c r="AO259">
        <f>IF(P259="사용자항목13", L259, 0)</f>
        <v>0</v>
      </c>
      <c r="AP259">
        <f>IF(P259="사용자항목14", L259, 0)</f>
        <v>0</v>
      </c>
      <c r="AQ259">
        <f>IF(P259="사용자항목15", L259, 0)</f>
        <v>0</v>
      </c>
      <c r="AR259">
        <f>IF(P259="사용자항목16", L259, 0)</f>
        <v>0</v>
      </c>
      <c r="AS259">
        <f>IF(P259="사용자항목17", L259, 0)</f>
        <v>0</v>
      </c>
      <c r="AT259">
        <f>IF(P259="사용자항목18", L259, 0)</f>
        <v>0</v>
      </c>
      <c r="AU259">
        <f>IF(P259="사용자항목19", L259, 0)</f>
        <v>0</v>
      </c>
    </row>
    <row r="260" spans="1:47" ht="20.65" customHeight="1" x14ac:dyDescent="0.3">
      <c r="A260" s="6" t="s">
        <v>42</v>
      </c>
      <c r="B260" s="6" t="s">
        <v>43</v>
      </c>
      <c r="C260" s="8" t="s">
        <v>21</v>
      </c>
      <c r="D260" s="9">
        <v>147.19999999999999</v>
      </c>
      <c r="E260" s="9"/>
      <c r="F260" s="9"/>
      <c r="G260" s="9"/>
      <c r="H260" s="9"/>
      <c r="I260" s="9"/>
      <c r="J260" s="9"/>
      <c r="K260" s="9"/>
      <c r="L260" s="9"/>
      <c r="M260" s="15"/>
      <c r="O260" t="str">
        <f>"01"</f>
        <v>01</v>
      </c>
      <c r="P260" s="1" t="s">
        <v>71</v>
      </c>
      <c r="Q260">
        <v>1</v>
      </c>
      <c r="R260">
        <f>IF(P260="기계경비", J260, 0)</f>
        <v>0</v>
      </c>
      <c r="S260">
        <f>IF(P260="운반비", L260, 0)</f>
        <v>0</v>
      </c>
      <c r="T260">
        <f>IF(P260="작업부산물", F260, 0)</f>
        <v>0</v>
      </c>
      <c r="U260">
        <f>IF(P260="관급", F260, 0)</f>
        <v>0</v>
      </c>
      <c r="V260">
        <f>IF(P260="외주비", J260, 0)</f>
        <v>0</v>
      </c>
      <c r="W260">
        <f>IF(P260="장비비", J260, 0)</f>
        <v>0</v>
      </c>
      <c r="X260">
        <f>IF(P260="폐기물처리비", L260, 0)</f>
        <v>0</v>
      </c>
      <c r="Y260">
        <f>IF(P260="가설비", J260, 0)</f>
        <v>0</v>
      </c>
      <c r="Z260">
        <f>IF(P260="잡비제외분", F260, 0)</f>
        <v>0</v>
      </c>
      <c r="AA260">
        <f>IF(P260="사급자재대", L260, 0)</f>
        <v>0</v>
      </c>
      <c r="AB260">
        <f>IF(P260="관급자재대", L260, 0)</f>
        <v>0</v>
      </c>
      <c r="AC260">
        <f>IF(P260="사용자항목1", L260, 0)</f>
        <v>0</v>
      </c>
      <c r="AD260">
        <f>IF(P260="사용자항목2", L260, 0)</f>
        <v>0</v>
      </c>
      <c r="AE260">
        <f>IF(P260="안전관리비", L260, 0)</f>
        <v>0</v>
      </c>
      <c r="AF260">
        <f>IF(P260="품질관리비", L260, 0)</f>
        <v>0</v>
      </c>
      <c r="AG260">
        <f>IF(P260="작업부산물(철거해체)", L260, 0)</f>
        <v>0</v>
      </c>
      <c r="AH260">
        <f>IF(P260="사용자항목6", L260, 0)</f>
        <v>0</v>
      </c>
      <c r="AI260">
        <f>IF(P260="사용자항목7", L260, 0)</f>
        <v>0</v>
      </c>
      <c r="AJ260">
        <f>IF(P260="사용자항목8", L260, 0)</f>
        <v>0</v>
      </c>
      <c r="AK260">
        <f>IF(P260="사용자항목9", L260, 0)</f>
        <v>0</v>
      </c>
      <c r="AL260">
        <f>IF(P260="사용자항목10", L260, 0)</f>
        <v>0</v>
      </c>
      <c r="AM260">
        <f>IF(P260="사용자항목11", L260, 0)</f>
        <v>0</v>
      </c>
      <c r="AN260">
        <f>IF(P260="사용자항목12", L260, 0)</f>
        <v>0</v>
      </c>
      <c r="AO260">
        <f>IF(P260="사용자항목13", L260, 0)</f>
        <v>0</v>
      </c>
      <c r="AP260">
        <f>IF(P260="사용자항목14", L260, 0)</f>
        <v>0</v>
      </c>
      <c r="AQ260">
        <f>IF(P260="사용자항목15", L260, 0)</f>
        <v>0</v>
      </c>
      <c r="AR260">
        <f>IF(P260="사용자항목16", L260, 0)</f>
        <v>0</v>
      </c>
      <c r="AS260">
        <f>IF(P260="사용자항목17", L260, 0)</f>
        <v>0</v>
      </c>
      <c r="AT260">
        <f>IF(P260="사용자항목18", L260, 0)</f>
        <v>0</v>
      </c>
      <c r="AU260">
        <f>IF(P260="사용자항목19", L260, 0)</f>
        <v>0</v>
      </c>
    </row>
    <row r="261" spans="1:47" ht="20.65" customHeight="1" x14ac:dyDescent="0.3">
      <c r="A261" s="7"/>
      <c r="B261" s="7"/>
      <c r="C261" s="14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7" ht="20.65" customHeight="1" x14ac:dyDescent="0.3">
      <c r="A262" s="7"/>
      <c r="B262" s="7"/>
      <c r="C262" s="14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7" ht="20.65" customHeight="1" x14ac:dyDescent="0.3">
      <c r="A263" s="7"/>
      <c r="B263" s="7"/>
      <c r="C263" s="14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7" ht="20.65" customHeight="1" x14ac:dyDescent="0.3">
      <c r="A264" s="7"/>
      <c r="B264" s="7"/>
      <c r="C264" s="14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7" ht="20.65" customHeight="1" x14ac:dyDescent="0.3">
      <c r="A265" s="7"/>
      <c r="B265" s="7"/>
      <c r="C265" s="14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7" ht="20.65" customHeight="1" x14ac:dyDescent="0.3">
      <c r="A266" s="7"/>
      <c r="B266" s="7"/>
      <c r="C266" s="14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7" ht="20.65" customHeight="1" x14ac:dyDescent="0.3">
      <c r="A267" s="7"/>
      <c r="B267" s="7"/>
      <c r="C267" s="14"/>
      <c r="D267" s="9"/>
      <c r="E267" s="9"/>
      <c r="F267" s="9"/>
      <c r="G267" s="9"/>
      <c r="H267" s="9"/>
      <c r="I267" s="9"/>
      <c r="J267" s="9"/>
      <c r="K267" s="9"/>
      <c r="L267" s="9"/>
      <c r="M267" s="9"/>
    </row>
    <row r="268" spans="1:47" ht="20.65" customHeight="1" x14ac:dyDescent="0.3">
      <c r="A268" s="7"/>
      <c r="B268" s="7"/>
      <c r="C268" s="14"/>
      <c r="D268" s="9"/>
      <c r="E268" s="9"/>
      <c r="F268" s="9"/>
      <c r="G268" s="9"/>
      <c r="H268" s="9"/>
      <c r="I268" s="9"/>
      <c r="J268" s="9"/>
      <c r="K268" s="9"/>
      <c r="L268" s="9"/>
      <c r="M268" s="9"/>
    </row>
    <row r="269" spans="1:47" ht="20.65" customHeight="1" x14ac:dyDescent="0.3">
      <c r="A269" s="7"/>
      <c r="B269" s="7"/>
      <c r="C269" s="14"/>
      <c r="D269" s="9"/>
      <c r="E269" s="9"/>
      <c r="F269" s="9"/>
      <c r="G269" s="9"/>
      <c r="H269" s="9"/>
      <c r="I269" s="9"/>
      <c r="J269" s="9"/>
      <c r="K269" s="9"/>
      <c r="L269" s="9"/>
      <c r="M269" s="9"/>
    </row>
    <row r="270" spans="1:47" ht="20.65" customHeight="1" x14ac:dyDescent="0.3">
      <c r="A270" s="7"/>
      <c r="B270" s="7"/>
      <c r="C270" s="14"/>
      <c r="D270" s="9"/>
      <c r="E270" s="9"/>
      <c r="F270" s="9"/>
      <c r="G270" s="9"/>
      <c r="H270" s="9"/>
      <c r="I270" s="9"/>
      <c r="J270" s="9"/>
      <c r="K270" s="9"/>
      <c r="L270" s="9"/>
      <c r="M270" s="9"/>
    </row>
    <row r="271" spans="1:47" ht="20.65" customHeight="1" x14ac:dyDescent="0.3">
      <c r="A271" s="7"/>
      <c r="B271" s="7"/>
      <c r="C271" s="14"/>
      <c r="D271" s="9"/>
      <c r="E271" s="9"/>
      <c r="F271" s="9"/>
      <c r="G271" s="9"/>
      <c r="H271" s="9"/>
      <c r="I271" s="9"/>
      <c r="J271" s="9"/>
      <c r="K271" s="9"/>
      <c r="L271" s="9"/>
      <c r="M271" s="9"/>
    </row>
    <row r="272" spans="1:47" ht="20.65" customHeight="1" x14ac:dyDescent="0.3">
      <c r="A272" s="7"/>
      <c r="B272" s="7"/>
      <c r="C272" s="14"/>
      <c r="D272" s="9"/>
      <c r="E272" s="9"/>
      <c r="F272" s="9"/>
      <c r="G272" s="9"/>
      <c r="H272" s="9"/>
      <c r="I272" s="9"/>
      <c r="J272" s="9"/>
      <c r="K272" s="9"/>
      <c r="L272" s="9"/>
      <c r="M272" s="9"/>
    </row>
    <row r="273" spans="1:51" ht="20.65" customHeight="1" x14ac:dyDescent="0.3">
      <c r="A273" s="7"/>
      <c r="B273" s="7"/>
      <c r="C273" s="14"/>
      <c r="D273" s="9"/>
      <c r="E273" s="9"/>
      <c r="F273" s="9"/>
      <c r="G273" s="9"/>
      <c r="H273" s="9"/>
      <c r="I273" s="9"/>
      <c r="J273" s="9"/>
      <c r="K273" s="9"/>
      <c r="L273" s="9"/>
      <c r="M273" s="9"/>
    </row>
    <row r="274" spans="1:51" ht="20.65" customHeight="1" x14ac:dyDescent="0.3">
      <c r="A274" s="7"/>
      <c r="B274" s="7"/>
      <c r="C274" s="14"/>
      <c r="D274" s="9"/>
      <c r="E274" s="9"/>
      <c r="F274" s="9"/>
      <c r="G274" s="9"/>
      <c r="H274" s="9"/>
      <c r="I274" s="9"/>
      <c r="J274" s="9"/>
      <c r="K274" s="9"/>
      <c r="L274" s="9"/>
      <c r="M274" s="9"/>
    </row>
    <row r="275" spans="1:51" ht="20.65" customHeight="1" x14ac:dyDescent="0.3">
      <c r="A275" s="7"/>
      <c r="B275" s="7"/>
      <c r="C275" s="14"/>
      <c r="D275" s="9"/>
      <c r="E275" s="9"/>
      <c r="F275" s="9"/>
      <c r="G275" s="9"/>
      <c r="H275" s="9"/>
      <c r="I275" s="9"/>
      <c r="J275" s="9"/>
      <c r="K275" s="9"/>
      <c r="L275" s="9"/>
      <c r="M275" s="9"/>
    </row>
    <row r="276" spans="1:51" ht="20.65" customHeight="1" x14ac:dyDescent="0.3">
      <c r="A276" s="7"/>
      <c r="B276" s="7"/>
      <c r="C276" s="14"/>
      <c r="D276" s="9"/>
      <c r="E276" s="9"/>
      <c r="F276" s="9"/>
      <c r="G276" s="9"/>
      <c r="H276" s="9"/>
      <c r="I276" s="9"/>
      <c r="J276" s="9"/>
      <c r="K276" s="9"/>
      <c r="L276" s="9"/>
      <c r="M276" s="9"/>
    </row>
    <row r="277" spans="1:51" ht="20.65" customHeight="1" x14ac:dyDescent="0.3">
      <c r="A277" s="10" t="s">
        <v>72</v>
      </c>
      <c r="B277" s="11"/>
      <c r="C277" s="12"/>
      <c r="D277" s="13"/>
      <c r="E277" s="13"/>
      <c r="F277" s="13">
        <f>ROUNDDOWN(SUMIF(Q258:Q276, "1", F258:F276), 0)</f>
        <v>0</v>
      </c>
      <c r="G277" s="13"/>
      <c r="H277" s="13">
        <f>ROUNDDOWN(SUMIF(Q258:Q276, "1", H258:H276), 0)</f>
        <v>0</v>
      </c>
      <c r="I277" s="13"/>
      <c r="J277" s="13">
        <f>ROUNDDOWN(SUMIF(Q258:Q276, "1", J258:J276), 0)</f>
        <v>0</v>
      </c>
      <c r="K277" s="13"/>
      <c r="L277" s="13">
        <f>F277+H277+J277</f>
        <v>0</v>
      </c>
      <c r="M277" s="13"/>
      <c r="R277">
        <f t="shared" ref="R277:AY277" si="132">ROUNDDOWN(SUM(R258:R260), 0)</f>
        <v>0</v>
      </c>
      <c r="S277">
        <f t="shared" si="132"/>
        <v>0</v>
      </c>
      <c r="T277">
        <f t="shared" si="132"/>
        <v>0</v>
      </c>
      <c r="U277">
        <f t="shared" si="132"/>
        <v>0</v>
      </c>
      <c r="V277">
        <f t="shared" si="132"/>
        <v>0</v>
      </c>
      <c r="W277">
        <f t="shared" si="132"/>
        <v>0</v>
      </c>
      <c r="X277">
        <f t="shared" si="132"/>
        <v>0</v>
      </c>
      <c r="Y277">
        <f t="shared" si="132"/>
        <v>0</v>
      </c>
      <c r="Z277">
        <f t="shared" si="132"/>
        <v>0</v>
      </c>
      <c r="AA277">
        <f t="shared" si="132"/>
        <v>0</v>
      </c>
      <c r="AB277">
        <f t="shared" si="132"/>
        <v>0</v>
      </c>
      <c r="AC277">
        <f t="shared" si="132"/>
        <v>0</v>
      </c>
      <c r="AD277">
        <f t="shared" si="132"/>
        <v>0</v>
      </c>
      <c r="AE277">
        <f t="shared" si="132"/>
        <v>0</v>
      </c>
      <c r="AF277">
        <f t="shared" si="132"/>
        <v>0</v>
      </c>
      <c r="AG277">
        <f t="shared" si="132"/>
        <v>0</v>
      </c>
      <c r="AH277">
        <f t="shared" si="132"/>
        <v>0</v>
      </c>
      <c r="AI277">
        <f t="shared" si="132"/>
        <v>0</v>
      </c>
      <c r="AJ277">
        <f t="shared" si="132"/>
        <v>0</v>
      </c>
      <c r="AK277">
        <f t="shared" si="132"/>
        <v>0</v>
      </c>
      <c r="AL277">
        <f t="shared" si="132"/>
        <v>0</v>
      </c>
      <c r="AM277">
        <f t="shared" si="132"/>
        <v>0</v>
      </c>
      <c r="AN277">
        <f t="shared" si="132"/>
        <v>0</v>
      </c>
      <c r="AO277">
        <f t="shared" si="132"/>
        <v>0</v>
      </c>
      <c r="AP277">
        <f t="shared" si="132"/>
        <v>0</v>
      </c>
      <c r="AQ277">
        <f t="shared" si="132"/>
        <v>0</v>
      </c>
      <c r="AR277">
        <f t="shared" si="132"/>
        <v>0</v>
      </c>
      <c r="AS277">
        <f t="shared" si="132"/>
        <v>0</v>
      </c>
      <c r="AT277">
        <f t="shared" si="132"/>
        <v>0</v>
      </c>
      <c r="AU277">
        <f t="shared" si="132"/>
        <v>0</v>
      </c>
      <c r="AV277">
        <f t="shared" si="132"/>
        <v>0</v>
      </c>
      <c r="AW277">
        <f t="shared" si="132"/>
        <v>0</v>
      </c>
      <c r="AX277">
        <f t="shared" si="132"/>
        <v>0</v>
      </c>
      <c r="AY277">
        <f t="shared" si="132"/>
        <v>0</v>
      </c>
    </row>
    <row r="278" spans="1:51" ht="20.65" customHeight="1" x14ac:dyDescent="0.3">
      <c r="A278" s="20" t="s">
        <v>244</v>
      </c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</row>
    <row r="279" spans="1:51" ht="20.65" customHeight="1" x14ac:dyDescent="0.3">
      <c r="A279" s="6" t="s">
        <v>180</v>
      </c>
      <c r="B279" s="6" t="s">
        <v>181</v>
      </c>
      <c r="C279" s="8" t="s">
        <v>36</v>
      </c>
      <c r="D279" s="9">
        <v>30</v>
      </c>
      <c r="E279" s="9"/>
      <c r="F279" s="9"/>
      <c r="G279" s="9"/>
      <c r="H279" s="9"/>
      <c r="I279" s="9"/>
      <c r="J279" s="9"/>
      <c r="K279" s="9"/>
      <c r="L279" s="9"/>
      <c r="M279" s="15"/>
      <c r="O279" t="str">
        <f>""</f>
        <v/>
      </c>
      <c r="P279" s="1" t="s">
        <v>71</v>
      </c>
      <c r="Q279">
        <v>1</v>
      </c>
      <c r="R279">
        <f>IF(P279="기계경비", J279, 0)</f>
        <v>0</v>
      </c>
      <c r="S279">
        <f>IF(P279="운반비", L279, 0)</f>
        <v>0</v>
      </c>
      <c r="T279">
        <f>IF(P279="작업부산물", F279, 0)</f>
        <v>0</v>
      </c>
      <c r="U279">
        <f>IF(P279="관급", F279, 0)</f>
        <v>0</v>
      </c>
      <c r="V279">
        <f>IF(P279="외주비", J279, 0)</f>
        <v>0</v>
      </c>
      <c r="W279">
        <f>IF(P279="장비비", J279, 0)</f>
        <v>0</v>
      </c>
      <c r="X279">
        <f>IF(P279="폐기물처리비", L279, 0)</f>
        <v>0</v>
      </c>
      <c r="Y279">
        <f>IF(P279="가설비", J279, 0)</f>
        <v>0</v>
      </c>
      <c r="Z279">
        <f>IF(P279="잡비제외분", F279, 0)</f>
        <v>0</v>
      </c>
      <c r="AA279">
        <f>IF(P279="사급자재대", L279, 0)</f>
        <v>0</v>
      </c>
      <c r="AB279">
        <f>IF(P279="관급자재대", L279, 0)</f>
        <v>0</v>
      </c>
      <c r="AC279">
        <f>IF(P279="사용자항목1", L279, 0)</f>
        <v>0</v>
      </c>
      <c r="AD279">
        <f>IF(P279="사용자항목2", L279, 0)</f>
        <v>0</v>
      </c>
      <c r="AE279">
        <f>IF(P279="안전관리비", L279, 0)</f>
        <v>0</v>
      </c>
      <c r="AF279">
        <f>IF(P279="품질관리비", L279, 0)</f>
        <v>0</v>
      </c>
      <c r="AG279">
        <f>IF(P279="작업부산물(철거해체)", L279, 0)</f>
        <v>0</v>
      </c>
      <c r="AH279">
        <f>IF(P279="사용자항목6", L279, 0)</f>
        <v>0</v>
      </c>
      <c r="AI279">
        <f>IF(P279="사용자항목7", L279, 0)</f>
        <v>0</v>
      </c>
      <c r="AJ279">
        <f>IF(P279="사용자항목8", L279, 0)</f>
        <v>0</v>
      </c>
      <c r="AK279">
        <f>IF(P279="사용자항목9", L279, 0)</f>
        <v>0</v>
      </c>
      <c r="AL279">
        <f>IF(P279="사용자항목10", L279, 0)</f>
        <v>0</v>
      </c>
      <c r="AM279">
        <f>IF(P279="사용자항목11", L279, 0)</f>
        <v>0</v>
      </c>
      <c r="AN279">
        <f>IF(P279="사용자항목12", L279, 0)</f>
        <v>0</v>
      </c>
      <c r="AO279">
        <f>IF(P279="사용자항목13", L279, 0)</f>
        <v>0</v>
      </c>
      <c r="AP279">
        <f>IF(P279="사용자항목14", L279, 0)</f>
        <v>0</v>
      </c>
      <c r="AQ279">
        <f>IF(P279="사용자항목15", L279, 0)</f>
        <v>0</v>
      </c>
      <c r="AR279">
        <f>IF(P279="사용자항목16", L279, 0)</f>
        <v>0</v>
      </c>
      <c r="AS279">
        <f>IF(P279="사용자항목17", L279, 0)</f>
        <v>0</v>
      </c>
      <c r="AT279">
        <f>IF(P279="사용자항목18", L279, 0)</f>
        <v>0</v>
      </c>
      <c r="AU279">
        <f>IF(P279="사용자항목19", L279, 0)</f>
        <v>0</v>
      </c>
    </row>
    <row r="280" spans="1:51" ht="20.65" customHeight="1" x14ac:dyDescent="0.3">
      <c r="A280" s="6" t="s">
        <v>182</v>
      </c>
      <c r="B280" s="6" t="s">
        <v>183</v>
      </c>
      <c r="C280" s="8" t="s">
        <v>11</v>
      </c>
      <c r="D280" s="9">
        <v>69</v>
      </c>
      <c r="E280" s="9"/>
      <c r="F280" s="9"/>
      <c r="G280" s="9"/>
      <c r="H280" s="9"/>
      <c r="I280" s="9"/>
      <c r="J280" s="9"/>
      <c r="K280" s="9"/>
      <c r="L280" s="9"/>
      <c r="M280" s="15"/>
      <c r="O280" t="str">
        <f>""</f>
        <v/>
      </c>
      <c r="P280" s="1" t="s">
        <v>71</v>
      </c>
      <c r="Q280">
        <v>1</v>
      </c>
      <c r="R280">
        <f>IF(P280="기계경비", J280, 0)</f>
        <v>0</v>
      </c>
      <c r="S280">
        <f>IF(P280="운반비", L280, 0)</f>
        <v>0</v>
      </c>
      <c r="T280">
        <f>IF(P280="작업부산물", F280, 0)</f>
        <v>0</v>
      </c>
      <c r="U280">
        <f>IF(P280="관급", F280, 0)</f>
        <v>0</v>
      </c>
      <c r="V280">
        <f>IF(P280="외주비", J280, 0)</f>
        <v>0</v>
      </c>
      <c r="W280">
        <f>IF(P280="장비비", J280, 0)</f>
        <v>0</v>
      </c>
      <c r="X280">
        <f>IF(P280="폐기물처리비", L280, 0)</f>
        <v>0</v>
      </c>
      <c r="Y280">
        <f>IF(P280="가설비", J280, 0)</f>
        <v>0</v>
      </c>
      <c r="Z280">
        <f>IF(P280="잡비제외분", F280, 0)</f>
        <v>0</v>
      </c>
      <c r="AA280">
        <f>IF(P280="사급자재대", L280, 0)</f>
        <v>0</v>
      </c>
      <c r="AB280">
        <f>IF(P280="관급자재대", L280, 0)</f>
        <v>0</v>
      </c>
      <c r="AC280">
        <f>IF(P280="사용자항목1", L280, 0)</f>
        <v>0</v>
      </c>
      <c r="AD280">
        <f>IF(P280="사용자항목2", L280, 0)</f>
        <v>0</v>
      </c>
      <c r="AE280">
        <f>IF(P280="안전관리비", L280, 0)</f>
        <v>0</v>
      </c>
      <c r="AF280">
        <f>IF(P280="품질관리비", L280, 0)</f>
        <v>0</v>
      </c>
      <c r="AG280">
        <f>IF(P280="작업부산물(철거해체)", L280, 0)</f>
        <v>0</v>
      </c>
      <c r="AH280">
        <f>IF(P280="사용자항목6", L280, 0)</f>
        <v>0</v>
      </c>
      <c r="AI280">
        <f>IF(P280="사용자항목7", L280, 0)</f>
        <v>0</v>
      </c>
      <c r="AJ280">
        <f>IF(P280="사용자항목8", L280, 0)</f>
        <v>0</v>
      </c>
      <c r="AK280">
        <f>IF(P280="사용자항목9", L280, 0)</f>
        <v>0</v>
      </c>
      <c r="AL280">
        <f>IF(P280="사용자항목10", L280, 0)</f>
        <v>0</v>
      </c>
      <c r="AM280">
        <f>IF(P280="사용자항목11", L280, 0)</f>
        <v>0</v>
      </c>
      <c r="AN280">
        <f>IF(P280="사용자항목12", L280, 0)</f>
        <v>0</v>
      </c>
      <c r="AO280">
        <f>IF(P280="사용자항목13", L280, 0)</f>
        <v>0</v>
      </c>
      <c r="AP280">
        <f>IF(P280="사용자항목14", L280, 0)</f>
        <v>0</v>
      </c>
      <c r="AQ280">
        <f>IF(P280="사용자항목15", L280, 0)</f>
        <v>0</v>
      </c>
      <c r="AR280">
        <f>IF(P280="사용자항목16", L280, 0)</f>
        <v>0</v>
      </c>
      <c r="AS280">
        <f>IF(P280="사용자항목17", L280, 0)</f>
        <v>0</v>
      </c>
      <c r="AT280">
        <f>IF(P280="사용자항목18", L280, 0)</f>
        <v>0</v>
      </c>
      <c r="AU280">
        <f>IF(P280="사용자항목19", L280, 0)</f>
        <v>0</v>
      </c>
      <c r="AY280" s="1" t="s">
        <v>134</v>
      </c>
    </row>
    <row r="281" spans="1:51" ht="20.65" customHeight="1" x14ac:dyDescent="0.3">
      <c r="A281" s="7"/>
      <c r="B281" s="7"/>
      <c r="C281" s="14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51" ht="20.65" customHeight="1" x14ac:dyDescent="0.3">
      <c r="A282" s="7"/>
      <c r="B282" s="7"/>
      <c r="C282" s="14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51" ht="20.65" customHeight="1" x14ac:dyDescent="0.3">
      <c r="A283" s="7"/>
      <c r="B283" s="7"/>
      <c r="C283" s="14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51" ht="20.65" customHeight="1" x14ac:dyDescent="0.3">
      <c r="A284" s="7"/>
      <c r="B284" s="7"/>
      <c r="C284" s="14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51" ht="20.65" customHeight="1" x14ac:dyDescent="0.3">
      <c r="A285" s="7"/>
      <c r="B285" s="7"/>
      <c r="C285" s="14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51" ht="20.65" customHeight="1" x14ac:dyDescent="0.3">
      <c r="A286" s="7"/>
      <c r="B286" s="7"/>
      <c r="C286" s="14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51" ht="20.65" customHeight="1" x14ac:dyDescent="0.3">
      <c r="A287" s="7"/>
      <c r="B287" s="7"/>
      <c r="C287" s="14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51" ht="20.65" customHeight="1" x14ac:dyDescent="0.3">
      <c r="A288" s="7"/>
      <c r="B288" s="7"/>
      <c r="C288" s="14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51" ht="20.65" customHeight="1" x14ac:dyDescent="0.3">
      <c r="A289" s="7"/>
      <c r="B289" s="7"/>
      <c r="C289" s="14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51" ht="20.65" customHeight="1" x14ac:dyDescent="0.3">
      <c r="A290" s="7"/>
      <c r="B290" s="7"/>
      <c r="C290" s="14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51" ht="20.65" customHeight="1" x14ac:dyDescent="0.3">
      <c r="A291" s="7"/>
      <c r="B291" s="7"/>
      <c r="C291" s="14"/>
      <c r="D291" s="9"/>
      <c r="E291" s="9"/>
      <c r="F291" s="9"/>
      <c r="G291" s="9"/>
      <c r="H291" s="9"/>
      <c r="I291" s="9"/>
      <c r="J291" s="9"/>
      <c r="K291" s="9"/>
      <c r="L291" s="9"/>
      <c r="M291" s="9"/>
    </row>
    <row r="292" spans="1:51" ht="20.65" customHeight="1" x14ac:dyDescent="0.3">
      <c r="A292" s="7"/>
      <c r="B292" s="7"/>
      <c r="C292" s="14"/>
      <c r="D292" s="9"/>
      <c r="E292" s="9"/>
      <c r="F292" s="9"/>
      <c r="G292" s="9"/>
      <c r="H292" s="9"/>
      <c r="I292" s="9"/>
      <c r="J292" s="9"/>
      <c r="K292" s="9"/>
      <c r="L292" s="9"/>
      <c r="M292" s="9"/>
    </row>
    <row r="293" spans="1:51" ht="20.65" customHeight="1" x14ac:dyDescent="0.3">
      <c r="A293" s="7"/>
      <c r="B293" s="7"/>
      <c r="C293" s="14"/>
      <c r="D293" s="9"/>
      <c r="E293" s="9"/>
      <c r="F293" s="9"/>
      <c r="G293" s="9"/>
      <c r="H293" s="9"/>
      <c r="I293" s="9"/>
      <c r="J293" s="9"/>
      <c r="K293" s="9"/>
      <c r="L293" s="9"/>
      <c r="M293" s="9"/>
    </row>
    <row r="294" spans="1:51" ht="20.65" customHeight="1" x14ac:dyDescent="0.3">
      <c r="A294" s="7"/>
      <c r="B294" s="7"/>
      <c r="C294" s="14"/>
      <c r="D294" s="9"/>
      <c r="E294" s="9"/>
      <c r="F294" s="9"/>
      <c r="G294" s="9"/>
      <c r="H294" s="9"/>
      <c r="I294" s="9"/>
      <c r="J294" s="9"/>
      <c r="K294" s="9"/>
      <c r="L294" s="9"/>
      <c r="M294" s="9"/>
    </row>
    <row r="295" spans="1:51" ht="20.65" customHeight="1" x14ac:dyDescent="0.3">
      <c r="A295" s="7"/>
      <c r="B295" s="7"/>
      <c r="C295" s="14"/>
      <c r="D295" s="9"/>
      <c r="E295" s="9"/>
      <c r="F295" s="9"/>
      <c r="G295" s="9"/>
      <c r="H295" s="9"/>
      <c r="I295" s="9"/>
      <c r="J295" s="9"/>
      <c r="K295" s="9"/>
      <c r="L295" s="9"/>
      <c r="M295" s="9"/>
    </row>
    <row r="296" spans="1:51" ht="20.65" customHeight="1" x14ac:dyDescent="0.3">
      <c r="A296" s="7"/>
      <c r="B296" s="7"/>
      <c r="C296" s="14"/>
      <c r="D296" s="9"/>
      <c r="E296" s="9"/>
      <c r="F296" s="9"/>
      <c r="G296" s="9"/>
      <c r="H296" s="9"/>
      <c r="I296" s="9"/>
      <c r="J296" s="9"/>
      <c r="K296" s="9"/>
      <c r="L296" s="9"/>
      <c r="M296" s="9"/>
    </row>
    <row r="297" spans="1:51" ht="20.65" customHeight="1" x14ac:dyDescent="0.3">
      <c r="A297" s="7"/>
      <c r="B297" s="7"/>
      <c r="C297" s="14"/>
      <c r="D297" s="9"/>
      <c r="E297" s="9"/>
      <c r="F297" s="9"/>
      <c r="G297" s="9"/>
      <c r="H297" s="9"/>
      <c r="I297" s="9"/>
      <c r="J297" s="9"/>
      <c r="K297" s="9"/>
      <c r="L297" s="9"/>
      <c r="M297" s="9"/>
    </row>
    <row r="298" spans="1:51" ht="20.65" customHeight="1" x14ac:dyDescent="0.3">
      <c r="A298" s="10" t="s">
        <v>72</v>
      </c>
      <c r="B298" s="11"/>
      <c r="C298" s="12"/>
      <c r="D298" s="13"/>
      <c r="E298" s="13"/>
      <c r="F298" s="13">
        <f>ROUNDDOWN(SUMIF(Q279:Q297, "1", F279:F297), 0)</f>
        <v>0</v>
      </c>
      <c r="G298" s="13"/>
      <c r="H298" s="13">
        <f>ROUNDDOWN(SUMIF(Q279:Q297, "1", H279:H297), 0)</f>
        <v>0</v>
      </c>
      <c r="I298" s="13"/>
      <c r="J298" s="13">
        <f>ROUNDDOWN(SUMIF(Q279:Q297, "1", J279:J297), 0)</f>
        <v>0</v>
      </c>
      <c r="K298" s="13"/>
      <c r="L298" s="13">
        <f>F298+H298+J298</f>
        <v>0</v>
      </c>
      <c r="M298" s="13"/>
      <c r="R298">
        <f t="shared" ref="R298:AY298" si="133">ROUNDDOWN(SUM(R279:R280), 0)</f>
        <v>0</v>
      </c>
      <c r="S298">
        <f t="shared" si="133"/>
        <v>0</v>
      </c>
      <c r="T298">
        <f t="shared" si="133"/>
        <v>0</v>
      </c>
      <c r="U298">
        <f t="shared" si="133"/>
        <v>0</v>
      </c>
      <c r="V298">
        <f t="shared" si="133"/>
        <v>0</v>
      </c>
      <c r="W298">
        <f t="shared" si="133"/>
        <v>0</v>
      </c>
      <c r="X298">
        <f t="shared" si="133"/>
        <v>0</v>
      </c>
      <c r="Y298">
        <f t="shared" si="133"/>
        <v>0</v>
      </c>
      <c r="Z298">
        <f t="shared" si="133"/>
        <v>0</v>
      </c>
      <c r="AA298">
        <f t="shared" si="133"/>
        <v>0</v>
      </c>
      <c r="AB298">
        <f t="shared" si="133"/>
        <v>0</v>
      </c>
      <c r="AC298">
        <f t="shared" si="133"/>
        <v>0</v>
      </c>
      <c r="AD298">
        <f t="shared" si="133"/>
        <v>0</v>
      </c>
      <c r="AE298">
        <f t="shared" si="133"/>
        <v>0</v>
      </c>
      <c r="AF298">
        <f t="shared" si="133"/>
        <v>0</v>
      </c>
      <c r="AG298">
        <f t="shared" si="133"/>
        <v>0</v>
      </c>
      <c r="AH298">
        <f t="shared" si="133"/>
        <v>0</v>
      </c>
      <c r="AI298">
        <f t="shared" si="133"/>
        <v>0</v>
      </c>
      <c r="AJ298">
        <f t="shared" si="133"/>
        <v>0</v>
      </c>
      <c r="AK298">
        <f t="shared" si="133"/>
        <v>0</v>
      </c>
      <c r="AL298">
        <f t="shared" si="133"/>
        <v>0</v>
      </c>
      <c r="AM298">
        <f t="shared" si="133"/>
        <v>0</v>
      </c>
      <c r="AN298">
        <f t="shared" si="133"/>
        <v>0</v>
      </c>
      <c r="AO298">
        <f t="shared" si="133"/>
        <v>0</v>
      </c>
      <c r="AP298">
        <f t="shared" si="133"/>
        <v>0</v>
      </c>
      <c r="AQ298">
        <f t="shared" si="133"/>
        <v>0</v>
      </c>
      <c r="AR298">
        <f t="shared" si="133"/>
        <v>0</v>
      </c>
      <c r="AS298">
        <f t="shared" si="133"/>
        <v>0</v>
      </c>
      <c r="AT298">
        <f t="shared" si="133"/>
        <v>0</v>
      </c>
      <c r="AU298">
        <f t="shared" si="133"/>
        <v>0</v>
      </c>
      <c r="AV298">
        <f t="shared" si="133"/>
        <v>0</v>
      </c>
      <c r="AW298">
        <f t="shared" si="133"/>
        <v>0</v>
      </c>
      <c r="AX298">
        <f t="shared" si="133"/>
        <v>0</v>
      </c>
      <c r="AY298">
        <f t="shared" si="133"/>
        <v>0</v>
      </c>
    </row>
    <row r="299" spans="1:51" ht="20.65" customHeight="1" x14ac:dyDescent="0.3">
      <c r="A299" s="20" t="s">
        <v>245</v>
      </c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</row>
    <row r="300" spans="1:51" ht="20.65" customHeight="1" x14ac:dyDescent="0.3">
      <c r="A300" s="6" t="s">
        <v>4</v>
      </c>
      <c r="B300" s="6" t="s">
        <v>5</v>
      </c>
      <c r="C300" s="8" t="s">
        <v>6</v>
      </c>
      <c r="D300" s="9">
        <v>0.15</v>
      </c>
      <c r="E300" s="9"/>
      <c r="F300" s="9"/>
      <c r="G300" s="9"/>
      <c r="H300" s="9"/>
      <c r="I300" s="9"/>
      <c r="J300" s="9"/>
      <c r="K300" s="9"/>
      <c r="L300" s="9"/>
      <c r="M300" s="15"/>
      <c r="O300" t="str">
        <f>"01"</f>
        <v>01</v>
      </c>
      <c r="P300" s="1" t="s">
        <v>71</v>
      </c>
      <c r="Q300">
        <v>1</v>
      </c>
      <c r="R300">
        <f>IF(P300="기계경비", J300, 0)</f>
        <v>0</v>
      </c>
      <c r="S300">
        <f>IF(P300="운반비", L300, 0)</f>
        <v>0</v>
      </c>
      <c r="T300">
        <f>IF(P300="작업부산물", F300, 0)</f>
        <v>0</v>
      </c>
      <c r="U300">
        <f>IF(P300="관급", F300, 0)</f>
        <v>0</v>
      </c>
      <c r="V300">
        <f>IF(P300="외주비", J300, 0)</f>
        <v>0</v>
      </c>
      <c r="W300">
        <f>IF(P300="장비비", J300, 0)</f>
        <v>0</v>
      </c>
      <c r="X300">
        <f>IF(P300="폐기물처리비", L300, 0)</f>
        <v>0</v>
      </c>
      <c r="Y300">
        <f>IF(P300="가설비", J300, 0)</f>
        <v>0</v>
      </c>
      <c r="Z300">
        <f>IF(P300="잡비제외분", F300, 0)</f>
        <v>0</v>
      </c>
      <c r="AA300">
        <f>IF(P300="사급자재대", L300, 0)</f>
        <v>0</v>
      </c>
      <c r="AB300">
        <f>IF(P300="관급자재대", L300, 0)</f>
        <v>0</v>
      </c>
      <c r="AC300">
        <f>IF(P300="사용자항목1", L300, 0)</f>
        <v>0</v>
      </c>
      <c r="AD300">
        <f>IF(P300="사용자항목2", L300, 0)</f>
        <v>0</v>
      </c>
      <c r="AE300">
        <f>IF(P300="안전관리비", L300, 0)</f>
        <v>0</v>
      </c>
      <c r="AF300">
        <f>IF(P300="품질관리비", L300, 0)</f>
        <v>0</v>
      </c>
      <c r="AG300">
        <f>IF(P300="작업부산물(철거해체)", L300, 0)</f>
        <v>0</v>
      </c>
      <c r="AH300">
        <f>IF(P300="사용자항목6", L300, 0)</f>
        <v>0</v>
      </c>
      <c r="AI300">
        <f>IF(P300="사용자항목7", L300, 0)</f>
        <v>0</v>
      </c>
      <c r="AJ300">
        <f>IF(P300="사용자항목8", L300, 0)</f>
        <v>0</v>
      </c>
      <c r="AK300">
        <f>IF(P300="사용자항목9", L300, 0)</f>
        <v>0</v>
      </c>
      <c r="AL300">
        <f>IF(P300="사용자항목10", L300, 0)</f>
        <v>0</v>
      </c>
      <c r="AM300">
        <f>IF(P300="사용자항목11", L300, 0)</f>
        <v>0</v>
      </c>
      <c r="AN300">
        <f>IF(P300="사용자항목12", L300, 0)</f>
        <v>0</v>
      </c>
      <c r="AO300">
        <f>IF(P300="사용자항목13", L300, 0)</f>
        <v>0</v>
      </c>
      <c r="AP300">
        <f>IF(P300="사용자항목14", L300, 0)</f>
        <v>0</v>
      </c>
      <c r="AQ300">
        <f>IF(P300="사용자항목15", L300, 0)</f>
        <v>0</v>
      </c>
      <c r="AR300">
        <f>IF(P300="사용자항목16", L300, 0)</f>
        <v>0</v>
      </c>
      <c r="AS300">
        <f>IF(P300="사용자항목17", L300, 0)</f>
        <v>0</v>
      </c>
      <c r="AT300">
        <f>IF(P300="사용자항목18", L300, 0)</f>
        <v>0</v>
      </c>
      <c r="AU300">
        <f>IF(P300="사용자항목19", L300, 0)</f>
        <v>0</v>
      </c>
    </row>
    <row r="301" spans="1:51" ht="20.65" customHeight="1" x14ac:dyDescent="0.3">
      <c r="A301" s="7"/>
      <c r="B301" s="7"/>
      <c r="C301" s="14"/>
      <c r="D301" s="9"/>
      <c r="E301" s="9"/>
      <c r="F301" s="9"/>
      <c r="G301" s="9"/>
      <c r="H301" s="9"/>
      <c r="I301" s="9"/>
      <c r="J301" s="9"/>
      <c r="K301" s="9"/>
      <c r="L301" s="9"/>
      <c r="M301" s="9"/>
    </row>
    <row r="302" spans="1:51" ht="20.65" customHeight="1" x14ac:dyDescent="0.3">
      <c r="A302" s="7"/>
      <c r="B302" s="7"/>
      <c r="C302" s="14"/>
      <c r="D302" s="9"/>
      <c r="E302" s="9"/>
      <c r="F302" s="9"/>
      <c r="G302" s="9"/>
      <c r="H302" s="9"/>
      <c r="I302" s="9"/>
      <c r="J302" s="9"/>
      <c r="K302" s="9"/>
      <c r="L302" s="9"/>
      <c r="M302" s="9"/>
    </row>
    <row r="303" spans="1:51" ht="20.65" customHeight="1" x14ac:dyDescent="0.3">
      <c r="A303" s="7"/>
      <c r="B303" s="7"/>
      <c r="C303" s="14"/>
      <c r="D303" s="9"/>
      <c r="E303" s="9"/>
      <c r="F303" s="9"/>
      <c r="G303" s="9"/>
      <c r="H303" s="9"/>
      <c r="I303" s="9"/>
      <c r="J303" s="9"/>
      <c r="K303" s="9"/>
      <c r="L303" s="9"/>
      <c r="M303" s="9"/>
    </row>
    <row r="304" spans="1:51" ht="20.65" customHeight="1" x14ac:dyDescent="0.3">
      <c r="A304" s="7"/>
      <c r="B304" s="7"/>
      <c r="C304" s="14"/>
      <c r="D304" s="9"/>
      <c r="E304" s="9"/>
      <c r="F304" s="9"/>
      <c r="G304" s="9"/>
      <c r="H304" s="9"/>
      <c r="I304" s="9"/>
      <c r="J304" s="9"/>
      <c r="K304" s="9"/>
      <c r="L304" s="9"/>
      <c r="M304" s="9"/>
    </row>
    <row r="305" spans="1:51" ht="20.65" customHeight="1" x14ac:dyDescent="0.3">
      <c r="A305" s="7"/>
      <c r="B305" s="7"/>
      <c r="C305" s="14"/>
      <c r="D305" s="9"/>
      <c r="E305" s="9"/>
      <c r="F305" s="9"/>
      <c r="G305" s="9"/>
      <c r="H305" s="9"/>
      <c r="I305" s="9"/>
      <c r="J305" s="9"/>
      <c r="K305" s="9"/>
      <c r="L305" s="9"/>
      <c r="M305" s="9"/>
    </row>
    <row r="306" spans="1:51" ht="20.65" customHeight="1" x14ac:dyDescent="0.3">
      <c r="A306" s="7"/>
      <c r="B306" s="7"/>
      <c r="C306" s="14"/>
      <c r="D306" s="9"/>
      <c r="E306" s="9"/>
      <c r="F306" s="9"/>
      <c r="G306" s="9"/>
      <c r="H306" s="9"/>
      <c r="I306" s="9"/>
      <c r="J306" s="9"/>
      <c r="K306" s="9"/>
      <c r="L306" s="9"/>
      <c r="M306" s="9"/>
    </row>
    <row r="307" spans="1:51" ht="20.65" customHeight="1" x14ac:dyDescent="0.3">
      <c r="A307" s="7"/>
      <c r="B307" s="7"/>
      <c r="C307" s="14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51" ht="20.65" customHeight="1" x14ac:dyDescent="0.3">
      <c r="A308" s="7"/>
      <c r="B308" s="7"/>
      <c r="C308" s="14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51" ht="20.65" customHeight="1" x14ac:dyDescent="0.3">
      <c r="A309" s="7"/>
      <c r="B309" s="7"/>
      <c r="C309" s="14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51" ht="20.65" customHeight="1" x14ac:dyDescent="0.3">
      <c r="A310" s="7"/>
      <c r="B310" s="7"/>
      <c r="C310" s="14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51" ht="20.65" customHeight="1" x14ac:dyDescent="0.3">
      <c r="A311" s="7"/>
      <c r="B311" s="7"/>
      <c r="C311" s="14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51" ht="20.65" customHeight="1" x14ac:dyDescent="0.3">
      <c r="A312" s="7"/>
      <c r="B312" s="7"/>
      <c r="C312" s="14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51" ht="20.65" customHeight="1" x14ac:dyDescent="0.3">
      <c r="A313" s="7"/>
      <c r="B313" s="7"/>
      <c r="C313" s="14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51" ht="20.65" customHeight="1" x14ac:dyDescent="0.3">
      <c r="A314" s="7"/>
      <c r="B314" s="7"/>
      <c r="C314" s="14"/>
      <c r="D314" s="9"/>
      <c r="E314" s="9"/>
      <c r="F314" s="9"/>
      <c r="G314" s="9"/>
      <c r="H314" s="9"/>
      <c r="I314" s="9"/>
      <c r="J314" s="9"/>
      <c r="K314" s="9"/>
      <c r="L314" s="9"/>
      <c r="M314" s="9"/>
    </row>
    <row r="315" spans="1:51" ht="20.65" customHeight="1" x14ac:dyDescent="0.3">
      <c r="A315" s="7"/>
      <c r="B315" s="7"/>
      <c r="C315" s="14"/>
      <c r="D315" s="9"/>
      <c r="E315" s="9"/>
      <c r="F315" s="9"/>
      <c r="G315" s="9"/>
      <c r="H315" s="9"/>
      <c r="I315" s="9"/>
      <c r="J315" s="9"/>
      <c r="K315" s="9"/>
      <c r="L315" s="9"/>
      <c r="M315" s="9"/>
    </row>
    <row r="316" spans="1:51" ht="20.65" customHeight="1" x14ac:dyDescent="0.3">
      <c r="A316" s="7"/>
      <c r="B316" s="7"/>
      <c r="C316" s="14"/>
      <c r="D316" s="9"/>
      <c r="E316" s="9"/>
      <c r="F316" s="9"/>
      <c r="G316" s="9"/>
      <c r="H316" s="9"/>
      <c r="I316" s="9"/>
      <c r="J316" s="9"/>
      <c r="K316" s="9"/>
      <c r="L316" s="9"/>
      <c r="M316" s="9"/>
    </row>
    <row r="317" spans="1:51" ht="20.65" customHeight="1" x14ac:dyDescent="0.3">
      <c r="A317" s="7"/>
      <c r="B317" s="7"/>
      <c r="C317" s="14"/>
      <c r="D317" s="9"/>
      <c r="E317" s="9"/>
      <c r="F317" s="9"/>
      <c r="G317" s="9"/>
      <c r="H317" s="9"/>
      <c r="I317" s="9"/>
      <c r="J317" s="9"/>
      <c r="K317" s="9"/>
      <c r="L317" s="9"/>
      <c r="M317" s="9"/>
    </row>
    <row r="318" spans="1:51" ht="20.65" customHeight="1" x14ac:dyDescent="0.3">
      <c r="A318" s="7"/>
      <c r="B318" s="7"/>
      <c r="C318" s="14"/>
      <c r="D318" s="9"/>
      <c r="E318" s="9"/>
      <c r="F318" s="9"/>
      <c r="G318" s="9"/>
      <c r="H318" s="9"/>
      <c r="I318" s="9"/>
      <c r="J318" s="9"/>
      <c r="K318" s="9"/>
      <c r="L318" s="9"/>
      <c r="M318" s="9"/>
    </row>
    <row r="319" spans="1:51" ht="20.65" customHeight="1" x14ac:dyDescent="0.3">
      <c r="A319" s="10" t="s">
        <v>72</v>
      </c>
      <c r="B319" s="11"/>
      <c r="C319" s="12"/>
      <c r="D319" s="13"/>
      <c r="E319" s="13"/>
      <c r="F319" s="13">
        <f>ROUNDDOWN(SUMIF(Q300:Q318, "1", F300:F318), 0)</f>
        <v>0</v>
      </c>
      <c r="G319" s="13"/>
      <c r="H319" s="13">
        <f>ROUNDDOWN(SUMIF(Q300:Q318, "1", H300:H318), 0)</f>
        <v>0</v>
      </c>
      <c r="I319" s="13"/>
      <c r="J319" s="13">
        <f>ROUNDDOWN(SUMIF(Q300:Q318, "1", J300:J318), 0)</f>
        <v>0</v>
      </c>
      <c r="K319" s="13"/>
      <c r="L319" s="13">
        <f>F319+H319+J319</f>
        <v>0</v>
      </c>
      <c r="M319" s="13"/>
      <c r="R319">
        <f t="shared" ref="R319:AY319" si="134">ROUNDDOWN(SUM(R300:R300), 0)</f>
        <v>0</v>
      </c>
      <c r="S319">
        <f t="shared" si="134"/>
        <v>0</v>
      </c>
      <c r="T319">
        <f t="shared" si="134"/>
        <v>0</v>
      </c>
      <c r="U319">
        <f t="shared" si="134"/>
        <v>0</v>
      </c>
      <c r="V319">
        <f t="shared" si="134"/>
        <v>0</v>
      </c>
      <c r="W319">
        <f t="shared" si="134"/>
        <v>0</v>
      </c>
      <c r="X319">
        <f t="shared" si="134"/>
        <v>0</v>
      </c>
      <c r="Y319">
        <f t="shared" si="134"/>
        <v>0</v>
      </c>
      <c r="Z319">
        <f t="shared" si="134"/>
        <v>0</v>
      </c>
      <c r="AA319">
        <f t="shared" si="134"/>
        <v>0</v>
      </c>
      <c r="AB319">
        <f t="shared" si="134"/>
        <v>0</v>
      </c>
      <c r="AC319">
        <f t="shared" si="134"/>
        <v>0</v>
      </c>
      <c r="AD319">
        <f t="shared" si="134"/>
        <v>0</v>
      </c>
      <c r="AE319">
        <f t="shared" si="134"/>
        <v>0</v>
      </c>
      <c r="AF319">
        <f t="shared" si="134"/>
        <v>0</v>
      </c>
      <c r="AG319">
        <f t="shared" si="134"/>
        <v>0</v>
      </c>
      <c r="AH319">
        <f t="shared" si="134"/>
        <v>0</v>
      </c>
      <c r="AI319">
        <f t="shared" si="134"/>
        <v>0</v>
      </c>
      <c r="AJ319">
        <f t="shared" si="134"/>
        <v>0</v>
      </c>
      <c r="AK319">
        <f t="shared" si="134"/>
        <v>0</v>
      </c>
      <c r="AL319">
        <f t="shared" si="134"/>
        <v>0</v>
      </c>
      <c r="AM319">
        <f t="shared" si="134"/>
        <v>0</v>
      </c>
      <c r="AN319">
        <f t="shared" si="134"/>
        <v>0</v>
      </c>
      <c r="AO319">
        <f t="shared" si="134"/>
        <v>0</v>
      </c>
      <c r="AP319">
        <f t="shared" si="134"/>
        <v>0</v>
      </c>
      <c r="AQ319">
        <f t="shared" si="134"/>
        <v>0</v>
      </c>
      <c r="AR319">
        <f t="shared" si="134"/>
        <v>0</v>
      </c>
      <c r="AS319">
        <f t="shared" si="134"/>
        <v>0</v>
      </c>
      <c r="AT319">
        <f t="shared" si="134"/>
        <v>0</v>
      </c>
      <c r="AU319">
        <f t="shared" si="134"/>
        <v>0</v>
      </c>
      <c r="AV319">
        <f t="shared" si="134"/>
        <v>0</v>
      </c>
      <c r="AW319">
        <f t="shared" si="134"/>
        <v>0</v>
      </c>
      <c r="AX319">
        <f t="shared" si="134"/>
        <v>0</v>
      </c>
      <c r="AY319">
        <f t="shared" si="134"/>
        <v>0</v>
      </c>
    </row>
    <row r="320" spans="1:51" ht="20.65" customHeight="1" x14ac:dyDescent="0.3">
      <c r="A320" s="20" t="s">
        <v>246</v>
      </c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</row>
    <row r="321" spans="1:51" ht="20.65" customHeight="1" x14ac:dyDescent="0.3">
      <c r="A321" s="6" t="s">
        <v>184</v>
      </c>
      <c r="B321" s="6" t="s">
        <v>185</v>
      </c>
      <c r="C321" s="8" t="s">
        <v>186</v>
      </c>
      <c r="D321" s="9">
        <v>1</v>
      </c>
      <c r="E321" s="9"/>
      <c r="F321" s="9"/>
      <c r="G321" s="9"/>
      <c r="H321" s="9"/>
      <c r="I321" s="9"/>
      <c r="J321" s="9"/>
      <c r="K321" s="9"/>
      <c r="L321" s="9"/>
      <c r="M321" s="15"/>
      <c r="O321" t="str">
        <f>""</f>
        <v/>
      </c>
      <c r="P321" s="1" t="s">
        <v>71</v>
      </c>
      <c r="Q321">
        <v>1</v>
      </c>
      <c r="R321">
        <f t="shared" ref="R321:R336" si="135">IF(P321="기계경비", J321, 0)</f>
        <v>0</v>
      </c>
      <c r="S321">
        <f t="shared" ref="S321:S336" si="136">IF(P321="운반비", L321, 0)</f>
        <v>0</v>
      </c>
      <c r="T321">
        <f t="shared" ref="T321:T336" si="137">IF(P321="작업부산물", F321, 0)</f>
        <v>0</v>
      </c>
      <c r="U321">
        <f t="shared" ref="U321:U336" si="138">IF(P321="관급", F321, 0)</f>
        <v>0</v>
      </c>
      <c r="V321">
        <f t="shared" ref="V321:V336" si="139">IF(P321="외주비", J321, 0)</f>
        <v>0</v>
      </c>
      <c r="W321">
        <f t="shared" ref="W321:W336" si="140">IF(P321="장비비", J321, 0)</f>
        <v>0</v>
      </c>
      <c r="X321">
        <f t="shared" ref="X321:X336" si="141">IF(P321="폐기물처리비", L321, 0)</f>
        <v>0</v>
      </c>
      <c r="Y321">
        <f t="shared" ref="Y321:Y336" si="142">IF(P321="가설비", J321, 0)</f>
        <v>0</v>
      </c>
      <c r="Z321">
        <f t="shared" ref="Z321:Z336" si="143">IF(P321="잡비제외분", F321, 0)</f>
        <v>0</v>
      </c>
      <c r="AA321">
        <f t="shared" ref="AA321:AA336" si="144">IF(P321="사급자재대", L321, 0)</f>
        <v>0</v>
      </c>
      <c r="AB321">
        <f t="shared" ref="AB321:AB336" si="145">IF(P321="관급자재대", L321, 0)</f>
        <v>0</v>
      </c>
      <c r="AC321">
        <f t="shared" ref="AC321:AC336" si="146">IF(P321="사용자항목1", L321, 0)</f>
        <v>0</v>
      </c>
      <c r="AD321">
        <f t="shared" ref="AD321:AD336" si="147">IF(P321="사용자항목2", L321, 0)</f>
        <v>0</v>
      </c>
      <c r="AE321">
        <f t="shared" ref="AE321:AE336" si="148">IF(P321="안전관리비", L321, 0)</f>
        <v>0</v>
      </c>
      <c r="AF321">
        <f t="shared" ref="AF321:AF336" si="149">IF(P321="품질관리비", L321, 0)</f>
        <v>0</v>
      </c>
      <c r="AG321">
        <f t="shared" ref="AG321:AG336" si="150">IF(P321="작업부산물(철거해체)", L321, 0)</f>
        <v>0</v>
      </c>
      <c r="AH321">
        <f t="shared" ref="AH321:AH336" si="151">IF(P321="사용자항목6", L321, 0)</f>
        <v>0</v>
      </c>
      <c r="AI321">
        <f t="shared" ref="AI321:AI336" si="152">IF(P321="사용자항목7", L321, 0)</f>
        <v>0</v>
      </c>
      <c r="AJ321">
        <f t="shared" ref="AJ321:AJ336" si="153">IF(P321="사용자항목8", L321, 0)</f>
        <v>0</v>
      </c>
      <c r="AK321">
        <f t="shared" ref="AK321:AK336" si="154">IF(P321="사용자항목9", L321, 0)</f>
        <v>0</v>
      </c>
      <c r="AL321">
        <f t="shared" ref="AL321:AL336" si="155">IF(P321="사용자항목10", L321, 0)</f>
        <v>0</v>
      </c>
      <c r="AM321">
        <f t="shared" ref="AM321:AM336" si="156">IF(P321="사용자항목11", L321, 0)</f>
        <v>0</v>
      </c>
      <c r="AN321">
        <f t="shared" ref="AN321:AN336" si="157">IF(P321="사용자항목12", L321, 0)</f>
        <v>0</v>
      </c>
      <c r="AO321">
        <f t="shared" ref="AO321:AO336" si="158">IF(P321="사용자항목13", L321, 0)</f>
        <v>0</v>
      </c>
      <c r="AP321">
        <f t="shared" ref="AP321:AP336" si="159">IF(P321="사용자항목14", L321, 0)</f>
        <v>0</v>
      </c>
      <c r="AQ321">
        <f t="shared" ref="AQ321:AQ336" si="160">IF(P321="사용자항목15", L321, 0)</f>
        <v>0</v>
      </c>
      <c r="AR321">
        <f t="shared" ref="AR321:AR336" si="161">IF(P321="사용자항목16", L321, 0)</f>
        <v>0</v>
      </c>
      <c r="AS321">
        <f t="shared" ref="AS321:AS336" si="162">IF(P321="사용자항목17", L321, 0)</f>
        <v>0</v>
      </c>
      <c r="AT321">
        <f t="shared" ref="AT321:AT336" si="163">IF(P321="사용자항목18", L321, 0)</f>
        <v>0</v>
      </c>
      <c r="AU321">
        <f t="shared" ref="AU321:AU336" si="164">IF(P321="사용자항목19", L321, 0)</f>
        <v>0</v>
      </c>
    </row>
    <row r="322" spans="1:51" ht="20.65" customHeight="1" x14ac:dyDescent="0.3">
      <c r="A322" s="6" t="s">
        <v>30</v>
      </c>
      <c r="B322" s="6" t="s">
        <v>31</v>
      </c>
      <c r="C322" s="8" t="s">
        <v>9</v>
      </c>
      <c r="D322" s="9">
        <v>0</v>
      </c>
      <c r="E322" s="9"/>
      <c r="F322" s="9"/>
      <c r="G322" s="9"/>
      <c r="H322" s="9"/>
      <c r="I322" s="9"/>
      <c r="J322" s="9"/>
      <c r="K322" s="9"/>
      <c r="L322" s="9"/>
      <c r="M322" s="9"/>
      <c r="O322" t="str">
        <f>"01"</f>
        <v>01</v>
      </c>
      <c r="Q322">
        <v>1</v>
      </c>
      <c r="R322">
        <f t="shared" si="135"/>
        <v>0</v>
      </c>
      <c r="S322">
        <f t="shared" si="136"/>
        <v>0</v>
      </c>
      <c r="T322">
        <f t="shared" si="137"/>
        <v>0</v>
      </c>
      <c r="U322">
        <f t="shared" si="138"/>
        <v>0</v>
      </c>
      <c r="V322">
        <f t="shared" si="139"/>
        <v>0</v>
      </c>
      <c r="W322">
        <f t="shared" si="140"/>
        <v>0</v>
      </c>
      <c r="X322">
        <f t="shared" si="141"/>
        <v>0</v>
      </c>
      <c r="Y322">
        <f t="shared" si="142"/>
        <v>0</v>
      </c>
      <c r="Z322">
        <f t="shared" si="143"/>
        <v>0</v>
      </c>
      <c r="AA322">
        <f t="shared" si="144"/>
        <v>0</v>
      </c>
      <c r="AB322">
        <f t="shared" si="145"/>
        <v>0</v>
      </c>
      <c r="AC322">
        <f t="shared" si="146"/>
        <v>0</v>
      </c>
      <c r="AD322">
        <f t="shared" si="147"/>
        <v>0</v>
      </c>
      <c r="AE322">
        <f t="shared" si="148"/>
        <v>0</v>
      </c>
      <c r="AF322">
        <f t="shared" si="149"/>
        <v>0</v>
      </c>
      <c r="AG322">
        <f t="shared" si="150"/>
        <v>0</v>
      </c>
      <c r="AH322">
        <f t="shared" si="151"/>
        <v>0</v>
      </c>
      <c r="AI322">
        <f t="shared" si="152"/>
        <v>0</v>
      </c>
      <c r="AJ322">
        <f t="shared" si="153"/>
        <v>0</v>
      </c>
      <c r="AK322">
        <f t="shared" si="154"/>
        <v>0</v>
      </c>
      <c r="AL322">
        <f t="shared" si="155"/>
        <v>0</v>
      </c>
      <c r="AM322">
        <f t="shared" si="156"/>
        <v>0</v>
      </c>
      <c r="AN322">
        <f t="shared" si="157"/>
        <v>0</v>
      </c>
      <c r="AO322">
        <f t="shared" si="158"/>
        <v>0</v>
      </c>
      <c r="AP322">
        <f t="shared" si="159"/>
        <v>0</v>
      </c>
      <c r="AQ322">
        <f t="shared" si="160"/>
        <v>0</v>
      </c>
      <c r="AR322">
        <f t="shared" si="161"/>
        <v>0</v>
      </c>
      <c r="AS322">
        <f t="shared" si="162"/>
        <v>0</v>
      </c>
      <c r="AT322">
        <f t="shared" si="163"/>
        <v>0</v>
      </c>
      <c r="AU322">
        <f t="shared" si="164"/>
        <v>0</v>
      </c>
    </row>
    <row r="323" spans="1:51" ht="20.65" customHeight="1" x14ac:dyDescent="0.3">
      <c r="A323" s="6" t="s">
        <v>187</v>
      </c>
      <c r="B323" s="6" t="s">
        <v>188</v>
      </c>
      <c r="C323" s="8" t="s">
        <v>9</v>
      </c>
      <c r="D323" s="9">
        <v>1</v>
      </c>
      <c r="E323" s="9"/>
      <c r="F323" s="9"/>
      <c r="G323" s="9"/>
      <c r="H323" s="9"/>
      <c r="I323" s="9"/>
      <c r="J323" s="9"/>
      <c r="K323" s="9"/>
      <c r="L323" s="9"/>
      <c r="M323" s="15"/>
      <c r="O323" t="str">
        <f>""</f>
        <v/>
      </c>
      <c r="P323" s="1" t="s">
        <v>71</v>
      </c>
      <c r="Q323">
        <v>1</v>
      </c>
      <c r="R323">
        <f t="shared" si="135"/>
        <v>0</v>
      </c>
      <c r="S323">
        <f t="shared" si="136"/>
        <v>0</v>
      </c>
      <c r="T323">
        <f t="shared" si="137"/>
        <v>0</v>
      </c>
      <c r="U323">
        <f t="shared" si="138"/>
        <v>0</v>
      </c>
      <c r="V323">
        <f t="shared" si="139"/>
        <v>0</v>
      </c>
      <c r="W323">
        <f t="shared" si="140"/>
        <v>0</v>
      </c>
      <c r="X323">
        <f t="shared" si="141"/>
        <v>0</v>
      </c>
      <c r="Y323">
        <f t="shared" si="142"/>
        <v>0</v>
      </c>
      <c r="Z323">
        <f t="shared" si="143"/>
        <v>0</v>
      </c>
      <c r="AA323">
        <f t="shared" si="144"/>
        <v>0</v>
      </c>
      <c r="AB323">
        <f t="shared" si="145"/>
        <v>0</v>
      </c>
      <c r="AC323">
        <f t="shared" si="146"/>
        <v>0</v>
      </c>
      <c r="AD323">
        <f t="shared" si="147"/>
        <v>0</v>
      </c>
      <c r="AE323">
        <f t="shared" si="148"/>
        <v>0</v>
      </c>
      <c r="AF323">
        <f t="shared" si="149"/>
        <v>0</v>
      </c>
      <c r="AG323">
        <f t="shared" si="150"/>
        <v>0</v>
      </c>
      <c r="AH323">
        <f t="shared" si="151"/>
        <v>0</v>
      </c>
      <c r="AI323">
        <f t="shared" si="152"/>
        <v>0</v>
      </c>
      <c r="AJ323">
        <f t="shared" si="153"/>
        <v>0</v>
      </c>
      <c r="AK323">
        <f t="shared" si="154"/>
        <v>0</v>
      </c>
      <c r="AL323">
        <f t="shared" si="155"/>
        <v>0</v>
      </c>
      <c r="AM323">
        <f t="shared" si="156"/>
        <v>0</v>
      </c>
      <c r="AN323">
        <f t="shared" si="157"/>
        <v>0</v>
      </c>
      <c r="AO323">
        <f t="shared" si="158"/>
        <v>0</v>
      </c>
      <c r="AP323">
        <f t="shared" si="159"/>
        <v>0</v>
      </c>
      <c r="AQ323">
        <f t="shared" si="160"/>
        <v>0</v>
      </c>
      <c r="AR323">
        <f t="shared" si="161"/>
        <v>0</v>
      </c>
      <c r="AS323">
        <f t="shared" si="162"/>
        <v>0</v>
      </c>
      <c r="AT323">
        <f t="shared" si="163"/>
        <v>0</v>
      </c>
      <c r="AU323">
        <f t="shared" si="164"/>
        <v>0</v>
      </c>
      <c r="AY323" s="1" t="s">
        <v>189</v>
      </c>
    </row>
    <row r="324" spans="1:51" ht="20.65" customHeight="1" x14ac:dyDescent="0.3">
      <c r="A324" s="6" t="s">
        <v>32</v>
      </c>
      <c r="B324" s="6" t="s">
        <v>33</v>
      </c>
      <c r="C324" s="8" t="s">
        <v>9</v>
      </c>
      <c r="D324" s="9">
        <v>1</v>
      </c>
      <c r="E324" s="9"/>
      <c r="F324" s="9"/>
      <c r="G324" s="9"/>
      <c r="H324" s="9"/>
      <c r="I324" s="9"/>
      <c r="J324" s="9"/>
      <c r="K324" s="9"/>
      <c r="L324" s="9"/>
      <c r="M324" s="9"/>
      <c r="O324" t="str">
        <f>"01"</f>
        <v>01</v>
      </c>
      <c r="P324" s="1" t="s">
        <v>71</v>
      </c>
      <c r="Q324">
        <v>1</v>
      </c>
      <c r="R324">
        <f t="shared" si="135"/>
        <v>0</v>
      </c>
      <c r="S324">
        <f t="shared" si="136"/>
        <v>0</v>
      </c>
      <c r="T324">
        <f t="shared" si="137"/>
        <v>0</v>
      </c>
      <c r="U324">
        <f t="shared" si="138"/>
        <v>0</v>
      </c>
      <c r="V324">
        <f t="shared" si="139"/>
        <v>0</v>
      </c>
      <c r="W324">
        <f t="shared" si="140"/>
        <v>0</v>
      </c>
      <c r="X324">
        <f t="shared" si="141"/>
        <v>0</v>
      </c>
      <c r="Y324">
        <f t="shared" si="142"/>
        <v>0</v>
      </c>
      <c r="Z324">
        <f t="shared" si="143"/>
        <v>0</v>
      </c>
      <c r="AA324">
        <f t="shared" si="144"/>
        <v>0</v>
      </c>
      <c r="AB324">
        <f t="shared" si="145"/>
        <v>0</v>
      </c>
      <c r="AC324">
        <f t="shared" si="146"/>
        <v>0</v>
      </c>
      <c r="AD324">
        <f t="shared" si="147"/>
        <v>0</v>
      </c>
      <c r="AE324">
        <f t="shared" si="148"/>
        <v>0</v>
      </c>
      <c r="AF324">
        <f t="shared" si="149"/>
        <v>0</v>
      </c>
      <c r="AG324">
        <f t="shared" si="150"/>
        <v>0</v>
      </c>
      <c r="AH324">
        <f t="shared" si="151"/>
        <v>0</v>
      </c>
      <c r="AI324">
        <f t="shared" si="152"/>
        <v>0</v>
      </c>
      <c r="AJ324">
        <f t="shared" si="153"/>
        <v>0</v>
      </c>
      <c r="AK324">
        <f t="shared" si="154"/>
        <v>0</v>
      </c>
      <c r="AL324">
        <f t="shared" si="155"/>
        <v>0</v>
      </c>
      <c r="AM324">
        <f t="shared" si="156"/>
        <v>0</v>
      </c>
      <c r="AN324">
        <f t="shared" si="157"/>
        <v>0</v>
      </c>
      <c r="AO324">
        <f t="shared" si="158"/>
        <v>0</v>
      </c>
      <c r="AP324">
        <f t="shared" si="159"/>
        <v>0</v>
      </c>
      <c r="AQ324">
        <f t="shared" si="160"/>
        <v>0</v>
      </c>
      <c r="AR324">
        <f t="shared" si="161"/>
        <v>0</v>
      </c>
      <c r="AS324">
        <f t="shared" si="162"/>
        <v>0</v>
      </c>
      <c r="AT324">
        <f t="shared" si="163"/>
        <v>0</v>
      </c>
      <c r="AU324">
        <f t="shared" si="164"/>
        <v>0</v>
      </c>
    </row>
    <row r="325" spans="1:51" ht="20.65" customHeight="1" x14ac:dyDescent="0.3">
      <c r="A325" s="6" t="s">
        <v>190</v>
      </c>
      <c r="B325" s="6" t="s">
        <v>191</v>
      </c>
      <c r="C325" s="8" t="s">
        <v>9</v>
      </c>
      <c r="D325" s="9">
        <v>1</v>
      </c>
      <c r="E325" s="9"/>
      <c r="F325" s="9"/>
      <c r="G325" s="9"/>
      <c r="H325" s="9"/>
      <c r="I325" s="9"/>
      <c r="J325" s="9"/>
      <c r="K325" s="9"/>
      <c r="L325" s="9"/>
      <c r="M325" s="15"/>
      <c r="O325" t="str">
        <f>""</f>
        <v/>
      </c>
      <c r="P325" s="1" t="s">
        <v>71</v>
      </c>
      <c r="Q325">
        <v>1</v>
      </c>
      <c r="R325">
        <f t="shared" si="135"/>
        <v>0</v>
      </c>
      <c r="S325">
        <f t="shared" si="136"/>
        <v>0</v>
      </c>
      <c r="T325">
        <f t="shared" si="137"/>
        <v>0</v>
      </c>
      <c r="U325">
        <f t="shared" si="138"/>
        <v>0</v>
      </c>
      <c r="V325">
        <f t="shared" si="139"/>
        <v>0</v>
      </c>
      <c r="W325">
        <f t="shared" si="140"/>
        <v>0</v>
      </c>
      <c r="X325">
        <f t="shared" si="141"/>
        <v>0</v>
      </c>
      <c r="Y325">
        <f t="shared" si="142"/>
        <v>0</v>
      </c>
      <c r="Z325">
        <f t="shared" si="143"/>
        <v>0</v>
      </c>
      <c r="AA325">
        <f t="shared" si="144"/>
        <v>0</v>
      </c>
      <c r="AB325">
        <f t="shared" si="145"/>
        <v>0</v>
      </c>
      <c r="AC325">
        <f t="shared" si="146"/>
        <v>0</v>
      </c>
      <c r="AD325">
        <f t="shared" si="147"/>
        <v>0</v>
      </c>
      <c r="AE325">
        <f t="shared" si="148"/>
        <v>0</v>
      </c>
      <c r="AF325">
        <f t="shared" si="149"/>
        <v>0</v>
      </c>
      <c r="AG325">
        <f t="shared" si="150"/>
        <v>0</v>
      </c>
      <c r="AH325">
        <f t="shared" si="151"/>
        <v>0</v>
      </c>
      <c r="AI325">
        <f t="shared" si="152"/>
        <v>0</v>
      </c>
      <c r="AJ325">
        <f t="shared" si="153"/>
        <v>0</v>
      </c>
      <c r="AK325">
        <f t="shared" si="154"/>
        <v>0</v>
      </c>
      <c r="AL325">
        <f t="shared" si="155"/>
        <v>0</v>
      </c>
      <c r="AM325">
        <f t="shared" si="156"/>
        <v>0</v>
      </c>
      <c r="AN325">
        <f t="shared" si="157"/>
        <v>0</v>
      </c>
      <c r="AO325">
        <f t="shared" si="158"/>
        <v>0</v>
      </c>
      <c r="AP325">
        <f t="shared" si="159"/>
        <v>0</v>
      </c>
      <c r="AQ325">
        <f t="shared" si="160"/>
        <v>0</v>
      </c>
      <c r="AR325">
        <f t="shared" si="161"/>
        <v>0</v>
      </c>
      <c r="AS325">
        <f t="shared" si="162"/>
        <v>0</v>
      </c>
      <c r="AT325">
        <f t="shared" si="163"/>
        <v>0</v>
      </c>
      <c r="AU325">
        <f t="shared" si="164"/>
        <v>0</v>
      </c>
      <c r="AY325" s="1" t="s">
        <v>192</v>
      </c>
    </row>
    <row r="326" spans="1:51" ht="20.65" customHeight="1" x14ac:dyDescent="0.3">
      <c r="A326" s="6" t="s">
        <v>52</v>
      </c>
      <c r="B326" s="6" t="s">
        <v>55</v>
      </c>
      <c r="C326" s="8" t="s">
        <v>9</v>
      </c>
      <c r="D326" s="9">
        <v>1</v>
      </c>
      <c r="E326" s="9"/>
      <c r="F326" s="9"/>
      <c r="G326" s="9"/>
      <c r="H326" s="9"/>
      <c r="I326" s="9"/>
      <c r="J326" s="9"/>
      <c r="K326" s="9"/>
      <c r="L326" s="9"/>
      <c r="M326" s="9"/>
      <c r="O326" t="str">
        <f>"01"</f>
        <v>01</v>
      </c>
      <c r="P326" s="1" t="s">
        <v>71</v>
      </c>
      <c r="Q326">
        <v>1</v>
      </c>
      <c r="R326">
        <f t="shared" si="135"/>
        <v>0</v>
      </c>
      <c r="S326">
        <f t="shared" si="136"/>
        <v>0</v>
      </c>
      <c r="T326">
        <f t="shared" si="137"/>
        <v>0</v>
      </c>
      <c r="U326">
        <f t="shared" si="138"/>
        <v>0</v>
      </c>
      <c r="V326">
        <f t="shared" si="139"/>
        <v>0</v>
      </c>
      <c r="W326">
        <f t="shared" si="140"/>
        <v>0</v>
      </c>
      <c r="X326">
        <f t="shared" si="141"/>
        <v>0</v>
      </c>
      <c r="Y326">
        <f t="shared" si="142"/>
        <v>0</v>
      </c>
      <c r="Z326">
        <f t="shared" si="143"/>
        <v>0</v>
      </c>
      <c r="AA326">
        <f t="shared" si="144"/>
        <v>0</v>
      </c>
      <c r="AB326">
        <f t="shared" si="145"/>
        <v>0</v>
      </c>
      <c r="AC326">
        <f t="shared" si="146"/>
        <v>0</v>
      </c>
      <c r="AD326">
        <f t="shared" si="147"/>
        <v>0</v>
      </c>
      <c r="AE326">
        <f t="shared" si="148"/>
        <v>0</v>
      </c>
      <c r="AF326">
        <f t="shared" si="149"/>
        <v>0</v>
      </c>
      <c r="AG326">
        <f t="shared" si="150"/>
        <v>0</v>
      </c>
      <c r="AH326">
        <f t="shared" si="151"/>
        <v>0</v>
      </c>
      <c r="AI326">
        <f t="shared" si="152"/>
        <v>0</v>
      </c>
      <c r="AJ326">
        <f t="shared" si="153"/>
        <v>0</v>
      </c>
      <c r="AK326">
        <f t="shared" si="154"/>
        <v>0</v>
      </c>
      <c r="AL326">
        <f t="shared" si="155"/>
        <v>0</v>
      </c>
      <c r="AM326">
        <f t="shared" si="156"/>
        <v>0</v>
      </c>
      <c r="AN326">
        <f t="shared" si="157"/>
        <v>0</v>
      </c>
      <c r="AO326">
        <f t="shared" si="158"/>
        <v>0</v>
      </c>
      <c r="AP326">
        <f t="shared" si="159"/>
        <v>0</v>
      </c>
      <c r="AQ326">
        <f t="shared" si="160"/>
        <v>0</v>
      </c>
      <c r="AR326">
        <f t="shared" si="161"/>
        <v>0</v>
      </c>
      <c r="AS326">
        <f t="shared" si="162"/>
        <v>0</v>
      </c>
      <c r="AT326">
        <f t="shared" si="163"/>
        <v>0</v>
      </c>
      <c r="AU326">
        <f t="shared" si="164"/>
        <v>0</v>
      </c>
    </row>
    <row r="327" spans="1:51" ht="20.65" customHeight="1" x14ac:dyDescent="0.3">
      <c r="A327" s="6" t="s">
        <v>52</v>
      </c>
      <c r="B327" s="6" t="s">
        <v>53</v>
      </c>
      <c r="C327" s="8" t="s">
        <v>9</v>
      </c>
      <c r="D327" s="9">
        <v>1</v>
      </c>
      <c r="E327" s="9"/>
      <c r="F327" s="9"/>
      <c r="G327" s="9"/>
      <c r="H327" s="9"/>
      <c r="I327" s="9"/>
      <c r="J327" s="9"/>
      <c r="K327" s="9"/>
      <c r="L327" s="9"/>
      <c r="M327" s="9"/>
      <c r="O327" t="str">
        <f>"01"</f>
        <v>01</v>
      </c>
      <c r="P327" s="1" t="s">
        <v>71</v>
      </c>
      <c r="Q327">
        <v>1</v>
      </c>
      <c r="R327">
        <f t="shared" si="135"/>
        <v>0</v>
      </c>
      <c r="S327">
        <f t="shared" si="136"/>
        <v>0</v>
      </c>
      <c r="T327">
        <f t="shared" si="137"/>
        <v>0</v>
      </c>
      <c r="U327">
        <f t="shared" si="138"/>
        <v>0</v>
      </c>
      <c r="V327">
        <f t="shared" si="139"/>
        <v>0</v>
      </c>
      <c r="W327">
        <f t="shared" si="140"/>
        <v>0</v>
      </c>
      <c r="X327">
        <f t="shared" si="141"/>
        <v>0</v>
      </c>
      <c r="Y327">
        <f t="shared" si="142"/>
        <v>0</v>
      </c>
      <c r="Z327">
        <f t="shared" si="143"/>
        <v>0</v>
      </c>
      <c r="AA327">
        <f t="shared" si="144"/>
        <v>0</v>
      </c>
      <c r="AB327">
        <f t="shared" si="145"/>
        <v>0</v>
      </c>
      <c r="AC327">
        <f t="shared" si="146"/>
        <v>0</v>
      </c>
      <c r="AD327">
        <f t="shared" si="147"/>
        <v>0</v>
      </c>
      <c r="AE327">
        <f t="shared" si="148"/>
        <v>0</v>
      </c>
      <c r="AF327">
        <f t="shared" si="149"/>
        <v>0</v>
      </c>
      <c r="AG327">
        <f t="shared" si="150"/>
        <v>0</v>
      </c>
      <c r="AH327">
        <f t="shared" si="151"/>
        <v>0</v>
      </c>
      <c r="AI327">
        <f t="shared" si="152"/>
        <v>0</v>
      </c>
      <c r="AJ327">
        <f t="shared" si="153"/>
        <v>0</v>
      </c>
      <c r="AK327">
        <f t="shared" si="154"/>
        <v>0</v>
      </c>
      <c r="AL327">
        <f t="shared" si="155"/>
        <v>0</v>
      </c>
      <c r="AM327">
        <f t="shared" si="156"/>
        <v>0</v>
      </c>
      <c r="AN327">
        <f t="shared" si="157"/>
        <v>0</v>
      </c>
      <c r="AO327">
        <f t="shared" si="158"/>
        <v>0</v>
      </c>
      <c r="AP327">
        <f t="shared" si="159"/>
        <v>0</v>
      </c>
      <c r="AQ327">
        <f t="shared" si="160"/>
        <v>0</v>
      </c>
      <c r="AR327">
        <f t="shared" si="161"/>
        <v>0</v>
      </c>
      <c r="AS327">
        <f t="shared" si="162"/>
        <v>0</v>
      </c>
      <c r="AT327">
        <f t="shared" si="163"/>
        <v>0</v>
      </c>
      <c r="AU327">
        <f t="shared" si="164"/>
        <v>0</v>
      </c>
    </row>
    <row r="328" spans="1:51" ht="20.65" customHeight="1" x14ac:dyDescent="0.3">
      <c r="A328" s="6" t="s">
        <v>52</v>
      </c>
      <c r="B328" s="6" t="s">
        <v>56</v>
      </c>
      <c r="C328" s="8" t="s">
        <v>9</v>
      </c>
      <c r="D328" s="9">
        <v>1</v>
      </c>
      <c r="E328" s="9"/>
      <c r="F328" s="9"/>
      <c r="G328" s="9"/>
      <c r="H328" s="9"/>
      <c r="I328" s="9"/>
      <c r="J328" s="9"/>
      <c r="K328" s="9"/>
      <c r="L328" s="9"/>
      <c r="M328" s="9"/>
      <c r="O328" t="str">
        <f>"01"</f>
        <v>01</v>
      </c>
      <c r="P328" s="1" t="s">
        <v>71</v>
      </c>
      <c r="Q328">
        <v>1</v>
      </c>
      <c r="R328">
        <f t="shared" si="135"/>
        <v>0</v>
      </c>
      <c r="S328">
        <f t="shared" si="136"/>
        <v>0</v>
      </c>
      <c r="T328">
        <f t="shared" si="137"/>
        <v>0</v>
      </c>
      <c r="U328">
        <f t="shared" si="138"/>
        <v>0</v>
      </c>
      <c r="V328">
        <f t="shared" si="139"/>
        <v>0</v>
      </c>
      <c r="W328">
        <f t="shared" si="140"/>
        <v>0</v>
      </c>
      <c r="X328">
        <f t="shared" si="141"/>
        <v>0</v>
      </c>
      <c r="Y328">
        <f t="shared" si="142"/>
        <v>0</v>
      </c>
      <c r="Z328">
        <f t="shared" si="143"/>
        <v>0</v>
      </c>
      <c r="AA328">
        <f t="shared" si="144"/>
        <v>0</v>
      </c>
      <c r="AB328">
        <f t="shared" si="145"/>
        <v>0</v>
      </c>
      <c r="AC328">
        <f t="shared" si="146"/>
        <v>0</v>
      </c>
      <c r="AD328">
        <f t="shared" si="147"/>
        <v>0</v>
      </c>
      <c r="AE328">
        <f t="shared" si="148"/>
        <v>0</v>
      </c>
      <c r="AF328">
        <f t="shared" si="149"/>
        <v>0</v>
      </c>
      <c r="AG328">
        <f t="shared" si="150"/>
        <v>0</v>
      </c>
      <c r="AH328">
        <f t="shared" si="151"/>
        <v>0</v>
      </c>
      <c r="AI328">
        <f t="shared" si="152"/>
        <v>0</v>
      </c>
      <c r="AJ328">
        <f t="shared" si="153"/>
        <v>0</v>
      </c>
      <c r="AK328">
        <f t="shared" si="154"/>
        <v>0</v>
      </c>
      <c r="AL328">
        <f t="shared" si="155"/>
        <v>0</v>
      </c>
      <c r="AM328">
        <f t="shared" si="156"/>
        <v>0</v>
      </c>
      <c r="AN328">
        <f t="shared" si="157"/>
        <v>0</v>
      </c>
      <c r="AO328">
        <f t="shared" si="158"/>
        <v>0</v>
      </c>
      <c r="AP328">
        <f t="shared" si="159"/>
        <v>0</v>
      </c>
      <c r="AQ328">
        <f t="shared" si="160"/>
        <v>0</v>
      </c>
      <c r="AR328">
        <f t="shared" si="161"/>
        <v>0</v>
      </c>
      <c r="AS328">
        <f t="shared" si="162"/>
        <v>0</v>
      </c>
      <c r="AT328">
        <f t="shared" si="163"/>
        <v>0</v>
      </c>
      <c r="AU328">
        <f t="shared" si="164"/>
        <v>0</v>
      </c>
    </row>
    <row r="329" spans="1:51" ht="20.65" customHeight="1" x14ac:dyDescent="0.3">
      <c r="A329" s="6" t="s">
        <v>52</v>
      </c>
      <c r="B329" s="6" t="s">
        <v>54</v>
      </c>
      <c r="C329" s="8" t="s">
        <v>9</v>
      </c>
      <c r="D329" s="9">
        <v>1</v>
      </c>
      <c r="E329" s="9"/>
      <c r="F329" s="9"/>
      <c r="G329" s="9"/>
      <c r="H329" s="9"/>
      <c r="I329" s="9"/>
      <c r="J329" s="9"/>
      <c r="K329" s="9"/>
      <c r="L329" s="9"/>
      <c r="M329" s="9"/>
      <c r="O329" t="str">
        <f>"01"</f>
        <v>01</v>
      </c>
      <c r="P329" s="1" t="s">
        <v>71</v>
      </c>
      <c r="Q329">
        <v>1</v>
      </c>
      <c r="R329">
        <f t="shared" si="135"/>
        <v>0</v>
      </c>
      <c r="S329">
        <f t="shared" si="136"/>
        <v>0</v>
      </c>
      <c r="T329">
        <f t="shared" si="137"/>
        <v>0</v>
      </c>
      <c r="U329">
        <f t="shared" si="138"/>
        <v>0</v>
      </c>
      <c r="V329">
        <f t="shared" si="139"/>
        <v>0</v>
      </c>
      <c r="W329">
        <f t="shared" si="140"/>
        <v>0</v>
      </c>
      <c r="X329">
        <f t="shared" si="141"/>
        <v>0</v>
      </c>
      <c r="Y329">
        <f t="shared" si="142"/>
        <v>0</v>
      </c>
      <c r="Z329">
        <f t="shared" si="143"/>
        <v>0</v>
      </c>
      <c r="AA329">
        <f t="shared" si="144"/>
        <v>0</v>
      </c>
      <c r="AB329">
        <f t="shared" si="145"/>
        <v>0</v>
      </c>
      <c r="AC329">
        <f t="shared" si="146"/>
        <v>0</v>
      </c>
      <c r="AD329">
        <f t="shared" si="147"/>
        <v>0</v>
      </c>
      <c r="AE329">
        <f t="shared" si="148"/>
        <v>0</v>
      </c>
      <c r="AF329">
        <f t="shared" si="149"/>
        <v>0</v>
      </c>
      <c r="AG329">
        <f t="shared" si="150"/>
        <v>0</v>
      </c>
      <c r="AH329">
        <f t="shared" si="151"/>
        <v>0</v>
      </c>
      <c r="AI329">
        <f t="shared" si="152"/>
        <v>0</v>
      </c>
      <c r="AJ329">
        <f t="shared" si="153"/>
        <v>0</v>
      </c>
      <c r="AK329">
        <f t="shared" si="154"/>
        <v>0</v>
      </c>
      <c r="AL329">
        <f t="shared" si="155"/>
        <v>0</v>
      </c>
      <c r="AM329">
        <f t="shared" si="156"/>
        <v>0</v>
      </c>
      <c r="AN329">
        <f t="shared" si="157"/>
        <v>0</v>
      </c>
      <c r="AO329">
        <f t="shared" si="158"/>
        <v>0</v>
      </c>
      <c r="AP329">
        <f t="shared" si="159"/>
        <v>0</v>
      </c>
      <c r="AQ329">
        <f t="shared" si="160"/>
        <v>0</v>
      </c>
      <c r="AR329">
        <f t="shared" si="161"/>
        <v>0</v>
      </c>
      <c r="AS329">
        <f t="shared" si="162"/>
        <v>0</v>
      </c>
      <c r="AT329">
        <f t="shared" si="163"/>
        <v>0</v>
      </c>
      <c r="AU329">
        <f t="shared" si="164"/>
        <v>0</v>
      </c>
    </row>
    <row r="330" spans="1:51" ht="20.65" customHeight="1" x14ac:dyDescent="0.3">
      <c r="A330" s="6" t="s">
        <v>60</v>
      </c>
      <c r="B330" s="6" t="s">
        <v>57</v>
      </c>
      <c r="C330" s="8" t="s">
        <v>58</v>
      </c>
      <c r="D330" s="9">
        <v>2</v>
      </c>
      <c r="E330" s="9"/>
      <c r="F330" s="9"/>
      <c r="G330" s="9"/>
      <c r="H330" s="9"/>
      <c r="I330" s="9"/>
      <c r="J330" s="9"/>
      <c r="K330" s="9"/>
      <c r="L330" s="9"/>
      <c r="M330" s="9"/>
      <c r="O330" t="str">
        <f>"02"</f>
        <v>02</v>
      </c>
      <c r="P330" s="1" t="s">
        <v>71</v>
      </c>
      <c r="Q330">
        <v>1</v>
      </c>
      <c r="R330">
        <f t="shared" si="135"/>
        <v>0</v>
      </c>
      <c r="S330">
        <f t="shared" si="136"/>
        <v>0</v>
      </c>
      <c r="T330">
        <f t="shared" si="137"/>
        <v>0</v>
      </c>
      <c r="U330">
        <f t="shared" si="138"/>
        <v>0</v>
      </c>
      <c r="V330">
        <f t="shared" si="139"/>
        <v>0</v>
      </c>
      <c r="W330">
        <f t="shared" si="140"/>
        <v>0</v>
      </c>
      <c r="X330">
        <f t="shared" si="141"/>
        <v>0</v>
      </c>
      <c r="Y330">
        <f t="shared" si="142"/>
        <v>0</v>
      </c>
      <c r="Z330">
        <f t="shared" si="143"/>
        <v>0</v>
      </c>
      <c r="AA330">
        <f t="shared" si="144"/>
        <v>0</v>
      </c>
      <c r="AB330">
        <f t="shared" si="145"/>
        <v>0</v>
      </c>
      <c r="AC330">
        <f t="shared" si="146"/>
        <v>0</v>
      </c>
      <c r="AD330">
        <f t="shared" si="147"/>
        <v>0</v>
      </c>
      <c r="AE330">
        <f t="shared" si="148"/>
        <v>0</v>
      </c>
      <c r="AF330">
        <f t="shared" si="149"/>
        <v>0</v>
      </c>
      <c r="AG330">
        <f t="shared" si="150"/>
        <v>0</v>
      </c>
      <c r="AH330">
        <f t="shared" si="151"/>
        <v>0</v>
      </c>
      <c r="AI330">
        <f t="shared" si="152"/>
        <v>0</v>
      </c>
      <c r="AJ330">
        <f t="shared" si="153"/>
        <v>0</v>
      </c>
      <c r="AK330">
        <f t="shared" si="154"/>
        <v>0</v>
      </c>
      <c r="AL330">
        <f t="shared" si="155"/>
        <v>0</v>
      </c>
      <c r="AM330">
        <f t="shared" si="156"/>
        <v>0</v>
      </c>
      <c r="AN330">
        <f t="shared" si="157"/>
        <v>0</v>
      </c>
      <c r="AO330">
        <f t="shared" si="158"/>
        <v>0</v>
      </c>
      <c r="AP330">
        <f t="shared" si="159"/>
        <v>0</v>
      </c>
      <c r="AQ330">
        <f t="shared" si="160"/>
        <v>0</v>
      </c>
      <c r="AR330">
        <f t="shared" si="161"/>
        <v>0</v>
      </c>
      <c r="AS330">
        <f t="shared" si="162"/>
        <v>0</v>
      </c>
      <c r="AT330">
        <f t="shared" si="163"/>
        <v>0</v>
      </c>
      <c r="AU330">
        <f t="shared" si="164"/>
        <v>0</v>
      </c>
    </row>
    <row r="331" spans="1:51" ht="20.65" customHeight="1" x14ac:dyDescent="0.3">
      <c r="A331" s="6" t="s">
        <v>12</v>
      </c>
      <c r="B331" s="6" t="s">
        <v>13</v>
      </c>
      <c r="C331" s="8" t="s">
        <v>10</v>
      </c>
      <c r="D331" s="9">
        <v>1</v>
      </c>
      <c r="E331" s="9"/>
      <c r="F331" s="9"/>
      <c r="G331" s="9"/>
      <c r="H331" s="9"/>
      <c r="I331" s="9"/>
      <c r="J331" s="9"/>
      <c r="K331" s="9"/>
      <c r="L331" s="9"/>
      <c r="M331" s="9"/>
      <c r="O331" t="str">
        <f>"01"</f>
        <v>01</v>
      </c>
      <c r="P331" s="1" t="s">
        <v>71</v>
      </c>
      <c r="Q331">
        <v>1</v>
      </c>
      <c r="R331">
        <f t="shared" si="135"/>
        <v>0</v>
      </c>
      <c r="S331">
        <f t="shared" si="136"/>
        <v>0</v>
      </c>
      <c r="T331">
        <f t="shared" si="137"/>
        <v>0</v>
      </c>
      <c r="U331">
        <f t="shared" si="138"/>
        <v>0</v>
      </c>
      <c r="V331">
        <f t="shared" si="139"/>
        <v>0</v>
      </c>
      <c r="W331">
        <f t="shared" si="140"/>
        <v>0</v>
      </c>
      <c r="X331">
        <f t="shared" si="141"/>
        <v>0</v>
      </c>
      <c r="Y331">
        <f t="shared" si="142"/>
        <v>0</v>
      </c>
      <c r="Z331">
        <f t="shared" si="143"/>
        <v>0</v>
      </c>
      <c r="AA331">
        <f t="shared" si="144"/>
        <v>0</v>
      </c>
      <c r="AB331">
        <f t="shared" si="145"/>
        <v>0</v>
      </c>
      <c r="AC331">
        <f t="shared" si="146"/>
        <v>0</v>
      </c>
      <c r="AD331">
        <f t="shared" si="147"/>
        <v>0</v>
      </c>
      <c r="AE331">
        <f t="shared" si="148"/>
        <v>0</v>
      </c>
      <c r="AF331">
        <f t="shared" si="149"/>
        <v>0</v>
      </c>
      <c r="AG331">
        <f t="shared" si="150"/>
        <v>0</v>
      </c>
      <c r="AH331">
        <f t="shared" si="151"/>
        <v>0</v>
      </c>
      <c r="AI331">
        <f t="shared" si="152"/>
        <v>0</v>
      </c>
      <c r="AJ331">
        <f t="shared" si="153"/>
        <v>0</v>
      </c>
      <c r="AK331">
        <f t="shared" si="154"/>
        <v>0</v>
      </c>
      <c r="AL331">
        <f t="shared" si="155"/>
        <v>0</v>
      </c>
      <c r="AM331">
        <f t="shared" si="156"/>
        <v>0</v>
      </c>
      <c r="AN331">
        <f t="shared" si="157"/>
        <v>0</v>
      </c>
      <c r="AO331">
        <f t="shared" si="158"/>
        <v>0</v>
      </c>
      <c r="AP331">
        <f t="shared" si="159"/>
        <v>0</v>
      </c>
      <c r="AQ331">
        <f t="shared" si="160"/>
        <v>0</v>
      </c>
      <c r="AR331">
        <f t="shared" si="161"/>
        <v>0</v>
      </c>
      <c r="AS331">
        <f t="shared" si="162"/>
        <v>0</v>
      </c>
      <c r="AT331">
        <f t="shared" si="163"/>
        <v>0</v>
      </c>
      <c r="AU331">
        <f t="shared" si="164"/>
        <v>0</v>
      </c>
    </row>
    <row r="332" spans="1:51" ht="20.65" customHeight="1" x14ac:dyDescent="0.3">
      <c r="A332" s="6" t="s">
        <v>28</v>
      </c>
      <c r="B332" s="6" t="s">
        <v>29</v>
      </c>
      <c r="C332" s="8" t="s">
        <v>10</v>
      </c>
      <c r="D332" s="9">
        <v>1</v>
      </c>
      <c r="E332" s="9"/>
      <c r="F332" s="9"/>
      <c r="G332" s="9"/>
      <c r="H332" s="9"/>
      <c r="I332" s="9"/>
      <c r="J332" s="9"/>
      <c r="K332" s="9"/>
      <c r="L332" s="9"/>
      <c r="M332" s="15"/>
      <c r="O332" t="str">
        <f>"01"</f>
        <v>01</v>
      </c>
      <c r="P332" s="1" t="s">
        <v>71</v>
      </c>
      <c r="Q332">
        <v>1</v>
      </c>
      <c r="R332">
        <f t="shared" si="135"/>
        <v>0</v>
      </c>
      <c r="S332">
        <f t="shared" si="136"/>
        <v>0</v>
      </c>
      <c r="T332">
        <f t="shared" si="137"/>
        <v>0</v>
      </c>
      <c r="U332">
        <f t="shared" si="138"/>
        <v>0</v>
      </c>
      <c r="V332">
        <f t="shared" si="139"/>
        <v>0</v>
      </c>
      <c r="W332">
        <f t="shared" si="140"/>
        <v>0</v>
      </c>
      <c r="X332">
        <f t="shared" si="141"/>
        <v>0</v>
      </c>
      <c r="Y332">
        <f t="shared" si="142"/>
        <v>0</v>
      </c>
      <c r="Z332">
        <f t="shared" si="143"/>
        <v>0</v>
      </c>
      <c r="AA332">
        <f t="shared" si="144"/>
        <v>0</v>
      </c>
      <c r="AB332">
        <f t="shared" si="145"/>
        <v>0</v>
      </c>
      <c r="AC332">
        <f t="shared" si="146"/>
        <v>0</v>
      </c>
      <c r="AD332">
        <f t="shared" si="147"/>
        <v>0</v>
      </c>
      <c r="AE332">
        <f t="shared" si="148"/>
        <v>0</v>
      </c>
      <c r="AF332">
        <f t="shared" si="149"/>
        <v>0</v>
      </c>
      <c r="AG332">
        <f t="shared" si="150"/>
        <v>0</v>
      </c>
      <c r="AH332">
        <f t="shared" si="151"/>
        <v>0</v>
      </c>
      <c r="AI332">
        <f t="shared" si="152"/>
        <v>0</v>
      </c>
      <c r="AJ332">
        <f t="shared" si="153"/>
        <v>0</v>
      </c>
      <c r="AK332">
        <f t="shared" si="154"/>
        <v>0</v>
      </c>
      <c r="AL332">
        <f t="shared" si="155"/>
        <v>0</v>
      </c>
      <c r="AM332">
        <f t="shared" si="156"/>
        <v>0</v>
      </c>
      <c r="AN332">
        <f t="shared" si="157"/>
        <v>0</v>
      </c>
      <c r="AO332">
        <f t="shared" si="158"/>
        <v>0</v>
      </c>
      <c r="AP332">
        <f t="shared" si="159"/>
        <v>0</v>
      </c>
      <c r="AQ332">
        <f t="shared" si="160"/>
        <v>0</v>
      </c>
      <c r="AR332">
        <f t="shared" si="161"/>
        <v>0</v>
      </c>
      <c r="AS332">
        <f t="shared" si="162"/>
        <v>0</v>
      </c>
      <c r="AT332">
        <f t="shared" si="163"/>
        <v>0</v>
      </c>
      <c r="AU332">
        <f t="shared" si="164"/>
        <v>0</v>
      </c>
    </row>
    <row r="333" spans="1:51" ht="20.65" customHeight="1" x14ac:dyDescent="0.3">
      <c r="A333" s="6" t="s">
        <v>193</v>
      </c>
      <c r="B333" s="6" t="s">
        <v>194</v>
      </c>
      <c r="C333" s="8" t="s">
        <v>85</v>
      </c>
      <c r="D333" s="9">
        <v>2</v>
      </c>
      <c r="E333" s="9"/>
      <c r="F333" s="9"/>
      <c r="G333" s="9"/>
      <c r="H333" s="9"/>
      <c r="I333" s="9"/>
      <c r="J333" s="9"/>
      <c r="K333" s="9"/>
      <c r="L333" s="9"/>
      <c r="M333" s="15"/>
      <c r="O333" t="str">
        <f>""</f>
        <v/>
      </c>
      <c r="P333" s="1" t="s">
        <v>71</v>
      </c>
      <c r="Q333">
        <v>1</v>
      </c>
      <c r="R333">
        <f t="shared" si="135"/>
        <v>0</v>
      </c>
      <c r="S333">
        <f t="shared" si="136"/>
        <v>0</v>
      </c>
      <c r="T333">
        <f t="shared" si="137"/>
        <v>0</v>
      </c>
      <c r="U333">
        <f t="shared" si="138"/>
        <v>0</v>
      </c>
      <c r="V333">
        <f t="shared" si="139"/>
        <v>0</v>
      </c>
      <c r="W333">
        <f t="shared" si="140"/>
        <v>0</v>
      </c>
      <c r="X333">
        <f t="shared" si="141"/>
        <v>0</v>
      </c>
      <c r="Y333">
        <f t="shared" si="142"/>
        <v>0</v>
      </c>
      <c r="Z333">
        <f t="shared" si="143"/>
        <v>0</v>
      </c>
      <c r="AA333">
        <f t="shared" si="144"/>
        <v>0</v>
      </c>
      <c r="AB333">
        <f t="shared" si="145"/>
        <v>0</v>
      </c>
      <c r="AC333">
        <f t="shared" si="146"/>
        <v>0</v>
      </c>
      <c r="AD333">
        <f t="shared" si="147"/>
        <v>0</v>
      </c>
      <c r="AE333">
        <f t="shared" si="148"/>
        <v>0</v>
      </c>
      <c r="AF333">
        <f t="shared" si="149"/>
        <v>0</v>
      </c>
      <c r="AG333">
        <f t="shared" si="150"/>
        <v>0</v>
      </c>
      <c r="AH333">
        <f t="shared" si="151"/>
        <v>0</v>
      </c>
      <c r="AI333">
        <f t="shared" si="152"/>
        <v>0</v>
      </c>
      <c r="AJ333">
        <f t="shared" si="153"/>
        <v>0</v>
      </c>
      <c r="AK333">
        <f t="shared" si="154"/>
        <v>0</v>
      </c>
      <c r="AL333">
        <f t="shared" si="155"/>
        <v>0</v>
      </c>
      <c r="AM333">
        <f t="shared" si="156"/>
        <v>0</v>
      </c>
      <c r="AN333">
        <f t="shared" si="157"/>
        <v>0</v>
      </c>
      <c r="AO333">
        <f t="shared" si="158"/>
        <v>0</v>
      </c>
      <c r="AP333">
        <f t="shared" si="159"/>
        <v>0</v>
      </c>
      <c r="AQ333">
        <f t="shared" si="160"/>
        <v>0</v>
      </c>
      <c r="AR333">
        <f t="shared" si="161"/>
        <v>0</v>
      </c>
      <c r="AS333">
        <f t="shared" si="162"/>
        <v>0</v>
      </c>
      <c r="AT333">
        <f t="shared" si="163"/>
        <v>0</v>
      </c>
      <c r="AU333">
        <f t="shared" si="164"/>
        <v>0</v>
      </c>
    </row>
    <row r="334" spans="1:51" ht="20.65" customHeight="1" x14ac:dyDescent="0.3">
      <c r="A334" s="6" t="s">
        <v>193</v>
      </c>
      <c r="B334" s="6" t="s">
        <v>195</v>
      </c>
      <c r="C334" s="8" t="s">
        <v>85</v>
      </c>
      <c r="D334" s="9">
        <v>1</v>
      </c>
      <c r="E334" s="9"/>
      <c r="F334" s="9"/>
      <c r="G334" s="9"/>
      <c r="H334" s="9"/>
      <c r="I334" s="9"/>
      <c r="J334" s="9"/>
      <c r="K334" s="9"/>
      <c r="L334" s="9"/>
      <c r="M334" s="15"/>
      <c r="O334" t="str">
        <f>""</f>
        <v/>
      </c>
      <c r="P334" s="1" t="s">
        <v>71</v>
      </c>
      <c r="Q334">
        <v>1</v>
      </c>
      <c r="R334">
        <f t="shared" si="135"/>
        <v>0</v>
      </c>
      <c r="S334">
        <f t="shared" si="136"/>
        <v>0</v>
      </c>
      <c r="T334">
        <f t="shared" si="137"/>
        <v>0</v>
      </c>
      <c r="U334">
        <f t="shared" si="138"/>
        <v>0</v>
      </c>
      <c r="V334">
        <f t="shared" si="139"/>
        <v>0</v>
      </c>
      <c r="W334">
        <f t="shared" si="140"/>
        <v>0</v>
      </c>
      <c r="X334">
        <f t="shared" si="141"/>
        <v>0</v>
      </c>
      <c r="Y334">
        <f t="shared" si="142"/>
        <v>0</v>
      </c>
      <c r="Z334">
        <f t="shared" si="143"/>
        <v>0</v>
      </c>
      <c r="AA334">
        <f t="shared" si="144"/>
        <v>0</v>
      </c>
      <c r="AB334">
        <f t="shared" si="145"/>
        <v>0</v>
      </c>
      <c r="AC334">
        <f t="shared" si="146"/>
        <v>0</v>
      </c>
      <c r="AD334">
        <f t="shared" si="147"/>
        <v>0</v>
      </c>
      <c r="AE334">
        <f t="shared" si="148"/>
        <v>0</v>
      </c>
      <c r="AF334">
        <f t="shared" si="149"/>
        <v>0</v>
      </c>
      <c r="AG334">
        <f t="shared" si="150"/>
        <v>0</v>
      </c>
      <c r="AH334">
        <f t="shared" si="151"/>
        <v>0</v>
      </c>
      <c r="AI334">
        <f t="shared" si="152"/>
        <v>0</v>
      </c>
      <c r="AJ334">
        <f t="shared" si="153"/>
        <v>0</v>
      </c>
      <c r="AK334">
        <f t="shared" si="154"/>
        <v>0</v>
      </c>
      <c r="AL334">
        <f t="shared" si="155"/>
        <v>0</v>
      </c>
      <c r="AM334">
        <f t="shared" si="156"/>
        <v>0</v>
      </c>
      <c r="AN334">
        <f t="shared" si="157"/>
        <v>0</v>
      </c>
      <c r="AO334">
        <f t="shared" si="158"/>
        <v>0</v>
      </c>
      <c r="AP334">
        <f t="shared" si="159"/>
        <v>0</v>
      </c>
      <c r="AQ334">
        <f t="shared" si="160"/>
        <v>0</v>
      </c>
      <c r="AR334">
        <f t="shared" si="161"/>
        <v>0</v>
      </c>
      <c r="AS334">
        <f t="shared" si="162"/>
        <v>0</v>
      </c>
      <c r="AT334">
        <f t="shared" si="163"/>
        <v>0</v>
      </c>
      <c r="AU334">
        <f t="shared" si="164"/>
        <v>0</v>
      </c>
    </row>
    <row r="335" spans="1:51" ht="20.65" customHeight="1" x14ac:dyDescent="0.3">
      <c r="A335" s="6" t="s">
        <v>59</v>
      </c>
      <c r="B335" s="6" t="s">
        <v>57</v>
      </c>
      <c r="C335" s="8" t="s">
        <v>58</v>
      </c>
      <c r="D335" s="9">
        <v>2</v>
      </c>
      <c r="E335" s="9"/>
      <c r="F335" s="9"/>
      <c r="G335" s="9"/>
      <c r="H335" s="9"/>
      <c r="I335" s="9"/>
      <c r="J335" s="9"/>
      <c r="K335" s="9"/>
      <c r="L335" s="9"/>
      <c r="M335" s="9"/>
      <c r="O335" t="str">
        <f>"02"</f>
        <v>02</v>
      </c>
      <c r="P335" s="1" t="s">
        <v>71</v>
      </c>
      <c r="Q335">
        <v>1</v>
      </c>
      <c r="R335">
        <f t="shared" si="135"/>
        <v>0</v>
      </c>
      <c r="S335">
        <f t="shared" si="136"/>
        <v>0</v>
      </c>
      <c r="T335">
        <f t="shared" si="137"/>
        <v>0</v>
      </c>
      <c r="U335">
        <f t="shared" si="138"/>
        <v>0</v>
      </c>
      <c r="V335">
        <f t="shared" si="139"/>
        <v>0</v>
      </c>
      <c r="W335">
        <f t="shared" si="140"/>
        <v>0</v>
      </c>
      <c r="X335">
        <f t="shared" si="141"/>
        <v>0</v>
      </c>
      <c r="Y335">
        <f t="shared" si="142"/>
        <v>0</v>
      </c>
      <c r="Z335">
        <f t="shared" si="143"/>
        <v>0</v>
      </c>
      <c r="AA335">
        <f t="shared" si="144"/>
        <v>0</v>
      </c>
      <c r="AB335">
        <f t="shared" si="145"/>
        <v>0</v>
      </c>
      <c r="AC335">
        <f t="shared" si="146"/>
        <v>0</v>
      </c>
      <c r="AD335">
        <f t="shared" si="147"/>
        <v>0</v>
      </c>
      <c r="AE335">
        <f t="shared" si="148"/>
        <v>0</v>
      </c>
      <c r="AF335">
        <f t="shared" si="149"/>
        <v>0</v>
      </c>
      <c r="AG335">
        <f t="shared" si="150"/>
        <v>0</v>
      </c>
      <c r="AH335">
        <f t="shared" si="151"/>
        <v>0</v>
      </c>
      <c r="AI335">
        <f t="shared" si="152"/>
        <v>0</v>
      </c>
      <c r="AJ335">
        <f t="shared" si="153"/>
        <v>0</v>
      </c>
      <c r="AK335">
        <f t="shared" si="154"/>
        <v>0</v>
      </c>
      <c r="AL335">
        <f t="shared" si="155"/>
        <v>0</v>
      </c>
      <c r="AM335">
        <f t="shared" si="156"/>
        <v>0</v>
      </c>
      <c r="AN335">
        <f t="shared" si="157"/>
        <v>0</v>
      </c>
      <c r="AO335">
        <f t="shared" si="158"/>
        <v>0</v>
      </c>
      <c r="AP335">
        <f t="shared" si="159"/>
        <v>0</v>
      </c>
      <c r="AQ335">
        <f t="shared" si="160"/>
        <v>0</v>
      </c>
      <c r="AR335">
        <f t="shared" si="161"/>
        <v>0</v>
      </c>
      <c r="AS335">
        <f t="shared" si="162"/>
        <v>0</v>
      </c>
      <c r="AT335">
        <f t="shared" si="163"/>
        <v>0</v>
      </c>
      <c r="AU335">
        <f t="shared" si="164"/>
        <v>0</v>
      </c>
    </row>
    <row r="336" spans="1:51" ht="20.65" customHeight="1" x14ac:dyDescent="0.3">
      <c r="A336" s="6" t="s">
        <v>247</v>
      </c>
      <c r="B336" s="7"/>
      <c r="C336" s="8" t="s">
        <v>70</v>
      </c>
      <c r="D336" s="9">
        <v>1</v>
      </c>
      <c r="E336" s="9"/>
      <c r="F336" s="9"/>
      <c r="G336" s="9"/>
      <c r="H336" s="9"/>
      <c r="I336" s="9"/>
      <c r="J336" s="9"/>
      <c r="K336" s="9"/>
      <c r="L336" s="9"/>
      <c r="M336" s="9"/>
      <c r="O336" t="str">
        <f>""</f>
        <v/>
      </c>
      <c r="P336" s="1" t="s">
        <v>71</v>
      </c>
      <c r="Q336">
        <v>1</v>
      </c>
      <c r="R336">
        <f t="shared" si="135"/>
        <v>0</v>
      </c>
      <c r="S336">
        <f t="shared" si="136"/>
        <v>0</v>
      </c>
      <c r="T336">
        <f t="shared" si="137"/>
        <v>0</v>
      </c>
      <c r="U336">
        <f t="shared" si="138"/>
        <v>0</v>
      </c>
      <c r="V336">
        <f t="shared" si="139"/>
        <v>0</v>
      </c>
      <c r="W336">
        <f t="shared" si="140"/>
        <v>0</v>
      </c>
      <c r="X336">
        <f t="shared" si="141"/>
        <v>0</v>
      </c>
      <c r="Y336">
        <f t="shared" si="142"/>
        <v>0</v>
      </c>
      <c r="Z336">
        <f t="shared" si="143"/>
        <v>0</v>
      </c>
      <c r="AA336">
        <f t="shared" si="144"/>
        <v>0</v>
      </c>
      <c r="AB336">
        <f t="shared" si="145"/>
        <v>0</v>
      </c>
      <c r="AC336">
        <f t="shared" si="146"/>
        <v>0</v>
      </c>
      <c r="AD336">
        <f t="shared" si="147"/>
        <v>0</v>
      </c>
      <c r="AE336">
        <f t="shared" si="148"/>
        <v>0</v>
      </c>
      <c r="AF336">
        <f t="shared" si="149"/>
        <v>0</v>
      </c>
      <c r="AG336">
        <f t="shared" si="150"/>
        <v>0</v>
      </c>
      <c r="AH336">
        <f t="shared" si="151"/>
        <v>0</v>
      </c>
      <c r="AI336">
        <f t="shared" si="152"/>
        <v>0</v>
      </c>
      <c r="AJ336">
        <f t="shared" si="153"/>
        <v>0</v>
      </c>
      <c r="AK336">
        <f t="shared" si="154"/>
        <v>0</v>
      </c>
      <c r="AL336">
        <f t="shared" si="155"/>
        <v>0</v>
      </c>
      <c r="AM336">
        <f t="shared" si="156"/>
        <v>0</v>
      </c>
      <c r="AN336">
        <f t="shared" si="157"/>
        <v>0</v>
      </c>
      <c r="AO336">
        <f t="shared" si="158"/>
        <v>0</v>
      </c>
      <c r="AP336">
        <f t="shared" si="159"/>
        <v>0</v>
      </c>
      <c r="AQ336">
        <f t="shared" si="160"/>
        <v>0</v>
      </c>
      <c r="AR336">
        <f t="shared" si="161"/>
        <v>0</v>
      </c>
      <c r="AS336">
        <f t="shared" si="162"/>
        <v>0</v>
      </c>
      <c r="AT336">
        <f t="shared" si="163"/>
        <v>0</v>
      </c>
      <c r="AU336">
        <f t="shared" si="164"/>
        <v>0</v>
      </c>
    </row>
    <row r="337" spans="1:51" ht="20.65" customHeight="1" x14ac:dyDescent="0.3">
      <c r="A337" s="7"/>
      <c r="B337" s="7"/>
      <c r="C337" s="14"/>
      <c r="D337" s="9"/>
      <c r="E337" s="9"/>
      <c r="F337" s="9"/>
      <c r="G337" s="9"/>
      <c r="H337" s="9"/>
      <c r="I337" s="9"/>
      <c r="J337" s="9"/>
      <c r="K337" s="9"/>
      <c r="L337" s="9"/>
      <c r="M337" s="9"/>
    </row>
    <row r="338" spans="1:51" ht="20.65" customHeight="1" x14ac:dyDescent="0.3">
      <c r="A338" s="7"/>
      <c r="B338" s="7"/>
      <c r="C338" s="14"/>
      <c r="D338" s="9"/>
      <c r="E338" s="9"/>
      <c r="F338" s="9"/>
      <c r="G338" s="9"/>
      <c r="H338" s="9"/>
      <c r="I338" s="9"/>
      <c r="J338" s="9"/>
      <c r="K338" s="9"/>
      <c r="L338" s="9"/>
      <c r="M338" s="9"/>
    </row>
    <row r="339" spans="1:51" ht="20.65" customHeight="1" x14ac:dyDescent="0.3">
      <c r="A339" s="7"/>
      <c r="B339" s="7"/>
      <c r="C339" s="14"/>
      <c r="D339" s="9"/>
      <c r="E339" s="9"/>
      <c r="F339" s="9"/>
      <c r="G339" s="9"/>
      <c r="H339" s="9"/>
      <c r="I339" s="9"/>
      <c r="J339" s="9"/>
      <c r="K339" s="9"/>
      <c r="L339" s="9"/>
      <c r="M339" s="9"/>
    </row>
    <row r="340" spans="1:51" ht="20.65" customHeight="1" x14ac:dyDescent="0.3">
      <c r="A340" s="10" t="s">
        <v>72</v>
      </c>
      <c r="B340" s="11"/>
      <c r="C340" s="12"/>
      <c r="D340" s="13"/>
      <c r="E340" s="13"/>
      <c r="F340" s="13">
        <f>ROUNDDOWN(SUMIF(Q321:Q339, "1", F321:F339), 0)</f>
        <v>0</v>
      </c>
      <c r="G340" s="13"/>
      <c r="H340" s="13">
        <f>ROUNDDOWN(SUMIF(Q321:Q339, "1", H321:H339), 0)</f>
        <v>0</v>
      </c>
      <c r="I340" s="13"/>
      <c r="J340" s="13">
        <f>ROUNDDOWN(SUMIF(Q321:Q339, "1", J321:J339), 0)</f>
        <v>0</v>
      </c>
      <c r="K340" s="13"/>
      <c r="L340" s="13">
        <f>F340+H340+J340</f>
        <v>0</v>
      </c>
      <c r="M340" s="13"/>
      <c r="R340">
        <f t="shared" ref="R340:AY340" si="165">ROUNDDOWN(SUM(R321:R336), 0)</f>
        <v>0</v>
      </c>
      <c r="S340">
        <f t="shared" si="165"/>
        <v>0</v>
      </c>
      <c r="T340">
        <f t="shared" si="165"/>
        <v>0</v>
      </c>
      <c r="U340">
        <f t="shared" si="165"/>
        <v>0</v>
      </c>
      <c r="V340">
        <f t="shared" si="165"/>
        <v>0</v>
      </c>
      <c r="W340">
        <f t="shared" si="165"/>
        <v>0</v>
      </c>
      <c r="X340">
        <f t="shared" si="165"/>
        <v>0</v>
      </c>
      <c r="Y340">
        <f t="shared" si="165"/>
        <v>0</v>
      </c>
      <c r="Z340">
        <f t="shared" si="165"/>
        <v>0</v>
      </c>
      <c r="AA340">
        <f t="shared" si="165"/>
        <v>0</v>
      </c>
      <c r="AB340">
        <f t="shared" si="165"/>
        <v>0</v>
      </c>
      <c r="AC340">
        <f t="shared" si="165"/>
        <v>0</v>
      </c>
      <c r="AD340">
        <f t="shared" si="165"/>
        <v>0</v>
      </c>
      <c r="AE340">
        <f t="shared" si="165"/>
        <v>0</v>
      </c>
      <c r="AF340">
        <f t="shared" si="165"/>
        <v>0</v>
      </c>
      <c r="AG340">
        <f t="shared" si="165"/>
        <v>0</v>
      </c>
      <c r="AH340">
        <f t="shared" si="165"/>
        <v>0</v>
      </c>
      <c r="AI340">
        <f t="shared" si="165"/>
        <v>0</v>
      </c>
      <c r="AJ340">
        <f t="shared" si="165"/>
        <v>0</v>
      </c>
      <c r="AK340">
        <f t="shared" si="165"/>
        <v>0</v>
      </c>
      <c r="AL340">
        <f t="shared" si="165"/>
        <v>0</v>
      </c>
      <c r="AM340">
        <f t="shared" si="165"/>
        <v>0</v>
      </c>
      <c r="AN340">
        <f t="shared" si="165"/>
        <v>0</v>
      </c>
      <c r="AO340">
        <f t="shared" si="165"/>
        <v>0</v>
      </c>
      <c r="AP340">
        <f t="shared" si="165"/>
        <v>0</v>
      </c>
      <c r="AQ340">
        <f t="shared" si="165"/>
        <v>0</v>
      </c>
      <c r="AR340">
        <f t="shared" si="165"/>
        <v>0</v>
      </c>
      <c r="AS340">
        <f t="shared" si="165"/>
        <v>0</v>
      </c>
      <c r="AT340">
        <f t="shared" si="165"/>
        <v>0</v>
      </c>
      <c r="AU340">
        <f t="shared" si="165"/>
        <v>0</v>
      </c>
      <c r="AV340">
        <f t="shared" si="165"/>
        <v>0</v>
      </c>
      <c r="AW340">
        <f t="shared" si="165"/>
        <v>0</v>
      </c>
      <c r="AX340">
        <f t="shared" si="165"/>
        <v>0</v>
      </c>
      <c r="AY340">
        <f t="shared" si="165"/>
        <v>0</v>
      </c>
    </row>
    <row r="341" spans="1:51" ht="20.65" customHeight="1" x14ac:dyDescent="0.3">
      <c r="A341" s="20" t="s">
        <v>248</v>
      </c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</row>
    <row r="342" spans="1:51" ht="20.65" customHeight="1" x14ac:dyDescent="0.3">
      <c r="A342" s="6" t="s">
        <v>18</v>
      </c>
      <c r="B342" s="6" t="s">
        <v>18</v>
      </c>
      <c r="C342" s="8" t="s">
        <v>3</v>
      </c>
      <c r="D342" s="9">
        <v>6.0369999999999999</v>
      </c>
      <c r="E342" s="9"/>
      <c r="F342" s="9"/>
      <c r="G342" s="9"/>
      <c r="H342" s="9"/>
      <c r="I342" s="9"/>
      <c r="J342" s="9"/>
      <c r="K342" s="9"/>
      <c r="L342" s="9"/>
      <c r="M342" s="15"/>
      <c r="O342" t="str">
        <f>"01"</f>
        <v>01</v>
      </c>
      <c r="P342" s="1" t="s">
        <v>71</v>
      </c>
      <c r="Q342">
        <v>1</v>
      </c>
      <c r="R342">
        <f>IF(P342="기계경비", J342, 0)</f>
        <v>0</v>
      </c>
      <c r="S342">
        <f>IF(P342="운반비", L342, 0)</f>
        <v>0</v>
      </c>
      <c r="T342">
        <f>IF(P342="작업부산물", F342, 0)</f>
        <v>0</v>
      </c>
      <c r="U342">
        <f>IF(P342="관급", F342, 0)</f>
        <v>0</v>
      </c>
      <c r="V342">
        <f>IF(P342="외주비", J342, 0)</f>
        <v>0</v>
      </c>
      <c r="W342">
        <f>IF(P342="장비비", J342, 0)</f>
        <v>0</v>
      </c>
      <c r="X342">
        <f>IF(P342="폐기물처리비", L342, 0)</f>
        <v>0</v>
      </c>
      <c r="Y342">
        <f>IF(P342="가설비", J342, 0)</f>
        <v>0</v>
      </c>
      <c r="Z342">
        <f>IF(P342="잡비제외분", F342, 0)</f>
        <v>0</v>
      </c>
      <c r="AA342">
        <f>IF(P342="사급자재대", L342, 0)</f>
        <v>0</v>
      </c>
      <c r="AB342">
        <f>IF(P342="관급자재대", L342, 0)</f>
        <v>0</v>
      </c>
      <c r="AC342">
        <f>IF(P342="사용자항목1", L342, 0)</f>
        <v>0</v>
      </c>
      <c r="AD342">
        <f>IF(P342="사용자항목2", L342, 0)</f>
        <v>0</v>
      </c>
      <c r="AE342">
        <f>IF(P342="안전관리비", L342, 0)</f>
        <v>0</v>
      </c>
      <c r="AF342">
        <f>IF(P342="품질관리비", L342, 0)</f>
        <v>0</v>
      </c>
      <c r="AG342">
        <f>IF(P342="작업부산물(철거해체)", L342, 0)</f>
        <v>0</v>
      </c>
      <c r="AH342">
        <f>IF(P342="사용자항목6", L342, 0)</f>
        <v>0</v>
      </c>
      <c r="AI342">
        <f>IF(P342="사용자항목7", L342, 0)</f>
        <v>0</v>
      </c>
      <c r="AJ342">
        <f>IF(P342="사용자항목8", L342, 0)</f>
        <v>0</v>
      </c>
      <c r="AK342">
        <f>IF(P342="사용자항목9", L342, 0)</f>
        <v>0</v>
      </c>
      <c r="AL342">
        <f>IF(P342="사용자항목10", L342, 0)</f>
        <v>0</v>
      </c>
      <c r="AM342">
        <f>IF(P342="사용자항목11", L342, 0)</f>
        <v>0</v>
      </c>
      <c r="AN342">
        <f>IF(P342="사용자항목12", L342, 0)</f>
        <v>0</v>
      </c>
      <c r="AO342">
        <f>IF(P342="사용자항목13", L342, 0)</f>
        <v>0</v>
      </c>
      <c r="AP342">
        <f>IF(P342="사용자항목14", L342, 0)</f>
        <v>0</v>
      </c>
      <c r="AQ342">
        <f>IF(P342="사용자항목15", L342, 0)</f>
        <v>0</v>
      </c>
      <c r="AR342">
        <f>IF(P342="사용자항목16", L342, 0)</f>
        <v>0</v>
      </c>
      <c r="AS342">
        <f>IF(P342="사용자항목17", L342, 0)</f>
        <v>0</v>
      </c>
      <c r="AT342">
        <f>IF(P342="사용자항목18", L342, 0)</f>
        <v>0</v>
      </c>
      <c r="AU342">
        <f>IF(P342="사용자항목19", L342, 0)</f>
        <v>0</v>
      </c>
    </row>
    <row r="343" spans="1:51" ht="20.65" customHeight="1" x14ac:dyDescent="0.3">
      <c r="A343" s="6" t="s">
        <v>34</v>
      </c>
      <c r="B343" s="6" t="s">
        <v>34</v>
      </c>
      <c r="C343" s="8" t="s">
        <v>35</v>
      </c>
      <c r="D343" s="9">
        <v>72</v>
      </c>
      <c r="E343" s="9"/>
      <c r="F343" s="9"/>
      <c r="G343" s="9"/>
      <c r="H343" s="9"/>
      <c r="I343" s="9"/>
      <c r="J343" s="9"/>
      <c r="K343" s="9"/>
      <c r="L343" s="9"/>
      <c r="M343" s="9"/>
      <c r="O343" t="str">
        <f>"01"</f>
        <v>01</v>
      </c>
      <c r="P343" s="1" t="s">
        <v>71</v>
      </c>
      <c r="Q343">
        <v>1</v>
      </c>
      <c r="R343">
        <f>IF(P343="기계경비", J343, 0)</f>
        <v>0</v>
      </c>
      <c r="S343">
        <f>IF(P343="운반비", L343, 0)</f>
        <v>0</v>
      </c>
      <c r="T343">
        <f>IF(P343="작업부산물", F343, 0)</f>
        <v>0</v>
      </c>
      <c r="U343">
        <f>IF(P343="관급", F343, 0)</f>
        <v>0</v>
      </c>
      <c r="V343">
        <f>IF(P343="외주비", J343, 0)</f>
        <v>0</v>
      </c>
      <c r="W343">
        <f>IF(P343="장비비", J343, 0)</f>
        <v>0</v>
      </c>
      <c r="X343">
        <f>IF(P343="폐기물처리비", L343, 0)</f>
        <v>0</v>
      </c>
      <c r="Y343">
        <f>IF(P343="가설비", J343, 0)</f>
        <v>0</v>
      </c>
      <c r="Z343">
        <f>IF(P343="잡비제외분", F343, 0)</f>
        <v>0</v>
      </c>
      <c r="AA343">
        <f>IF(P343="사급자재대", L343, 0)</f>
        <v>0</v>
      </c>
      <c r="AB343">
        <f>IF(P343="관급자재대", L343, 0)</f>
        <v>0</v>
      </c>
      <c r="AC343">
        <f>IF(P343="사용자항목1", L343, 0)</f>
        <v>0</v>
      </c>
      <c r="AD343">
        <f>IF(P343="사용자항목2", L343, 0)</f>
        <v>0</v>
      </c>
      <c r="AE343">
        <f>IF(P343="안전관리비", L343, 0)</f>
        <v>0</v>
      </c>
      <c r="AF343">
        <f>IF(P343="품질관리비", L343, 0)</f>
        <v>0</v>
      </c>
      <c r="AG343">
        <f>IF(P343="작업부산물(철거해체)", L343, 0)</f>
        <v>0</v>
      </c>
      <c r="AH343">
        <f>IF(P343="사용자항목6", L343, 0)</f>
        <v>0</v>
      </c>
      <c r="AI343">
        <f>IF(P343="사용자항목7", L343, 0)</f>
        <v>0</v>
      </c>
      <c r="AJ343">
        <f>IF(P343="사용자항목8", L343, 0)</f>
        <v>0</v>
      </c>
      <c r="AK343">
        <f>IF(P343="사용자항목9", L343, 0)</f>
        <v>0</v>
      </c>
      <c r="AL343">
        <f>IF(P343="사용자항목10", L343, 0)</f>
        <v>0</v>
      </c>
      <c r="AM343">
        <f>IF(P343="사용자항목11", L343, 0)</f>
        <v>0</v>
      </c>
      <c r="AN343">
        <f>IF(P343="사용자항목12", L343, 0)</f>
        <v>0</v>
      </c>
      <c r="AO343">
        <f>IF(P343="사용자항목13", L343, 0)</f>
        <v>0</v>
      </c>
      <c r="AP343">
        <f>IF(P343="사용자항목14", L343, 0)</f>
        <v>0</v>
      </c>
      <c r="AQ343">
        <f>IF(P343="사용자항목15", L343, 0)</f>
        <v>0</v>
      </c>
      <c r="AR343">
        <f>IF(P343="사용자항목16", L343, 0)</f>
        <v>0</v>
      </c>
      <c r="AS343">
        <f>IF(P343="사용자항목17", L343, 0)</f>
        <v>0</v>
      </c>
      <c r="AT343">
        <f>IF(P343="사용자항목18", L343, 0)</f>
        <v>0</v>
      </c>
      <c r="AU343">
        <f>IF(P343="사용자항목19", L343, 0)</f>
        <v>0</v>
      </c>
    </row>
    <row r="344" spans="1:51" ht="20.65" customHeight="1" x14ac:dyDescent="0.3">
      <c r="A344" s="6" t="s">
        <v>48</v>
      </c>
      <c r="B344" s="6" t="s">
        <v>49</v>
      </c>
      <c r="C344" s="8" t="s">
        <v>8</v>
      </c>
      <c r="D344" s="9">
        <v>14524.817999999999</v>
      </c>
      <c r="E344" s="9"/>
      <c r="F344" s="9"/>
      <c r="G344" s="9"/>
      <c r="H344" s="9"/>
      <c r="I344" s="9"/>
      <c r="J344" s="9"/>
      <c r="K344" s="9"/>
      <c r="L344" s="9"/>
      <c r="M344" s="15"/>
      <c r="O344" t="str">
        <f>"01"</f>
        <v>01</v>
      </c>
      <c r="P344" s="1" t="s">
        <v>71</v>
      </c>
      <c r="Q344">
        <v>1</v>
      </c>
      <c r="R344">
        <f>IF(P344="기계경비", J344, 0)</f>
        <v>0</v>
      </c>
      <c r="S344">
        <f>IF(P344="운반비", L344, 0)</f>
        <v>0</v>
      </c>
      <c r="T344">
        <f>IF(P344="작업부산물", F344, 0)</f>
        <v>0</v>
      </c>
      <c r="U344">
        <f>IF(P344="관급", F344, 0)</f>
        <v>0</v>
      </c>
      <c r="V344">
        <f>IF(P344="외주비", J344, 0)</f>
        <v>0</v>
      </c>
      <c r="W344">
        <f>IF(P344="장비비", J344, 0)</f>
        <v>0</v>
      </c>
      <c r="X344">
        <f>IF(P344="폐기물처리비", L344, 0)</f>
        <v>0</v>
      </c>
      <c r="Y344">
        <f>IF(P344="가설비", J344, 0)</f>
        <v>0</v>
      </c>
      <c r="Z344">
        <f>IF(P344="잡비제외분", F344, 0)</f>
        <v>0</v>
      </c>
      <c r="AA344">
        <f>IF(P344="사급자재대", L344, 0)</f>
        <v>0</v>
      </c>
      <c r="AB344">
        <f>IF(P344="관급자재대", L344, 0)</f>
        <v>0</v>
      </c>
      <c r="AC344">
        <f>IF(P344="사용자항목1", L344, 0)</f>
        <v>0</v>
      </c>
      <c r="AD344">
        <f>IF(P344="사용자항목2", L344, 0)</f>
        <v>0</v>
      </c>
      <c r="AE344">
        <f>IF(P344="안전관리비", L344, 0)</f>
        <v>0</v>
      </c>
      <c r="AF344">
        <f>IF(P344="품질관리비", L344, 0)</f>
        <v>0</v>
      </c>
      <c r="AG344">
        <f>IF(P344="작업부산물(철거해체)", L344, 0)</f>
        <v>0</v>
      </c>
      <c r="AH344">
        <f>IF(P344="사용자항목6", L344, 0)</f>
        <v>0</v>
      </c>
      <c r="AI344">
        <f>IF(P344="사용자항목7", L344, 0)</f>
        <v>0</v>
      </c>
      <c r="AJ344">
        <f>IF(P344="사용자항목8", L344, 0)</f>
        <v>0</v>
      </c>
      <c r="AK344">
        <f>IF(P344="사용자항목9", L344, 0)</f>
        <v>0</v>
      </c>
      <c r="AL344">
        <f>IF(P344="사용자항목10", L344, 0)</f>
        <v>0</v>
      </c>
      <c r="AM344">
        <f>IF(P344="사용자항목11", L344, 0)</f>
        <v>0</v>
      </c>
      <c r="AN344">
        <f>IF(P344="사용자항목12", L344, 0)</f>
        <v>0</v>
      </c>
      <c r="AO344">
        <f>IF(P344="사용자항목13", L344, 0)</f>
        <v>0</v>
      </c>
      <c r="AP344">
        <f>IF(P344="사용자항목14", L344, 0)</f>
        <v>0</v>
      </c>
      <c r="AQ344">
        <f>IF(P344="사용자항목15", L344, 0)</f>
        <v>0</v>
      </c>
      <c r="AR344">
        <f>IF(P344="사용자항목16", L344, 0)</f>
        <v>0</v>
      </c>
      <c r="AS344">
        <f>IF(P344="사용자항목17", L344, 0)</f>
        <v>0</v>
      </c>
      <c r="AT344">
        <f>IF(P344="사용자항목18", L344, 0)</f>
        <v>0</v>
      </c>
      <c r="AU344">
        <f>IF(P344="사용자항목19", L344, 0)</f>
        <v>0</v>
      </c>
    </row>
    <row r="345" spans="1:51" ht="20.65" customHeight="1" x14ac:dyDescent="0.3">
      <c r="A345" s="7"/>
      <c r="B345" s="7"/>
      <c r="C345" s="14"/>
      <c r="D345" s="9"/>
      <c r="E345" s="9"/>
      <c r="F345" s="9"/>
      <c r="G345" s="9"/>
      <c r="H345" s="9"/>
      <c r="I345" s="9"/>
      <c r="J345" s="9"/>
      <c r="K345" s="9"/>
      <c r="L345" s="9"/>
      <c r="M345" s="9"/>
    </row>
    <row r="346" spans="1:51" ht="20.65" customHeight="1" x14ac:dyDescent="0.3">
      <c r="A346" s="7"/>
      <c r="B346" s="7"/>
      <c r="C346" s="14"/>
      <c r="D346" s="9"/>
      <c r="E346" s="9"/>
      <c r="F346" s="9"/>
      <c r="G346" s="9"/>
      <c r="H346" s="9"/>
      <c r="I346" s="9"/>
      <c r="J346" s="9"/>
      <c r="K346" s="9"/>
      <c r="L346" s="9"/>
      <c r="M346" s="9"/>
    </row>
    <row r="347" spans="1:51" ht="20.65" customHeight="1" x14ac:dyDescent="0.3">
      <c r="A347" s="7"/>
      <c r="B347" s="7"/>
      <c r="C347" s="14"/>
      <c r="D347" s="9"/>
      <c r="E347" s="9"/>
      <c r="F347" s="9"/>
      <c r="G347" s="9"/>
      <c r="H347" s="9"/>
      <c r="I347" s="9"/>
      <c r="J347" s="9"/>
      <c r="K347" s="9"/>
      <c r="L347" s="9"/>
      <c r="M347" s="9"/>
    </row>
    <row r="348" spans="1:51" ht="20.65" customHeight="1" x14ac:dyDescent="0.3">
      <c r="A348" s="7"/>
      <c r="B348" s="7"/>
      <c r="C348" s="14"/>
      <c r="D348" s="9"/>
      <c r="E348" s="9"/>
      <c r="F348" s="9"/>
      <c r="G348" s="9"/>
      <c r="H348" s="9"/>
      <c r="I348" s="9"/>
      <c r="J348" s="9"/>
      <c r="K348" s="9"/>
      <c r="L348" s="9"/>
      <c r="M348" s="9"/>
    </row>
    <row r="349" spans="1:51" ht="20.65" customHeight="1" x14ac:dyDescent="0.3">
      <c r="A349" s="7"/>
      <c r="B349" s="7"/>
      <c r="C349" s="14"/>
      <c r="D349" s="9"/>
      <c r="E349" s="9"/>
      <c r="F349" s="9"/>
      <c r="G349" s="9"/>
      <c r="H349" s="9"/>
      <c r="I349" s="9"/>
      <c r="J349" s="9"/>
      <c r="K349" s="9"/>
      <c r="L349" s="9"/>
      <c r="M349" s="9"/>
    </row>
    <row r="350" spans="1:51" ht="20.65" customHeight="1" x14ac:dyDescent="0.3">
      <c r="A350" s="7"/>
      <c r="B350" s="7"/>
      <c r="C350" s="14"/>
      <c r="D350" s="9"/>
      <c r="E350" s="9"/>
      <c r="F350" s="9"/>
      <c r="G350" s="9"/>
      <c r="H350" s="9"/>
      <c r="I350" s="9"/>
      <c r="J350" s="9"/>
      <c r="K350" s="9"/>
      <c r="L350" s="9"/>
      <c r="M350" s="9"/>
    </row>
    <row r="351" spans="1:51" ht="20.65" customHeight="1" x14ac:dyDescent="0.3">
      <c r="A351" s="7"/>
      <c r="B351" s="7"/>
      <c r="C351" s="14"/>
      <c r="D351" s="9"/>
      <c r="E351" s="9"/>
      <c r="F351" s="9"/>
      <c r="G351" s="9"/>
      <c r="H351" s="9"/>
      <c r="I351" s="9"/>
      <c r="J351" s="9"/>
      <c r="K351" s="9"/>
      <c r="L351" s="9"/>
      <c r="M351" s="9"/>
    </row>
    <row r="352" spans="1:51" ht="20.65" customHeight="1" x14ac:dyDescent="0.3">
      <c r="A352" s="7"/>
      <c r="B352" s="7"/>
      <c r="C352" s="14"/>
      <c r="D352" s="9"/>
      <c r="E352" s="9"/>
      <c r="F352" s="9"/>
      <c r="G352" s="9"/>
      <c r="H352" s="9"/>
      <c r="I352" s="9"/>
      <c r="J352" s="9"/>
      <c r="K352" s="9"/>
      <c r="L352" s="9"/>
      <c r="M352" s="9"/>
    </row>
    <row r="353" spans="1:51" ht="20.65" customHeight="1" x14ac:dyDescent="0.3">
      <c r="A353" s="7"/>
      <c r="B353" s="7"/>
      <c r="C353" s="14"/>
      <c r="D353" s="9"/>
      <c r="E353" s="9"/>
      <c r="F353" s="9"/>
      <c r="G353" s="9"/>
      <c r="H353" s="9"/>
      <c r="I353" s="9"/>
      <c r="J353" s="9"/>
      <c r="K353" s="9"/>
      <c r="L353" s="9"/>
      <c r="M353" s="9"/>
    </row>
    <row r="354" spans="1:51" ht="20.65" customHeight="1" x14ac:dyDescent="0.3">
      <c r="A354" s="7"/>
      <c r="B354" s="7"/>
      <c r="C354" s="14"/>
      <c r="D354" s="9"/>
      <c r="E354" s="9"/>
      <c r="F354" s="9"/>
      <c r="G354" s="9"/>
      <c r="H354" s="9"/>
      <c r="I354" s="9"/>
      <c r="J354" s="9"/>
      <c r="K354" s="9"/>
      <c r="L354" s="9"/>
      <c r="M354" s="9"/>
    </row>
    <row r="355" spans="1:51" ht="20.65" customHeight="1" x14ac:dyDescent="0.3">
      <c r="A355" s="7"/>
      <c r="B355" s="7"/>
      <c r="C355" s="14"/>
      <c r="D355" s="9"/>
      <c r="E355" s="9"/>
      <c r="F355" s="9"/>
      <c r="G355" s="9"/>
      <c r="H355" s="9"/>
      <c r="I355" s="9"/>
      <c r="J355" s="9"/>
      <c r="K355" s="9"/>
      <c r="L355" s="9"/>
      <c r="M355" s="9"/>
    </row>
    <row r="356" spans="1:51" ht="20.65" customHeight="1" x14ac:dyDescent="0.3">
      <c r="A356" s="7"/>
      <c r="B356" s="7"/>
      <c r="C356" s="14"/>
      <c r="D356" s="9"/>
      <c r="E356" s="9"/>
      <c r="F356" s="9"/>
      <c r="G356" s="9"/>
      <c r="H356" s="9"/>
      <c r="I356" s="9"/>
      <c r="J356" s="9"/>
      <c r="K356" s="9"/>
      <c r="L356" s="9"/>
      <c r="M356" s="9"/>
    </row>
    <row r="357" spans="1:51" ht="20.65" customHeight="1" x14ac:dyDescent="0.3">
      <c r="A357" s="7"/>
      <c r="B357" s="7"/>
      <c r="C357" s="14"/>
      <c r="D357" s="9"/>
      <c r="E357" s="9"/>
      <c r="F357" s="9"/>
      <c r="G357" s="9"/>
      <c r="H357" s="9"/>
      <c r="I357" s="9"/>
      <c r="J357" s="9"/>
      <c r="K357" s="9"/>
      <c r="L357" s="9"/>
      <c r="M357" s="9"/>
    </row>
    <row r="358" spans="1:51" ht="20.65" customHeight="1" x14ac:dyDescent="0.3">
      <c r="A358" s="7"/>
      <c r="B358" s="7"/>
      <c r="C358" s="14"/>
      <c r="D358" s="9"/>
      <c r="E358" s="9"/>
      <c r="F358" s="9"/>
      <c r="G358" s="9"/>
      <c r="H358" s="9"/>
      <c r="I358" s="9"/>
      <c r="J358" s="9"/>
      <c r="K358" s="9"/>
      <c r="L358" s="9"/>
      <c r="M358" s="9"/>
    </row>
    <row r="359" spans="1:51" ht="20.65" customHeight="1" x14ac:dyDescent="0.3">
      <c r="A359" s="7"/>
      <c r="B359" s="7"/>
      <c r="C359" s="14"/>
      <c r="D359" s="9"/>
      <c r="E359" s="9"/>
      <c r="F359" s="9"/>
      <c r="G359" s="9"/>
      <c r="H359" s="9"/>
      <c r="I359" s="9"/>
      <c r="J359" s="9"/>
      <c r="K359" s="9"/>
      <c r="L359" s="9"/>
      <c r="M359" s="9"/>
    </row>
    <row r="360" spans="1:51" ht="20.65" customHeight="1" x14ac:dyDescent="0.3">
      <c r="A360" s="7"/>
      <c r="B360" s="7"/>
      <c r="C360" s="14"/>
      <c r="D360" s="9"/>
      <c r="E360" s="9"/>
      <c r="F360" s="9"/>
      <c r="G360" s="9"/>
      <c r="H360" s="9"/>
      <c r="I360" s="9"/>
      <c r="J360" s="9"/>
      <c r="K360" s="9"/>
      <c r="L360" s="9"/>
      <c r="M360" s="9"/>
    </row>
    <row r="361" spans="1:51" ht="20.65" customHeight="1" x14ac:dyDescent="0.3">
      <c r="A361" s="10" t="s">
        <v>72</v>
      </c>
      <c r="B361" s="11"/>
      <c r="C361" s="12"/>
      <c r="D361" s="13"/>
      <c r="E361" s="13"/>
      <c r="F361" s="13">
        <f>ROUNDDOWN(SUMIF(Q342:Q360, "1", F342:F360), 0)</f>
        <v>0</v>
      </c>
      <c r="G361" s="13"/>
      <c r="H361" s="13">
        <f>ROUNDDOWN(SUMIF(Q342:Q360, "1", H342:H360), 0)</f>
        <v>0</v>
      </c>
      <c r="I361" s="13"/>
      <c r="J361" s="13">
        <f>ROUNDDOWN(SUMIF(Q342:Q360, "1", J342:J360), 0)</f>
        <v>0</v>
      </c>
      <c r="K361" s="13"/>
      <c r="L361" s="13">
        <f>F361+H361+J361</f>
        <v>0</v>
      </c>
      <c r="M361" s="13"/>
      <c r="R361">
        <f t="shared" ref="R361:AY361" si="166">ROUNDDOWN(SUM(R342:R344), 0)</f>
        <v>0</v>
      </c>
      <c r="S361">
        <f t="shared" si="166"/>
        <v>0</v>
      </c>
      <c r="T361">
        <f t="shared" si="166"/>
        <v>0</v>
      </c>
      <c r="U361">
        <f t="shared" si="166"/>
        <v>0</v>
      </c>
      <c r="V361">
        <f t="shared" si="166"/>
        <v>0</v>
      </c>
      <c r="W361">
        <f t="shared" si="166"/>
        <v>0</v>
      </c>
      <c r="X361">
        <f t="shared" si="166"/>
        <v>0</v>
      </c>
      <c r="Y361">
        <f t="shared" si="166"/>
        <v>0</v>
      </c>
      <c r="Z361">
        <f t="shared" si="166"/>
        <v>0</v>
      </c>
      <c r="AA361">
        <f t="shared" si="166"/>
        <v>0</v>
      </c>
      <c r="AB361">
        <f t="shared" si="166"/>
        <v>0</v>
      </c>
      <c r="AC361">
        <f t="shared" si="166"/>
        <v>0</v>
      </c>
      <c r="AD361">
        <f t="shared" si="166"/>
        <v>0</v>
      </c>
      <c r="AE361">
        <f t="shared" si="166"/>
        <v>0</v>
      </c>
      <c r="AF361">
        <f t="shared" si="166"/>
        <v>0</v>
      </c>
      <c r="AG361">
        <f t="shared" si="166"/>
        <v>0</v>
      </c>
      <c r="AH361">
        <f t="shared" si="166"/>
        <v>0</v>
      </c>
      <c r="AI361">
        <f t="shared" si="166"/>
        <v>0</v>
      </c>
      <c r="AJ361">
        <f t="shared" si="166"/>
        <v>0</v>
      </c>
      <c r="AK361">
        <f t="shared" si="166"/>
        <v>0</v>
      </c>
      <c r="AL361">
        <f t="shared" si="166"/>
        <v>0</v>
      </c>
      <c r="AM361">
        <f t="shared" si="166"/>
        <v>0</v>
      </c>
      <c r="AN361">
        <f t="shared" si="166"/>
        <v>0</v>
      </c>
      <c r="AO361">
        <f t="shared" si="166"/>
        <v>0</v>
      </c>
      <c r="AP361">
        <f t="shared" si="166"/>
        <v>0</v>
      </c>
      <c r="AQ361">
        <f t="shared" si="166"/>
        <v>0</v>
      </c>
      <c r="AR361">
        <f t="shared" si="166"/>
        <v>0</v>
      </c>
      <c r="AS361">
        <f t="shared" si="166"/>
        <v>0</v>
      </c>
      <c r="AT361">
        <f t="shared" si="166"/>
        <v>0</v>
      </c>
      <c r="AU361">
        <f t="shared" si="166"/>
        <v>0</v>
      </c>
      <c r="AV361">
        <f t="shared" si="166"/>
        <v>0</v>
      </c>
      <c r="AW361">
        <f t="shared" si="166"/>
        <v>0</v>
      </c>
      <c r="AX361">
        <f t="shared" si="166"/>
        <v>0</v>
      </c>
      <c r="AY361">
        <f t="shared" si="166"/>
        <v>0</v>
      </c>
    </row>
  </sheetData>
  <mergeCells count="28">
    <mergeCell ref="A89:M89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M5"/>
    <mergeCell ref="A26:M26"/>
    <mergeCell ref="A47:M47"/>
    <mergeCell ref="A68:M68"/>
    <mergeCell ref="A341:M341"/>
    <mergeCell ref="A110:M110"/>
    <mergeCell ref="A131:M131"/>
    <mergeCell ref="A152:M152"/>
    <mergeCell ref="A173:M173"/>
    <mergeCell ref="A194:M194"/>
    <mergeCell ref="A215:M215"/>
    <mergeCell ref="A236:M236"/>
    <mergeCell ref="A257:M257"/>
    <mergeCell ref="A278:M278"/>
    <mergeCell ref="A299:M299"/>
    <mergeCell ref="A320:M320"/>
  </mergeCells>
  <phoneticPr fontId="1" type="noConversion"/>
  <conditionalFormatting sqref="A6:M361 A5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4090148180296356" right="0" top="0.54405108810217628" bottom="0.1388888888888889" header="0.3" footer="0.1388888888888889"/>
  <pageSetup paperSize="9" orientation="landscape" r:id="rId1"/>
  <rowBreaks count="17" manualBreakCount="17">
    <brk id="25" max="16383" man="1"/>
    <brk id="46" max="16383" man="1"/>
    <brk id="67" max="16383" man="1"/>
    <brk id="88" max="16383" man="1"/>
    <brk id="109" max="16383" man="1"/>
    <brk id="130" max="16383" man="1"/>
    <brk id="151" max="16383" man="1"/>
    <brk id="172" max="16383" man="1"/>
    <brk id="193" max="16383" man="1"/>
    <brk id="214" max="16383" man="1"/>
    <brk id="235" max="16383" man="1"/>
    <brk id="256" max="16383" man="1"/>
    <brk id="277" max="16383" man="1"/>
    <brk id="298" max="16383" man="1"/>
    <brk id="319" max="16383" man="1"/>
    <brk id="340" max="16383" man="1"/>
    <brk id="3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2026-07-10T09:03:47Z</dcterms:created>
  <dcterms:modified xsi:type="dcterms:W3CDTF">2026-07-23T09:06:36Z</dcterms:modified>
</cp:coreProperties>
</file>