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drawings/drawing3.xml" ContentType="application/vnd.openxmlformats-officedocument.drawing+xml"/>
  <Override PartName="/xl/comments6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박기홍\001. 의성군위지사(23.05.02~\004. 의성군위지사(26년)\007. 과실전문생산단지 기반조성사업(감계, 신계, 실업)\1-2. 신계\"/>
    </mc:Choice>
  </mc:AlternateContent>
  <xr:revisionPtr revIDLastSave="0" documentId="13_ncr:1_{81BEEF58-3F3C-4D71-9253-081DF89AC4E9}" xr6:coauthVersionLast="36" xr6:coauthVersionMax="36" xr10:uidLastSave="{00000000-0000-0000-0000-000000000000}"/>
  <bookViews>
    <workbookView xWindow="-120" yWindow="-120" windowWidth="29040" windowHeight="15840" tabRatio="896" xr2:uid="{18666B31-2C98-4E06-8813-AD0EAB09373A}"/>
  </bookViews>
  <sheets>
    <sheet name="표지" sheetId="22" r:id="rId1"/>
    <sheet name="1. 용역비 산출내역" sheetId="24" r:id="rId2"/>
    <sheet name="2. 설계비 산출근거" sheetId="15" r:id="rId3"/>
    <sheet name="3. 공제요율" sheetId="11" r:id="rId4"/>
    <sheet name="4. 용역일수 산출내역" sheetId="14" r:id="rId5"/>
    <sheet name="추가업무 →" sheetId="26" r:id="rId6"/>
    <sheet name="측량비 산출내역" sheetId="27" r:id="rId7"/>
    <sheet name="조사업무량(측량)" sheetId="50" r:id="rId8"/>
    <sheet name="기술자분류(측량)" sheetId="51" r:id="rId9"/>
    <sheet name="수준점" sheetId="52" r:id="rId10"/>
    <sheet name="토질조사비 산출내역" sheetId="33" state="hidden" r:id="rId11"/>
    <sheet name="지질조사비 산출내역" sheetId="45" state="hidden" r:id="rId12"/>
    <sheet name="조사비 내역" sheetId="40" state="hidden" r:id="rId13"/>
    <sheet name="조사개요" sheetId="46" state="hidden" r:id="rId14"/>
    <sheet name="조사량" sheetId="41" state="hidden" r:id="rId15"/>
    <sheet name="소요일수" sheetId="42" state="hidden" r:id="rId16"/>
    <sheet name="일위대가" sheetId="43" state="hidden" r:id="rId17"/>
    <sheet name="단가표" sheetId="44" state="hidden" r:id="rId18"/>
    <sheet name="조사측량용단가(2026상)" sheetId="30" r:id="rId19"/>
    <sheet name="측량기술자임금(2026)" sheetId="31" r:id="rId20"/>
    <sheet name="엔지니어링 임금실태조사결과(2026)" sheetId="39" r:id="rId21"/>
  </sheets>
  <externalReferences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</externalReferences>
  <definedNames>
    <definedName name="_">#N/A</definedName>
    <definedName name="________a122" localSheetId="9" hidden="1">{#N/A,#N/A,FALSE,"속도"}</definedName>
    <definedName name="________a122" hidden="1">{#N/A,#N/A,FALSE,"속도"}</definedName>
    <definedName name="_______a122" localSheetId="9" hidden="1">{#N/A,#N/A,FALSE,"속도"}</definedName>
    <definedName name="_______a122" hidden="1">{#N/A,#N/A,FALSE,"속도"}</definedName>
    <definedName name="______a122" localSheetId="9" hidden="1">{#N/A,#N/A,FALSE,"속도"}</definedName>
    <definedName name="______a122" hidden="1">{#N/A,#N/A,FALSE,"속도"}</definedName>
    <definedName name="___1_0_F" hidden="1">[1]노임단가!#REF!</definedName>
    <definedName name="___2_2_0_Parse" hidden="1">[1]노임단가!#REF!</definedName>
    <definedName name="___HSH1">#REF!</definedName>
    <definedName name="___HSH2">#REF!</definedName>
    <definedName name="___NP1">#REF!</definedName>
    <definedName name="___NP2">#REF!</definedName>
    <definedName name="___NSH1">#REF!</definedName>
    <definedName name="___NSH2">#REF!</definedName>
    <definedName name="___p1">'[2]#REF'!$A$1:$M$40</definedName>
    <definedName name="___PL2">#REF!</definedName>
    <definedName name="___PL3">#REF!</definedName>
    <definedName name="___SBB1">#REF!</definedName>
    <definedName name="___SBB2">#REF!</definedName>
    <definedName name="___SBB3">#REF!</definedName>
    <definedName name="___SBB4">#REF!</definedName>
    <definedName name="___SBB5">#REF!</definedName>
    <definedName name="___SHH1">#REF!</definedName>
    <definedName name="___SHH2">#REF!</definedName>
    <definedName name="___SHH3">#REF!</definedName>
    <definedName name="___SS1">#REF!</definedName>
    <definedName name="___SS2">#REF!</definedName>
    <definedName name="___TC1">#REF!</definedName>
    <definedName name="___TC2">#REF!</definedName>
    <definedName name="___TW1">#REF!</definedName>
    <definedName name="___TW2">#REF!</definedName>
    <definedName name="___WC1">#REF!</definedName>
    <definedName name="__1_0_F" hidden="1">[1]노임단가!#REF!</definedName>
    <definedName name="__2_2_0_Parse" hidden="1">[1]노임단가!#REF!</definedName>
    <definedName name="__b1">'[3]#REF'!$A$1:$M$40</definedName>
    <definedName name="__B2">'[4]단면 (2)'!$K$55</definedName>
    <definedName name="__BVS1">#REF!</definedName>
    <definedName name="__BVS2">#REF!</definedName>
    <definedName name="__DemandLoad">TRUE</definedName>
    <definedName name="__GHH1">#REF!</definedName>
    <definedName name="__GHH2">#REF!</definedName>
    <definedName name="__HSH1">#REF!</definedName>
    <definedName name="__HSH2">#REF!</definedName>
    <definedName name="__IntlFixup" hidden="1">TRUE</definedName>
    <definedName name="__JEA1">#REF!</definedName>
    <definedName name="__JEA2">#REF!</definedName>
    <definedName name="__JS1">#REF!</definedName>
    <definedName name="__JS2">#REF!</definedName>
    <definedName name="__LS1">#REF!</definedName>
    <definedName name="__LS2">#REF!</definedName>
    <definedName name="__LS3">#REF!</definedName>
    <definedName name="__LS4">#REF!</definedName>
    <definedName name="__MaL1">#REF!</definedName>
    <definedName name="__MaL2">#REF!</definedName>
    <definedName name="__NP1">#REF!</definedName>
    <definedName name="__NP2">#REF!</definedName>
    <definedName name="__NS1">#REF!</definedName>
    <definedName name="__NS2">#REF!</definedName>
    <definedName name="__NS3">#REF!</definedName>
    <definedName name="__NS4">#REF!</definedName>
    <definedName name="__NSH1">#REF!</definedName>
    <definedName name="__NSH2">#REF!</definedName>
    <definedName name="__p1">#REF!</definedName>
    <definedName name="__pa1">#REF!</definedName>
    <definedName name="__pa2">#REF!</definedName>
    <definedName name="__PE1">#REF!</definedName>
    <definedName name="__PE10">#REF!</definedName>
    <definedName name="__PE11">#REF!</definedName>
    <definedName name="__PE12">#REF!</definedName>
    <definedName name="__PE13">#REF!</definedName>
    <definedName name="__PE14">#REF!</definedName>
    <definedName name="__PE15">#REF!</definedName>
    <definedName name="__PE16">#REF!</definedName>
    <definedName name="__PE17">#REF!</definedName>
    <definedName name="__PE18">#REF!</definedName>
    <definedName name="__PE19">#REF!</definedName>
    <definedName name="__PE2">#REF!</definedName>
    <definedName name="__PE20">#REF!</definedName>
    <definedName name="__PE21">#REF!</definedName>
    <definedName name="__PE22">#REF!</definedName>
    <definedName name="__PE23">#REF!</definedName>
    <definedName name="__PE24">#REF!</definedName>
    <definedName name="__PE25">#REF!</definedName>
    <definedName name="__PE26">#REF!</definedName>
    <definedName name="__PE27">#REF!</definedName>
    <definedName name="__PE28">#REF!</definedName>
    <definedName name="__PE29">#REF!</definedName>
    <definedName name="__PE3">#REF!</definedName>
    <definedName name="__PE30">#REF!</definedName>
    <definedName name="__PE31">#REF!</definedName>
    <definedName name="__PE32">#REF!</definedName>
    <definedName name="__PE33">#REF!</definedName>
    <definedName name="__PE34">#REF!</definedName>
    <definedName name="__PE35">#REF!</definedName>
    <definedName name="__PE36">#REF!</definedName>
    <definedName name="__PE37">#REF!</definedName>
    <definedName name="__PE38">#REF!</definedName>
    <definedName name="__PE39">#REF!</definedName>
    <definedName name="__PE4">#REF!</definedName>
    <definedName name="__PE40">#REF!</definedName>
    <definedName name="__PE41">#REF!</definedName>
    <definedName name="__PE42">#REF!</definedName>
    <definedName name="__PE43">#REF!</definedName>
    <definedName name="__PE44">#REF!</definedName>
    <definedName name="__PE45">#REF!</definedName>
    <definedName name="__PE46">#REF!</definedName>
    <definedName name="__PE47">#REF!</definedName>
    <definedName name="__PE48">#REF!</definedName>
    <definedName name="__PE49">#REF!</definedName>
    <definedName name="__PE5">#REF!</definedName>
    <definedName name="__PE50">#REF!</definedName>
    <definedName name="__PE51">#REF!</definedName>
    <definedName name="__PE52">#REF!</definedName>
    <definedName name="__PE53">#REF!</definedName>
    <definedName name="__PE54">#REF!</definedName>
    <definedName name="__PE55">#REF!</definedName>
    <definedName name="__PE56">#REF!</definedName>
    <definedName name="__PE57">#REF!</definedName>
    <definedName name="__PE58">#REF!</definedName>
    <definedName name="__PE59">#REF!</definedName>
    <definedName name="__PE6">#REF!</definedName>
    <definedName name="__PE60">#REF!</definedName>
    <definedName name="__PE61">#REF!</definedName>
    <definedName name="__PE62">#REF!</definedName>
    <definedName name="__PE7">#REF!</definedName>
    <definedName name="__PE8">#REF!</definedName>
    <definedName name="__PE9">#REF!</definedName>
    <definedName name="__PL1">#REF!</definedName>
    <definedName name="__PL10">#REF!</definedName>
    <definedName name="__PL11">#REF!</definedName>
    <definedName name="__PL12">#REF!</definedName>
    <definedName name="__PL13">#REF!</definedName>
    <definedName name="__PL14">#REF!</definedName>
    <definedName name="__PL15">#REF!</definedName>
    <definedName name="__PL16">#REF!</definedName>
    <definedName name="__PL17">#REF!</definedName>
    <definedName name="__PL18">#REF!</definedName>
    <definedName name="__PL19">#REF!</definedName>
    <definedName name="__PL2">#REF!</definedName>
    <definedName name="__PL20">#REF!</definedName>
    <definedName name="__PL21">#REF!</definedName>
    <definedName name="__PL22">#REF!</definedName>
    <definedName name="__PL23">#REF!</definedName>
    <definedName name="__PL24">#REF!</definedName>
    <definedName name="__PL25">#REF!</definedName>
    <definedName name="__PL26">#REF!</definedName>
    <definedName name="__PL27">#REF!</definedName>
    <definedName name="__PL28">#REF!</definedName>
    <definedName name="__PL29">#REF!</definedName>
    <definedName name="__PL3">#REF!</definedName>
    <definedName name="__PL30">#REF!</definedName>
    <definedName name="__PL31">#REF!</definedName>
    <definedName name="__PL32">#REF!</definedName>
    <definedName name="__PL33">#REF!</definedName>
    <definedName name="__PL34">#REF!</definedName>
    <definedName name="__PL35">#REF!</definedName>
    <definedName name="__PL36">#REF!</definedName>
    <definedName name="__PL37">#REF!</definedName>
    <definedName name="__PL38">#REF!</definedName>
    <definedName name="__PL39">#REF!</definedName>
    <definedName name="__PL4">#REF!</definedName>
    <definedName name="__PL40">#REF!</definedName>
    <definedName name="__PL41">#REF!</definedName>
    <definedName name="__PL42">#REF!</definedName>
    <definedName name="__PL43">#REF!</definedName>
    <definedName name="__PL44">#REF!</definedName>
    <definedName name="__PL45">#REF!</definedName>
    <definedName name="__PL46">#REF!</definedName>
    <definedName name="__PL47">#REF!</definedName>
    <definedName name="__PL48">#REF!</definedName>
    <definedName name="__PL49">#REF!</definedName>
    <definedName name="__PL5">#REF!</definedName>
    <definedName name="__PL50">#REF!</definedName>
    <definedName name="__PL51">#REF!</definedName>
    <definedName name="__PL52">#REF!</definedName>
    <definedName name="__PL53">#REF!</definedName>
    <definedName name="__PL54">#REF!</definedName>
    <definedName name="__PL55">#REF!</definedName>
    <definedName name="__PL56">#REF!</definedName>
    <definedName name="__PL57">#REF!</definedName>
    <definedName name="__PL58">#REF!</definedName>
    <definedName name="__PL59">#REF!</definedName>
    <definedName name="__PL6">#REF!</definedName>
    <definedName name="__PL60">#REF!</definedName>
    <definedName name="__PL61">#REF!</definedName>
    <definedName name="__PL62">#REF!</definedName>
    <definedName name="__PL7">#REF!</definedName>
    <definedName name="__PL8">#REF!</definedName>
    <definedName name="__PL9">#REF!</definedName>
    <definedName name="__PM1">#REF!</definedName>
    <definedName name="__PM10">#REF!</definedName>
    <definedName name="__PM11">#REF!</definedName>
    <definedName name="__PM12">#REF!</definedName>
    <definedName name="__PM13">#REF!</definedName>
    <definedName name="__PM14">#REF!</definedName>
    <definedName name="__PM15">#REF!</definedName>
    <definedName name="__PM16">#REF!</definedName>
    <definedName name="__PM17">#REF!</definedName>
    <definedName name="__PM18">#REF!</definedName>
    <definedName name="__PM19">#REF!</definedName>
    <definedName name="__PM2">#REF!</definedName>
    <definedName name="__PM20">#REF!</definedName>
    <definedName name="__PM21">#REF!</definedName>
    <definedName name="__PM22">#REF!</definedName>
    <definedName name="__PM23">#REF!</definedName>
    <definedName name="__PM24">#REF!</definedName>
    <definedName name="__PM25">#REF!</definedName>
    <definedName name="__PM26">#REF!</definedName>
    <definedName name="__PM27">#REF!</definedName>
    <definedName name="__PM28">#REF!</definedName>
    <definedName name="__PM29">#REF!</definedName>
    <definedName name="__PM3">#REF!</definedName>
    <definedName name="__PM30">#REF!</definedName>
    <definedName name="__PM31">#REF!</definedName>
    <definedName name="__PM32">#REF!</definedName>
    <definedName name="__PM33">#REF!</definedName>
    <definedName name="__PM34">#REF!</definedName>
    <definedName name="__PM35">#REF!</definedName>
    <definedName name="__PM36">#REF!</definedName>
    <definedName name="__PM37">#REF!</definedName>
    <definedName name="__PM38">#REF!</definedName>
    <definedName name="__PM39">#REF!</definedName>
    <definedName name="__PM4">#REF!</definedName>
    <definedName name="__PM40">#REF!</definedName>
    <definedName name="__PM41">#REF!</definedName>
    <definedName name="__PM42">#REF!</definedName>
    <definedName name="__PM43">#REF!</definedName>
    <definedName name="__PM44">#REF!</definedName>
    <definedName name="__PM45">#REF!</definedName>
    <definedName name="__PM46">#REF!</definedName>
    <definedName name="__PM47">#REF!</definedName>
    <definedName name="__PM48">#REF!</definedName>
    <definedName name="__PM49">#REF!</definedName>
    <definedName name="__PM5">#REF!</definedName>
    <definedName name="__PM50">#REF!</definedName>
    <definedName name="__PM51">#REF!</definedName>
    <definedName name="__PM52">#REF!</definedName>
    <definedName name="__PM53">#REF!</definedName>
    <definedName name="__PM54">#REF!</definedName>
    <definedName name="__PM55">#REF!</definedName>
    <definedName name="__PM56">#REF!</definedName>
    <definedName name="__PM57">#REF!</definedName>
    <definedName name="__PM58">#REF!</definedName>
    <definedName name="__PM59">#REF!</definedName>
    <definedName name="__PM6">#REF!</definedName>
    <definedName name="__PM60">#REF!</definedName>
    <definedName name="__PM61">#REF!</definedName>
    <definedName name="__PM62">#REF!</definedName>
    <definedName name="__PM7">#REF!</definedName>
    <definedName name="__PM8">#REF!</definedName>
    <definedName name="__PM9">#REF!</definedName>
    <definedName name="__RD1">#REF!</definedName>
    <definedName name="__RD2">#REF!</definedName>
    <definedName name="__RD3">#REF!</definedName>
    <definedName name="__RD4">#REF!</definedName>
    <definedName name="__RD6">#REF!</definedName>
    <definedName name="__RD7">#REF!</definedName>
    <definedName name="__RL1">#REF!</definedName>
    <definedName name="__RL2">#REF!</definedName>
    <definedName name="__RL3">#REF!</definedName>
    <definedName name="__RL4">#REF!</definedName>
    <definedName name="__RL5">#REF!</definedName>
    <definedName name="__RL6">#REF!</definedName>
    <definedName name="__RL7">#REF!</definedName>
    <definedName name="__SA1">#REF!</definedName>
    <definedName name="__SBB1">#REF!</definedName>
    <definedName name="__SBB2">#REF!</definedName>
    <definedName name="__SBB3">#REF!</definedName>
    <definedName name="__SBB4">#REF!</definedName>
    <definedName name="__SBB5">#REF!</definedName>
    <definedName name="__SHH1">#REF!</definedName>
    <definedName name="__SHH2">#REF!</definedName>
    <definedName name="__SHH3">#REF!</definedName>
    <definedName name="__SS1">#REF!</definedName>
    <definedName name="__SS2">#REF!</definedName>
    <definedName name="__t3">#REF!</definedName>
    <definedName name="__TC1">#REF!</definedName>
    <definedName name="__TC2">#REF!</definedName>
    <definedName name="__Ted1">#REF!</definedName>
    <definedName name="__Ts1">#REF!</definedName>
    <definedName name="__TW1">#REF!</definedName>
    <definedName name="__TW2">#REF!</definedName>
    <definedName name="__Ty1">#REF!</definedName>
    <definedName name="__Ty2">#REF!</definedName>
    <definedName name="__WC1">#REF!</definedName>
    <definedName name="__XS2">#REF!</definedName>
    <definedName name="__각재">#REF!</definedName>
    <definedName name="__경유">#REF!</definedName>
    <definedName name="__경첩">#REF!</definedName>
    <definedName name="__구리스">#REF!</definedName>
    <definedName name="__모래">#REF!</definedName>
    <definedName name="__모빌유">#REF!</definedName>
    <definedName name="__박리제">#REF!</definedName>
    <definedName name="__벤토나이트">#REF!</definedName>
    <definedName name="__복사비a3">#REF!</definedName>
    <definedName name="__복사비A4">#REF!</definedName>
    <definedName name="__상하수도료">#REF!</definedName>
    <definedName name="__시멘트">#REF!</definedName>
    <definedName name="__시멘트포대">#REF!</definedName>
    <definedName name="__용지대a3">#REF!</definedName>
    <definedName name="__용지대A4">#REF!</definedName>
    <definedName name="__자갈">#REF!</definedName>
    <definedName name="__잠금고리">#REF!</definedName>
    <definedName name="__전기료">#REF!</definedName>
    <definedName name="__제본비a3">#REF!</definedName>
    <definedName name="__제본비A4">#REF!</definedName>
    <definedName name="__철못">#REF!</definedName>
    <definedName name="__철못1">#REF!</definedName>
    <definedName name="__철선">#REF!</definedName>
    <definedName name="__청사진">#REF!</definedName>
    <definedName name="__청사진제본비">#REF!</definedName>
    <definedName name="__축소비a3">#REF!</definedName>
    <definedName name="__판재">#REF!</definedName>
    <definedName name="__합판">#REF!</definedName>
    <definedName name="__합판1">#REF!</definedName>
    <definedName name="__화강암">#REF!</definedName>
    <definedName name="__휘발유">#REF!</definedName>
    <definedName name="_1" localSheetId="13">#REF!</definedName>
    <definedName name="_1">#REF!</definedName>
    <definedName name="_1._PANEL_BD.__LP___1">#REF!</definedName>
    <definedName name="_1_0_F" hidden="1">[1]노임단가!#REF!</definedName>
    <definedName name="_10a122_" localSheetId="9" hidden="1">{#N/A,#N/A,FALSE,"속도"}</definedName>
    <definedName name="_10a122_" hidden="1">{#N/A,#N/A,FALSE,"속도"}</definedName>
    <definedName name="_10t1_" localSheetId="13">#REF!</definedName>
    <definedName name="_10t1_">#REF!</definedName>
    <definedName name="_11t5_" localSheetId="13">#REF!</definedName>
    <definedName name="_11t5_">#REF!</definedName>
    <definedName name="_12">#N/A</definedName>
    <definedName name="_12¤§¤_¤¡" localSheetId="9" hidden="1">{#N/A,#N/A,FALSE,"Sheet1"}</definedName>
    <definedName name="_12¤§¤_¤¡" hidden="1">{#N/A,#N/A,FALSE,"Sheet1"}</definedName>
    <definedName name="_13">#N/A</definedName>
    <definedName name="_14wrn.Ã¶°ñÁý°èÇ_._.5Ä­." localSheetId="9" hidden="1">{#N/A,#N/A,FALSE,"Sheet1"}</definedName>
    <definedName name="_14wrn.Ã¶°ñÁý°èÇ_._.5Ä­." hidden="1">{#N/A,#N/A,FALSE,"Sheet1"}</definedName>
    <definedName name="_1F" hidden="1">[1]노임단가!#REF!</definedName>
    <definedName name="_1t3_">#REF!</definedName>
    <definedName name="_1월">#REF!</definedName>
    <definedName name="_2" localSheetId="13">#REF!</definedName>
    <definedName name="_2">#REF!</definedName>
    <definedName name="_2._날_개_벽">#REF!</definedName>
    <definedName name="_2_¤§¤_¤¡" localSheetId="9" hidden="1">{#N/A,#N/A,FALSE,"Sheet1"}</definedName>
    <definedName name="_2_¤§¤_¤¡" hidden="1">{#N/A,#N/A,FALSE,"Sheet1"}</definedName>
    <definedName name="_2_0_F" hidden="1">[1]노임단가!#REF!</definedName>
    <definedName name="_2_2_0_Parse" hidden="1">[1]노임단가!#REF!</definedName>
    <definedName name="_2¤§¤_¤¡" localSheetId="9" hidden="1">{#N/A,#N/A,FALSE,"Sheet1"}</definedName>
    <definedName name="_2¤§¤_¤¡" hidden="1">{#N/A,#N/A,FALSE,"Sheet1"}</definedName>
    <definedName name="_20wrn.Ã¶°ñÁý°èÇ_._.5Ä­." localSheetId="9" hidden="1">{#N/A,#N/A,FALSE,"Sheet1"}</definedName>
    <definedName name="_20wrn.Ã¶°ñÁý°èÇ_._.5Ä­." hidden="1">{#N/A,#N/A,FALSE,"Sheet1"}</definedName>
    <definedName name="_270_섬유">#REF!</definedName>
    <definedName name="_270_일반">#REF!</definedName>
    <definedName name="_2t3_">#REF!</definedName>
    <definedName name="_2T4_">#REF!</definedName>
    <definedName name="_2월">#REF!</definedName>
    <definedName name="_3" localSheetId="13">#REF!</definedName>
    <definedName name="_3">#REF!</definedName>
    <definedName name="_3_2___Parse" hidden="1">[1]노임단가!#REF!</definedName>
    <definedName name="_3T4_">#REF!</definedName>
    <definedName name="_3월">#REF!</definedName>
    <definedName name="_4" localSheetId="13">#REF!</definedName>
    <definedName name="_4">#REF!</definedName>
    <definedName name="_4_2_0_Parse" hidden="1">[1]노임단가!#REF!</definedName>
    <definedName name="_4_3_0Crite" localSheetId="13">#REF!</definedName>
    <definedName name="_4_3_0Crite">#REF!</definedName>
    <definedName name="_4p1_">#REF!</definedName>
    <definedName name="_4월">#REF!</definedName>
    <definedName name="_5" localSheetId="13">#REF!</definedName>
    <definedName name="_5">#REF!</definedName>
    <definedName name="_5_3_0Criteria" localSheetId="13">#REF!</definedName>
    <definedName name="_5_3_0Criteria">#REF!</definedName>
    <definedName name="_5a122_" localSheetId="9" hidden="1">{#N/A,#N/A,FALSE,"속도"}</definedName>
    <definedName name="_5a122_" hidden="1">{#N/A,#N/A,FALSE,"속도"}</definedName>
    <definedName name="_5월">#REF!</definedName>
    <definedName name="_6" localSheetId="13">#REF!</definedName>
    <definedName name="_6">#REF!</definedName>
    <definedName name="_6G_0Extr" localSheetId="13">#REF!</definedName>
    <definedName name="_6G_0Extr">#REF!</definedName>
    <definedName name="_6wrn.Ã¶°ñÁý°èÇ_._.5Ä­." localSheetId="9" hidden="1">{#N/A,#N/A,FALSE,"Sheet1"}</definedName>
    <definedName name="_6wrn.Ã¶°ñÁý°èÇ_._.5Ä­." hidden="1">{#N/A,#N/A,FALSE,"Sheet1"}</definedName>
    <definedName name="_6월">#REF!</definedName>
    <definedName name="_7">#REF!</definedName>
    <definedName name="_7G_0Extract" localSheetId="13">#REF!</definedName>
    <definedName name="_7G_0Extract">#REF!</definedName>
    <definedName name="_8" localSheetId="13">#REF!</definedName>
    <definedName name="_8">#REF!</definedName>
    <definedName name="_9" localSheetId="13">#REF!</definedName>
    <definedName name="_9">#REF!</definedName>
    <definedName name="_A1">[5]Sheet1!#REF!</definedName>
    <definedName name="_a11">[6]국공유지및사유지!$C$3</definedName>
    <definedName name="_a122" localSheetId="9" hidden="1">{#N/A,#N/A,FALSE,"속도"}</definedName>
    <definedName name="_a122" hidden="1">{#N/A,#N/A,FALSE,"속도"}</definedName>
    <definedName name="_a16385">#REF!</definedName>
    <definedName name="_A183154">#REF!</definedName>
    <definedName name="_a2">'[5]Sheet1 (2)'!#REF!</definedName>
    <definedName name="_A66000" localSheetId="13">#REF!</definedName>
    <definedName name="_A66000">#REF!</definedName>
    <definedName name="_A66632" localSheetId="13">#REF!</definedName>
    <definedName name="_A66632">#REF!</definedName>
    <definedName name="_aab42">#REF!</definedName>
    <definedName name="_B">#REF!</definedName>
    <definedName name="_B1">#REF!</definedName>
    <definedName name="_B2">#REF!</definedName>
    <definedName name="_B3">#REF!</definedName>
    <definedName name="_B4">#REF!</definedName>
    <definedName name="_B5">#REF!</definedName>
    <definedName name="_B6">#REF!</definedName>
    <definedName name="_B7">#REF!</definedName>
    <definedName name="_BFF1">#REF!</definedName>
    <definedName name="_BVS1">#REF!</definedName>
    <definedName name="_BVS2">#REF!</definedName>
    <definedName name="_CON135">#REF!</definedName>
    <definedName name="_CON210">#REF!</definedName>
    <definedName name="_CON240">#REF!</definedName>
    <definedName name="_CSA8">'[7]INPUT(덕도방향-시점)'!#REF!</definedName>
    <definedName name="_Dist_Values" hidden="1">#REF!</definedName>
    <definedName name="_ELL1">#REF!</definedName>
    <definedName name="_ELL2">#REF!</definedName>
    <definedName name="_Fill" localSheetId="1" hidden="1">#REF!</definedName>
    <definedName name="_Fill" localSheetId="13" hidden="1">#REF!</definedName>
    <definedName name="_Fill" hidden="1">#REF!</definedName>
    <definedName name="_xlnm._FilterDatabase" localSheetId="8" hidden="1">'기술자분류(측량)'!$A$2:$T$134</definedName>
    <definedName name="_xlnm._FilterDatabase" localSheetId="13" hidden="1">#REF!</definedName>
    <definedName name="_xlnm._FilterDatabase" hidden="1">#REF!</definedName>
    <definedName name="_G65540" localSheetId="13">#REF!</definedName>
    <definedName name="_G65540">#REF!</definedName>
    <definedName name="_G66535" localSheetId="13">#REF!</definedName>
    <definedName name="_G66535">#REF!</definedName>
    <definedName name="_G66540" localSheetId="13">#REF!</definedName>
    <definedName name="_G66540">#REF!</definedName>
    <definedName name="_GHH1" localSheetId="13">#REF!</definedName>
    <definedName name="_GHH1">#REF!</definedName>
    <definedName name="_GHH2" localSheetId="13">#REF!</definedName>
    <definedName name="_GHH2">#REF!</definedName>
    <definedName name="_H">#REF!</definedName>
    <definedName name="_H1">#REF!</definedName>
    <definedName name="_H2">[8]집1!$A$1:$M$40</definedName>
    <definedName name="_H3">#REF!</definedName>
    <definedName name="_H4">#REF!</definedName>
    <definedName name="_H600000" localSheetId="13">#REF!</definedName>
    <definedName name="_H600000">#REF!</definedName>
    <definedName name="_HPP1">#REF!</definedName>
    <definedName name="_HSH1" localSheetId="13">#REF!</definedName>
    <definedName name="_HSH1">#REF!</definedName>
    <definedName name="_HSH2" localSheetId="13">#REF!</definedName>
    <definedName name="_HSH2">#REF!</definedName>
    <definedName name="_HUN">#REF!</definedName>
    <definedName name="_JEA1" localSheetId="13">#REF!</definedName>
    <definedName name="_JEA1">#REF!</definedName>
    <definedName name="_JEA2" localSheetId="13">#REF!</definedName>
    <definedName name="_JEA2">#REF!</definedName>
    <definedName name="_JOI13">#REF!</definedName>
    <definedName name="_JS1">#REF!</definedName>
    <definedName name="_JS2">#REF!</definedName>
    <definedName name="_Key1" localSheetId="13" hidden="1">#REF!</definedName>
    <definedName name="_Key1" hidden="1">#REF!</definedName>
    <definedName name="_Key2" localSheetId="13" hidden="1">#REF!</definedName>
    <definedName name="_Key2" hidden="1">#REF!</definedName>
    <definedName name="_KK1">#REF!</definedName>
    <definedName name="_L">#REF!</definedName>
    <definedName name="_LG20">[9]노임단가!$D$123</definedName>
    <definedName name="_LL1">#REF!</definedName>
    <definedName name="_LL2">#REF!</definedName>
    <definedName name="_LL3">#REF!</definedName>
    <definedName name="_LL4">#REF!</definedName>
    <definedName name="_LL5">#REF!</definedName>
    <definedName name="_LS1">#REF!</definedName>
    <definedName name="_LS2">#REF!</definedName>
    <definedName name="_LS20">[9]노임단가!$C$123</definedName>
    <definedName name="_LS3">#REF!</definedName>
    <definedName name="_LS4">#REF!</definedName>
    <definedName name="_LTT1">#REF!</definedName>
    <definedName name="_MaL1" localSheetId="13">#REF!</definedName>
    <definedName name="_MaL1">#REF!</definedName>
    <definedName name="_MaL2" localSheetId="13">#REF!</definedName>
    <definedName name="_MaL2">#REF!</definedName>
    <definedName name="_NP1" localSheetId="13">#REF!</definedName>
    <definedName name="_NP1">#REF!</definedName>
    <definedName name="_NP2" localSheetId="13">#REF!</definedName>
    <definedName name="_NP2">#REF!</definedName>
    <definedName name="_NS1">#REF!</definedName>
    <definedName name="_NS2">#REF!</definedName>
    <definedName name="_NS3">#REF!</definedName>
    <definedName name="_NS4">#REF!</definedName>
    <definedName name="_NSH1" localSheetId="13">#REF!</definedName>
    <definedName name="_NSH1">#REF!</definedName>
    <definedName name="_NSH2" localSheetId="13">#REF!</definedName>
    <definedName name="_NSH2">#REF!</definedName>
    <definedName name="_Order1" hidden="1">255</definedName>
    <definedName name="_Order2" hidden="1">255</definedName>
    <definedName name="_p1">#REF!</definedName>
    <definedName name="_p2">#REF!</definedName>
    <definedName name="_p3">#REF!</definedName>
    <definedName name="_P8">#REF!</definedName>
    <definedName name="_pa1">#REF!</definedName>
    <definedName name="_pa2">#REF!</definedName>
    <definedName name="_Parse_In" localSheetId="13" hidden="1">#REF!</definedName>
    <definedName name="_Parse_In" hidden="1">#REF!</definedName>
    <definedName name="_Parse_Out" hidden="1">#REF!</definedName>
    <definedName name="_PE1">#REF!</definedName>
    <definedName name="_PE10">#REF!</definedName>
    <definedName name="_PE11">#REF!</definedName>
    <definedName name="_PE12">#REF!</definedName>
    <definedName name="_PE13">#REF!</definedName>
    <definedName name="_PE14">#REF!</definedName>
    <definedName name="_PE15">#REF!</definedName>
    <definedName name="_PE16">#REF!</definedName>
    <definedName name="_PE17">#REF!</definedName>
    <definedName name="_PE18">#REF!</definedName>
    <definedName name="_PE19">#REF!</definedName>
    <definedName name="_PE2">#REF!</definedName>
    <definedName name="_PE20">#REF!</definedName>
    <definedName name="_PE21">#REF!</definedName>
    <definedName name="_PE22">#REF!</definedName>
    <definedName name="_PE23">#REF!</definedName>
    <definedName name="_PE24">#REF!</definedName>
    <definedName name="_PE25">#REF!</definedName>
    <definedName name="_PE26">#REF!</definedName>
    <definedName name="_PE27">#REF!</definedName>
    <definedName name="_PE28">#REF!</definedName>
    <definedName name="_PE29">#REF!</definedName>
    <definedName name="_PE3">#REF!</definedName>
    <definedName name="_PE30">#REF!</definedName>
    <definedName name="_PE31">#REF!</definedName>
    <definedName name="_PE32">#REF!</definedName>
    <definedName name="_PE33">#REF!</definedName>
    <definedName name="_PE34">#REF!</definedName>
    <definedName name="_PE35">#REF!</definedName>
    <definedName name="_PE36">#REF!</definedName>
    <definedName name="_PE37">#REF!</definedName>
    <definedName name="_PE38">#REF!</definedName>
    <definedName name="_PE39">#REF!</definedName>
    <definedName name="_PE4">#REF!</definedName>
    <definedName name="_PE40">#REF!</definedName>
    <definedName name="_PE41">#REF!</definedName>
    <definedName name="_PE42">#REF!</definedName>
    <definedName name="_PE43">#REF!</definedName>
    <definedName name="_PE44">#REF!</definedName>
    <definedName name="_PE45">#REF!</definedName>
    <definedName name="_PE46">#REF!</definedName>
    <definedName name="_PE47">#REF!</definedName>
    <definedName name="_PE48">#REF!</definedName>
    <definedName name="_PE49">#REF!</definedName>
    <definedName name="_PE5">#REF!</definedName>
    <definedName name="_PE50">#REF!</definedName>
    <definedName name="_PE51">#REF!</definedName>
    <definedName name="_PE52">#REF!</definedName>
    <definedName name="_PE53">#REF!</definedName>
    <definedName name="_PE54">#REF!</definedName>
    <definedName name="_PE55">#REF!</definedName>
    <definedName name="_PE56">#REF!</definedName>
    <definedName name="_PE57">#REF!</definedName>
    <definedName name="_PE58">#REF!</definedName>
    <definedName name="_PE59">#REF!</definedName>
    <definedName name="_PE6">#REF!</definedName>
    <definedName name="_PE60">#REF!</definedName>
    <definedName name="_PE61">#REF!</definedName>
    <definedName name="_PE62">#REF!</definedName>
    <definedName name="_PE7">#REF!</definedName>
    <definedName name="_PE8">#REF!</definedName>
    <definedName name="_PE9">#REF!</definedName>
    <definedName name="_PG1">#REF!</definedName>
    <definedName name="_PG2">#REF!</definedName>
    <definedName name="_PG3">#REF!</definedName>
    <definedName name="_PG4">#REF!</definedName>
    <definedName name="_PH2">'[10]기둥(원형)'!#REF!</definedName>
    <definedName name="_pl1" localSheetId="13">#REF!</definedName>
    <definedName name="_PL1">#REF!</definedName>
    <definedName name="_PL10">#REF!</definedName>
    <definedName name="_PL11">#REF!</definedName>
    <definedName name="_PL12">#REF!</definedName>
    <definedName name="_PL13">#REF!</definedName>
    <definedName name="_PL14">#REF!</definedName>
    <definedName name="_PL15">#REF!</definedName>
    <definedName name="_PL16">#REF!</definedName>
    <definedName name="_PL17">#REF!</definedName>
    <definedName name="_PL18">#REF!</definedName>
    <definedName name="_PL19">#REF!</definedName>
    <definedName name="_PL2" localSheetId="13">#REF!</definedName>
    <definedName name="_PL2">#REF!</definedName>
    <definedName name="_PL20">#REF!</definedName>
    <definedName name="_PL21">#REF!</definedName>
    <definedName name="_PL22">#REF!</definedName>
    <definedName name="_PL23">#REF!</definedName>
    <definedName name="_PL24">#REF!</definedName>
    <definedName name="_PL25">#REF!</definedName>
    <definedName name="_PL26">#REF!</definedName>
    <definedName name="_PL27">#REF!</definedName>
    <definedName name="_PL28">#REF!</definedName>
    <definedName name="_PL29">#REF!</definedName>
    <definedName name="_PL3" localSheetId="13">#REF!</definedName>
    <definedName name="_PL3">#REF!</definedName>
    <definedName name="_PL30">#REF!</definedName>
    <definedName name="_PL31">#REF!</definedName>
    <definedName name="_PL32">#REF!</definedName>
    <definedName name="_PL33">#REF!</definedName>
    <definedName name="_PL34">#REF!</definedName>
    <definedName name="_PL35">#REF!</definedName>
    <definedName name="_PL36">#REF!</definedName>
    <definedName name="_PL37">#REF!</definedName>
    <definedName name="_PL38">#REF!</definedName>
    <definedName name="_PL39">#REF!</definedName>
    <definedName name="_PL4">#REF!</definedName>
    <definedName name="_PL40">#REF!</definedName>
    <definedName name="_PL41">#REF!</definedName>
    <definedName name="_PL42">#REF!</definedName>
    <definedName name="_PL43">#REF!</definedName>
    <definedName name="_PL44">#REF!</definedName>
    <definedName name="_PL45">#REF!</definedName>
    <definedName name="_PL46">#REF!</definedName>
    <definedName name="_PL47">#REF!</definedName>
    <definedName name="_PL48">#REF!</definedName>
    <definedName name="_PL49">#REF!</definedName>
    <definedName name="_PL5">#REF!</definedName>
    <definedName name="_PL50">#REF!</definedName>
    <definedName name="_PL51">#REF!</definedName>
    <definedName name="_PL52">#REF!</definedName>
    <definedName name="_PL53">#REF!</definedName>
    <definedName name="_PL54">#REF!</definedName>
    <definedName name="_PL55">#REF!</definedName>
    <definedName name="_PL56">#REF!</definedName>
    <definedName name="_PL57">#REF!</definedName>
    <definedName name="_PL58">#REF!</definedName>
    <definedName name="_PL59">#REF!</definedName>
    <definedName name="_PL6">#REF!</definedName>
    <definedName name="_PL60">#REF!</definedName>
    <definedName name="_PL61">#REF!</definedName>
    <definedName name="_PL62">#REF!</definedName>
    <definedName name="_PL7">#REF!</definedName>
    <definedName name="_PL8">#REF!</definedName>
    <definedName name="_PL9">#REF!</definedName>
    <definedName name="_PM1">#REF!</definedName>
    <definedName name="_PM10">#REF!</definedName>
    <definedName name="_PM11">#REF!</definedName>
    <definedName name="_PM12">#REF!</definedName>
    <definedName name="_PM13">#REF!</definedName>
    <definedName name="_PM14">#REF!</definedName>
    <definedName name="_PM15">#REF!</definedName>
    <definedName name="_PM16">#REF!</definedName>
    <definedName name="_PM17">#REF!</definedName>
    <definedName name="_PM18">#REF!</definedName>
    <definedName name="_PM19">#REF!</definedName>
    <definedName name="_PM2">#REF!</definedName>
    <definedName name="_PM20">#REF!</definedName>
    <definedName name="_PM21">#REF!</definedName>
    <definedName name="_PM22">#REF!</definedName>
    <definedName name="_PM23">#REF!</definedName>
    <definedName name="_PM24">#REF!</definedName>
    <definedName name="_PM25">#REF!</definedName>
    <definedName name="_PM26">#REF!</definedName>
    <definedName name="_PM27">#REF!</definedName>
    <definedName name="_PM28">#REF!</definedName>
    <definedName name="_PM29">#REF!</definedName>
    <definedName name="_PM3">#REF!</definedName>
    <definedName name="_PM30">#REF!</definedName>
    <definedName name="_PM31">#REF!</definedName>
    <definedName name="_PM32">#REF!</definedName>
    <definedName name="_PM33">#REF!</definedName>
    <definedName name="_PM34">#REF!</definedName>
    <definedName name="_PM35">#REF!</definedName>
    <definedName name="_PM36">#REF!</definedName>
    <definedName name="_PM37">#REF!</definedName>
    <definedName name="_PM38">#REF!</definedName>
    <definedName name="_PM39">#REF!</definedName>
    <definedName name="_PM4">#REF!</definedName>
    <definedName name="_PM40">#REF!</definedName>
    <definedName name="_PM41">#REF!</definedName>
    <definedName name="_PM42">#REF!</definedName>
    <definedName name="_PM43">#REF!</definedName>
    <definedName name="_PM44">#REF!</definedName>
    <definedName name="_PM45">#REF!</definedName>
    <definedName name="_PM46">#REF!</definedName>
    <definedName name="_PM47">#REF!</definedName>
    <definedName name="_PM48">#REF!</definedName>
    <definedName name="_PM49">#REF!</definedName>
    <definedName name="_PM5">#REF!</definedName>
    <definedName name="_PM50">#REF!</definedName>
    <definedName name="_PM51">#REF!</definedName>
    <definedName name="_PM52">#REF!</definedName>
    <definedName name="_PM53">#REF!</definedName>
    <definedName name="_PM54">#REF!</definedName>
    <definedName name="_PM55">#REF!</definedName>
    <definedName name="_PM56">#REF!</definedName>
    <definedName name="_PM57">#REF!</definedName>
    <definedName name="_PM58">#REF!</definedName>
    <definedName name="_PM59">#REF!</definedName>
    <definedName name="_PM6">#REF!</definedName>
    <definedName name="_PM60">#REF!</definedName>
    <definedName name="_PM61">#REF!</definedName>
    <definedName name="_PM62">#REF!</definedName>
    <definedName name="_PM7">#REF!</definedName>
    <definedName name="_PM8">#REF!</definedName>
    <definedName name="_PM9">#REF!</definedName>
    <definedName name="_PT2">#REF!</definedName>
    <definedName name="_PT3">#REF!</definedName>
    <definedName name="_PVC100" localSheetId="13">#REF!</definedName>
    <definedName name="_PVC100">#REF!</definedName>
    <definedName name="_PVC125" localSheetId="13">#REF!</definedName>
    <definedName name="_PVC125">#REF!</definedName>
    <definedName name="_PVC150" localSheetId="13">#REF!</definedName>
    <definedName name="_PVC150">#REF!</definedName>
    <definedName name="_PVC75" localSheetId="13">#REF!</definedName>
    <definedName name="_PVC75">#REF!</definedName>
    <definedName name="_Q1">'[11]1. 설계조건 2.단면가정 3. 하중계산'!$I$89</definedName>
    <definedName name="_Q5">'[11]1. 설계조건 2.단면가정 3. 하중계산'!$I$97</definedName>
    <definedName name="_QL">'[11]1. 설계조건 2.단면가정 3. 하중계산'!$G$99</definedName>
    <definedName name="_R10㎝">#REF!</definedName>
    <definedName name="_R12㎝">#REF!</definedName>
    <definedName name="_R15㎝">#REF!</definedName>
    <definedName name="_R18㎝">#REF!</definedName>
    <definedName name="_R20㎝">#REF!</definedName>
    <definedName name="_R25㎝">#REF!</definedName>
    <definedName name="_R30㎝">#REF!</definedName>
    <definedName name="_R4㎝이하">#REF!</definedName>
    <definedName name="_R5㎝">#REF!</definedName>
    <definedName name="_R6㎝">#REF!</definedName>
    <definedName name="_R7㎝">#REF!</definedName>
    <definedName name="_R8㎝">#REF!</definedName>
    <definedName name="_RD1" localSheetId="13">#REF!</definedName>
    <definedName name="_RD1">#REF!</definedName>
    <definedName name="_RD2" localSheetId="13">#REF!</definedName>
    <definedName name="_RD2">#REF!</definedName>
    <definedName name="_RD3" localSheetId="13">#REF!</definedName>
    <definedName name="_RD3">#REF!</definedName>
    <definedName name="_RD4" localSheetId="13">#REF!</definedName>
    <definedName name="_RD4">#REF!</definedName>
    <definedName name="_RD5">[12]교각계산!$K$86</definedName>
    <definedName name="_RD6" localSheetId="13">#REF!</definedName>
    <definedName name="_RD6">#REF!</definedName>
    <definedName name="_RD7" localSheetId="13">#REF!</definedName>
    <definedName name="_RD7">#REF!</definedName>
    <definedName name="_Regression_Int" hidden="1">1</definedName>
    <definedName name="_Regression_Out" localSheetId="13" hidden="1">#REF!</definedName>
    <definedName name="_Regression_Out" hidden="1">#REF!</definedName>
    <definedName name="_Regression_X" localSheetId="13" hidden="1">#REF!</definedName>
    <definedName name="_Regression_X" hidden="1">#REF!</definedName>
    <definedName name="_Regression_Y" localSheetId="13" hidden="1">#REF!</definedName>
    <definedName name="_Regression_Y" hidden="1">#REF!</definedName>
    <definedName name="_RL1" localSheetId="13">#REF!</definedName>
    <definedName name="_RL1">#REF!</definedName>
    <definedName name="_RL2" localSheetId="13">#REF!</definedName>
    <definedName name="_RL2">#REF!</definedName>
    <definedName name="_RL3" localSheetId="13">#REF!</definedName>
    <definedName name="_RL3">#REF!</definedName>
    <definedName name="_RL4" localSheetId="13">#REF!</definedName>
    <definedName name="_RL4">#REF!</definedName>
    <definedName name="_RL5" localSheetId="13">#REF!</definedName>
    <definedName name="_RL5">#REF!</definedName>
    <definedName name="_RL6" localSheetId="13">#REF!</definedName>
    <definedName name="_RL6">#REF!</definedName>
    <definedName name="_RL7" localSheetId="13">#REF!</definedName>
    <definedName name="_RL7">#REF!</definedName>
    <definedName name="_SA1">#REF!</definedName>
    <definedName name="_SBB1" localSheetId="13">#REF!</definedName>
    <definedName name="_SBB1">#REF!</definedName>
    <definedName name="_SBB2" localSheetId="13">#REF!</definedName>
    <definedName name="_SBB2">#REF!</definedName>
    <definedName name="_SBB3" localSheetId="13">#REF!</definedName>
    <definedName name="_SBB3">#REF!</definedName>
    <definedName name="_SBB4" localSheetId="13">#REF!</definedName>
    <definedName name="_SBB4">#REF!</definedName>
    <definedName name="_SBB5" localSheetId="13">#REF!</definedName>
    <definedName name="_SBB5">#REF!</definedName>
    <definedName name="_SCH1">#REF!</definedName>
    <definedName name="_SH1">#REF!</definedName>
    <definedName name="_SH2">#REF!</definedName>
    <definedName name="_SH3">#REF!</definedName>
    <definedName name="_SHH1" localSheetId="13">#REF!</definedName>
    <definedName name="_SHH1">#REF!</definedName>
    <definedName name="_SHH2" localSheetId="13">#REF!</definedName>
    <definedName name="_SHH2">#REF!</definedName>
    <definedName name="_SHH3" localSheetId="13">#REF!</definedName>
    <definedName name="_SHH3">#REF!</definedName>
    <definedName name="_SL1">#REF!</definedName>
    <definedName name="_SL2">#REF!</definedName>
    <definedName name="_SL3">#REF!</definedName>
    <definedName name="_SL4">#REF!</definedName>
    <definedName name="_SL5">#REF!</definedName>
    <definedName name="_SL6">#REF!</definedName>
    <definedName name="_Sort" localSheetId="1" hidden="1">#REF!</definedName>
    <definedName name="_Sort" localSheetId="13" hidden="1">#REF!</definedName>
    <definedName name="_Sort" hidden="1">#REF!</definedName>
    <definedName name="_SS1" localSheetId="13">#REF!</definedName>
    <definedName name="_SS1">#REF!</definedName>
    <definedName name="_SS2" localSheetId="13">#REF!</definedName>
    <definedName name="_SS2">#REF!</definedName>
    <definedName name="_ST1">#REF!</definedName>
    <definedName name="_ST2">#REF!</definedName>
    <definedName name="_t3">#REF!</definedName>
    <definedName name="_T4">#REF!</definedName>
    <definedName name="_Table1_In1" hidden="1">#REF!</definedName>
    <definedName name="_Table1_Out" hidden="1">#REF!</definedName>
    <definedName name="_TC1" localSheetId="13">#REF!</definedName>
    <definedName name="_TC1">#REF!</definedName>
    <definedName name="_TC2" localSheetId="13">#REF!</definedName>
    <definedName name="_TC2">#REF!</definedName>
    <definedName name="_Ted1">#REF!</definedName>
    <definedName name="_Ts1">#REF!</definedName>
    <definedName name="_TW1" localSheetId="13">#REF!</definedName>
    <definedName name="_TW1">#REF!</definedName>
    <definedName name="_TW2" localSheetId="13">#REF!</definedName>
    <definedName name="_TW2">#REF!</definedName>
    <definedName name="_Ty1" localSheetId="13">#REF!</definedName>
    <definedName name="_Ty1">#REF!</definedName>
    <definedName name="_Ty2" localSheetId="13">#REF!</definedName>
    <definedName name="_Ty2">#REF!</definedName>
    <definedName name="_UTT1">#REF!</definedName>
    <definedName name="_WC1" localSheetId="13">#REF!</definedName>
    <definedName name="_WC1">#REF!</definedName>
    <definedName name="_WHH1">#REF!</definedName>
    <definedName name="_WTT1">#REF!</definedName>
    <definedName name="_XS1">[12]교각계산!$M$40</definedName>
    <definedName name="_XS2" localSheetId="13">#REF!</definedName>
    <definedName name="_XS2">#REF!</definedName>
    <definedName name="_XS3">[13]교각계산!#REF!</definedName>
    <definedName name="_과업명">#REF!</definedName>
    <definedName name="_교량개소">#REF!</definedName>
    <definedName name="_교차로개소">#REF!</definedName>
    <definedName name="_구조물측량연장">#REF!</definedName>
    <definedName name="_수준점개소">#REF!</definedName>
    <definedName name="_제내지">#REF!</definedName>
    <definedName name="_폭원">#REF!</definedName>
    <definedName name="_표석개수">#REF!</definedName>
    <definedName name="_하천길이">#REF!</definedName>
    <definedName name="_하천폭">#REF!</definedName>
    <definedName name="_횡단간격">#REF!</definedName>
    <definedName name="\0" localSheetId="13">#REF!</definedName>
    <definedName name="\0">#REF!</definedName>
    <definedName name="\a">#REF!</definedName>
    <definedName name="\A1A">#N/A</definedName>
    <definedName name="\b">#REF!</definedName>
    <definedName name="\c">#REF!</definedName>
    <definedName name="\d">#REF!</definedName>
    <definedName name="\DD">#N/A</definedName>
    <definedName name="\DE">#N/A</definedName>
    <definedName name="\DF">#N/A</definedName>
    <definedName name="\e">#N/A</definedName>
    <definedName name="\ER">#N/A</definedName>
    <definedName name="\f">#REF!</definedName>
    <definedName name="\h" localSheetId="13">#N/A</definedName>
    <definedName name="\h">#REF!</definedName>
    <definedName name="\i" localSheetId="13">#N/A</definedName>
    <definedName name="\i">#REF!</definedName>
    <definedName name="\j">#REF!</definedName>
    <definedName name="\k">#REF!</definedName>
    <definedName name="\l">#N/A</definedName>
    <definedName name="\m">#REF!</definedName>
    <definedName name="\n">#REF!</definedName>
    <definedName name="\o">#REF!</definedName>
    <definedName name="\p" localSheetId="13">#N/A</definedName>
    <definedName name="\p">#REF!</definedName>
    <definedName name="\P1">#REF!</definedName>
    <definedName name="\q">#REF!</definedName>
    <definedName name="\r">#REF!</definedName>
    <definedName name="\s">#N/A</definedName>
    <definedName name="\t">#N/A</definedName>
    <definedName name="\u">#N/A</definedName>
    <definedName name="\v">#N/A</definedName>
    <definedName name="\x">#REF!</definedName>
    <definedName name="\y" localSheetId="13">#REF!</definedName>
    <definedName name="\y">#REF!</definedName>
    <definedName name="\z" localSheetId="13">#REF!</definedName>
    <definedName name="\z">#REF!</definedName>
    <definedName name="A" localSheetId="13">#REF!</definedName>
    <definedName name="A">#REF!</definedName>
    <definedName name="a_1">'[14]단위수량(출력X)'!#REF!</definedName>
    <definedName name="a_10">'[14]단위수량(출력X)'!#REF!</definedName>
    <definedName name="a_11">'[14]단위수량(출력X)'!#REF!</definedName>
    <definedName name="a_12">'[14]단위수량(출력X)'!#REF!</definedName>
    <definedName name="a_13">'[14]단위수량(출력X)'!#REF!</definedName>
    <definedName name="a_14">'[14]단위수량(출력X)'!#REF!</definedName>
    <definedName name="A_16">[15]옹벽철근!#REF!</definedName>
    <definedName name="A_19">[15]옹벽철근!#REF!</definedName>
    <definedName name="a_2">'[14]단위수량(출력X)'!#REF!</definedName>
    <definedName name="A_22">[15]옹벽철근!#REF!</definedName>
    <definedName name="A_25">[15]옹벽철근!#REF!</definedName>
    <definedName name="A_29">[15]옹벽철근!#REF!</definedName>
    <definedName name="a_3">'[14]단위수량(출력X)'!#REF!</definedName>
    <definedName name="a_4">'[14]단위수량(출력X)'!#REF!</definedName>
    <definedName name="a_5">'[14]단위수량(출력X)'!#REF!</definedName>
    <definedName name="a_6">[14]수량집계!#REF!</definedName>
    <definedName name="a_7">'[14]단위수량(출력X)'!#REF!</definedName>
    <definedName name="a_8">'[14]단위수량(출력X)'!#REF!</definedName>
    <definedName name="a_9">'[14]단위수량(출력X)'!#REF!</definedName>
    <definedName name="A_b">#REF!</definedName>
    <definedName name="a0" localSheetId="13">#REF!</definedName>
    <definedName name="a0">#REF!</definedName>
    <definedName name="A1..A2_">#N/A</definedName>
    <definedName name="A1..A200_">#N/A</definedName>
    <definedName name="A12..A13_">#N/A</definedName>
    <definedName name="AA">#REF!</definedName>
    <definedName name="aaa" localSheetId="13">#REF!</definedName>
    <definedName name="aaa">#REF!</definedName>
    <definedName name="aaaa">'[16]ABUT수량-A1'!$T$25</definedName>
    <definedName name="aaaaa">#REF!</definedName>
    <definedName name="aaas" hidden="1">#REF!</definedName>
    <definedName name="AAWEFFAF" localSheetId="13">#REF!</definedName>
    <definedName name="AAWEFFAF">#REF!</definedName>
    <definedName name="AAWER" localSheetId="13">#REF!</definedName>
    <definedName name="AAWER">#REF!</definedName>
    <definedName name="AAWF">'[17]ABUT수량-A1'!$T$25</definedName>
    <definedName name="AB" localSheetId="13">#REF!</definedName>
    <definedName name="ab">#REF!</definedName>
    <definedName name="ABC" localSheetId="13">#REF!</definedName>
    <definedName name="ABC">#REF!</definedName>
    <definedName name="ABUTH" localSheetId="13">#REF!</definedName>
    <definedName name="ABUTH">#REF!</definedName>
    <definedName name="AC" localSheetId="13">#REF!</definedName>
    <definedName name="AC">#REF!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CX" hidden="1">#REF!</definedName>
    <definedName name="AD" localSheetId="13">#REF!</definedName>
    <definedName name="AD">#REF!</definedName>
    <definedName name="ADFASDF">[15]옹벽철근!#REF!</definedName>
    <definedName name="ADREFD" localSheetId="13">#REF!</definedName>
    <definedName name="ADREFD">#REF!</definedName>
    <definedName name="AE" localSheetId="13">#REF!</definedName>
    <definedName name="AE">#REF!</definedName>
    <definedName name="AF" localSheetId="13">#REF!</definedName>
    <definedName name="AF">#REF!</definedName>
    <definedName name="AFAAFDFAS" localSheetId="13">#REF!</definedName>
    <definedName name="AFAAFDFAS">#REF!</definedName>
    <definedName name="AFAEFAAEF" localSheetId="13">#REF!</definedName>
    <definedName name="AFAEFAAEF">#REF!</definedName>
    <definedName name="afasd" localSheetId="9" hidden="1">{#N/A,#N/A,FALSE,"단가표지"}</definedName>
    <definedName name="afasd" hidden="1">{#N/A,#N/A,FALSE,"단가표지"}</definedName>
    <definedName name="AFAWEF" localSheetId="13">#REF!</definedName>
    <definedName name="AFAWEF">#REF!</definedName>
    <definedName name="afd" localSheetId="9" hidden="1">{#N/A,#N/A,FALSE,"운반시간"}</definedName>
    <definedName name="afd" hidden="1">{#N/A,#N/A,FALSE,"운반시간"}</definedName>
    <definedName name="AFF" localSheetId="13">#REF!</definedName>
    <definedName name="AFF">#REF!</definedName>
    <definedName name="AFFAAFAWEF" localSheetId="13">#REF!</definedName>
    <definedName name="AFFAAFAWEF">#REF!</definedName>
    <definedName name="AFFAFF" localSheetId="13">#REF!</definedName>
    <definedName name="AFFAFF">#REF!</definedName>
    <definedName name="AFWEF" localSheetId="13">#REF!</definedName>
    <definedName name="AFWEF">#REF!</definedName>
    <definedName name="AG" localSheetId="13">#REF!</definedName>
    <definedName name="AG">#REF!</definedName>
    <definedName name="AGFAF" localSheetId="13">#REF!</definedName>
    <definedName name="AGFAF">#REF!</definedName>
    <definedName name="AGRAWGR" localSheetId="13">#REF!</definedName>
    <definedName name="AGRAWGR">#REF!</definedName>
    <definedName name="AGRGRGREF" localSheetId="13">#REF!</definedName>
    <definedName name="AGRGRGREF">#REF!</definedName>
    <definedName name="AH" localSheetId="13">#REF!</definedName>
    <definedName name="AH">#REF!</definedName>
    <definedName name="AI" localSheetId="13">#REF!</definedName>
    <definedName name="AI">#REF!</definedName>
    <definedName name="ALL">#REF!</definedName>
    <definedName name="ALPHA" localSheetId="13">#REF!</definedName>
    <definedName name="ALPHA">#REF!</definedName>
    <definedName name="ALSLDFㅁ일ㄴ" localSheetId="13">#REF!</definedName>
    <definedName name="ALSLDFㅁ일ㄴ">#REF!</definedName>
    <definedName name="alslsdkjfjs" localSheetId="13" hidden="1">#REF!</definedName>
    <definedName name="alslsdkjfjs" hidden="1">#REF!</definedName>
    <definedName name="AN" localSheetId="13">#REF!</definedName>
    <definedName name="AN">#REF!</definedName>
    <definedName name="ANG" localSheetId="13">#REF!</definedName>
    <definedName name="ANG">#REF!</definedName>
    <definedName name="anscount" hidden="1">1</definedName>
    <definedName name="ap_s_t" localSheetId="13">#REF!</definedName>
    <definedName name="ap_s_t">#REF!</definedName>
    <definedName name="aq" hidden="1">#REF!</definedName>
    <definedName name="aqaq">'[16]ABUT수량-A1'!$T$25</definedName>
    <definedName name="ARGTAGR" localSheetId="13">#REF!</definedName>
    <definedName name="ARGTAGR">#REF!</definedName>
    <definedName name="ARGWERG" localSheetId="13">#REF!</definedName>
    <definedName name="ARGWERG">#REF!</definedName>
    <definedName name="as" localSheetId="13">#REF!</definedName>
    <definedName name="AS">#REF!</definedName>
    <definedName name="ASA">#REF!</definedName>
    <definedName name="ASB">#REF!</definedName>
    <definedName name="ASC">#REF!</definedName>
    <definedName name="ASCO">#REF!</definedName>
    <definedName name="ASCON">#REF!</definedName>
    <definedName name="ASD" localSheetId="13">#REF!</definedName>
    <definedName name="ASD">#REF!</definedName>
    <definedName name="asdf" localSheetId="13">#REF!</definedName>
    <definedName name="asdf">#REF!</definedName>
    <definedName name="ASDFAS" localSheetId="13">#REF!</definedName>
    <definedName name="ASDFAS">#REF!</definedName>
    <definedName name="ASDFASDFASDF" localSheetId="13">#REF!</definedName>
    <definedName name="ASDFASDFASDF">#REF!</definedName>
    <definedName name="ASDFASDFC" localSheetId="13">#REF!</definedName>
    <definedName name="ASDFASDFC">#REF!</definedName>
    <definedName name="ASDKLVJCKLVA" localSheetId="13">#REF!</definedName>
    <definedName name="ASDKLVJCKLVA">#REF!</definedName>
    <definedName name="ASDVASDF" localSheetId="13">#REF!</definedName>
    <definedName name="ASDVASDF">#REF!</definedName>
    <definedName name="ASE">#REF!</definedName>
    <definedName name="asfas" localSheetId="9" hidden="1">{#N/A,#N/A,FALSE,"표지목차"}</definedName>
    <definedName name="asfas" hidden="1">{#N/A,#N/A,FALSE,"표지목차"}</definedName>
    <definedName name="ASL">#REF!</definedName>
    <definedName name="Asp">#REF!</definedName>
    <definedName name="ASPO">#REF!</definedName>
    <definedName name="asp두께">0.15</definedName>
    <definedName name="ASS" localSheetId="13">#REF!</definedName>
    <definedName name="ASS">#REF!</definedName>
    <definedName name="asss" hidden="1">#REF!</definedName>
    <definedName name="AST">#REF!</definedName>
    <definedName name="AV" localSheetId="13">#REF!</definedName>
    <definedName name="AV">#REF!</definedName>
    <definedName name="AVF" localSheetId="13">#REF!</definedName>
    <definedName name="AVF">#REF!</definedName>
    <definedName name="AVGWEF" localSheetId="13">#REF!</definedName>
    <definedName name="AVGWEF">#REF!</definedName>
    <definedName name="awefawe" localSheetId="13">#REF!</definedName>
    <definedName name="awefawe">#REF!</definedName>
    <definedName name="AWEFEW" localSheetId="13">#REF!</definedName>
    <definedName name="AWEFEW">#REF!</definedName>
    <definedName name="AWEFTAWEFR" localSheetId="13">#REF!</definedName>
    <definedName name="AWEFTAWEFR">#REF!</definedName>
    <definedName name="AWEGAGER" localSheetId="13">#REF!</definedName>
    <definedName name="AWEGAGER">#REF!</definedName>
    <definedName name="AWEGAWEF" localSheetId="13">#REF!</definedName>
    <definedName name="AWEGAWEF">#REF!</definedName>
    <definedName name="AWEGAWEG" localSheetId="13" hidden="1">#REF!</definedName>
    <definedName name="AWEGAWEG" hidden="1">#REF!</definedName>
    <definedName name="awegfawefaw" localSheetId="13">#REF!</definedName>
    <definedName name="awegfawefaw">#REF!</definedName>
    <definedName name="AWEGFAWGA" localSheetId="13">#REF!</definedName>
    <definedName name="AWEGFAWGA">#REF!</definedName>
    <definedName name="awerfawef" localSheetId="13">#REF!</definedName>
    <definedName name="awerfawef">#REF!</definedName>
    <definedName name="AWERGAG" localSheetId="13">#REF!</definedName>
    <definedName name="AWERGAG">#REF!</definedName>
    <definedName name="AWERTIAWEFASDJV" localSheetId="13">#REF!</definedName>
    <definedName name="AWERTIAWEFASDJV">#REF!</definedName>
    <definedName name="AWFEAGEARG" localSheetId="13">#REF!</definedName>
    <definedName name="AWFEAGEARG">#REF!</definedName>
    <definedName name="AWFEAWFAEFW" localSheetId="13">#REF!</definedName>
    <definedName name="AWFEAWFAEFW">#REF!</definedName>
    <definedName name="AWG" localSheetId="13" hidden="1">#REF!</definedName>
    <definedName name="AWG" hidden="1">#REF!</definedName>
    <definedName name="AWGARWG" localSheetId="13">#REF!</definedName>
    <definedName name="AWGARWG">#REF!</definedName>
    <definedName name="AWGAW" localSheetId="13">#REF!</definedName>
    <definedName name="AWGAW">#REF!</definedName>
    <definedName name="AWGAWEFA" localSheetId="13">#REF!</definedName>
    <definedName name="AWGAWEFA">#REF!</definedName>
    <definedName name="AWGAWG" localSheetId="13">#REF!</definedName>
    <definedName name="AWGAWG">#REF!</definedName>
    <definedName name="AWGHAERG" localSheetId="13">#REF!</definedName>
    <definedName name="AWGHAERG">#REF!</definedName>
    <definedName name="AWGR" localSheetId="13">#REF!</definedName>
    <definedName name="AWGR">#REF!</definedName>
    <definedName name="AWGRA" localSheetId="13" hidden="1">#REF!</definedName>
    <definedName name="AWGRA" hidden="1">#REF!</definedName>
    <definedName name="AWGRAER" localSheetId="13">#REF!</definedName>
    <definedName name="AWGRAER">#REF!</definedName>
    <definedName name="AWGRAW" localSheetId="13">#REF!</definedName>
    <definedName name="AWGRAW">#REF!</definedName>
    <definedName name="AWGRAWERGF" localSheetId="13">#REF!</definedName>
    <definedName name="AWGRAWERGF">#REF!</definedName>
    <definedName name="AWGRAWRA" localSheetId="13">#REF!</definedName>
    <definedName name="AWGRAWRA">#REF!</definedName>
    <definedName name="AWGRRAWGT" localSheetId="13">#REF!</definedName>
    <definedName name="AWGRRAWGT">#REF!</definedName>
    <definedName name="AWGRWGAW" localSheetId="13" hidden="1">#REF!</definedName>
    <definedName name="AWGRWGAW" hidden="1">#REF!</definedName>
    <definedName name="AWGWA4G" localSheetId="13">#REF!</definedName>
    <definedName name="AWGWA4G">#REF!</definedName>
    <definedName name="AWGWEG" localSheetId="13">#REF!</definedName>
    <definedName name="AWGWEG">#REF!</definedName>
    <definedName name="AWGWGAWE" localSheetId="13">#REF!</definedName>
    <definedName name="AWGWGAWE">#REF!</definedName>
    <definedName name="A삼">#REF!</definedName>
    <definedName name="A이">#REF!</definedName>
    <definedName name="A일">#REF!</definedName>
    <definedName name="b" localSheetId="13">#REF!</definedName>
    <definedName name="b">#REF!</definedName>
    <definedName name="B.1">#REF!</definedName>
    <definedName name="B.2">#REF!</definedName>
    <definedName name="B.3">#REF!</definedName>
    <definedName name="B.4">#REF!</definedName>
    <definedName name="B_">#REF!</definedName>
    <definedName name="B__6___6">[18]수로교총재료집계!$A$6:$R$32,[18]수로교총재료집계!$A$33:$R$39</definedName>
    <definedName name="b_1">'[14]단위수량(출력X)'!#REF!</definedName>
    <definedName name="b_10">'[14]단위수량(출력X)'!#REF!</definedName>
    <definedName name="b_11">'[14]단위수량(출력X)'!#REF!</definedName>
    <definedName name="b_12">'[14]단위수량(출력X)'!#REF!</definedName>
    <definedName name="b_13">'[14]단위수량(출력X)'!#REF!</definedName>
    <definedName name="b_14">'[14]단위수량(출력X)'!#REF!</definedName>
    <definedName name="B_16">[15]옹벽철근!#REF!</definedName>
    <definedName name="B_19">[15]옹벽철근!#REF!</definedName>
    <definedName name="b_2">'[14]단위수량(출력X)'!#REF!</definedName>
    <definedName name="B_22">[15]옹벽철근!#REF!</definedName>
    <definedName name="B_25">[15]옹벽철근!#REF!</definedName>
    <definedName name="B_29">[15]옹벽철근!#REF!</definedName>
    <definedName name="b_3">'[14]단위수량(출력X)'!#REF!</definedName>
    <definedName name="b_4">'[14]단위수량(출력X)'!#REF!</definedName>
    <definedName name="b_5">'[14]단위수량(출력X)'!#REF!</definedName>
    <definedName name="b_6">[14]수량집계!#REF!</definedName>
    <definedName name="b_7">'[14]단위수량(출력X)'!#REF!</definedName>
    <definedName name="b_8">'[14]단위수량(출력X)'!#REF!</definedName>
    <definedName name="b_9">'[14]단위수량(출력X)'!#REF!</definedName>
    <definedName name="B_B">#REF!</definedName>
    <definedName name="B_C">#REF!</definedName>
    <definedName name="B_D">#REF!</definedName>
    <definedName name="B_H">#REF!</definedName>
    <definedName name="B_HUNCH">#REF!</definedName>
    <definedName name="B_L">#REF!</definedName>
    <definedName name="B_M">#REF!</definedName>
    <definedName name="B_P1">#REF!</definedName>
    <definedName name="B_P2">#REF!</definedName>
    <definedName name="B_P3">#REF!</definedName>
    <definedName name="B_P4">#REF!</definedName>
    <definedName name="B_U">#REF!</definedName>
    <definedName name="B_Y">#REF!</definedName>
    <definedName name="B10A1P" localSheetId="13">#REF!</definedName>
    <definedName name="B10A1P">#REF!</definedName>
    <definedName name="b10a1t" localSheetId="13">#REF!</definedName>
    <definedName name="b10a1t">#REF!</definedName>
    <definedName name="b10a2p" localSheetId="13">#REF!</definedName>
    <definedName name="b10a2p">#REF!</definedName>
    <definedName name="b10a2t" localSheetId="13">#REF!</definedName>
    <definedName name="b10a2t">#REF!</definedName>
    <definedName name="B10㎝">#REF!</definedName>
    <definedName name="B11A1P" localSheetId="13">#REF!</definedName>
    <definedName name="B11A1P">#REF!</definedName>
    <definedName name="b11a1t" localSheetId="13">#REF!</definedName>
    <definedName name="b11a1t">#REF!</definedName>
    <definedName name="b11a2p" localSheetId="13">#REF!</definedName>
    <definedName name="b11a2p">#REF!</definedName>
    <definedName name="b11a2t" localSheetId="13">#REF!</definedName>
    <definedName name="b11a2t">#REF!</definedName>
    <definedName name="B12A1P" localSheetId="13">#REF!</definedName>
    <definedName name="B12A1P">#REF!</definedName>
    <definedName name="b12a1t" localSheetId="13">#REF!</definedName>
    <definedName name="b12a1t">#REF!</definedName>
    <definedName name="b12a2p" localSheetId="13">#REF!</definedName>
    <definedName name="b12a2p">#REF!</definedName>
    <definedName name="b12a2t" localSheetId="13">#REF!</definedName>
    <definedName name="b12a2t">#REF!</definedName>
    <definedName name="B12㎝">#REF!</definedName>
    <definedName name="B13A1P" localSheetId="13">#REF!</definedName>
    <definedName name="B13A1P">#REF!</definedName>
    <definedName name="b13a1t" localSheetId="13">#REF!</definedName>
    <definedName name="b13a1t">#REF!</definedName>
    <definedName name="b13a2p" localSheetId="13">#REF!</definedName>
    <definedName name="b13a2p">#REF!</definedName>
    <definedName name="b13a2t" localSheetId="13">#REF!</definedName>
    <definedName name="b13a2t">#REF!</definedName>
    <definedName name="B14A1P" localSheetId="13">#REF!</definedName>
    <definedName name="B14A1P">#REF!</definedName>
    <definedName name="b14a1t" localSheetId="13">#REF!</definedName>
    <definedName name="b14a1t">#REF!</definedName>
    <definedName name="b14a2p" localSheetId="13">#REF!</definedName>
    <definedName name="b14a2p">#REF!</definedName>
    <definedName name="b14a2t" localSheetId="13">#REF!</definedName>
    <definedName name="b14a2t">#REF!</definedName>
    <definedName name="B15A1P" localSheetId="13">#REF!</definedName>
    <definedName name="B15A1P">#REF!</definedName>
    <definedName name="b15a1t" localSheetId="13">#REF!</definedName>
    <definedName name="b15a1t">#REF!</definedName>
    <definedName name="b15a2p" localSheetId="13">#REF!</definedName>
    <definedName name="b15a2p">#REF!</definedName>
    <definedName name="b15a2t" localSheetId="13">#REF!</definedName>
    <definedName name="b15a2t">#REF!</definedName>
    <definedName name="B15㎝">#REF!</definedName>
    <definedName name="B16A1T" localSheetId="13">#REF!</definedName>
    <definedName name="B16A1T">#REF!</definedName>
    <definedName name="B16A2P" localSheetId="13">#REF!</definedName>
    <definedName name="B16A2P">#REF!</definedName>
    <definedName name="B18㎝">#REF!</definedName>
    <definedName name="B1A" localSheetId="13">#REF!</definedName>
    <definedName name="B1A">#REF!</definedName>
    <definedName name="B1A1P" localSheetId="13">#REF!</definedName>
    <definedName name="B1A1P">#REF!</definedName>
    <definedName name="b1a1t" localSheetId="13">#REF!</definedName>
    <definedName name="b1a1t">#REF!</definedName>
    <definedName name="b1a2p" localSheetId="13">#REF!</definedName>
    <definedName name="b1a2p">#REF!</definedName>
    <definedName name="b1a2t" localSheetId="13">#REF!</definedName>
    <definedName name="b1a2t">#REF!</definedName>
    <definedName name="B1B" localSheetId="13">#REF!</definedName>
    <definedName name="B1B">#REF!</definedName>
    <definedName name="B1C" localSheetId="13">#REF!</definedName>
    <definedName name="B1C">#REF!</definedName>
    <definedName name="B1F" localSheetId="13">#REF!</definedName>
    <definedName name="B1F">#REF!</definedName>
    <definedName name="B1WL" localSheetId="13">#REF!</definedName>
    <definedName name="B1WL">#REF!</definedName>
    <definedName name="B1WR" localSheetId="13">#REF!</definedName>
    <definedName name="B1WR">#REF!</definedName>
    <definedName name="B20㎝">#REF!</definedName>
    <definedName name="B25㎝">#REF!</definedName>
    <definedName name="B2A" localSheetId="13">#REF!</definedName>
    <definedName name="B2A">#REF!</definedName>
    <definedName name="B2A1P" localSheetId="13">#REF!</definedName>
    <definedName name="B2A1P">#REF!</definedName>
    <definedName name="b2a1t" localSheetId="13">#REF!</definedName>
    <definedName name="b2a1t">#REF!</definedName>
    <definedName name="b2a2p" localSheetId="13">#REF!</definedName>
    <definedName name="b2a2p">#REF!</definedName>
    <definedName name="b2a2t" localSheetId="13">#REF!</definedName>
    <definedName name="b2a2t">#REF!</definedName>
    <definedName name="B2B" localSheetId="13">#REF!</definedName>
    <definedName name="B2B">#REF!</definedName>
    <definedName name="B2C" localSheetId="13">#REF!</definedName>
    <definedName name="B2C">#REF!</definedName>
    <definedName name="B2WL" localSheetId="13">#REF!</definedName>
    <definedName name="B2WL">#REF!</definedName>
    <definedName name="B2WR" localSheetId="13">#REF!</definedName>
    <definedName name="B2WR">#REF!</definedName>
    <definedName name="B30A1P" localSheetId="13">#REF!</definedName>
    <definedName name="B30A1P">#REF!</definedName>
    <definedName name="b30a1t" localSheetId="13">#REF!</definedName>
    <definedName name="b30a1t">#REF!</definedName>
    <definedName name="b30a2p" localSheetId="13">#REF!</definedName>
    <definedName name="b30a2p">#REF!</definedName>
    <definedName name="b30a2t" localSheetId="13">#REF!</definedName>
    <definedName name="b30a2t">#REF!</definedName>
    <definedName name="B30㎝">#REF!</definedName>
    <definedName name="B3A" localSheetId="13">#REF!</definedName>
    <definedName name="B3A">#REF!</definedName>
    <definedName name="B3A1P" localSheetId="13">#REF!</definedName>
    <definedName name="B3A1P">#REF!</definedName>
    <definedName name="b3a1t" localSheetId="13">#REF!</definedName>
    <definedName name="b3a1t">#REF!</definedName>
    <definedName name="b3a2p" localSheetId="13">#REF!</definedName>
    <definedName name="b3a2p">#REF!</definedName>
    <definedName name="b3a2t" localSheetId="13">#REF!</definedName>
    <definedName name="b3a2t">#REF!</definedName>
    <definedName name="B3B" localSheetId="13">#REF!</definedName>
    <definedName name="B3B">#REF!</definedName>
    <definedName name="B4A" localSheetId="13">#REF!</definedName>
    <definedName name="B4A">#REF!</definedName>
    <definedName name="B4A1P" localSheetId="13">#REF!</definedName>
    <definedName name="B4A1P">#REF!</definedName>
    <definedName name="b4a1t" localSheetId="13">#REF!</definedName>
    <definedName name="b4a1t">#REF!</definedName>
    <definedName name="b4a2p" localSheetId="13">#REF!</definedName>
    <definedName name="b4a2p">#REF!</definedName>
    <definedName name="b4a2t" localSheetId="13">#REF!</definedName>
    <definedName name="b4a2t">#REF!</definedName>
    <definedName name="B4B" localSheetId="13">#REF!</definedName>
    <definedName name="B4B">#REF!</definedName>
    <definedName name="B4㎝이하">#REF!</definedName>
    <definedName name="B5A" localSheetId="13">#REF!</definedName>
    <definedName name="B5A">#REF!</definedName>
    <definedName name="B5A1P" localSheetId="13">#REF!</definedName>
    <definedName name="B5A1P">#REF!</definedName>
    <definedName name="b5a1t" localSheetId="13">#REF!</definedName>
    <definedName name="b5a1t">#REF!</definedName>
    <definedName name="b5a2p" localSheetId="13">#REF!</definedName>
    <definedName name="b5a2p">#REF!</definedName>
    <definedName name="b5a2t" localSheetId="13">#REF!</definedName>
    <definedName name="b5a2t">#REF!</definedName>
    <definedName name="B5B">#REF!</definedName>
    <definedName name="B5㎝">#REF!</definedName>
    <definedName name="B6A" localSheetId="13">#REF!</definedName>
    <definedName name="B6A">#REF!</definedName>
    <definedName name="B6A1P" localSheetId="13">#REF!</definedName>
    <definedName name="B6A1P">#REF!</definedName>
    <definedName name="b6a1t" localSheetId="13">#REF!</definedName>
    <definedName name="b6a1t">#REF!</definedName>
    <definedName name="b6a2p" localSheetId="13">#REF!</definedName>
    <definedName name="b6a2p">#REF!</definedName>
    <definedName name="b6a2t" localSheetId="13">#REF!</definedName>
    <definedName name="b6a2t">#REF!</definedName>
    <definedName name="B6B">#REF!</definedName>
    <definedName name="B6㎝">#REF!</definedName>
    <definedName name="B7A" localSheetId="13">#REF!</definedName>
    <definedName name="B7A">#REF!</definedName>
    <definedName name="B7A1P" localSheetId="13">#REF!</definedName>
    <definedName name="B7A1P">#REF!</definedName>
    <definedName name="b7a1t" localSheetId="13">#REF!</definedName>
    <definedName name="b7a1t">#REF!</definedName>
    <definedName name="b7a2p" localSheetId="13">#REF!</definedName>
    <definedName name="b7a2p">#REF!</definedName>
    <definedName name="b7a2t" localSheetId="13">#REF!</definedName>
    <definedName name="b7a2t">#REF!</definedName>
    <definedName name="B7B">#REF!</definedName>
    <definedName name="B7㎝">#REF!</definedName>
    <definedName name="B8A" localSheetId="13">#REF!</definedName>
    <definedName name="B8A">#REF!</definedName>
    <definedName name="B8A1P" localSheetId="13">#REF!</definedName>
    <definedName name="B8A1P">#REF!</definedName>
    <definedName name="b8a1t" localSheetId="13">#REF!</definedName>
    <definedName name="b8a1t">#REF!</definedName>
    <definedName name="b8a2p" localSheetId="13">#REF!</definedName>
    <definedName name="b8a2p">#REF!</definedName>
    <definedName name="b8a2t" localSheetId="13">#REF!</definedName>
    <definedName name="b8a2t">#REF!</definedName>
    <definedName name="B8㎝">#REF!</definedName>
    <definedName name="B9A1P" localSheetId="13">#REF!</definedName>
    <definedName name="B9A1P">#REF!</definedName>
    <definedName name="b9a1t" localSheetId="13">#REF!</definedName>
    <definedName name="b9a1t">#REF!</definedName>
    <definedName name="b9a2p" localSheetId="13">#REF!</definedName>
    <definedName name="b9a2p">#REF!</definedName>
    <definedName name="b9a2t" localSheetId="13">#REF!</definedName>
    <definedName name="b9a2t">#REF!</definedName>
    <definedName name="BA" localSheetId="13">#REF!</definedName>
    <definedName name="BA">#REF!</definedName>
    <definedName name="BA1P" localSheetId="13">#REF!</definedName>
    <definedName name="BA1P">#REF!</definedName>
    <definedName name="ba1t" localSheetId="13">#REF!</definedName>
    <definedName name="ba1t">#REF!</definedName>
    <definedName name="ba2p" localSheetId="13">#REF!</definedName>
    <definedName name="ba2p">#REF!</definedName>
    <definedName name="ba2t" localSheetId="13">#REF!</definedName>
    <definedName name="ba2t">#REF!</definedName>
    <definedName name="back">#REF!</definedName>
    <definedName name="bae" localSheetId="9">수준점!bae</definedName>
    <definedName name="bae">[0]!bae</definedName>
    <definedName name="BASE_0" localSheetId="9">#REF!</definedName>
    <definedName name="BASE_0">#REF!</definedName>
    <definedName name="BASE05" localSheetId="9">#REF!</definedName>
    <definedName name="BASE05">#REF!</definedName>
    <definedName name="BASE29">#REF!</definedName>
    <definedName name="BB">#REF!</definedName>
    <definedName name="bbb" localSheetId="13">#REF!</definedName>
    <definedName name="bbb">#REF!</definedName>
    <definedName name="BBBB">[19]Sheet1!$G$48</definedName>
    <definedName name="bbbbb" localSheetId="9" hidden="1">{"'결과(하)'!$L$24"}</definedName>
    <definedName name="bbbbb" hidden="1">{"'결과(하)'!$L$24"}</definedName>
    <definedName name="Bbf">#REF!</definedName>
    <definedName name="BC">#REF!</definedName>
    <definedName name="BCB" localSheetId="13">#REF!</definedName>
    <definedName name="BCB">#REF!</definedName>
    <definedName name="BCF">#REF!</definedName>
    <definedName name="Bcv">#REF!</definedName>
    <definedName name="BD" localSheetId="13">#REF!</definedName>
    <definedName name="BD">#REF!</definedName>
    <definedName name="bdxfxf" localSheetId="13">#REF!</definedName>
    <definedName name="bdxfxf">#REF!</definedName>
    <definedName name="BE" localSheetId="13">#REF!</definedName>
    <definedName name="BE">#REF!</definedName>
    <definedName name="BEAB1">#REF!</definedName>
    <definedName name="BEAB2">#REF!</definedName>
    <definedName name="BEAB3">#REF!</definedName>
    <definedName name="BEAB4">#REF!</definedName>
    <definedName name="BEAB5">#REF!</definedName>
    <definedName name="BEAR1">#REF!</definedName>
    <definedName name="BEAR2">#REF!</definedName>
    <definedName name="BEB">#REF!</definedName>
    <definedName name="BETA" localSheetId="13">#REF!</definedName>
    <definedName name="BETA">#REF!</definedName>
    <definedName name="BF" localSheetId="13">#REF!</definedName>
    <definedName name="BF">#REF!</definedName>
    <definedName name="BFB">#REF!</definedName>
    <definedName name="BFF">#REF!</definedName>
    <definedName name="BFH" localSheetId="13">#REF!</definedName>
    <definedName name="BFH">#REF!</definedName>
    <definedName name="BFHG" localSheetId="13">#REF!</definedName>
    <definedName name="BFHG">#REF!</definedName>
    <definedName name="BG" localSheetId="13">#REF!</definedName>
    <definedName name="BG">#REF!</definedName>
    <definedName name="BGNFH" localSheetId="13">#REF!</definedName>
    <definedName name="BGNFH">#REF!</definedName>
    <definedName name="BHB">#REF!</definedName>
    <definedName name="BHS">#REF!</definedName>
    <definedName name="BHU" localSheetId="13">#REF!</definedName>
    <definedName name="BHU">#REF!</definedName>
    <definedName name="BL">#N/A</definedName>
    <definedName name="BLO">#N/A</definedName>
    <definedName name="BLOCK">#REF!</definedName>
    <definedName name="BLT">#N/A</definedName>
    <definedName name="BM" localSheetId="13">#REF!</definedName>
    <definedName name="BM">#REF!</definedName>
    <definedName name="BMM">#REF!</definedName>
    <definedName name="BMO" localSheetId="13">#REF!</definedName>
    <definedName name="BMO">#REF!</definedName>
    <definedName name="BO">'[11]DATA 입력란'!$D$38</definedName>
    <definedName name="BOM_OF_ECP" localSheetId="13">#REF!</definedName>
    <definedName name="BOM_OF_ECP">#REF!</definedName>
    <definedName name="BOX날개">[20]암거공!$B$336</definedName>
    <definedName name="BOX형수로집계">'[2]#REF'!$A$1:$M$40</definedName>
    <definedName name="BOX형수로집계1">#REF!</definedName>
    <definedName name="BOX형수로집계2">#REF!</definedName>
    <definedName name="BR" localSheetId="13">#REF!</definedName>
    <definedName name="BR">#REF!</definedName>
    <definedName name="BS" localSheetId="13">#REF!</definedName>
    <definedName name="BS">#REF!</definedName>
    <definedName name="bs_chekjum">#REF!</definedName>
    <definedName name="bs_chekplus">#REF!</definedName>
    <definedName name="bs_chekwave">#REF!</definedName>
    <definedName name="BSH" localSheetId="13">#REF!</definedName>
    <definedName name="BSH">#REF!</definedName>
    <definedName name="BSS">#REF!</definedName>
    <definedName name="BST">#REF!</definedName>
    <definedName name="BSV">#REF!</definedName>
    <definedName name="BT_C">#REF!</definedName>
    <definedName name="BT_S">#REF!</definedName>
    <definedName name="BTP">#REF!</definedName>
    <definedName name="BUF">#REF!</definedName>
    <definedName name="BV" localSheetId="13">#REF!</definedName>
    <definedName name="BV">#REF!</definedName>
    <definedName name="BW" localSheetId="13">#REF!</definedName>
    <definedName name="BW">#REF!</definedName>
    <definedName name="bwc" localSheetId="13">#REF!</definedName>
    <definedName name="BWC">#REF!</definedName>
    <definedName name="BWD" localSheetId="13">#REF!</definedName>
    <definedName name="BWD">#REF!</definedName>
    <definedName name="B이">#REF!</definedName>
    <definedName name="B일">#REF!</definedName>
    <definedName name="B제로">#REF!</definedName>
    <definedName name="C_" localSheetId="13">#REF!</definedName>
    <definedName name="C_">#REF!</definedName>
    <definedName name="c_1">#REF!</definedName>
    <definedName name="C_13">[15]옹벽철근!#REF!</definedName>
    <definedName name="C_16">[15]옹벽철근!#REF!</definedName>
    <definedName name="C_19">[15]옹벽철근!#REF!</definedName>
    <definedName name="c_2">#REF!</definedName>
    <definedName name="C_22">[15]옹벽철근!#REF!</definedName>
    <definedName name="C_25">[15]옹벽철근!#REF!</definedName>
    <definedName name="C_29">[15]옹벽철근!#REF!</definedName>
    <definedName name="c_3">#REF!</definedName>
    <definedName name="c_33">#REF!</definedName>
    <definedName name="c_4">#REF!</definedName>
    <definedName name="C_b">#REF!</definedName>
    <definedName name="c1.a1p" localSheetId="13">#REF!</definedName>
    <definedName name="c1.a1p">#REF!</definedName>
    <definedName name="c1.a1t" localSheetId="13">#REF!</definedName>
    <definedName name="c1.a1t">#REF!</definedName>
    <definedName name="c1.a2p" localSheetId="13">#REF!</definedName>
    <definedName name="c1.a2p">#REF!</definedName>
    <definedName name="c1.a2t" localSheetId="13">#REF!</definedName>
    <definedName name="c1.a2t">#REF!</definedName>
    <definedName name="c2.a1p" localSheetId="13">#REF!</definedName>
    <definedName name="c2.a1p">#REF!</definedName>
    <definedName name="c2.a1t" localSheetId="13">#REF!</definedName>
    <definedName name="c2.a1t">#REF!</definedName>
    <definedName name="c2.a2p" localSheetId="13">#REF!</definedName>
    <definedName name="c2.a2p">#REF!</definedName>
    <definedName name="c2.a2t" localSheetId="13">#REF!</definedName>
    <definedName name="c2.a2t">#REF!</definedName>
    <definedName name="CA" localSheetId="13">#REF!</definedName>
    <definedName name="CA">#REF!</definedName>
    <definedName name="CB" localSheetId="13">#REF!</definedName>
    <definedName name="CB">#REF!</definedName>
    <definedName name="CC" localSheetId="13">#REF!</definedName>
    <definedName name="CC">#N/A</definedName>
    <definedName name="CCC" localSheetId="13">#REF!</definedName>
    <definedName name="CCC">#REF!</definedName>
    <definedName name="CCCC">[19]Sheet1!$G$48</definedName>
    <definedName name="CD" localSheetId="13">#REF!</definedName>
    <definedName name="CD">#REF!</definedName>
    <definedName name="cdcd" hidden="1">#REF!</definedName>
    <definedName name="CE" localSheetId="13">#REF!</definedName>
    <definedName name="CE">#REF!</definedName>
    <definedName name="CF" localSheetId="13">#REF!</definedName>
    <definedName name="CF">#REF!</definedName>
    <definedName name="CG">#REF!</definedName>
    <definedName name="CGP">#REF!</definedName>
    <definedName name="CH" localSheetId="13">#REF!</definedName>
    <definedName name="CH">#REF!</definedName>
    <definedName name="CHECKVALVE25" localSheetId="13">#REF!</definedName>
    <definedName name="CHECKVALVE25">#REF!</definedName>
    <definedName name="CHECKVALVE32" localSheetId="13">#REF!</definedName>
    <definedName name="CHECKVALVE32">#REF!</definedName>
    <definedName name="chk" localSheetId="9" hidden="1">{"SJ - 기본 보기",#N/A,FALSE,"공사별 외주견적"}</definedName>
    <definedName name="chk" hidden="1">{"SJ - 기본 보기",#N/A,FALSE,"공사별 외주견적"}</definedName>
    <definedName name="CHR">#REF!</definedName>
    <definedName name="CHS">#REF!</definedName>
    <definedName name="CI" localSheetId="13">#REF!</definedName>
    <definedName name="CI">#REF!</definedName>
    <definedName name="CJ" localSheetId="13">#REF!</definedName>
    <definedName name="CJ">#REF!</definedName>
    <definedName name="CJFRMS">#REF!</definedName>
    <definedName name="CL">#REF!</definedName>
    <definedName name="COLUMN_A">[21]기둥!$Y$22</definedName>
    <definedName name="CON">#REF!</definedName>
    <definedName name="COPING_L">#REF!</definedName>
    <definedName name="COPING_W">#REF!</definedName>
    <definedName name="CPU시험사001">#REF!</definedName>
    <definedName name="CPU시험사002">#REF!</definedName>
    <definedName name="CPU시험사011">#REF!</definedName>
    <definedName name="CPU시험사982">#REF!</definedName>
    <definedName name="CPU시험사991">#REF!</definedName>
    <definedName name="CPU시험사992">#REF!</definedName>
    <definedName name="CR" localSheetId="13">#REF!</definedName>
    <definedName name="CR">#REF!</definedName>
    <definedName name="_xlnm.Criteria">#REF!</definedName>
    <definedName name="cs">#REF!</definedName>
    <definedName name="CSD" localSheetId="13">#REF!</definedName>
    <definedName name="CSD">#REF!</definedName>
    <definedName name="CSF" localSheetId="13">#REF!</definedName>
    <definedName name="CSF">#REF!</definedName>
    <definedName name="CTC">#REF!</definedName>
    <definedName name="CTL">#REF!</definedName>
    <definedName name="CTR">#REF!</definedName>
    <definedName name="Curr_rec" localSheetId="9">수준점!Curr_rec</definedName>
    <definedName name="Curr_rec">[0]!Curr_rec</definedName>
    <definedName name="CXRGS" localSheetId="9">#REF!</definedName>
    <definedName name="CXRGS" localSheetId="13">#REF!</definedName>
    <definedName name="CXRGS">#REF!</definedName>
    <definedName name="d">#REF!</definedName>
    <definedName name="D.1">#REF!</definedName>
    <definedName name="D.2">#REF!</definedName>
    <definedName name="D_13">[15]옹벽철근!#REF!</definedName>
    <definedName name="D_16">[15]옹벽철근!#REF!</definedName>
    <definedName name="D_19">[15]옹벽철근!#REF!</definedName>
    <definedName name="D_22">[15]옹벽철근!#REF!</definedName>
    <definedName name="D_25">[15]옹벽철근!#REF!</definedName>
    <definedName name="D_29">[15]옹벽철근!#REF!</definedName>
    <definedName name="D_B1">'[22]조작대(1연)'!#REF!</definedName>
    <definedName name="D_B2">'[22]조작대(1연)'!#REF!</definedName>
    <definedName name="D_B3">'[22]조작대(1연)'!#REF!</definedName>
    <definedName name="D_B4">'[22]조작대(1연)'!#REF!</definedName>
    <definedName name="D_FE" localSheetId="13">#REF!</definedName>
    <definedName name="D_FE">#REF!</definedName>
    <definedName name="D_FO" localSheetId="13">#REF!</definedName>
    <definedName name="D_FO">#REF!</definedName>
    <definedName name="D_HOLE">'[22]조작대(1연)'!#REF!</definedName>
    <definedName name="D_O1">'[22]조작대(1연)'!#REF!</definedName>
    <definedName name="D_O2">'[22]조작대(1연)'!#REF!</definedName>
    <definedName name="D_S">'[22]조작대(1연)'!#REF!</definedName>
    <definedName name="D_S1">'[22]조작대(1연)'!#REF!</definedName>
    <definedName name="D_S2">'[22]조작대(1연)'!#REF!</definedName>
    <definedName name="DA">#REF!</definedName>
    <definedName name="DADD">'[23]기둥(원형)'!$O$17</definedName>
    <definedName name="DAN_S">#N/A</definedName>
    <definedName name="DANGA" localSheetId="13">#REF!,#REF!</definedName>
    <definedName name="DANGA">#REF!,#REF!</definedName>
    <definedName name="DATA" localSheetId="13">#REF!</definedName>
    <definedName name="data">#REF!</definedName>
    <definedName name="DATA1">#REF!</definedName>
    <definedName name="_xlnm.Database" localSheetId="13">#REF!</definedName>
    <definedName name="_xlnm.Database">#REF!</definedName>
    <definedName name="database2">#REF!</definedName>
    <definedName name="DB" localSheetId="13">#REF!</definedName>
    <definedName name="DB">#REF!</definedName>
    <definedName name="DC" localSheetId="13">#REF!</definedName>
    <definedName name="DC">#REF!</definedName>
    <definedName name="DD" localSheetId="13">#REF!</definedName>
    <definedName name="DD">#N/A</definedName>
    <definedName name="ddd" localSheetId="13">#REF!</definedName>
    <definedName name="DDD">#REF!</definedName>
    <definedName name="dddddd" localSheetId="9" hidden="1">{"'중기작업1'!$A$1:$V$18"}</definedName>
    <definedName name="dddddd" hidden="1">{"'중기작업1'!$A$1:$V$18"}</definedName>
    <definedName name="ddddwwwwdddd" hidden="1">#REF!</definedName>
    <definedName name="DDE" localSheetId="13">#REF!</definedName>
    <definedName name="DDE">#REF!</definedName>
    <definedName name="ddfr" hidden="1">#REF!</definedName>
    <definedName name="ddlkdkd">'[24]ABUT수량-A1'!$T$25</definedName>
    <definedName name="DDO" localSheetId="13">#REF!</definedName>
    <definedName name="DDO">#REF!</definedName>
    <definedName name="DE" localSheetId="13">#REF!</definedName>
    <definedName name="DE">#N/A</definedName>
    <definedName name="DEA">#REF!</definedName>
    <definedName name="DECK_PLATE" localSheetId="13">#REF!</definedName>
    <definedName name="DECK_PLATE">#REF!</definedName>
    <definedName name="ded" hidden="1">#REF!</definedName>
    <definedName name="DEDED" hidden="1">#REF!</definedName>
    <definedName name="DF" localSheetId="13">#REF!</definedName>
    <definedName name="DF">#N/A</definedName>
    <definedName name="dfasdcascasd" localSheetId="13">#REF!</definedName>
    <definedName name="dfasdcascasd">#REF!</definedName>
    <definedName name="DFASDF" localSheetId="13" hidden="1">#REF!</definedName>
    <definedName name="DFASDF" hidden="1">#REF!</definedName>
    <definedName name="DFASDFASDFASDFADFACASDCASD" localSheetId="13">#REF!</definedName>
    <definedName name="DFASDFASDFASDFADFACASDCASD">#REF!</definedName>
    <definedName name="dfdfdfdf" localSheetId="13">#REF!</definedName>
    <definedName name="dfdfdfdf">#REF!</definedName>
    <definedName name="DFES" localSheetId="13">#REF!</definedName>
    <definedName name="DFES">#REF!</definedName>
    <definedName name="dfesef" localSheetId="13">#REF!</definedName>
    <definedName name="dfesef">#REF!</definedName>
    <definedName name="dfrxg" localSheetId="13">#REF!</definedName>
    <definedName name="dfrxg">#REF!</definedName>
    <definedName name="DFS" localSheetId="13">#REF!</definedName>
    <definedName name="DFS">#REF!</definedName>
    <definedName name="DG" localSheetId="13">#REF!</definedName>
    <definedName name="DG">#N/A</definedName>
    <definedName name="DGSGD" localSheetId="13">#REF!</definedName>
    <definedName name="DGSGD">#REF!</definedName>
    <definedName name="DH" localSheetId="13">#REF!</definedName>
    <definedName name="DH">#REF!</definedName>
    <definedName name="DHS" localSheetId="13">#REF!</definedName>
    <definedName name="DHS">#REF!</definedName>
    <definedName name="dhtn">#REF!</definedName>
    <definedName name="DI" localSheetId="13">#REF!</definedName>
    <definedName name="DI">#REF!</definedName>
    <definedName name="DIA">#REF!</definedName>
    <definedName name="DIAA">'[23]기둥(원형)'!$S$5</definedName>
    <definedName name="Diag_Hide" localSheetId="9">수준점!Diag_Hide</definedName>
    <definedName name="Diag_Hide">[0]!Diag_Hide</definedName>
    <definedName name="didtlr" localSheetId="9" hidden="1">{"'중기작업1'!$A$1:$V$18"}</definedName>
    <definedName name="didtlr" hidden="1">{"'중기작업1'!$A$1:$V$18"}</definedName>
    <definedName name="DIFFUSE" localSheetId="13">#REF!</definedName>
    <definedName name="DIFFUSE">#REF!</definedName>
    <definedName name="DJ" localSheetId="13">#REF!</definedName>
    <definedName name="DJ">#REF!</definedName>
    <definedName name="DJYDTYJ" localSheetId="13" hidden="1">#REF!</definedName>
    <definedName name="DJYDTYJ" hidden="1">#REF!</definedName>
    <definedName name="dk">#REF!</definedName>
    <definedName name="dks">#REF!</definedName>
    <definedName name="DL" localSheetId="13">#REF!</definedName>
    <definedName name="DL">#REF!</definedName>
    <definedName name="DLAWHDDLF">#REF!</definedName>
    <definedName name="DLFE" localSheetId="13">#REF!</definedName>
    <definedName name="DLFE">#REF!</definedName>
    <definedName name="DLFO" localSheetId="13">#REF!</definedName>
    <definedName name="DLFO">#REF!</definedName>
    <definedName name="DLRLED" localSheetId="13">#REF!</definedName>
    <definedName name="DLRLED">#REF!</definedName>
    <definedName name="DLSTH">#REF!</definedName>
    <definedName name="Document_array" localSheetId="9">{"Book1","부대-(표지판,데리,가드).xls","부대-(낙,차,중분대).xls"}</definedName>
    <definedName name="Document_array">{"Book1","부대-(표지판,데리,가드).xls","부대-(낙,차,중분대).xls"}</definedName>
    <definedName name="DONG1">#REF!</definedName>
    <definedName name="DONG2">#REF!</definedName>
    <definedName name="DPI" localSheetId="13">#REF!</definedName>
    <definedName name="DPI">#REF!</definedName>
    <definedName name="DRDEWF" localSheetId="13">#REF!</definedName>
    <definedName name="DRDEWF">#REF!</definedName>
    <definedName name="DRDS" localSheetId="13">#REF!</definedName>
    <definedName name="DRDS">#REF!</definedName>
    <definedName name="drefdfd" localSheetId="13">#REF!</definedName>
    <definedName name="drefdfd">#REF!</definedName>
    <definedName name="drg" localSheetId="13">#REF!</definedName>
    <definedName name="drg">#REF!</definedName>
    <definedName name="DRJDRTH" localSheetId="13" hidden="1">#REF!</definedName>
    <definedName name="DRJDRTH" hidden="1">#REF!</definedName>
    <definedName name="DRTHDRTH" localSheetId="13">#REF!</definedName>
    <definedName name="DRTHDRTH">#REF!</definedName>
    <definedName name="DRTHDTRH" localSheetId="13">#REF!</definedName>
    <definedName name="DRTHDTRH">#REF!</definedName>
    <definedName name="DRXSZH" localSheetId="13">#REF!</definedName>
    <definedName name="DRXSZH">#REF!</definedName>
    <definedName name="ds">#REF!</definedName>
    <definedName name="DSE" localSheetId="13">#REF!</definedName>
    <definedName name="DSE">#REF!</definedName>
    <definedName name="dsfACF" localSheetId="13">#REF!</definedName>
    <definedName name="dsfACF">#REF!</definedName>
    <definedName name="DSO" localSheetId="13">#REF!</definedName>
    <definedName name="DSO">#REF!</definedName>
    <definedName name="DSRERF" localSheetId="13">#REF!</definedName>
    <definedName name="DSRERF">#REF!</definedName>
    <definedName name="dstfd" localSheetId="13">#REF!</definedName>
    <definedName name="dstfd">#REF!</definedName>
    <definedName name="DSVP" localSheetId="13">#REF!</definedName>
    <definedName name="DSVP">#REF!</definedName>
    <definedName name="dsw">'[2]#REF'!$A$1:$M$40</definedName>
    <definedName name="dtrtrt" localSheetId="13">#REF!</definedName>
    <definedName name="dtrtrt">#REF!</definedName>
    <definedName name="DTYJTH" localSheetId="13" hidden="1">#REF!</definedName>
    <definedName name="DTYJTH" hidden="1">#REF!</definedName>
    <definedName name="DUCT_GONG">#REF!</definedName>
    <definedName name="dwd">'[2]#REF'!$A$1:$M$40</definedName>
    <definedName name="DWEDWQD">#REF!</definedName>
    <definedName name="dwesr">'[25]ABUT수량-A1'!$T$25</definedName>
    <definedName name="e">[26]일위대가!#REF!</definedName>
    <definedName name="E_13">[15]옹벽철근!#REF!</definedName>
    <definedName name="E_16">[15]옹벽철근!#REF!</definedName>
    <definedName name="E_19">[15]옹벽철근!#REF!</definedName>
    <definedName name="E_22">[15]옹벽철근!#REF!</definedName>
    <definedName name="E_25">[15]옹벽철근!#REF!</definedName>
    <definedName name="E_29">[15]옹벽철근!#REF!</definedName>
    <definedName name="EA" localSheetId="13">#REF!</definedName>
    <definedName name="EA">#REF!</definedName>
    <definedName name="EAFD" localSheetId="13">#REF!</definedName>
    <definedName name="EAFD">#REF!</definedName>
    <definedName name="EAGRSERG" localSheetId="13">#REF!</definedName>
    <definedName name="EAGRSERG">#REF!</definedName>
    <definedName name="earthp" localSheetId="13">#REF!</definedName>
    <definedName name="earthp">#REF!</definedName>
    <definedName name="EB" localSheetId="13">#REF!</definedName>
    <definedName name="EB">#REF!</definedName>
    <definedName name="EC" localSheetId="13">#REF!</definedName>
    <definedName name="EC">#REF!</definedName>
    <definedName name="Ecp">'[27]1.설계기준'!$F$38</definedName>
    <definedName name="Ecsl">[28]I.설계조건!$F$33</definedName>
    <definedName name="eded" hidden="1">#REF!</definedName>
    <definedName name="EDFWRF" localSheetId="13">#REF!</definedName>
    <definedName name="EDFWRF">#REF!</definedName>
    <definedName name="edit__home__R_int__end__100_.5__100" localSheetId="13">#REF!</definedName>
    <definedName name="edit__home__R_int__end__100_.5__100">#REF!</definedName>
    <definedName name="EE" hidden="1">#REF!</definedName>
    <definedName name="EEDDD" localSheetId="13">#REF!</definedName>
    <definedName name="EEDDD">#REF!</definedName>
    <definedName name="eee" hidden="1">#REF!</definedName>
    <definedName name="eee.송운" localSheetId="9" hidden="1">{#N/A,#N/A,FALSE,"운반시간"}</definedName>
    <definedName name="eee.송운" hidden="1">{#N/A,#N/A,FALSE,"운반시간"}</definedName>
    <definedName name="EEEE" localSheetId="13">#REF!</definedName>
    <definedName name="EEEE">#REF!</definedName>
    <definedName name="eeefr" hidden="1">#REF!</definedName>
    <definedName name="eer" localSheetId="9" hidden="1">{"'정산내역서'!$A$1:$I$35","'정산서(절.성토부)'!$A$1:$Q$17","'정산서(교량부)'!$A$1:$Q$84","'총괄표'!$A$1:$M$12","'시행현황'!$A$1:$G$12","'표지'!$A$1:$N$27","'정산서(절.성토부)'!$A$3:$Q$7"}</definedName>
    <definedName name="eer" hidden="1">{"'정산내역서'!$A$1:$I$35","'정산서(절.성토부)'!$A$1:$Q$17","'정산서(교량부)'!$A$1:$Q$84","'총괄표'!$A$1:$M$12","'시행현황'!$A$1:$G$12","'표지'!$A$1:$N$27","'정산서(절.성토부)'!$A$3:$Q$7"}</definedName>
    <definedName name="EF" localSheetId="13">#REF!</definedName>
    <definedName name="EF">#REF!</definedName>
    <definedName name="EFEFEFE" localSheetId="13">#REF!</definedName>
    <definedName name="EFEFEFE">#REF!</definedName>
    <definedName name="EFEZ3RHF" localSheetId="13">#REF!</definedName>
    <definedName name="EFEZ3RHF">#REF!</definedName>
    <definedName name="EFXFEF">'[29]ABUT수량-A1'!$T$25</definedName>
    <definedName name="EGFE" localSheetId="13">#REF!</definedName>
    <definedName name="EGFE">#REF!</definedName>
    <definedName name="egfsdfer" localSheetId="13">#REF!</definedName>
    <definedName name="egfsdfer">#REF!</definedName>
    <definedName name="EL">#REF!</definedName>
    <definedName name="EL1A1P" localSheetId="13">#REF!</definedName>
    <definedName name="EL1A1P">#REF!</definedName>
    <definedName name="el1a1t" localSheetId="13">#REF!</definedName>
    <definedName name="el1a1t">#REF!</definedName>
    <definedName name="el1a2p" localSheetId="13">#REF!</definedName>
    <definedName name="el1a2p">#REF!</definedName>
    <definedName name="el1a2t" localSheetId="13">#REF!</definedName>
    <definedName name="el1a2t">#REF!</definedName>
    <definedName name="EL2A1P" localSheetId="13">#REF!</definedName>
    <definedName name="EL2A1P">#REF!</definedName>
    <definedName name="el2a1t" localSheetId="13">#REF!</definedName>
    <definedName name="el2a1t">#REF!</definedName>
    <definedName name="el2a2p" localSheetId="13">#REF!</definedName>
    <definedName name="el2a2p">#REF!</definedName>
    <definedName name="el2a2t" localSheetId="13">#REF!</definedName>
    <definedName name="el2a2t">#REF!</definedName>
    <definedName name="EL3A1P" localSheetId="13">#REF!</definedName>
    <definedName name="EL3A1P">#REF!</definedName>
    <definedName name="el3a1t" localSheetId="13">#REF!</definedName>
    <definedName name="el3a1t">#REF!</definedName>
    <definedName name="el3a2p" localSheetId="13">#REF!</definedName>
    <definedName name="el3a2p">#REF!</definedName>
    <definedName name="el3a2t" localSheetId="13">#REF!</definedName>
    <definedName name="el3a2t">#REF!</definedName>
    <definedName name="ELC">#REF!</definedName>
    <definedName name="ELFE" localSheetId="13">#REF!</definedName>
    <definedName name="ELFE">#REF!</definedName>
    <definedName name="ELI">#REF!</definedName>
    <definedName name="er" hidden="1">#REF!</definedName>
    <definedName name="erer" hidden="1">#REF!</definedName>
    <definedName name="ERGER" localSheetId="13">#REF!</definedName>
    <definedName name="ERGER">#REF!</definedName>
    <definedName name="errer" hidden="1">#REF!</definedName>
    <definedName name="ES" localSheetId="13">#REF!</definedName>
    <definedName name="ES">#REF!</definedName>
    <definedName name="ESAF">[30]우각부보강!#REF!</definedName>
    <definedName name="ESAGDGR" localSheetId="13">#REF!</definedName>
    <definedName name="ESAGDGR">#REF!</definedName>
    <definedName name="Esre">'[31]1.설계기준'!$G$80</definedName>
    <definedName name="ESRG" localSheetId="13">#REF!</definedName>
    <definedName name="ESRG">#REF!</definedName>
    <definedName name="ESRGSEG" localSheetId="13">#REF!</definedName>
    <definedName name="ESRGSEG">#REF!</definedName>
    <definedName name="Esst">[28]I.설계조건!$F$49</definedName>
    <definedName name="est" localSheetId="13">#REF!</definedName>
    <definedName name="est">#REF!</definedName>
    <definedName name="EW">'[32]3련 BOX'!#REF!</definedName>
    <definedName name="ewew" hidden="1">#REF!</definedName>
    <definedName name="ex">#REF!</definedName>
    <definedName name="_xlnm.Extract" localSheetId="13">#REF!</definedName>
    <definedName name="_xlnm.Extract">#REF!</definedName>
    <definedName name="f" localSheetId="13">#REF!</definedName>
    <definedName name="F">#REF!</definedName>
    <definedName name="F_13">[15]옹벽철근!#REF!</definedName>
    <definedName name="F_16">[15]옹벽철근!#REF!</definedName>
    <definedName name="F_19">[15]옹벽철근!#REF!</definedName>
    <definedName name="F_22">[15]옹벽철근!#REF!</definedName>
    <definedName name="F_25">[15]옹벽철근!#REF!</definedName>
    <definedName name="F_29">[15]옹벽철근!#REF!</definedName>
    <definedName name="F1F">#REF!</definedName>
    <definedName name="F2F">#REF!</definedName>
    <definedName name="F3F">#REF!</definedName>
    <definedName name="FA" localSheetId="13">#REF!</definedName>
    <definedName name="FA">#REF!</definedName>
    <definedName name="fafdfe">'[25]ABUT수량-A1'!$T$25</definedName>
    <definedName name="FB">#REF!</definedName>
    <definedName name="FC">#REF!</definedName>
    <definedName name="FC_B" localSheetId="13">#REF!</definedName>
    <definedName name="FC_B">#REF!</definedName>
    <definedName name="Fck" localSheetId="13">#REF!</definedName>
    <definedName name="Fck">#REF!</definedName>
    <definedName name="FDEDS" localSheetId="13">#REF!</definedName>
    <definedName name="FDEDS">#REF!</definedName>
    <definedName name="FDFDF" localSheetId="13">#REF!</definedName>
    <definedName name="FDFDF">#REF!</definedName>
    <definedName name="fdfdfd">'[24]ABUT수량-A1'!$T$25</definedName>
    <definedName name="fdfdfdfdf">'[33]ABUT수량-A1'!$T$25</definedName>
    <definedName name="fdfefd" localSheetId="13">#REF!</definedName>
    <definedName name="fdfefd">#REF!</definedName>
    <definedName name="fdfefze">#REF!</definedName>
    <definedName name="FDFES" localSheetId="13">#REF!</definedName>
    <definedName name="FDFES">#REF!</definedName>
    <definedName name="fdfezf" localSheetId="13">#REF!</definedName>
    <definedName name="fdfezf">#REF!</definedName>
    <definedName name="fdfr" localSheetId="13">#REF!</definedName>
    <definedName name="fdfr">#REF!</definedName>
    <definedName name="FDFREZ">'[25]ABUT수량-A1'!$T$25</definedName>
    <definedName name="FDRD">'[25]ABUT수량-A1'!$T$25</definedName>
    <definedName name="FDREER" localSheetId="13">#REF!</definedName>
    <definedName name="FDREER">#REF!</definedName>
    <definedName name="fdrefd" localSheetId="13">#REF!</definedName>
    <definedName name="fdrefd">#REF!</definedName>
    <definedName name="fdrf" localSheetId="13">#REF!</definedName>
    <definedName name="fdrf">#REF!</definedName>
    <definedName name="FDRHGFDS" localSheetId="13">#REF!</definedName>
    <definedName name="FDRHGFDS">#REF!</definedName>
    <definedName name="FDRS" localSheetId="13">#REF!</definedName>
    <definedName name="FDRS">#REF!</definedName>
    <definedName name="FDSED" localSheetId="13">#REF!</definedName>
    <definedName name="FDSED">#REF!</definedName>
    <definedName name="FDSREF" localSheetId="13">#REF!</definedName>
    <definedName name="FDSREF">#REF!</definedName>
    <definedName name="FDSREW">'[25]ABUT수량-A1'!$T$25</definedName>
    <definedName name="fdtdhg" localSheetId="13">#REF!</definedName>
    <definedName name="fdtdhg">#REF!</definedName>
    <definedName name="FDTRJHR" localSheetId="13">#REF!</definedName>
    <definedName name="FDTRJHR">#REF!</definedName>
    <definedName name="FEAGWS">'[25]ABUT수량-A1'!$T$25</definedName>
    <definedName name="FEDFD" localSheetId="13">#REF!</definedName>
    <definedName name="FEDFD">#REF!</definedName>
    <definedName name="fedsfef" localSheetId="13">#REF!</definedName>
    <definedName name="fedsfef">#REF!</definedName>
    <definedName name="fedsgfdf" localSheetId="13">#REF!</definedName>
    <definedName name="fedsgfdf">#REF!</definedName>
    <definedName name="FEEL">#REF!</definedName>
    <definedName name="FEFDG4" localSheetId="13">#REF!</definedName>
    <definedName name="FEFDG4">#REF!</definedName>
    <definedName name="fefdsfef" localSheetId="13">#REF!</definedName>
    <definedName name="fefdsfef">#REF!</definedName>
    <definedName name="FEFEFDEF" localSheetId="13">#REF!</definedName>
    <definedName name="FEFEFDEF">#REF!</definedName>
    <definedName name="feffdf" localSheetId="13">#REF!</definedName>
    <definedName name="feffdf">#REF!</definedName>
    <definedName name="ferff" localSheetId="13">#REF!</definedName>
    <definedName name="ferff">#REF!</definedName>
    <definedName name="fesfef" localSheetId="13">#REF!</definedName>
    <definedName name="fesfef">#REF!</definedName>
    <definedName name="fesrear" localSheetId="13">#REF!</definedName>
    <definedName name="fesrear">#REF!</definedName>
    <definedName name="fetgsdg" localSheetId="13">#REF!</definedName>
    <definedName name="fetgsdg">#REF!</definedName>
    <definedName name="few" localSheetId="9">{"Book1","부대-(표지판,데리,가드).xls","부대-(낙,차,중분대).xls"}</definedName>
    <definedName name="few">{"Book1","부대-(표지판,데리,가드).xls","부대-(낙,차,중분대).xls"}</definedName>
    <definedName name="FEXRE" localSheetId="13">#REF!</definedName>
    <definedName name="FEXRE">#REF!</definedName>
    <definedName name="FEXZE">'[25]ABUT수량-A1'!$T$25</definedName>
    <definedName name="FF">#REF!</definedName>
    <definedName name="FFF" localSheetId="13">#REF!</definedName>
    <definedName name="FFF">#REF!</definedName>
    <definedName name="FFFF" hidden="1">#REF!</definedName>
    <definedName name="FFGGHHY" localSheetId="13">#REF!</definedName>
    <definedName name="FFGGHHY">#REF!</definedName>
    <definedName name="FG" localSheetId="13">#REF!</definedName>
    <definedName name="FG">#REF!</definedName>
    <definedName name="fggfdxgr" localSheetId="13">#REF!</definedName>
    <definedName name="fggfdxgr">#REF!</definedName>
    <definedName name="FGNRTH" localSheetId="13">#REF!</definedName>
    <definedName name="FGNRTH">#REF!</definedName>
    <definedName name="fgrg" localSheetId="13">#REF!</definedName>
    <definedName name="fgrg">#REF!</definedName>
    <definedName name="FH">#REF!</definedName>
    <definedName name="FHGX" localSheetId="13">#REF!</definedName>
    <definedName name="FHGX">#REF!</definedName>
    <definedName name="File_Save" localSheetId="9">수준점!File_Save</definedName>
    <definedName name="File_Save">[0]!File_Save</definedName>
    <definedName name="firstname" localSheetId="9">#REF!</definedName>
    <definedName name="firstname" localSheetId="13">#REF!</definedName>
    <definedName name="firstname">#REF!</definedName>
    <definedName name="FLEXIBLE_JOINT" localSheetId="13">#REF!</definedName>
    <definedName name="FLEXIBLE_JOINT">#REF!</definedName>
    <definedName name="FLEXIBLE32" localSheetId="13">#REF!</definedName>
    <definedName name="FLEXIBLE32">#REF!</definedName>
    <definedName name="FN">#REF!</definedName>
    <definedName name="form">#REF!</definedName>
    <definedName name="FOUND_A">'[21]저판(버림100)'!$Y$19</definedName>
    <definedName name="FOUND_H">'[21]저판(버림100)'!$Z$10</definedName>
    <definedName name="FRE" localSheetId="13">#REF!</definedName>
    <definedName name="FRE">#REF!</definedName>
    <definedName name="frfr" hidden="1">#REF!</definedName>
    <definedName name="frfrefed" hidden="1">#REF!</definedName>
    <definedName name="frfrff" hidden="1">#REF!</definedName>
    <definedName name="frfrfrf">'[34]ABUT수량-A1'!$T$25</definedName>
    <definedName name="front">#REF!</definedName>
    <definedName name="FRTTREE" localSheetId="13">#REF!</definedName>
    <definedName name="FRTTREE">#REF!</definedName>
    <definedName name="FS" localSheetId="13">#REF!</definedName>
    <definedName name="FS">#REF!</definedName>
    <definedName name="FSDFSDF">[12]교각계산!$E$32</definedName>
    <definedName name="FSGFH" localSheetId="13">#REF!</definedName>
    <definedName name="FSGFH">#REF!</definedName>
    <definedName name="FTJFTYJ" localSheetId="13">#REF!</definedName>
    <definedName name="FTJFTYJ">#REF!</definedName>
    <definedName name="fvjh">#REF!</definedName>
    <definedName name="fwd">#REF!</definedName>
    <definedName name="FX" localSheetId="13">#REF!</definedName>
    <definedName name="FX">#REF!</definedName>
    <definedName name="Fy" localSheetId="13">#REF!</definedName>
    <definedName name="Fy">#REF!</definedName>
    <definedName name="FYUKGFYUK" localSheetId="13" hidden="1">#REF!</definedName>
    <definedName name="FYUKGFYUK" hidden="1">#REF!</definedName>
    <definedName name="FZ" localSheetId="13">#REF!</definedName>
    <definedName name="FZ">#REF!</definedName>
    <definedName name="F이">#REF!</definedName>
    <definedName name="F일">#REF!</definedName>
    <definedName name="G_13">[15]옹벽철근!#REF!</definedName>
    <definedName name="G_16">[15]옹벽철근!#REF!</definedName>
    <definedName name="G_19">[15]옹벽철근!#REF!</definedName>
    <definedName name="G_22">[15]옹벽철근!#REF!</definedName>
    <definedName name="G_25">[15]옹벽철근!#REF!</definedName>
    <definedName name="G_29">[15]옹벽철근!#REF!</definedName>
    <definedName name="G_m">#REF!</definedName>
    <definedName name="G1A1P" localSheetId="13">#REF!</definedName>
    <definedName name="G1A1P">#REF!</definedName>
    <definedName name="g1a1t" localSheetId="13">#REF!</definedName>
    <definedName name="g1a1t">#REF!</definedName>
    <definedName name="g1a2p" localSheetId="13">#REF!</definedName>
    <definedName name="g1a2p">#REF!</definedName>
    <definedName name="g1a2t" localSheetId="13">#REF!</definedName>
    <definedName name="g1a2t">#REF!</definedName>
    <definedName name="G2A1P" localSheetId="13">#REF!</definedName>
    <definedName name="G2A1P">#REF!</definedName>
    <definedName name="g2a1t" localSheetId="13">#REF!</definedName>
    <definedName name="g2a1t">#REF!</definedName>
    <definedName name="g2a2p" localSheetId="13">#REF!</definedName>
    <definedName name="g2a2p">#REF!</definedName>
    <definedName name="g2a2t" localSheetId="13">#REF!</definedName>
    <definedName name="g2a2t">#REF!</definedName>
    <definedName name="G3A1P" localSheetId="13">#REF!</definedName>
    <definedName name="G3A1P">#REF!</definedName>
    <definedName name="g3a1t" localSheetId="13">#REF!</definedName>
    <definedName name="g3a1t">#REF!</definedName>
    <definedName name="g3a2p" localSheetId="13">#REF!</definedName>
    <definedName name="g3a2p">#REF!</definedName>
    <definedName name="g3a2t" localSheetId="13">#REF!</definedName>
    <definedName name="g3a2t">#REF!</definedName>
    <definedName name="G4A1P" localSheetId="13">#REF!</definedName>
    <definedName name="G4A1P">#REF!</definedName>
    <definedName name="g4a1t" localSheetId="13">#REF!</definedName>
    <definedName name="g4a1t">#REF!</definedName>
    <definedName name="g4a2p" localSheetId="13">#REF!</definedName>
    <definedName name="g4a2p">#REF!</definedName>
    <definedName name="g4a2t" localSheetId="13">#REF!</definedName>
    <definedName name="g4a2t">#REF!</definedName>
    <definedName name="G5A1P" localSheetId="13">#REF!</definedName>
    <definedName name="G5A1P">#REF!</definedName>
    <definedName name="g5a1t" localSheetId="13">#REF!</definedName>
    <definedName name="g5a1t">#REF!</definedName>
    <definedName name="g5a2p" localSheetId="13">#REF!</definedName>
    <definedName name="g5a2p">#REF!</definedName>
    <definedName name="g5a2t" localSheetId="13">#REF!</definedName>
    <definedName name="g5a2t">#REF!</definedName>
    <definedName name="G6A1P" localSheetId="13">#REF!</definedName>
    <definedName name="G6A1P">#REF!</definedName>
    <definedName name="g6a1t" localSheetId="13">#REF!</definedName>
    <definedName name="g6a1t">#REF!</definedName>
    <definedName name="g6a2p" localSheetId="13">#REF!</definedName>
    <definedName name="g6a2p">#REF!</definedName>
    <definedName name="g6a2t" localSheetId="13">#REF!</definedName>
    <definedName name="g6a2t">#REF!</definedName>
    <definedName name="gabion집계">#REF!</definedName>
    <definedName name="GAGGRF" localSheetId="13">#REF!</definedName>
    <definedName name="GAGGRF">#REF!</definedName>
    <definedName name="GAK" localSheetId="13">#REF!</definedName>
    <definedName name="GAK">#REF!</definedName>
    <definedName name="GATEVALVE20" localSheetId="13">#REF!</definedName>
    <definedName name="GATEVALVE20">#REF!</definedName>
    <definedName name="GATEVALVE25" localSheetId="13">#REF!</definedName>
    <definedName name="GATEVALVE25">#REF!</definedName>
    <definedName name="GATEVALVE32" localSheetId="13">#REF!</definedName>
    <definedName name="GATEVALVE32">#REF!</definedName>
    <definedName name="GATEVALVE50" localSheetId="13">#REF!</definedName>
    <definedName name="GATEVALVE50">#REF!</definedName>
    <definedName name="gbarhkd">#REF!</definedName>
    <definedName name="GC" localSheetId="13">#REF!</definedName>
    <definedName name="GC">#REF!</definedName>
    <definedName name="Gcsl">[28]I.설계조건!$F$34</definedName>
    <definedName name="gdfe" localSheetId="13">#REF!</definedName>
    <definedName name="gdfe">#REF!</definedName>
    <definedName name="gdgrdf" localSheetId="13">#REF!</definedName>
    <definedName name="gdgrdf">#REF!</definedName>
    <definedName name="gdjhsy" hidden="1">#REF!</definedName>
    <definedName name="GF">#REF!</definedName>
    <definedName name="GFD">#REF!</definedName>
    <definedName name="gfdgr">'[25]ABUT수량-A1'!$T$25</definedName>
    <definedName name="gfdtrf" localSheetId="13">#REF!</definedName>
    <definedName name="gfdtrf">#REF!</definedName>
    <definedName name="GFDTRFD" localSheetId="13">#REF!</definedName>
    <definedName name="GFDTRFD">#REF!</definedName>
    <definedName name="gfdtrfdgdf" localSheetId="13">#REF!</definedName>
    <definedName name="gfdtrfdgdf">#REF!</definedName>
    <definedName name="GFERDFF" localSheetId="13">#REF!</definedName>
    <definedName name="GFERDFF">#REF!</definedName>
    <definedName name="GFRGGRA" localSheetId="13">#REF!</definedName>
    <definedName name="GFRGGRA">#REF!</definedName>
    <definedName name="gfrtd">'[3]#REF'!$A$1:$M$40</definedName>
    <definedName name="gftrg" localSheetId="13">#REF!</definedName>
    <definedName name="gftrg">#REF!</definedName>
    <definedName name="gfxgx" localSheetId="13">#REF!</definedName>
    <definedName name="gfxgx">#REF!</definedName>
    <definedName name="GG" localSheetId="13">#REF!</definedName>
    <definedName name="GG">#REF!</definedName>
    <definedName name="ggdzgrzd" localSheetId="13">#REF!</definedName>
    <definedName name="ggdzgrzd">#REF!</definedName>
    <definedName name="ggfe" localSheetId="13">#REF!</definedName>
    <definedName name="ggfe">#REF!</definedName>
    <definedName name="GGG">'[25]ABUT수량-A1'!$T$25</definedName>
    <definedName name="GGGG" localSheetId="13">#REF!</definedName>
    <definedName name="GGGG">#REF!</definedName>
    <definedName name="gghh">'[35]ABUT수량-A1'!$T$25</definedName>
    <definedName name="ggs">#REF!</definedName>
    <definedName name="GH" localSheetId="13">#REF!</definedName>
    <definedName name="GH">#REF!</definedName>
    <definedName name="ghg">[36]수량산출!$R$49</definedName>
    <definedName name="ghrgfdg" localSheetId="13">#REF!</definedName>
    <definedName name="ghrgfdg">#REF!</definedName>
    <definedName name="ghrgfdxtr" localSheetId="13">#REF!</definedName>
    <definedName name="ghrgfdxtr">#REF!</definedName>
    <definedName name="ghrgs" localSheetId="13">#REF!</definedName>
    <definedName name="ghrgs">#REF!</definedName>
    <definedName name="gkdah">#REF!</definedName>
    <definedName name="GLA1P" localSheetId="13">#REF!</definedName>
    <definedName name="GLA1P">#REF!</definedName>
    <definedName name="gla1t" localSheetId="13">#REF!</definedName>
    <definedName name="gla1t">#REF!</definedName>
    <definedName name="gla2p" localSheetId="13">#REF!</definedName>
    <definedName name="gla2p">#REF!</definedName>
    <definedName name="gla2t" localSheetId="13">#REF!</definedName>
    <definedName name="gla2t">#REF!</definedName>
    <definedName name="GO">#REF!</definedName>
    <definedName name="gpgmd">#REF!</definedName>
    <definedName name="Gpsc">'[27]1.설계기준'!$F$26</definedName>
    <definedName name="GRAGRG">'[24]ABUT수량-A1'!$T$25</definedName>
    <definedName name="grdgf" localSheetId="13">#REF!</definedName>
    <definedName name="grdgf">#REF!</definedName>
    <definedName name="grdgtsre" localSheetId="13">#REF!</definedName>
    <definedName name="grdgtsre">#REF!</definedName>
    <definedName name="gregf" localSheetId="13">#REF!</definedName>
    <definedName name="gregf">#REF!</definedName>
    <definedName name="grew" hidden="1">#REF!</definedName>
    <definedName name="GRFCX" localSheetId="13">#REF!</definedName>
    <definedName name="GRFCX">#REF!</definedName>
    <definedName name="grfdgr" localSheetId="13">#REF!</definedName>
    <definedName name="grfdgr">#REF!</definedName>
    <definedName name="grfgr" localSheetId="13">#REF!</definedName>
    <definedName name="grfgr">#REF!</definedName>
    <definedName name="grfvdrver" localSheetId="13">#REF!</definedName>
    <definedName name="grfvdrver">#REF!</definedName>
    <definedName name="grg" localSheetId="13">#REF!</definedName>
    <definedName name="grg">#REF!</definedName>
    <definedName name="grgdgr" localSheetId="13">#REF!</definedName>
    <definedName name="grgdgr">#REF!</definedName>
    <definedName name="grgdr" localSheetId="13">#REF!</definedName>
    <definedName name="grgdr">#REF!</definedName>
    <definedName name="grgg" localSheetId="13">#REF!</definedName>
    <definedName name="grgg">#REF!</definedName>
    <definedName name="grggsf" localSheetId="13">#REF!</definedName>
    <definedName name="grggsf">#REF!</definedName>
    <definedName name="grgrfdxzg" localSheetId="13">#REF!</definedName>
    <definedName name="grgrfdxzg">#REF!</definedName>
    <definedName name="grgrg" localSheetId="13">#REF!</definedName>
    <definedName name="grgrg">#REF!</definedName>
    <definedName name="grgvcxg" localSheetId="13">#REF!</definedName>
    <definedName name="grgvcxg">#REF!</definedName>
    <definedName name="grhrghfgfgrgfgr" localSheetId="13">#REF!</definedName>
    <definedName name="grhrghfgfgrgfgr">#REF!</definedName>
    <definedName name="grsve4" localSheetId="13">#REF!</definedName>
    <definedName name="grsve4">#REF!</definedName>
    <definedName name="grsvg" localSheetId="13">#REF!</definedName>
    <definedName name="grsvg">#REF!</definedName>
    <definedName name="grsvrg" localSheetId="13">#REF!</definedName>
    <definedName name="grsvrg">#REF!</definedName>
    <definedName name="grvds" localSheetId="13">#REF!</definedName>
    <definedName name="grvds">#REF!</definedName>
    <definedName name="grvrr" localSheetId="13">#REF!</definedName>
    <definedName name="grvrr">#REF!</definedName>
    <definedName name="grZ" localSheetId="13">#REF!</definedName>
    <definedName name="grZ">#REF!</definedName>
    <definedName name="GS" localSheetId="13">#REF!</definedName>
    <definedName name="GS">#REF!</definedName>
    <definedName name="gt">#REF!</definedName>
    <definedName name="gtgt" hidden="1">#REF!</definedName>
    <definedName name="gthyhy" hidden="1">#REF!</definedName>
    <definedName name="GuBae" localSheetId="13">#REF!</definedName>
    <definedName name="GuBae">#REF!</definedName>
    <definedName name="GUIL" localSheetId="13">#REF!</definedName>
    <definedName name="GUIL">#REF!</definedName>
    <definedName name="GUM_S">#N/A</definedName>
    <definedName name="gvb" localSheetId="9">수준점!gvb</definedName>
    <definedName name="gvb" localSheetId="13">조사개요!gvb</definedName>
    <definedName name="gvb">[0]!gvb</definedName>
    <definedName name="GYUKFT" localSheetId="9">#REF!</definedName>
    <definedName name="GYUKFT" localSheetId="13">#REF!</definedName>
    <definedName name="GYUKFT">#REF!</definedName>
    <definedName name="H">#REF!</definedName>
    <definedName name="H.1">#REF!</definedName>
    <definedName name="H.10">#REF!</definedName>
    <definedName name="H.2">#REF!</definedName>
    <definedName name="H.3">#REF!</definedName>
    <definedName name="H.4">#REF!</definedName>
    <definedName name="H.5">#REF!</definedName>
    <definedName name="H.6">#REF!</definedName>
    <definedName name="H.7">#REF!</definedName>
    <definedName name="H.8">#REF!</definedName>
    <definedName name="H.9">#REF!</definedName>
    <definedName name="H_1">#REF!</definedName>
    <definedName name="H_13">[15]옹벽철근!#REF!</definedName>
    <definedName name="H_16">[15]옹벽철근!#REF!</definedName>
    <definedName name="H_19">[15]옹벽철근!#REF!</definedName>
    <definedName name="H_2">#REF!</definedName>
    <definedName name="H_22">[15]옹벽철근!#REF!</definedName>
    <definedName name="H_25">[15]옹벽철근!#REF!</definedName>
    <definedName name="H_29">[15]옹벽철근!#REF!</definedName>
    <definedName name="h_3">#REF!</definedName>
    <definedName name="H_S">#REF!</definedName>
    <definedName name="H1.0m이하">#REF!</definedName>
    <definedName name="H1.2m">#REF!</definedName>
    <definedName name="H1.5m">#REF!</definedName>
    <definedName name="H1.8m">#REF!</definedName>
    <definedName name="H100x100x6x8t_단중">#REF!</definedName>
    <definedName name="H10A1P" localSheetId="13">#REF!</definedName>
    <definedName name="H10A1P">#REF!</definedName>
    <definedName name="h10a1t" localSheetId="13">#REF!</definedName>
    <definedName name="h10a1t">#REF!</definedName>
    <definedName name="h10a2p" localSheetId="13">#REF!</definedName>
    <definedName name="h10a2p">#REF!</definedName>
    <definedName name="h10a2t" localSheetId="13">#REF!</definedName>
    <definedName name="h10a2t">#REF!</definedName>
    <definedName name="H11A1P" localSheetId="13">#REF!</definedName>
    <definedName name="H11A1P">#REF!</definedName>
    <definedName name="h11a1t" localSheetId="13">#REF!</definedName>
    <definedName name="h11a1t">#REF!</definedName>
    <definedName name="h11a2p" localSheetId="13">#REF!</definedName>
    <definedName name="h11a2p">#REF!</definedName>
    <definedName name="H11A2T" localSheetId="13">#REF!</definedName>
    <definedName name="H11A2T">#REF!</definedName>
    <definedName name="H125x125x6.5x9t_단중">#REF!</definedName>
    <definedName name="H150x100x6x9t_단중">#REF!</definedName>
    <definedName name="H1A">#REF!</definedName>
    <definedName name="H1A1P" localSheetId="13">#REF!</definedName>
    <definedName name="H1A1P">#REF!</definedName>
    <definedName name="h1a1t" localSheetId="13">#REF!</definedName>
    <definedName name="h1a1t">#REF!</definedName>
    <definedName name="h1a2p" localSheetId="13">#REF!</definedName>
    <definedName name="h1a2p">#REF!</definedName>
    <definedName name="h1a2t" localSheetId="13">#REF!</definedName>
    <definedName name="h1a2t">#REF!</definedName>
    <definedName name="H1C" localSheetId="13">#REF!</definedName>
    <definedName name="H1C">#REF!</definedName>
    <definedName name="H1D" localSheetId="13">#REF!</definedName>
    <definedName name="H1D">#REF!</definedName>
    <definedName name="H1H" localSheetId="13">#REF!</definedName>
    <definedName name="H1H">#REF!</definedName>
    <definedName name="H1L" localSheetId="13">#REF!</definedName>
    <definedName name="H1L">#REF!</definedName>
    <definedName name="H1R" localSheetId="13">#REF!</definedName>
    <definedName name="H1R">#REF!</definedName>
    <definedName name="H1WL" localSheetId="13">#REF!</definedName>
    <definedName name="H1WL">#REF!</definedName>
    <definedName name="H1WR" localSheetId="13">#REF!</definedName>
    <definedName name="H1WR">#REF!</definedName>
    <definedName name="H2.0m">#REF!</definedName>
    <definedName name="H2.5m">#REF!</definedName>
    <definedName name="H2A1P" localSheetId="13">#REF!</definedName>
    <definedName name="H2A1P">#REF!</definedName>
    <definedName name="h2a1t" localSheetId="13">#REF!</definedName>
    <definedName name="h2a1t">#REF!</definedName>
    <definedName name="h2a2p" localSheetId="13">#REF!</definedName>
    <definedName name="h2a2p">#REF!</definedName>
    <definedName name="h2a2t" localSheetId="13">#REF!</definedName>
    <definedName name="h2a2t">#REF!</definedName>
    <definedName name="H2C" localSheetId="13">#REF!</definedName>
    <definedName name="H2C">#REF!</definedName>
    <definedName name="H2D" localSheetId="13">#REF!</definedName>
    <definedName name="H2D">#REF!</definedName>
    <definedName name="H2H" localSheetId="13">#REF!</definedName>
    <definedName name="H2H">#REF!</definedName>
    <definedName name="H2L" localSheetId="13">#REF!</definedName>
    <definedName name="H2L">#REF!</definedName>
    <definedName name="H2R" localSheetId="13">#REF!</definedName>
    <definedName name="H2R">#REF!</definedName>
    <definedName name="H2WL" localSheetId="13">#REF!</definedName>
    <definedName name="H2WL">#REF!</definedName>
    <definedName name="H2WR" localSheetId="13">#REF!</definedName>
    <definedName name="H2WR">#REF!</definedName>
    <definedName name="H3.0m">#REF!</definedName>
    <definedName name="H3.5m">#REF!</definedName>
    <definedName name="H3A1P" localSheetId="13">#REF!</definedName>
    <definedName name="H3A1P">#REF!</definedName>
    <definedName name="h3a1t" localSheetId="13">#REF!</definedName>
    <definedName name="h3a1t">#REF!</definedName>
    <definedName name="h3a2p" localSheetId="13">#REF!</definedName>
    <definedName name="h3a2p">#REF!</definedName>
    <definedName name="h3a2t" localSheetId="13">#REF!</definedName>
    <definedName name="h3a2t">#REF!</definedName>
    <definedName name="H3AP1" localSheetId="13">#REF!</definedName>
    <definedName name="H3AP1">#REF!</definedName>
    <definedName name="H3C" localSheetId="13">#REF!</definedName>
    <definedName name="H3C">#REF!</definedName>
    <definedName name="H3H" localSheetId="13">#REF!</definedName>
    <definedName name="H3H">#REF!</definedName>
    <definedName name="H3L" localSheetId="13">#REF!</definedName>
    <definedName name="H3L">#REF!</definedName>
    <definedName name="H3R" localSheetId="13">#REF!</definedName>
    <definedName name="H3R">#REF!</definedName>
    <definedName name="H3WL" localSheetId="13">#REF!</definedName>
    <definedName name="H3WL">#REF!</definedName>
    <definedName name="H3WR" localSheetId="13">#REF!</definedName>
    <definedName name="H3WR">#REF!</definedName>
    <definedName name="H4.0m">#REF!</definedName>
    <definedName name="H4.5m">#REF!</definedName>
    <definedName name="h4a1p" localSheetId="13">#REF!</definedName>
    <definedName name="h4a1p">#REF!</definedName>
    <definedName name="h4a1t" localSheetId="13">#REF!</definedName>
    <definedName name="h4a1t">#REF!</definedName>
    <definedName name="h4a2p" localSheetId="13">#REF!</definedName>
    <definedName name="h4a2p">#REF!</definedName>
    <definedName name="h4a2t" localSheetId="13">#REF!</definedName>
    <definedName name="h4a2t">#REF!</definedName>
    <definedName name="H4H" localSheetId="13">#REF!</definedName>
    <definedName name="H4H">#REF!</definedName>
    <definedName name="H4L" localSheetId="13">#REF!</definedName>
    <definedName name="H4L">#REF!</definedName>
    <definedName name="H4R" localSheetId="13">#REF!</definedName>
    <definedName name="H4R">#REF!</definedName>
    <definedName name="H5.0m">#REF!</definedName>
    <definedName name="H5A1P" localSheetId="13">#REF!</definedName>
    <definedName name="H5A1P">#REF!</definedName>
    <definedName name="h5a1t" localSheetId="13">#REF!</definedName>
    <definedName name="h5a1t">#REF!</definedName>
    <definedName name="h5a2p" localSheetId="13">#REF!</definedName>
    <definedName name="h5a2p">#REF!</definedName>
    <definedName name="h5a2t" localSheetId="13">#REF!</definedName>
    <definedName name="h5a2t">#REF!</definedName>
    <definedName name="H5H">#REF!</definedName>
    <definedName name="H5L" localSheetId="13">#REF!</definedName>
    <definedName name="H5L">#REF!</definedName>
    <definedName name="H5R" localSheetId="13">#REF!</definedName>
    <definedName name="H5R">#REF!</definedName>
    <definedName name="h6a">#REF!</definedName>
    <definedName name="H6A1P" localSheetId="13">#REF!</definedName>
    <definedName name="H6A1P">#REF!</definedName>
    <definedName name="h6a1t" localSheetId="13">#REF!</definedName>
    <definedName name="h6a1t">#REF!</definedName>
    <definedName name="h6a2p" localSheetId="13">#REF!</definedName>
    <definedName name="h6a2p">#REF!</definedName>
    <definedName name="h6a2t" localSheetId="13">#REF!</definedName>
    <definedName name="h6a2t">#REF!</definedName>
    <definedName name="H6H">#REF!</definedName>
    <definedName name="H6L" localSheetId="13">#REF!</definedName>
    <definedName name="H6L">#REF!</definedName>
    <definedName name="H6R" localSheetId="13">#REF!</definedName>
    <definedName name="H6R">#REF!</definedName>
    <definedName name="H7A1P" localSheetId="13">#REF!</definedName>
    <definedName name="H7A1P">#REF!</definedName>
    <definedName name="h7a1t" localSheetId="13">#REF!</definedName>
    <definedName name="h7a1t">#REF!</definedName>
    <definedName name="h7a2p" localSheetId="13">#REF!</definedName>
    <definedName name="h7a2p">#REF!</definedName>
    <definedName name="h7a2t" localSheetId="13">#REF!</definedName>
    <definedName name="h7a2t">#REF!</definedName>
    <definedName name="H7H">#REF!</definedName>
    <definedName name="H7L" localSheetId="13">#REF!</definedName>
    <definedName name="H7L">#REF!</definedName>
    <definedName name="H7R" localSheetId="13">#REF!</definedName>
    <definedName name="H7R">#REF!</definedName>
    <definedName name="H8A1P" localSheetId="13">#REF!</definedName>
    <definedName name="H8A1P">#REF!</definedName>
    <definedName name="h8a1t" localSheetId="13">#REF!</definedName>
    <definedName name="h8a1t">#REF!</definedName>
    <definedName name="h8a2p" localSheetId="13">#REF!</definedName>
    <definedName name="h8a2p">#REF!</definedName>
    <definedName name="h8a2t" localSheetId="13">#REF!</definedName>
    <definedName name="h8a2t">#REF!</definedName>
    <definedName name="H9A" localSheetId="13">#REF!</definedName>
    <definedName name="H9A">#REF!</definedName>
    <definedName name="H9A1P" localSheetId="13">#REF!</definedName>
    <definedName name="H9A1P">#REF!</definedName>
    <definedName name="h9a1t" localSheetId="13">#REF!</definedName>
    <definedName name="h9a1t">#REF!</definedName>
    <definedName name="h9a2p" localSheetId="13">#REF!</definedName>
    <definedName name="h9a2p">#REF!</definedName>
    <definedName name="h9a2t" localSheetId="13">#REF!</definedName>
    <definedName name="h9a2t">#REF!</definedName>
    <definedName name="HA" localSheetId="13">#REF!</definedName>
    <definedName name="HA">#REF!</definedName>
    <definedName name="HA1P" localSheetId="13">#REF!</definedName>
    <definedName name="HA1P">#REF!</definedName>
    <definedName name="ha1t" localSheetId="13">#REF!</definedName>
    <definedName name="ha1t">#REF!</definedName>
    <definedName name="ha2p" localSheetId="13">#REF!</definedName>
    <definedName name="ha2p">#REF!</definedName>
    <definedName name="ha2t" localSheetId="13">#REF!</definedName>
    <definedName name="ha2t">#REF!</definedName>
    <definedName name="HAB">#REF!</definedName>
    <definedName name="HAF" localSheetId="13">#REF!</definedName>
    <definedName name="HAF">#REF!</definedName>
    <definedName name="han" hidden="1">#REF!</definedName>
    <definedName name="HB" localSheetId="13">#REF!</definedName>
    <definedName name="HB">#REF!</definedName>
    <definedName name="HBV" localSheetId="13">#REF!</definedName>
    <definedName name="HBV">#REF!</definedName>
    <definedName name="HC" localSheetId="13">#REF!</definedName>
    <definedName name="HC">#REF!</definedName>
    <definedName name="Hca">#REF!</definedName>
    <definedName name="Hcd">#REF!</definedName>
    <definedName name="hcfgr" localSheetId="13">#REF!</definedName>
    <definedName name="hcfgr">#REF!</definedName>
    <definedName name="HCR" localSheetId="13">#REF!</definedName>
    <definedName name="HCR">#REF!</definedName>
    <definedName name="HD" localSheetId="13">#REF!</definedName>
    <definedName name="HD">#REF!</definedName>
    <definedName name="HDATA">#N/A</definedName>
    <definedName name="hddr" localSheetId="13">#REF!</definedName>
    <definedName name="hddr">#REF!</definedName>
    <definedName name="hdehd" hidden="1">#REF!</definedName>
    <definedName name="HDSVP" localSheetId="13">#REF!</definedName>
    <definedName name="HDSVP">#REF!</definedName>
    <definedName name="HE" localSheetId="13">#REF!</definedName>
    <definedName name="HE">#REF!</definedName>
    <definedName name="HF" localSheetId="13">#REF!</definedName>
    <definedName name="HF">#REF!</definedName>
    <definedName name="hfbr" localSheetId="13">#REF!</definedName>
    <definedName name="hfbr">#REF!</definedName>
    <definedName name="hfgr" localSheetId="13">#REF!</definedName>
    <definedName name="hfgr">#REF!</definedName>
    <definedName name="hfgrg" localSheetId="13">#REF!</definedName>
    <definedName name="hfgrg">#REF!</definedName>
    <definedName name="hfgrgfdg" localSheetId="13">#REF!</definedName>
    <definedName name="hfgrgfdg">#REF!</definedName>
    <definedName name="hgderfd" localSheetId="13">#REF!</definedName>
    <definedName name="hgderfd">#REF!</definedName>
    <definedName name="hgdgbcxgr" localSheetId="13">#REF!</definedName>
    <definedName name="hgdgbcxgr">#REF!</definedName>
    <definedName name="hgfgfg" localSheetId="13">#REF!</definedName>
    <definedName name="hgfgfg">#REF!</definedName>
    <definedName name="hgfgtr" localSheetId="13">#REF!</definedName>
    <definedName name="hgfgtr">#REF!</definedName>
    <definedName name="hgr" localSheetId="13">#REF!</definedName>
    <definedName name="hgr">#REF!</definedName>
    <definedName name="HGRESFES" localSheetId="13">#REF!</definedName>
    <definedName name="HGRESFES">#REF!</definedName>
    <definedName name="HGRXE" localSheetId="13">#REF!</definedName>
    <definedName name="HGRXE">#REF!</definedName>
    <definedName name="hgrxg" localSheetId="13">#REF!</definedName>
    <definedName name="hgrxg">#REF!</definedName>
    <definedName name="hgtgfxr" localSheetId="13">#REF!</definedName>
    <definedName name="hgtgfxr">#REF!</definedName>
    <definedName name="HGYT" localSheetId="13">#REF!</definedName>
    <definedName name="HGYT">#REF!</definedName>
    <definedName name="HH">#REF!</definedName>
    <definedName name="HHAF" localSheetId="13">#REF!</definedName>
    <definedName name="HHAF">#REF!</definedName>
    <definedName name="hhhh" hidden="1">#REF!</definedName>
    <definedName name="hhhhhh" hidden="1">#REF!</definedName>
    <definedName name="HHMF" localSheetId="13">#REF!</definedName>
    <definedName name="HHMF">#REF!</definedName>
    <definedName name="HHS">#REF!</definedName>
    <definedName name="HHT">#REF!</definedName>
    <definedName name="hj" localSheetId="13">#REF!</definedName>
    <definedName name="hj">#REF!</definedName>
    <definedName name="hjhj" hidden="1">#REF!</definedName>
    <definedName name="hjtdfgfg" localSheetId="13">#REF!</definedName>
    <definedName name="hjtdfgfg">#REF!</definedName>
    <definedName name="hjtht" localSheetId="13">#REF!</definedName>
    <definedName name="hjtht">#REF!</definedName>
    <definedName name="HL" localSheetId="13">#REF!</definedName>
    <definedName name="HL">#REF!</definedName>
    <definedName name="HM">#REF!</definedName>
    <definedName name="HMAX">#N/A</definedName>
    <definedName name="HMF" localSheetId="13">#REF!</definedName>
    <definedName name="HMF">#REF!</definedName>
    <definedName name="HMOTOR" localSheetId="13">#REF!</definedName>
    <definedName name="HMOTOR">#REF!</definedName>
    <definedName name="HO" localSheetId="13">#REF!</definedName>
    <definedName name="HO">#REF!</definedName>
    <definedName name="HP" localSheetId="13">#REF!</definedName>
    <definedName name="HP">#REF!</definedName>
    <definedName name="HPI">#REF!</definedName>
    <definedName name="HPP">#REF!</definedName>
    <definedName name="HPUMP" localSheetId="13">#REF!</definedName>
    <definedName name="HPUMP">#REF!</definedName>
    <definedName name="HR" localSheetId="13">#REF!</definedName>
    <definedName name="HR">#REF!</definedName>
    <definedName name="Hs">#REF!</definedName>
    <definedName name="HSH" localSheetId="13">#REF!</definedName>
    <definedName name="HSH">#REF!</definedName>
    <definedName name="HSO">[12]교각계산!$M$38</definedName>
    <definedName name="HSP" localSheetId="13">#REF!</definedName>
    <definedName name="HSP">#REF!</definedName>
    <definedName name="HST">#REF!</definedName>
    <definedName name="HSV" localSheetId="13">#REF!</definedName>
    <definedName name="HSV">#REF!</definedName>
    <definedName name="HT" localSheetId="13">#REF!</definedName>
    <definedName name="HT">#REF!</definedName>
    <definedName name="htbfrgrg" localSheetId="13">#REF!</definedName>
    <definedName name="htbfrgrg">#REF!</definedName>
    <definedName name="htbh">[30]우각부보강!#REF!</definedName>
    <definedName name="htgfdg" localSheetId="13">#REF!</definedName>
    <definedName name="htgfdg">#REF!</definedName>
    <definedName name="hthth" localSheetId="13">#REF!</definedName>
    <definedName name="hthth">#REF!</definedName>
    <definedName name="HTML_CodePage" hidden="1">949</definedName>
    <definedName name="HTML_Control" localSheetId="9">{"'결과(하)'!$L$24"}</definedName>
    <definedName name="HTML_Control" localSheetId="13" hidden="1">{"'Sheet1'!$A$4","'Sheet1'!$A$9:$G$28"}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localSheetId="13" hidden="1">""</definedName>
    <definedName name="HTML_Header" hidden="1">"사업비총괄"</definedName>
    <definedName name="HTML_LastUpdate" localSheetId="13" hidden="1">"98-06-09"</definedName>
    <definedName name="HTML_LastUpdate" hidden="1">"01-06-17"</definedName>
    <definedName name="HTML_LineAfter" hidden="1">FALSE</definedName>
    <definedName name="HTML_LineBefore" hidden="1">FALSE</definedName>
    <definedName name="HTML_Name" localSheetId="13" hidden="1">"동현조경"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localSheetId="13" hidden="1">"C:\내작업철\견적양식\MyHTML.htm"</definedName>
    <definedName name="HTML_PathFile" hidden="1">"C:\My Documents\6.htm"</definedName>
    <definedName name="HTML_Title" localSheetId="13" hidden="1">"견적서"</definedName>
    <definedName name="HTML_Title" hidden="1">"비용산출"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HTR" localSheetId="13">#REF!</definedName>
    <definedName name="HTR">#REF!</definedName>
    <definedName name="htrgrg" localSheetId="13">#REF!</definedName>
    <definedName name="htrgrg">#REF!</definedName>
    <definedName name="HTSH" localSheetId="13">#REF!</definedName>
    <definedName name="HTSH">#REF!</definedName>
    <definedName name="HU">'[11]DATA 입력란'!$D$42</definedName>
    <definedName name="HUB">#REF!</definedName>
    <definedName name="HUH">#REF!</definedName>
    <definedName name="HVAFP" localSheetId="13">#REF!</definedName>
    <definedName name="HVAFP">#REF!</definedName>
    <definedName name="HVMF" localSheetId="13">#REF!</definedName>
    <definedName name="HVMF">#REF!</definedName>
    <definedName name="HWEI" localSheetId="13">#REF!</definedName>
    <definedName name="HWEI">#REF!</definedName>
    <definedName name="HWL" localSheetId="13">#REF!</definedName>
    <definedName name="HWL">#REF!</definedName>
    <definedName name="HWP">#REF!</definedName>
    <definedName name="HWR" localSheetId="13">#REF!</definedName>
    <definedName name="HWR">#REF!</definedName>
    <definedName name="HW설치사001">#REF!</definedName>
    <definedName name="HW설치사002">#REF!</definedName>
    <definedName name="HW설치사011">#REF!</definedName>
    <definedName name="HW설치사982">#REF!</definedName>
    <definedName name="HW설치사991">#REF!</definedName>
    <definedName name="HW설치사992">#REF!</definedName>
    <definedName name="HW시험사001">#REF!</definedName>
    <definedName name="HW시험사002">#REF!</definedName>
    <definedName name="HW시험사011">#REF!</definedName>
    <definedName name="HW시험사982">#REF!</definedName>
    <definedName name="HW시험사991">#REF!</definedName>
    <definedName name="HW시험사992">#REF!</definedName>
    <definedName name="H사">#REF!</definedName>
    <definedName name="H삼">#REF!</definedName>
    <definedName name="H이">#REF!</definedName>
    <definedName name="H일">#REF!</definedName>
    <definedName name="i" localSheetId="13">#REF!</definedName>
    <definedName name="i">#REF!</definedName>
    <definedName name="I_13">[15]옹벽철근!#REF!</definedName>
    <definedName name="I_16">[15]옹벽철근!#REF!</definedName>
    <definedName name="I_19">[15]옹벽철근!#REF!</definedName>
    <definedName name="I_22">[15]옹벽철근!#REF!</definedName>
    <definedName name="I_25">[15]옹벽철근!#REF!</definedName>
    <definedName name="I_29">[15]옹벽철근!#REF!</definedName>
    <definedName name="ID" localSheetId="13">#REF!,#REF!</definedName>
    <definedName name="ID">#REF!,#REF!</definedName>
    <definedName name="IL">#N/A</definedName>
    <definedName name="ilch">[37]ilch!$A$3:$M$25</definedName>
    <definedName name="ilchu">#REF!</definedName>
    <definedName name="IMP" localSheetId="13">#REF!</definedName>
    <definedName name="IMP">#REF!</definedName>
    <definedName name="IUJUH" localSheetId="13">#REF!</definedName>
    <definedName name="IUJUH">#REF!</definedName>
    <definedName name="J" localSheetId="13">#REF!</definedName>
    <definedName name="J">#REF!</definedName>
    <definedName name="J_13">[15]옹벽철근!#REF!</definedName>
    <definedName name="J_16">[15]옹벽철근!#REF!</definedName>
    <definedName name="J_19">[15]옹벽철근!#REF!</definedName>
    <definedName name="J_22">[15]옹벽철근!#REF!</definedName>
    <definedName name="J_25">[15]옹벽철근!#REF!</definedName>
    <definedName name="J_29">[15]옹벽철근!#REF!</definedName>
    <definedName name="jhg">#REF!</definedName>
    <definedName name="jhj">#REF!</definedName>
    <definedName name="jhjhjh" hidden="1">#REF!</definedName>
    <definedName name="JJJ" hidden="1">#REF!</definedName>
    <definedName name="JJJJ">'[17]ABUT수량-A1'!$T$25</definedName>
    <definedName name="jjjjj">'[24]ABUT수량-A1'!$T$25</definedName>
    <definedName name="jjklk">#REF!</definedName>
    <definedName name="JL">#REF!</definedName>
    <definedName name="JOINT">#REF!</definedName>
    <definedName name="JPP">#REF!</definedName>
    <definedName name="JT" localSheetId="13">#REF!</definedName>
    <definedName name="JT">#REF!</definedName>
    <definedName name="JTYJDR" localSheetId="13">#REF!</definedName>
    <definedName name="JTYJDR">#REF!</definedName>
    <definedName name="JUHIT">'[38]ABUT수량-A1'!$T$25</definedName>
    <definedName name="juju" hidden="1">#REF!</definedName>
    <definedName name="JYH" localSheetId="13">#REF!</definedName>
    <definedName name="JYH">#REF!</definedName>
    <definedName name="jyhytdz" localSheetId="13">#REF!</definedName>
    <definedName name="jyhytdz">#REF!</definedName>
    <definedName name="jyjyfjy45" localSheetId="13">#REF!</definedName>
    <definedName name="jyjyfjy45">#REF!</definedName>
    <definedName name="K" localSheetId="13">#REF!</definedName>
    <definedName name="K">#REF!</definedName>
    <definedName name="K_13">[15]옹벽철근!#REF!</definedName>
    <definedName name="K_16">[15]옹벽철근!#REF!</definedName>
    <definedName name="K_19">[15]옹벽철근!#REF!</definedName>
    <definedName name="K_22">[15]옹벽철근!#REF!</definedName>
    <definedName name="K_25">[15]옹벽철근!#REF!</definedName>
    <definedName name="K_29">[15]옹벽철근!#REF!</definedName>
    <definedName name="K_PR" localSheetId="13">#REF!</definedName>
    <definedName name="K_PR">#REF!</definedName>
    <definedName name="K4C57">#REF!</definedName>
    <definedName name="KA" localSheetId="13">#REF!</definedName>
    <definedName name="KA">#REF!</definedName>
    <definedName name="KAE" localSheetId="13">#REF!</definedName>
    <definedName name="KAE">#REF!</definedName>
    <definedName name="KANG1">#REF!</definedName>
    <definedName name="KANG2">#REF!</definedName>
    <definedName name="KAS" localSheetId="13">#REF!</definedName>
    <definedName name="KAS">#REF!</definedName>
    <definedName name="Ka일">#REF!</definedName>
    <definedName name="Ka투">#REF!</definedName>
    <definedName name="KB">'[32]3련 BOX'!#REF!</definedName>
    <definedName name="KD">#REF!</definedName>
    <definedName name="KDIEUFWW" localSheetId="13">#REF!</definedName>
    <definedName name="KDIEUFWW">#REF!</definedName>
    <definedName name="kdjf">#REF!</definedName>
    <definedName name="kdti4">#REF!</definedName>
    <definedName name="KEA" localSheetId="13">#REF!</definedName>
    <definedName name="Kea">#REF!</definedName>
    <definedName name="KEUDJFGTD">'[39]ABUT수량-A1'!$T$25</definedName>
    <definedName name="KH" localSheetId="13">#REF!</definedName>
    <definedName name="Kh">#REF!</definedName>
    <definedName name="KH.1">'[32]3련 BOX'!#REF!</definedName>
    <definedName name="ki">#REF!</definedName>
    <definedName name="KIM">#REF!</definedName>
    <definedName name="KJHGHGGTG">#REF!</definedName>
    <definedName name="KJIUK" localSheetId="13">#REF!</definedName>
    <definedName name="KJIUK">#REF!</definedName>
    <definedName name="kjl">'[2]#REF'!$A$1:$M$40</definedName>
    <definedName name="KJUGR" localSheetId="13">#REF!</definedName>
    <definedName name="KJUGR">#REF!</definedName>
    <definedName name="KK">#REF!</definedName>
    <definedName name="kkiki" localSheetId="13">#REF!</definedName>
    <definedName name="kkiki">#REF!</definedName>
    <definedName name="KKK">'[17]ABUT수량-A1'!$T$25</definedName>
    <definedName name="KKKEEE">'[40]ABUT수량-A1'!$T$25</definedName>
    <definedName name="KKKK">'[41]ⴭⴭⴭⴭ'!#REF!</definedName>
    <definedName name="KKP">#REF!</definedName>
    <definedName name="KL">'[32]3련 BOX'!#REF!</definedName>
    <definedName name="KMP">#REF!</definedName>
    <definedName name="KO" localSheetId="13">#REF!</definedName>
    <definedName name="Ko">#REF!</definedName>
    <definedName name="KOREA" localSheetId="13">#REF!</definedName>
    <definedName name="KOREA">#REF!</definedName>
    <definedName name="KUP">#REF!</definedName>
    <definedName name="kuuud" localSheetId="13">#REF!</definedName>
    <definedName name="kuuud">#REF!</definedName>
    <definedName name="Kv">#REF!</definedName>
    <definedName name="L">#REF!</definedName>
    <definedName name="L10L">#REF!</definedName>
    <definedName name="L1A1P" localSheetId="13">#REF!</definedName>
    <definedName name="L1A1P">#REF!</definedName>
    <definedName name="l1a1t" localSheetId="13">#REF!</definedName>
    <definedName name="l1a1t">#REF!</definedName>
    <definedName name="l1a2p" localSheetId="13">#REF!</definedName>
    <definedName name="l1a2p">#REF!</definedName>
    <definedName name="l1a2t" localSheetId="13">#REF!</definedName>
    <definedName name="l1a2t">#REF!</definedName>
    <definedName name="L1F">[42]FOOTING단면력!#REF!</definedName>
    <definedName name="L1L" localSheetId="13">#REF!</definedName>
    <definedName name="L1L">#REF!</definedName>
    <definedName name="L1S">#REF!</definedName>
    <definedName name="L2A1P" localSheetId="13">#REF!</definedName>
    <definedName name="L2A1P">#REF!</definedName>
    <definedName name="l2a1t" localSheetId="13">#REF!</definedName>
    <definedName name="l2a1t">#REF!</definedName>
    <definedName name="l2a2p" localSheetId="13">#REF!</definedName>
    <definedName name="l2a2p">#REF!</definedName>
    <definedName name="l2a2t" localSheetId="13">#REF!</definedName>
    <definedName name="l2a2t">#REF!</definedName>
    <definedName name="L2L" localSheetId="13">#REF!</definedName>
    <definedName name="L2L">#REF!</definedName>
    <definedName name="L2S">#REF!</definedName>
    <definedName name="L3A1P" localSheetId="13">#REF!</definedName>
    <definedName name="L3A1P">#REF!</definedName>
    <definedName name="l3a1t" localSheetId="13">#REF!</definedName>
    <definedName name="l3a1t">#REF!</definedName>
    <definedName name="l3a2p" localSheetId="13">#REF!</definedName>
    <definedName name="l3a2p">#REF!</definedName>
    <definedName name="l3a2t" localSheetId="13">#REF!</definedName>
    <definedName name="l3a2t">#REF!</definedName>
    <definedName name="L3L" localSheetId="13">#REF!</definedName>
    <definedName name="L3L">#REF!</definedName>
    <definedName name="L4A1P" localSheetId="13">#REF!</definedName>
    <definedName name="L4A1P">#REF!</definedName>
    <definedName name="l4a1t" localSheetId="13">#REF!</definedName>
    <definedName name="l4a1t">#REF!</definedName>
    <definedName name="l4a2p" localSheetId="13">#REF!</definedName>
    <definedName name="l4a2p">#REF!</definedName>
    <definedName name="l4a2t" localSheetId="13">#REF!</definedName>
    <definedName name="l4a2t">#REF!</definedName>
    <definedName name="L4L" localSheetId="13">#REF!</definedName>
    <definedName name="L4L">#REF!</definedName>
    <definedName name="L5A1P" localSheetId="13">#REF!</definedName>
    <definedName name="L5A1P">#REF!</definedName>
    <definedName name="l5a1t" localSheetId="13">#REF!</definedName>
    <definedName name="l5a1t">#REF!</definedName>
    <definedName name="l5a2p" localSheetId="13">#REF!</definedName>
    <definedName name="l5a2p">#REF!</definedName>
    <definedName name="l5a2t" localSheetId="13">#REF!</definedName>
    <definedName name="l5a2t">#REF!</definedName>
    <definedName name="L5L">#REF!</definedName>
    <definedName name="L5S">#REF!</definedName>
    <definedName name="L6A1P" localSheetId="13">#REF!</definedName>
    <definedName name="L6A1P">#REF!</definedName>
    <definedName name="l6a1t" localSheetId="13">#REF!</definedName>
    <definedName name="l6a1t">#REF!</definedName>
    <definedName name="l6a2p" localSheetId="13">#REF!</definedName>
    <definedName name="l6a2p">#REF!</definedName>
    <definedName name="l6a2t" localSheetId="13">#REF!</definedName>
    <definedName name="l6a2t">#REF!</definedName>
    <definedName name="L6L">#REF!</definedName>
    <definedName name="L7L">#REF!</definedName>
    <definedName name="L8L">#REF!</definedName>
    <definedName name="L9L">#REF!</definedName>
    <definedName name="LA" localSheetId="13">#REF!</definedName>
    <definedName name="LA">#REF!</definedName>
    <definedName name="LA1P" localSheetId="13">#REF!</definedName>
    <definedName name="LA1P">#REF!</definedName>
    <definedName name="la1t" localSheetId="13">#REF!</definedName>
    <definedName name="la1t">#REF!</definedName>
    <definedName name="la2p" localSheetId="13">#REF!</definedName>
    <definedName name="la2p">#REF!</definedName>
    <definedName name="la2t" localSheetId="13">#REF!</definedName>
    <definedName name="la2t">#REF!</definedName>
    <definedName name="Laa">#REF!</definedName>
    <definedName name="LBOX1">#REF!</definedName>
    <definedName name="LBOX2">#REF!</definedName>
    <definedName name="LC">#REF!</definedName>
    <definedName name="LCC">#REF!</definedName>
    <definedName name="LCL">#REF!</definedName>
    <definedName name="Lclb">#REF!</definedName>
    <definedName name="LD">#REF!</definedName>
    <definedName name="LE">#REF!</definedName>
    <definedName name="Len" localSheetId="13">#REF!</definedName>
    <definedName name="Len">#REF!</definedName>
    <definedName name="LF" localSheetId="13">#REF!</definedName>
    <definedName name="LF">#REF!</definedName>
    <definedName name="LH" localSheetId="13">#REF!</definedName>
    <definedName name="LH">#REF!</definedName>
    <definedName name="LH.4">#REF!</definedName>
    <definedName name="LH.7">#REF!</definedName>
    <definedName name="lii" localSheetId="9" hidden="1">{"'결과(하)'!$L$24"}</definedName>
    <definedName name="lii" hidden="1">{"'결과(하)'!$L$24"}</definedName>
    <definedName name="ljkㅏㅎ" localSheetId="9" hidden="1">{#N/A,#N/A,FALSE,"2~8번"}</definedName>
    <definedName name="ljkㅏㅎ" hidden="1">{#N/A,#N/A,FALSE,"2~8번"}</definedName>
    <definedName name="LKLKL">#REF!</definedName>
    <definedName name="LKOLI">'[43]ABUT수량-A1'!$T$25</definedName>
    <definedName name="ll" localSheetId="13">#REF!</definedName>
    <definedName name="LL">#N/A</definedName>
    <definedName name="LL0">#REF!</definedName>
    <definedName name="LLFE">#N/A</definedName>
    <definedName name="LLFO" localSheetId="13">#REF!</definedName>
    <definedName name="LLFO">#REF!</definedName>
    <definedName name="lll" hidden="1">#REF!</definedName>
    <definedName name="lllll">'[24]ABUT수량-A1'!$T$25</definedName>
    <definedName name="llllll" localSheetId="13">#REF!</definedName>
    <definedName name="llllll">#REF!</definedName>
    <definedName name="LMO" localSheetId="13">#REF!</definedName>
    <definedName name="LMO">#REF!</definedName>
    <definedName name="LONG">#REF!</definedName>
    <definedName name="LPI" localSheetId="13">#REF!</definedName>
    <definedName name="LPI">#REF!</definedName>
    <definedName name="LSA">#REF!</definedName>
    <definedName name="LSD">#REF!</definedName>
    <definedName name="LSE">#REF!</definedName>
    <definedName name="LSH" localSheetId="13">#REF!</definedName>
    <definedName name="LSH">#REF!</definedName>
    <definedName name="LST" localSheetId="13">#REF!</definedName>
    <definedName name="LST">#REF!</definedName>
    <definedName name="LT">#REF!</definedName>
    <definedName name="LTL">#REF!</definedName>
    <definedName name="LU">#REF!</definedName>
    <definedName name="LULTIU" localSheetId="13">#REF!</definedName>
    <definedName name="LULTIU">#REF!</definedName>
    <definedName name="L형옹벽" localSheetId="13">#REF!</definedName>
    <definedName name="L형옹벽">#REF!</definedName>
    <definedName name="L형측구">[44]!수식입력매크로</definedName>
    <definedName name="m" hidden="1">#REF!</definedName>
    <definedName name="M_EF" localSheetId="13">#REF!</definedName>
    <definedName name="M_EF">#REF!</definedName>
    <definedName name="M_pl1">#REF!</definedName>
    <definedName name="M1A1P" localSheetId="13">#REF!</definedName>
    <definedName name="M1A1P">#REF!</definedName>
    <definedName name="m1a1t" localSheetId="13">#REF!</definedName>
    <definedName name="m1a1t">#REF!</definedName>
    <definedName name="m1a2p" localSheetId="13">#REF!</definedName>
    <definedName name="m1a2p">#REF!</definedName>
    <definedName name="m1a2t" localSheetId="13">#REF!</definedName>
    <definedName name="m1a2t">#REF!</definedName>
    <definedName name="M2A1P" localSheetId="13">#REF!</definedName>
    <definedName name="M2A1P">#REF!</definedName>
    <definedName name="m2a1t" localSheetId="13">#REF!</definedName>
    <definedName name="m2a1t">#REF!</definedName>
    <definedName name="m2a2p" localSheetId="13">#REF!</definedName>
    <definedName name="m2a2p">#REF!</definedName>
    <definedName name="m2a2t" localSheetId="13">#REF!</definedName>
    <definedName name="m2a2t">#REF!</definedName>
    <definedName name="㎥">#REF!</definedName>
    <definedName name="M3A1P" localSheetId="13">#REF!</definedName>
    <definedName name="M3A1P">#REF!</definedName>
    <definedName name="m3a1t" localSheetId="13">#REF!</definedName>
    <definedName name="m3a1t">#REF!</definedName>
    <definedName name="m3a2p" localSheetId="13">#REF!</definedName>
    <definedName name="m3a2p">#REF!</definedName>
    <definedName name="m3a2t" localSheetId="13">#REF!</definedName>
    <definedName name="m3a2t">#REF!</definedName>
    <definedName name="M4A1P" localSheetId="13">#REF!</definedName>
    <definedName name="M4A1P">#REF!</definedName>
    <definedName name="m4a1t" localSheetId="13">#REF!</definedName>
    <definedName name="m4a1t">#REF!</definedName>
    <definedName name="m4a2p" localSheetId="13">#REF!</definedName>
    <definedName name="m4a2p">#REF!</definedName>
    <definedName name="m4a2t" localSheetId="13">#REF!</definedName>
    <definedName name="m4a2t">#REF!</definedName>
    <definedName name="MA">#REF!</definedName>
    <definedName name="MaH" localSheetId="13">#REF!</definedName>
    <definedName name="MaH">#REF!</definedName>
    <definedName name="MB.1">#REF!</definedName>
    <definedName name="MB.2">#REF!</definedName>
    <definedName name="MCB">#REF!</definedName>
    <definedName name="MCH">#REF!</definedName>
    <definedName name="MCON">#REF!</definedName>
    <definedName name="MDA">#REF!</definedName>
    <definedName name="MDE">#REF!</definedName>
    <definedName name="ME">#REF!</definedName>
    <definedName name="MH">#REF!</definedName>
    <definedName name="MI_BANG" localSheetId="13">#REF!</definedName>
    <definedName name="MI_BANG">#REF!</definedName>
    <definedName name="MI_BU" localSheetId="13">#REF!</definedName>
    <definedName name="MI_BU">#REF!</definedName>
    <definedName name="MI_GT" localSheetId="13">#REF!</definedName>
    <definedName name="MI_GT">#REF!</definedName>
    <definedName name="MI_HAN" localSheetId="13">#REF!</definedName>
    <definedName name="MI_HAN">#REF!</definedName>
    <definedName name="MI_HP" localSheetId="13">#REF!</definedName>
    <definedName name="MI_HP">#REF!</definedName>
    <definedName name="MI_RC1" localSheetId="13">#REF!</definedName>
    <definedName name="MI_RC1">#REF!</definedName>
    <definedName name="MI_RC2" localSheetId="13">#REF!</definedName>
    <definedName name="MI_RC2">#REF!</definedName>
    <definedName name="MI_TI" localSheetId="13">#REF!</definedName>
    <definedName name="MI_TI">#REF!</definedName>
    <definedName name="MID">#REF!</definedName>
    <definedName name="mjmj" hidden="1">#REF!</definedName>
    <definedName name="MKDI">'[45]ABUT수량-A1'!$T$25</definedName>
    <definedName name="MKJIUCX" localSheetId="13">#REF!</definedName>
    <definedName name="MKJIUCX">#REF!</definedName>
    <definedName name="MLA">#REF!</definedName>
    <definedName name="MLE">#REF!</definedName>
    <definedName name="mm" localSheetId="9" hidden="1">{#N/A,#N/A,TRUE,"토적및재료집계";#N/A,#N/A,TRUE,"토적및재료집계";#N/A,#N/A,TRUE,"단위량"}</definedName>
    <definedName name="mm" localSheetId="13">#REF!</definedName>
    <definedName name="mm" hidden="1">{#N/A,#N/A,TRUE,"토적및재료집계";#N/A,#N/A,TRUE,"토적및재료집계";#N/A,#N/A,TRUE,"단위량"}</definedName>
    <definedName name="mmm">[46]COPING!#REF!</definedName>
    <definedName name="MMMMM" localSheetId="13">#REF!</definedName>
    <definedName name="MMMMM">#REF!</definedName>
    <definedName name="MO" localSheetId="13">#REF!</definedName>
    <definedName name="MO">#REF!</definedName>
    <definedName name="MONEY" localSheetId="13">#REF!,#REF!</definedName>
    <definedName name="MONEY">#REF!,#REF!</definedName>
    <definedName name="MOO">[30]우각부보강!#REF!</definedName>
    <definedName name="MOTOR" localSheetId="13">#REF!</definedName>
    <definedName name="MOTOR">#REF!</definedName>
    <definedName name="MP">#REF!</definedName>
    <definedName name="MR">#REF!</definedName>
    <definedName name="MRD" localSheetId="13">#REF!</definedName>
    <definedName name="MRD">#REF!</definedName>
    <definedName name="MRL" localSheetId="13">#REF!</definedName>
    <definedName name="MRL">#REF!</definedName>
    <definedName name="MS">#REF!</definedName>
    <definedName name="MT">#REF!</definedName>
    <definedName name="MU" localSheetId="13">#REF!</definedName>
    <definedName name="MU">#REF!</definedName>
    <definedName name="MUO_REA" localSheetId="13">#REF!</definedName>
    <definedName name="MUO_REA">#REF!</definedName>
    <definedName name="MUO_TOE" localSheetId="13">#REF!</definedName>
    <definedName name="MUO_TOE">#REF!</definedName>
    <definedName name="musu">'[47]수안보-MBR1'!$AN$247</definedName>
    <definedName name="MX" localSheetId="13">#REF!</definedName>
    <definedName name="MX">#REF!</definedName>
    <definedName name="MYB.1">#REF!</definedName>
    <definedName name="MYB.2">#REF!</definedName>
    <definedName name="MYH">#REF!</definedName>
    <definedName name="MZ" localSheetId="13">#REF!</definedName>
    <definedName name="MZ">#REF!</definedName>
    <definedName name="M당무게">[48]DATE!$E$24:$E$85</definedName>
    <definedName name="N" localSheetId="13">#REF!</definedName>
    <definedName name="N">#REF!</definedName>
    <definedName name="N_C" localSheetId="13">#REF!</definedName>
    <definedName name="N_C">#REF!</definedName>
    <definedName name="N_Q" localSheetId="13">#REF!</definedName>
    <definedName name="N_Q">#REF!</definedName>
    <definedName name="N_R" localSheetId="13">#REF!</definedName>
    <definedName name="N_R">#REF!</definedName>
    <definedName name="N1A">#REF!</definedName>
    <definedName name="N1D">#REF!</definedName>
    <definedName name="N1S" localSheetId="13">#REF!</definedName>
    <definedName name="N1S">#REF!</definedName>
    <definedName name="N2S" localSheetId="13">#REF!</definedName>
    <definedName name="N2S">#REF!</definedName>
    <definedName name="N3S" localSheetId="13">#REF!</definedName>
    <definedName name="N3S">#REF!</definedName>
    <definedName name="NA">#REF!</definedName>
    <definedName name="NC">#REF!</definedName>
    <definedName name="Nca">#REF!</definedName>
    <definedName name="Ncd">#REF!</definedName>
    <definedName name="ND">#REF!</definedName>
    <definedName name="NDO" localSheetId="13">#REF!</definedName>
    <definedName name="NDO">#REF!</definedName>
    <definedName name="NE">#REF!</definedName>
    <definedName name="new" localSheetId="9">{"Book1","부대-(표지판,데리,가드).xls","부대-(낙,차,중분대).xls"}</definedName>
    <definedName name="new">{"Book1","부대-(표지판,데리,가드).xls","부대-(낙,차,중분대).xls"}</definedName>
    <definedName name="Next_rec" localSheetId="9">수준점!Next_rec</definedName>
    <definedName name="Next_rec">[0]!Next_rec</definedName>
    <definedName name="NHM" localSheetId="9">#REF!</definedName>
    <definedName name="NHM">#REF!</definedName>
    <definedName name="njk" localSheetId="9">#REF!</definedName>
    <definedName name="njk">#REF!</definedName>
    <definedName name="NN" localSheetId="13">#REF!</definedName>
    <definedName name="NN">#REF!</definedName>
    <definedName name="nnhnhd" hidden="1">#REF!</definedName>
    <definedName name="NNN" localSheetId="13">#REF!</definedName>
    <definedName name="NNN">#REF!</definedName>
    <definedName name="NNNN">'[39]ABUT수량-A1'!$T$25</definedName>
    <definedName name="nnnnnnnnnnnnnnnnn">#REF!</definedName>
    <definedName name="NO" localSheetId="13">#REF!</definedName>
    <definedName name="NO">#REF!</definedName>
    <definedName name="NOT">#REF!</definedName>
    <definedName name="NOTCH" localSheetId="13">#REF!</definedName>
    <definedName name="NOTCH">#REF!</definedName>
    <definedName name="NP" localSheetId="13">#REF!</definedName>
    <definedName name="NP">#REF!</definedName>
    <definedName name="NPI" localSheetId="13">#REF!</definedName>
    <definedName name="NPI">#REF!</definedName>
    <definedName name="NPZ" localSheetId="13">#REF!</definedName>
    <definedName name="NPZ">#REF!</definedName>
    <definedName name="NRDTHSA" localSheetId="13">#REF!</definedName>
    <definedName name="NRDTHSA">#REF!</definedName>
    <definedName name="NRNTRBNRTH" localSheetId="13">#REF!</definedName>
    <definedName name="NRNTRBNRTH">#REF!</definedName>
    <definedName name="NRTHSGT" localSheetId="13">#REF!</definedName>
    <definedName name="NRTHSGT">#REF!</definedName>
    <definedName name="NSA">#REF!</definedName>
    <definedName name="NSC">#REF!</definedName>
    <definedName name="NSD">#REF!</definedName>
    <definedName name="NSE">#REF!</definedName>
    <definedName name="NSH" localSheetId="13">#REF!</definedName>
    <definedName name="NSH">#REF!</definedName>
    <definedName name="nslastrow" localSheetId="13">#REF!</definedName>
    <definedName name="nslastrow">#REF!</definedName>
    <definedName name="NSO" localSheetId="13">#REF!</definedName>
    <definedName name="NSO">#REF!</definedName>
    <definedName name="NSP">#REF!</definedName>
    <definedName name="NST">#REF!</definedName>
    <definedName name="NSV">#REF!</definedName>
    <definedName name="n이">#REF!</definedName>
    <definedName name="n이_1">#REF!</definedName>
    <definedName name="n이_2">#REF!</definedName>
    <definedName name="n일">#REF!</definedName>
    <definedName name="O">#REF!</definedName>
    <definedName name="o_m">#REF!</definedName>
    <definedName name="OIO" localSheetId="13">#REF!</definedName>
    <definedName name="OIO">#REF!</definedName>
    <definedName name="OKKUY" localSheetId="13">#REF!</definedName>
    <definedName name="OKKUY">#REF!</definedName>
    <definedName name="okpk" localSheetId="13">#REF!</definedName>
    <definedName name="okpk">#REF!</definedName>
    <definedName name="oo" localSheetId="9">수준점!oo</definedName>
    <definedName name="oo">[0]!oo</definedName>
    <definedName name="OOO" localSheetId="9">#REF!</definedName>
    <definedName name="OOO">#REF!</definedName>
    <definedName name="oooo">'[17]ABUT수량-A1'!$T$25</definedName>
    <definedName name="ooooo" hidden="1">#REF!</definedName>
    <definedName name="OP" localSheetId="13">#REF!</definedName>
    <definedName name="OP">#REF!</definedName>
    <definedName name="OUTPUT">#REF!</definedName>
    <definedName name="P" localSheetId="13">#REF!</definedName>
    <definedName name="P">#REF!</definedName>
    <definedName name="P_A" localSheetId="13">#REF!</definedName>
    <definedName name="P_A">#REF!</definedName>
    <definedName name="P_D" localSheetId="13">#REF!</definedName>
    <definedName name="P_D">#REF!</definedName>
    <definedName name="P_E" localSheetId="13">#REF!</definedName>
    <definedName name="P_E">#REF!</definedName>
    <definedName name="P_H2">#REF!</definedName>
    <definedName name="p_m">#REF!</definedName>
    <definedName name="P100E">#REF!</definedName>
    <definedName name="P100L">#REF!</definedName>
    <definedName name="P100M">#REF!</definedName>
    <definedName name="P101E">#REF!</definedName>
    <definedName name="P101L">#REF!</definedName>
    <definedName name="P101M">#REF!</definedName>
    <definedName name="P102E">#REF!</definedName>
    <definedName name="P102L">#REF!</definedName>
    <definedName name="P102M">#REF!</definedName>
    <definedName name="P103E">#REF!</definedName>
    <definedName name="P103L">#REF!</definedName>
    <definedName name="P103M">#REF!</definedName>
    <definedName name="P104E">#REF!</definedName>
    <definedName name="P104L">#REF!</definedName>
    <definedName name="P104M">#REF!</definedName>
    <definedName name="P105E">#REF!</definedName>
    <definedName name="P105L">#REF!</definedName>
    <definedName name="P105M">#REF!</definedName>
    <definedName name="P106E">#REF!</definedName>
    <definedName name="P106L">#REF!</definedName>
    <definedName name="P106M">#REF!</definedName>
    <definedName name="P107E">#REF!</definedName>
    <definedName name="P107L">#REF!</definedName>
    <definedName name="P107M">#REF!</definedName>
    <definedName name="P108E">#REF!</definedName>
    <definedName name="P108L">#REF!</definedName>
    <definedName name="P108M">#REF!</definedName>
    <definedName name="P109E">#REF!</definedName>
    <definedName name="P109L">#REF!</definedName>
    <definedName name="P109M">#REF!</definedName>
    <definedName name="P10E">#REF!</definedName>
    <definedName name="P10L">#REF!</definedName>
    <definedName name="P10M">#REF!</definedName>
    <definedName name="P110E">#REF!</definedName>
    <definedName name="P110L">#REF!</definedName>
    <definedName name="P110M">#REF!</definedName>
    <definedName name="P111E">#REF!</definedName>
    <definedName name="P111L">#REF!</definedName>
    <definedName name="P111M">#REF!</definedName>
    <definedName name="P112E">#REF!</definedName>
    <definedName name="P112L">#REF!</definedName>
    <definedName name="P112M">#REF!</definedName>
    <definedName name="P113E">#REF!</definedName>
    <definedName name="P113L">#REF!</definedName>
    <definedName name="P113M">#REF!</definedName>
    <definedName name="P114E">#REF!</definedName>
    <definedName name="P114L">#REF!</definedName>
    <definedName name="P114M">#REF!</definedName>
    <definedName name="P115E">#REF!</definedName>
    <definedName name="P115L">#REF!</definedName>
    <definedName name="P115M">#REF!</definedName>
    <definedName name="P116E">#REF!</definedName>
    <definedName name="P116L">#REF!</definedName>
    <definedName name="P116M">#REF!</definedName>
    <definedName name="P117E">#REF!</definedName>
    <definedName name="P117L">#REF!</definedName>
    <definedName name="P117M">#REF!</definedName>
    <definedName name="P118E">#REF!</definedName>
    <definedName name="P118L">#REF!</definedName>
    <definedName name="P118M">#REF!</definedName>
    <definedName name="P119E">#REF!</definedName>
    <definedName name="P119L">#REF!</definedName>
    <definedName name="P119M">#REF!</definedName>
    <definedName name="P11E">#REF!</definedName>
    <definedName name="P11L">#REF!</definedName>
    <definedName name="P11M">#REF!</definedName>
    <definedName name="P120E">#REF!</definedName>
    <definedName name="P120L">#REF!</definedName>
    <definedName name="P120M">#REF!</definedName>
    <definedName name="P121E">#REF!</definedName>
    <definedName name="P121L">#REF!</definedName>
    <definedName name="P121M">#REF!</definedName>
    <definedName name="P122E">#REF!</definedName>
    <definedName name="P122L">#REF!</definedName>
    <definedName name="P122M">#REF!</definedName>
    <definedName name="P123E">#REF!</definedName>
    <definedName name="P123L">#REF!</definedName>
    <definedName name="P123M">#REF!</definedName>
    <definedName name="P124E">#REF!</definedName>
    <definedName name="P124L">#REF!</definedName>
    <definedName name="P124M">#REF!</definedName>
    <definedName name="P125E">#REF!</definedName>
    <definedName name="P125L">#REF!</definedName>
    <definedName name="P125M">#REF!</definedName>
    <definedName name="P126E">#REF!</definedName>
    <definedName name="P126L">#REF!</definedName>
    <definedName name="P126M">#REF!</definedName>
    <definedName name="P12E">#REF!</definedName>
    <definedName name="P12L">#REF!</definedName>
    <definedName name="P12M">#REF!</definedName>
    <definedName name="P13E">#REF!</definedName>
    <definedName name="P13L">#REF!</definedName>
    <definedName name="P13M">#REF!</definedName>
    <definedName name="P14E">#REF!</definedName>
    <definedName name="P14L">#REF!</definedName>
    <definedName name="P14M">#REF!</definedName>
    <definedName name="P15E">#REF!</definedName>
    <definedName name="P15L">#REF!</definedName>
    <definedName name="P15M">#REF!</definedName>
    <definedName name="P16E">#REF!</definedName>
    <definedName name="P16L">#REF!</definedName>
    <definedName name="P16M">#REF!</definedName>
    <definedName name="P17E">#REF!</definedName>
    <definedName name="P17L">#REF!</definedName>
    <definedName name="P17M">#REF!</definedName>
    <definedName name="P18E">#REF!</definedName>
    <definedName name="P18L">#REF!</definedName>
    <definedName name="P18M">#REF!</definedName>
    <definedName name="P19E">#REF!</definedName>
    <definedName name="P19L">#REF!</definedName>
    <definedName name="P19M">#REF!</definedName>
    <definedName name="P1E">#REF!</definedName>
    <definedName name="P1L">#REF!</definedName>
    <definedName name="P1M">#REF!</definedName>
    <definedName name="P1X" localSheetId="13">#REF!</definedName>
    <definedName name="P1X">#REF!</definedName>
    <definedName name="P1Z" localSheetId="13">#REF!</definedName>
    <definedName name="P1Z">#REF!</definedName>
    <definedName name="P20E">#REF!</definedName>
    <definedName name="P20L">#REF!</definedName>
    <definedName name="P20M">#REF!</definedName>
    <definedName name="P21E">#REF!</definedName>
    <definedName name="P21L">#REF!</definedName>
    <definedName name="P21M">#REF!</definedName>
    <definedName name="P22E">#REF!</definedName>
    <definedName name="P22L">#REF!</definedName>
    <definedName name="P22M">#REF!</definedName>
    <definedName name="P23E">#REF!</definedName>
    <definedName name="P23L">#REF!</definedName>
    <definedName name="P23M">#REF!</definedName>
    <definedName name="P24E">#REF!</definedName>
    <definedName name="P24L">#REF!</definedName>
    <definedName name="P24M">#REF!</definedName>
    <definedName name="P25E">#REF!</definedName>
    <definedName name="P25L">#REF!</definedName>
    <definedName name="P25M">#REF!</definedName>
    <definedName name="P26E">#REF!</definedName>
    <definedName name="P26L">#REF!</definedName>
    <definedName name="P26M">#REF!</definedName>
    <definedName name="P27E">#REF!</definedName>
    <definedName name="P27L">#REF!</definedName>
    <definedName name="P27M">#REF!</definedName>
    <definedName name="P28E">#REF!</definedName>
    <definedName name="P28L">#REF!</definedName>
    <definedName name="P28M">#REF!</definedName>
    <definedName name="P29E">#REF!</definedName>
    <definedName name="P29L">#REF!</definedName>
    <definedName name="P29M">#REF!</definedName>
    <definedName name="P2E">#REF!</definedName>
    <definedName name="P2L">#REF!</definedName>
    <definedName name="P2M">#REF!</definedName>
    <definedName name="P2X" localSheetId="13">#REF!</definedName>
    <definedName name="P2X">#REF!</definedName>
    <definedName name="P2Z" localSheetId="13">#REF!</definedName>
    <definedName name="P2Z">#REF!</definedName>
    <definedName name="P30E">#REF!</definedName>
    <definedName name="P30L">#REF!</definedName>
    <definedName name="P30M">#REF!</definedName>
    <definedName name="P31E">#REF!</definedName>
    <definedName name="P31L">#REF!</definedName>
    <definedName name="P31M">#REF!</definedName>
    <definedName name="P32E">#REF!</definedName>
    <definedName name="P32L">#REF!</definedName>
    <definedName name="P32M">#REF!</definedName>
    <definedName name="P33E">#REF!</definedName>
    <definedName name="P33L">#REF!</definedName>
    <definedName name="P33M">#REF!</definedName>
    <definedName name="P34E">#REF!</definedName>
    <definedName name="P34L">#REF!</definedName>
    <definedName name="P34M">#REF!</definedName>
    <definedName name="P35E">#REF!</definedName>
    <definedName name="P35L">#REF!</definedName>
    <definedName name="P35M">#REF!</definedName>
    <definedName name="P36E">#REF!</definedName>
    <definedName name="P36L">#REF!</definedName>
    <definedName name="P36M">#REF!</definedName>
    <definedName name="P37E">#REF!</definedName>
    <definedName name="P37L">#REF!</definedName>
    <definedName name="P37M">#REF!</definedName>
    <definedName name="P38E">#REF!</definedName>
    <definedName name="P38L">#REF!</definedName>
    <definedName name="P38M">#REF!</definedName>
    <definedName name="P39E">#REF!</definedName>
    <definedName name="P39L">#REF!</definedName>
    <definedName name="P39M">#REF!</definedName>
    <definedName name="P3E">#REF!</definedName>
    <definedName name="P3L">#REF!</definedName>
    <definedName name="P3M">#REF!</definedName>
    <definedName name="P40E">#REF!</definedName>
    <definedName name="P40L">#REF!</definedName>
    <definedName name="P40M">#REF!</definedName>
    <definedName name="P41E">#REF!</definedName>
    <definedName name="P41L">#REF!</definedName>
    <definedName name="P41M">#REF!</definedName>
    <definedName name="P42E">#REF!</definedName>
    <definedName name="P42L">#REF!</definedName>
    <definedName name="P42M">#REF!</definedName>
    <definedName name="P43E">#REF!</definedName>
    <definedName name="P43L">#REF!</definedName>
    <definedName name="P43M">#REF!</definedName>
    <definedName name="P44E">#REF!</definedName>
    <definedName name="P44L">#REF!</definedName>
    <definedName name="P44M">#REF!</definedName>
    <definedName name="P45E">#REF!</definedName>
    <definedName name="P45L">#REF!</definedName>
    <definedName name="P45M">#REF!</definedName>
    <definedName name="P46E">#REF!</definedName>
    <definedName name="P46L">#REF!</definedName>
    <definedName name="P46M">#REF!</definedName>
    <definedName name="P47E">#REF!</definedName>
    <definedName name="P47L">#REF!</definedName>
    <definedName name="P47M">#REF!</definedName>
    <definedName name="P48E">#REF!</definedName>
    <definedName name="P48L">#REF!</definedName>
    <definedName name="P48M">#REF!</definedName>
    <definedName name="P49E">#REF!</definedName>
    <definedName name="P49L">#REF!</definedName>
    <definedName name="P49M">#REF!</definedName>
    <definedName name="P4E">#REF!</definedName>
    <definedName name="P4L">#REF!</definedName>
    <definedName name="P4M">#REF!</definedName>
    <definedName name="P50E">#REF!</definedName>
    <definedName name="P50L">#REF!</definedName>
    <definedName name="P50M">#REF!</definedName>
    <definedName name="P51E">#REF!</definedName>
    <definedName name="P51L">#REF!</definedName>
    <definedName name="P51M">#REF!</definedName>
    <definedName name="P52E">#REF!</definedName>
    <definedName name="P52L">#REF!</definedName>
    <definedName name="P52M">#REF!</definedName>
    <definedName name="P53E">#REF!</definedName>
    <definedName name="P53L">#REF!</definedName>
    <definedName name="P53M">#REF!</definedName>
    <definedName name="P54E">#REF!</definedName>
    <definedName name="P54L">#REF!</definedName>
    <definedName name="P54M">#REF!</definedName>
    <definedName name="P55E">#REF!</definedName>
    <definedName name="P55L">#REF!</definedName>
    <definedName name="P55M">#REF!</definedName>
    <definedName name="P56E">#REF!</definedName>
    <definedName name="P56L">#REF!</definedName>
    <definedName name="P56M">#REF!</definedName>
    <definedName name="P57E">#REF!</definedName>
    <definedName name="P57L">#REF!</definedName>
    <definedName name="P57M">#REF!</definedName>
    <definedName name="P58E">#REF!</definedName>
    <definedName name="P58L">#REF!</definedName>
    <definedName name="P58M">#REF!</definedName>
    <definedName name="P59E">#REF!</definedName>
    <definedName name="P59L">#REF!</definedName>
    <definedName name="P59M">#REF!</definedName>
    <definedName name="P5E">#REF!</definedName>
    <definedName name="P5L">#REF!</definedName>
    <definedName name="P5M">#REF!</definedName>
    <definedName name="P60E">#REF!</definedName>
    <definedName name="P60L">#REF!</definedName>
    <definedName name="P60M">#REF!</definedName>
    <definedName name="P61E">#REF!</definedName>
    <definedName name="P61L">#REF!</definedName>
    <definedName name="P61M">#REF!</definedName>
    <definedName name="P62E">#REF!</definedName>
    <definedName name="P62L">#REF!</definedName>
    <definedName name="P62M">#REF!</definedName>
    <definedName name="P63E">#REF!</definedName>
    <definedName name="P63L">#REF!</definedName>
    <definedName name="P63M">#REF!</definedName>
    <definedName name="P64E">#REF!</definedName>
    <definedName name="P64L">#REF!</definedName>
    <definedName name="P64M">#REF!</definedName>
    <definedName name="P65E">#REF!</definedName>
    <definedName name="P65L">#REF!</definedName>
    <definedName name="P65M">#REF!</definedName>
    <definedName name="P66E">#REF!</definedName>
    <definedName name="P66L">#REF!</definedName>
    <definedName name="P66M">#REF!</definedName>
    <definedName name="P67E">#REF!</definedName>
    <definedName name="P67L">#REF!</definedName>
    <definedName name="P67M">#REF!</definedName>
    <definedName name="P68E">#REF!</definedName>
    <definedName name="P68L">#REF!</definedName>
    <definedName name="P68M">#REF!</definedName>
    <definedName name="P69E">#REF!</definedName>
    <definedName name="P69L">#REF!</definedName>
    <definedName name="P69M">#REF!</definedName>
    <definedName name="P6E">#REF!</definedName>
    <definedName name="P6L">#REF!</definedName>
    <definedName name="P6M">#REF!</definedName>
    <definedName name="P70E">#REF!</definedName>
    <definedName name="P70L">#REF!</definedName>
    <definedName name="P70M">#REF!</definedName>
    <definedName name="P71E">#REF!</definedName>
    <definedName name="P71L">#REF!</definedName>
    <definedName name="P71M">#REF!</definedName>
    <definedName name="P72E">#REF!</definedName>
    <definedName name="P72L">#REF!</definedName>
    <definedName name="P72M">#REF!</definedName>
    <definedName name="P73E">#REF!</definedName>
    <definedName name="P73L">#REF!</definedName>
    <definedName name="P73M">#REF!</definedName>
    <definedName name="P74E">#REF!</definedName>
    <definedName name="P74L">#REF!</definedName>
    <definedName name="P74M">#REF!</definedName>
    <definedName name="P75E">#REF!</definedName>
    <definedName name="P75L">#REF!</definedName>
    <definedName name="P75M">#REF!</definedName>
    <definedName name="P76E">#REF!</definedName>
    <definedName name="P76L">#REF!</definedName>
    <definedName name="P76M">#REF!</definedName>
    <definedName name="P77E">#REF!</definedName>
    <definedName name="P77L">#REF!</definedName>
    <definedName name="P77M">#REF!</definedName>
    <definedName name="P78E">#REF!</definedName>
    <definedName name="P78L">#REF!</definedName>
    <definedName name="P78M">#REF!</definedName>
    <definedName name="P79E">#REF!</definedName>
    <definedName name="P79L">#REF!</definedName>
    <definedName name="P79M">#REF!</definedName>
    <definedName name="P7E">#REF!</definedName>
    <definedName name="P7L">#REF!</definedName>
    <definedName name="P7M">#REF!</definedName>
    <definedName name="P80E">#REF!</definedName>
    <definedName name="P80L">#REF!</definedName>
    <definedName name="P80M">#REF!</definedName>
    <definedName name="P81E">#REF!</definedName>
    <definedName name="P81L">#REF!</definedName>
    <definedName name="P81M">#REF!</definedName>
    <definedName name="P82E">#REF!</definedName>
    <definedName name="P82L">#REF!</definedName>
    <definedName name="P82M">#REF!</definedName>
    <definedName name="P83E">#REF!</definedName>
    <definedName name="P83L">#REF!</definedName>
    <definedName name="P83M">#REF!</definedName>
    <definedName name="P84E">#REF!</definedName>
    <definedName name="P84L">#REF!</definedName>
    <definedName name="P84M">#REF!</definedName>
    <definedName name="P85E">#REF!</definedName>
    <definedName name="P85L">#REF!</definedName>
    <definedName name="P85M">#REF!</definedName>
    <definedName name="P86E">#REF!</definedName>
    <definedName name="P86L">#REF!</definedName>
    <definedName name="P86M">#REF!</definedName>
    <definedName name="P87E">#REF!</definedName>
    <definedName name="P87L">#REF!</definedName>
    <definedName name="P87M">#REF!</definedName>
    <definedName name="P88E">#REF!</definedName>
    <definedName name="P88L">#REF!</definedName>
    <definedName name="P88M">#REF!</definedName>
    <definedName name="P89E">#REF!</definedName>
    <definedName name="P89L">#REF!</definedName>
    <definedName name="P89M">#REF!</definedName>
    <definedName name="P8E">#REF!</definedName>
    <definedName name="P8L">#REF!</definedName>
    <definedName name="P8M">#REF!</definedName>
    <definedName name="P90E">#REF!</definedName>
    <definedName name="P90L">#REF!</definedName>
    <definedName name="P90M">#REF!</definedName>
    <definedName name="P91E">#REF!</definedName>
    <definedName name="P91L">#REF!</definedName>
    <definedName name="P91M">#REF!</definedName>
    <definedName name="P92E">#REF!</definedName>
    <definedName name="P92L">#REF!</definedName>
    <definedName name="P92M">#REF!</definedName>
    <definedName name="P93E">#REF!</definedName>
    <definedName name="P93L">#REF!</definedName>
    <definedName name="P93M">#REF!</definedName>
    <definedName name="P94E">#REF!</definedName>
    <definedName name="P94L">#REF!</definedName>
    <definedName name="P94M">#REF!</definedName>
    <definedName name="P95E">#REF!</definedName>
    <definedName name="P95L">#REF!</definedName>
    <definedName name="P95M">#REF!</definedName>
    <definedName name="P96E">#REF!</definedName>
    <definedName name="P96L">#REF!</definedName>
    <definedName name="P96M">#REF!</definedName>
    <definedName name="P97E">#REF!</definedName>
    <definedName name="P97L">#REF!</definedName>
    <definedName name="P97M">#REF!</definedName>
    <definedName name="P98E">#REF!</definedName>
    <definedName name="P98L">#REF!</definedName>
    <definedName name="P98M">#REF!</definedName>
    <definedName name="P99E">#REF!</definedName>
    <definedName name="P99L">#REF!</definedName>
    <definedName name="P99M">#REF!</definedName>
    <definedName name="P9E">#REF!</definedName>
    <definedName name="P9L">#REF!</definedName>
    <definedName name="P9M">#REF!</definedName>
    <definedName name="Pa">#REF!</definedName>
    <definedName name="PAT" localSheetId="9" hidden="1">{#N/A,#N/A,FALSE,"Sheet1"}</definedName>
    <definedName name="PAT" hidden="1">{#N/A,#N/A,FALSE,"Sheet1"}</definedName>
    <definedName name="pa삼">#REF!</definedName>
    <definedName name="Pa오">#REF!</definedName>
    <definedName name="PB" localSheetId="13">#REF!</definedName>
    <definedName name="PB">#REF!</definedName>
    <definedName name="PBB">#REF!</definedName>
    <definedName name="PC">#REF!</definedName>
    <definedName name="PC_BEAM">#REF!</definedName>
    <definedName name="PCO" localSheetId="13">#REF!</definedName>
    <definedName name="PCO">#REF!</definedName>
    <definedName name="PD" localSheetId="13">#REF!</definedName>
    <definedName name="PD">#REF!</definedName>
    <definedName name="Pe">#REF!</definedName>
    <definedName name="PEA" localSheetId="13">#REF!</definedName>
    <definedName name="PEA">#REF!</definedName>
    <definedName name="PE빗물받이" localSheetId="13">#REF!</definedName>
    <definedName name="PE빗물받이">#REF!</definedName>
    <definedName name="PF" localSheetId="13">#REF!</definedName>
    <definedName name="PF">#REF!</definedName>
    <definedName name="PFD" localSheetId="13">#REF!</definedName>
    <definedName name="PFD">#REF!</definedName>
    <definedName name="PFO">[49]주형!#REF!</definedName>
    <definedName name="PG" localSheetId="13">#REF!</definedName>
    <definedName name="PG">#REF!</definedName>
    <definedName name="PH" localSheetId="13">#REF!</definedName>
    <definedName name="PH">#REF!</definedName>
    <definedName name="PHG" localSheetId="13">#REF!</definedName>
    <definedName name="PHG">#REF!</definedName>
    <definedName name="PI">#REF!</definedName>
    <definedName name="pile길이">#REF!</definedName>
    <definedName name="PIM">'[50]3.바닥판설계'!#REF!</definedName>
    <definedName name="PJ">#REF!</definedName>
    <definedName name="PK">#REF!</definedName>
    <definedName name="PL">#REF!</definedName>
    <definedName name="PLANT_JE_GWAN_GONG">#REF!</definedName>
    <definedName name="PLATE_12t_단중">#REF!</definedName>
    <definedName name="PLATE_19t_단중">#REF!</definedName>
    <definedName name="PLATE_6t_단중">#REF!</definedName>
    <definedName name="PLATE_9t_단중">#REF!</definedName>
    <definedName name="plint_tiltle">[51]STBOX!#REF!</definedName>
    <definedName name="PM">#REF!</definedName>
    <definedName name="PN">#REF!</definedName>
    <definedName name="PO" localSheetId="13">#REF!</definedName>
    <definedName name="PO">#REF!</definedName>
    <definedName name="poiu">'[3]#REF'!$A$1:$M$40</definedName>
    <definedName name="pop">'[2]#REF'!$A$1:$M$40</definedName>
    <definedName name="popo" hidden="1">#REF!</definedName>
    <definedName name="POT_BEARING" localSheetId="13">#REF!</definedName>
    <definedName name="POT_BEARING">#REF!</definedName>
    <definedName name="PP">#N/A</definedName>
    <definedName name="ppp" localSheetId="13">#REF!</definedName>
    <definedName name="ppp">#REF!</definedName>
    <definedName name="pppp">#REF!</definedName>
    <definedName name="ppppoi" hidden="1">#REF!</definedName>
    <definedName name="ppppp">'[40]ABUT수량-A1'!$T$25</definedName>
    <definedName name="pppppo" hidden="1">#REF!</definedName>
    <definedName name="ppppppp" hidden="1">#REF!</definedName>
    <definedName name="PQ" localSheetId="13">#REF!</definedName>
    <definedName name="PQ">#REF!</definedName>
    <definedName name="pr" localSheetId="13">#REF!</definedName>
    <definedName name="PR">#REF!</definedName>
    <definedName name="PRC">#REF!</definedName>
    <definedName name="Previous_rec" localSheetId="9">수준점!Previous_rec</definedName>
    <definedName name="Previous_rec">[0]!Previous_rec</definedName>
    <definedName name="prin" localSheetId="9">#REF!</definedName>
    <definedName name="prin" localSheetId="13">#REF!</definedName>
    <definedName name="prin">#REF!</definedName>
    <definedName name="Print" localSheetId="13">#REF!</definedName>
    <definedName name="PRINT">#REF!</definedName>
    <definedName name="_xlnm.Print_Area" localSheetId="1">'1. 용역비 산출내역'!$A$1:$G$14</definedName>
    <definedName name="_xlnm.Print_Area" localSheetId="2">'2. 설계비 산출근거'!$A$1:$S$25</definedName>
    <definedName name="_xlnm.Print_Area" localSheetId="3">'3. 공제요율'!$A$1:$L$32</definedName>
    <definedName name="_xlnm.Print_Area" localSheetId="17">단가표!$A$1:$J$39</definedName>
    <definedName name="_xlnm.Print_Area" localSheetId="15">소요일수!$A$1:$S$26</definedName>
    <definedName name="_xlnm.Print_Area" localSheetId="9">수준점!$A$1:$AH$251</definedName>
    <definedName name="_xlnm.Print_Area" localSheetId="16">일위대가!$A$1:$K$406</definedName>
    <definedName name="_xlnm.Print_Area" localSheetId="13">조사개요!$A$1:$L$16</definedName>
    <definedName name="_xlnm.Print_Area" localSheetId="14">조사량!$A$1:$T$13</definedName>
    <definedName name="_xlnm.Print_Area" localSheetId="12">'조사비 내역'!$A$1:$J$23</definedName>
    <definedName name="_xlnm.Print_Area" localSheetId="7">'조사업무량(측량)'!$A$1:$Y$168</definedName>
    <definedName name="_xlnm.Print_Area" localSheetId="11">'지질조사비 산출내역'!$A$1:$F$15</definedName>
    <definedName name="_xlnm.Print_Area" localSheetId="19">'측량기술자임금(2026)'!$A$1:$D$37</definedName>
    <definedName name="_xlnm.Print_Area" localSheetId="6">'측량비 산출내역'!$A$1:$F$30</definedName>
    <definedName name="_xlnm.Print_Area" localSheetId="10">'토질조사비 산출내역'!$A$1:$G$23</definedName>
    <definedName name="_xlnm.Print_Area">#REF!</definedName>
    <definedName name="Print_Area_MI" localSheetId="13">#REF!</definedName>
    <definedName name="PRINT_AREA_MI">#REF!</definedName>
    <definedName name="PRINT_AREA_MI1">#REF!</definedName>
    <definedName name="print_tites" localSheetId="13">#REF!</definedName>
    <definedName name="print_tites">#REF!</definedName>
    <definedName name="print_title" localSheetId="13">#REF!</definedName>
    <definedName name="print_title">#REF!</definedName>
    <definedName name="_xlnm.Print_Titles" localSheetId="13">#REF!</definedName>
    <definedName name="_xlnm.Print_Titles" localSheetId="7">'조사업무량(측량)'!$4:$6</definedName>
    <definedName name="_xlnm.Print_Titles">#REF!</definedName>
    <definedName name="PRINT_TITLES_MI" localSheetId="13">#REF!</definedName>
    <definedName name="PRINT_TITLES_MI">#REF!</definedName>
    <definedName name="print_tltes">#REF!</definedName>
    <definedName name="prints_title" localSheetId="13">#REF!</definedName>
    <definedName name="prints_title">#REF!</definedName>
    <definedName name="PRO">[49]주형!#REF!</definedName>
    <definedName name="Projects">#REF!</definedName>
    <definedName name="PS" localSheetId="13">#REF!</definedName>
    <definedName name="PS">#REF!</definedName>
    <definedName name="psp" localSheetId="13">#REF!</definedName>
    <definedName name="psp">#REF!</definedName>
    <definedName name="PSS">#REF!</definedName>
    <definedName name="PT">#REF!</definedName>
    <definedName name="PTT">#REF!</definedName>
    <definedName name="PU">#REF!</definedName>
    <definedName name="PUMP" localSheetId="13">#REF!</definedName>
    <definedName name="PUMP">#REF!</definedName>
    <definedName name="PUU">#REF!</definedName>
    <definedName name="PV">#REF!</definedName>
    <definedName name="PV100경" localSheetId="13">#REF!</definedName>
    <definedName name="PV100경">#REF!</definedName>
    <definedName name="PV100노" localSheetId="13">#REF!</definedName>
    <definedName name="PV100노">#REF!</definedName>
    <definedName name="PV100재" localSheetId="13">#REF!</definedName>
    <definedName name="PV100재">#REF!</definedName>
    <definedName name="PV150경" localSheetId="13">#REF!</definedName>
    <definedName name="PV150경">#REF!</definedName>
    <definedName name="PV150노" localSheetId="13">#REF!</definedName>
    <definedName name="PV150노">#REF!</definedName>
    <definedName name="PV150재" localSheetId="13">#REF!</definedName>
    <definedName name="PV150재">#REF!</definedName>
    <definedName name="PV40경" localSheetId="13">#REF!</definedName>
    <definedName name="PV40경">#REF!</definedName>
    <definedName name="PV40노" localSheetId="13">#REF!</definedName>
    <definedName name="PV40노">#REF!</definedName>
    <definedName name="PV40재" localSheetId="13">#REF!</definedName>
    <definedName name="PV40재">#REF!</definedName>
    <definedName name="PV50경" localSheetId="13">#REF!</definedName>
    <definedName name="PV50경">#REF!</definedName>
    <definedName name="PV50노" localSheetId="13">#REF!</definedName>
    <definedName name="PV50노">#REF!</definedName>
    <definedName name="PV50재" localSheetId="13">#REF!</definedName>
    <definedName name="PV50재">#REF!</definedName>
    <definedName name="PVC">#REF!</definedName>
    <definedName name="PVCELBOW100" localSheetId="13">#REF!</definedName>
    <definedName name="PVCELBOW100">#REF!</definedName>
    <definedName name="PVCELBOW125" localSheetId="13">#REF!</definedName>
    <definedName name="PVCELBOW125">#REF!</definedName>
    <definedName name="PVCELBOW150" localSheetId="13">#REF!</definedName>
    <definedName name="PVCELBOW150">#REF!</definedName>
    <definedName name="PVCTEE150" localSheetId="13">#REF!</definedName>
    <definedName name="PVCTEE150">#REF!</definedName>
    <definedName name="PVC관">#REF!</definedName>
    <definedName name="PVC몰딩" localSheetId="13">#REF!</definedName>
    <definedName name="PVC몰딩">#REF!</definedName>
    <definedName name="PVC접합제" localSheetId="13">#REF!</definedName>
    <definedName name="PVC접합제">#REF!</definedName>
    <definedName name="PVC지수판" localSheetId="13">#REF!</definedName>
    <definedName name="PVC지수판">#REF!</definedName>
    <definedName name="PVC천정재" localSheetId="13">#REF!</definedName>
    <definedName name="PVC천정재">#REF!</definedName>
    <definedName name="PVI">#REF!</definedName>
    <definedName name="PVT">#REF!</definedName>
    <definedName name="PWP" localSheetId="13">#REF!</definedName>
    <definedName name="PWP">#REF!</definedName>
    <definedName name="PWS">[12]교각계산!$G$108</definedName>
    <definedName name="PWW" localSheetId="13">#REF!</definedName>
    <definedName name="PWW">#REF!</definedName>
    <definedName name="Q" localSheetId="9">#REF!</definedName>
    <definedName name="q" localSheetId="13">조사개요!q</definedName>
    <definedName name="Q">#REF!</definedName>
    <definedName name="QA" localSheetId="13">#REF!</definedName>
    <definedName name="QA">#REF!</definedName>
    <definedName name="QAE" localSheetId="13">#REF!</definedName>
    <definedName name="QAE">#REF!</definedName>
    <definedName name="QAQA">'[25]ABUT수량-A1'!$T$25</definedName>
    <definedName name="qe">#REF!</definedName>
    <definedName name="Qe앨">#REF!</definedName>
    <definedName name="qq" localSheetId="9" hidden="1">{#N/A,#N/A,FALSE,"단가표지"}</definedName>
    <definedName name="qq" hidden="1">{#N/A,#N/A,FALSE,"단가표지"}</definedName>
    <definedName name="qqaa">'[17]ABUT수량-A1'!$T$25</definedName>
    <definedName name="qqq">'[52]ABUT수량-A1'!$T$25</definedName>
    <definedName name="QQQQ">'[53]ABUT수량-A1'!$T$25</definedName>
    <definedName name="qqqqq">'[54]ABUT수량-A1'!$T$25</definedName>
    <definedName name="QQWWS" localSheetId="13">#REF!</definedName>
    <definedName name="QQWWS">#REF!</definedName>
    <definedName name="qu">#REF!</definedName>
    <definedName name="QW" localSheetId="9" hidden="1">{#N/A,#N/A,FALSE,"배수2"}</definedName>
    <definedName name="QW" hidden="1">{#N/A,#N/A,FALSE,"배수2"}</definedName>
    <definedName name="qwe" localSheetId="13">#REF!</definedName>
    <definedName name="qwe">#REF!</definedName>
    <definedName name="QWEQWQ" localSheetId="13">#REF!</definedName>
    <definedName name="QWEQWQ">#REF!</definedName>
    <definedName name="QWERQWER" localSheetId="13" hidden="1">#REF!</definedName>
    <definedName name="QWERQWER" hidden="1">#REF!</definedName>
    <definedName name="QWERT" localSheetId="13" hidden="1">#REF!</definedName>
    <definedName name="QWERT" hidden="1">#REF!</definedName>
    <definedName name="QWQW">'[25]ABUT수량-A1'!$T$25</definedName>
    <definedName name="qwrtw" localSheetId="13">#REF!</definedName>
    <definedName name="qwrtw">#REF!</definedName>
    <definedName name="QWT">'[32]3련 BOX'!#REF!</definedName>
    <definedName name="q디">#REF!</definedName>
    <definedName name="q앨">#REF!</definedName>
    <definedName name="R_">#N/A</definedName>
    <definedName name="RA">#REF!</definedName>
    <definedName name="RAD" localSheetId="13">#REF!</definedName>
    <definedName name="RAD">#REF!</definedName>
    <definedName name="RB">#REF!</definedName>
    <definedName name="RC_B" localSheetId="13">#REF!</definedName>
    <definedName name="RC_B">#REF!</definedName>
    <definedName name="RCC">#REF!</definedName>
    <definedName name="RD" localSheetId="13">#REF!</definedName>
    <definedName name="RD">#REF!</definedName>
    <definedName name="rdgr4">[12]교각계산!$G$108</definedName>
    <definedName name="RDSE" localSheetId="13">#REF!</definedName>
    <definedName name="RDSE">#REF!</definedName>
    <definedName name="re">#REF!</definedName>
    <definedName name="really">'[55]ABUT수량-A1'!$T$25</definedName>
    <definedName name="_xlnm.Recorder" localSheetId="13">#REF!</definedName>
    <definedName name="_xlnm.Recorder">#REF!</definedName>
    <definedName name="recorder1" localSheetId="13">#REF!</definedName>
    <definedName name="recorder1">#REF!</definedName>
    <definedName name="reewew">'[55]ABUT수량-A1'!$T$25</definedName>
    <definedName name="REF_6">#REF!</definedName>
    <definedName name="REF_F">#REF!</definedName>
    <definedName name="REF_G">#REF!</definedName>
    <definedName name="REF_H">#REF!</definedName>
    <definedName name="REF_J">#REF!</definedName>
    <definedName name="REF_L">#REF!</definedName>
    <definedName name="REF_O">#REF!</definedName>
    <definedName name="REF_Q">#REF!</definedName>
    <definedName name="refce" localSheetId="13">#REF!</definedName>
    <definedName name="refce">#REF!</definedName>
    <definedName name="refdsfee" localSheetId="13">#REF!</definedName>
    <definedName name="refdsfee">#REF!</definedName>
    <definedName name="REGERGE" localSheetId="13">#REF!</definedName>
    <definedName name="REGERGE">#REF!</definedName>
    <definedName name="RERE" hidden="1">#REF!</definedName>
    <definedName name="rererere" hidden="1">#REF!</definedName>
    <definedName name="retyt" localSheetId="13">#REF!</definedName>
    <definedName name="retyt">#REF!</definedName>
    <definedName name="RFDZF" localSheetId="13">#REF!</definedName>
    <definedName name="RFDZF">#REF!</definedName>
    <definedName name="rfrftw" localSheetId="13">#REF!</definedName>
    <definedName name="rfrftw">#REF!</definedName>
    <definedName name="RFSDG">[30]우각부보강!#REF!</definedName>
    <definedName name="RFYIFIOYGOPIO" localSheetId="13" hidden="1">#REF!</definedName>
    <definedName name="RFYIFIOYGOPIO" hidden="1">#REF!</definedName>
    <definedName name="rgfdefgdf" localSheetId="13">#REF!</definedName>
    <definedName name="rgfdefgdf">#REF!</definedName>
    <definedName name="rgfet" localSheetId="13">#REF!</definedName>
    <definedName name="rgfet">#REF!</definedName>
    <definedName name="rgxg" localSheetId="13">#REF!</definedName>
    <definedName name="rgxg">#REF!</definedName>
    <definedName name="RH.4">#REF!</definedName>
    <definedName name="RH.7">#REF!</definedName>
    <definedName name="rhf" hidden="1">#REF!</definedName>
    <definedName name="RKD">[56]수량산출!#REF!</definedName>
    <definedName name="RKEKFKD">'[53]ABUT수량-A1'!$T$25</definedName>
    <definedName name="RL" localSheetId="13">#REF!</definedName>
    <definedName name="RL">#REF!</definedName>
    <definedName name="RL1D" localSheetId="13">#REF!</definedName>
    <definedName name="RL1D">#REF!</definedName>
    <definedName name="RL2D" localSheetId="13">#REF!</definedName>
    <definedName name="RL2D">#REF!</definedName>
    <definedName name="RL3D" localSheetId="13">#REF!</definedName>
    <definedName name="RL3D">#REF!</definedName>
    <definedName name="RL4D" localSheetId="13">#REF!</definedName>
    <definedName name="RL4D">#REF!</definedName>
    <definedName name="RL5D">[12]교각계산!$K$98</definedName>
    <definedName name="RL6D" localSheetId="13">#REF!</definedName>
    <definedName name="RL6D">#REF!</definedName>
    <definedName name="RL7D" localSheetId="13">#REF!</definedName>
    <definedName name="RL7D">#REF!</definedName>
    <definedName name="RLA">[57]터파기및재료!#REF!</definedName>
    <definedName name="RLD" localSheetId="13">#REF!</definedName>
    <definedName name="RLD">#REF!</definedName>
    <definedName name="Rl이">#REF!</definedName>
    <definedName name="Rl일">#REF!</definedName>
    <definedName name="round">'[58]ABUT수량-A1'!$T$25</definedName>
    <definedName name="Royalty" localSheetId="9" hidden="1">{#N/A,#N/A,FALSE,"Sheet1"}</definedName>
    <definedName name="Royalty" hidden="1">{#N/A,#N/A,FALSE,"Sheet1"}</definedName>
    <definedName name="RPE" localSheetId="13">#REF!</definedName>
    <definedName name="RPE">#REF!</definedName>
    <definedName name="RR" localSheetId="13">#REF!</definedName>
    <definedName name="RR">#REF!</definedName>
    <definedName name="RRHYJ">'[43]ABUT수량-A1'!$T$25</definedName>
    <definedName name="RRR" localSheetId="9" hidden="1">{#N/A,#N/A,FALSE,"포장2"}</definedName>
    <definedName name="RRR" hidden="1">{#N/A,#N/A,FALSE,"포장2"}</definedName>
    <definedName name="rrrrrrr" localSheetId="9" hidden="1">{"'정산내역서'!$A$1:$I$35","'정산서(절.성토부)'!$A$1:$Q$17","'정산서(교량부)'!$A$1:$Q$84","'총괄표'!$A$1:$M$12","'시행현황'!$A$1:$G$12","'표지'!$A$1:$N$27","'정산서(절.성토부)'!$A$3:$Q$7"}</definedName>
    <definedName name="rrrrrrr" hidden="1">{"'정산내역서'!$A$1:$I$35","'정산서(절.성토부)'!$A$1:$Q$17","'정산서(교량부)'!$A$1:$Q$84","'총괄표'!$A$1:$M$12","'시행현황'!$A$1:$G$12","'표지'!$A$1:$N$27","'정산서(절.성토부)'!$A$3:$Q$7"}</definedName>
    <definedName name="rrtrt" localSheetId="13">#REF!</definedName>
    <definedName name="rrtrt">#REF!</definedName>
    <definedName name="rrtt" localSheetId="13">#REF!</definedName>
    <definedName name="rrtt">#REF!</definedName>
    <definedName name="rt45r" localSheetId="13">#REF!</definedName>
    <definedName name="rt45r">#REF!</definedName>
    <definedName name="rtdtef" localSheetId="13">#REF!</definedName>
    <definedName name="rtdtef">#REF!</definedName>
    <definedName name="RTR" localSheetId="13">#REF!</definedName>
    <definedName name="RTR">#REF!</definedName>
    <definedName name="rtrtr" hidden="1">#REF!</definedName>
    <definedName name="RTS">#REF!</definedName>
    <definedName name="rtyu" localSheetId="9" hidden="1">{"'정산내역서'!$A$1:$I$35","'정산서(절.성토부)'!$A$1:$Q$17","'정산서(교량부)'!$A$1:$Q$84","'총괄표'!$A$1:$M$12","'시행현황'!$A$1:$G$12","'표지'!$A$1:$N$27","'정산서(절.성토부)'!$A$3:$Q$7"}</definedName>
    <definedName name="rtyu" hidden="1">{"'정산내역서'!$A$1:$I$35","'정산서(절.성토부)'!$A$1:$Q$17","'정산서(교량부)'!$A$1:$Q$84","'총괄표'!$A$1:$M$12","'시행현황'!$A$1:$G$12","'표지'!$A$1:$N$27","'정산서(절.성토부)'!$A$3:$Q$7"}</definedName>
    <definedName name="ru">#REF!</definedName>
    <definedName name="rwew" localSheetId="9">{"Book1","부대-(표지판,데리,가드).xls","부대-(낙,차,중분대).xls"}</definedName>
    <definedName name="rwew">{"Book1","부대-(표지판,데리,가드).xls","부대-(낙,차,중분대).xls"}</definedName>
    <definedName name="rytuy" localSheetId="13">#REF!</definedName>
    <definedName name="rytuy">#REF!</definedName>
    <definedName name="rytuyt" localSheetId="13">#REF!</definedName>
    <definedName name="rytuyt">#REF!</definedName>
    <definedName name="S" localSheetId="13">#REF!</definedName>
    <definedName name="S">#REF!</definedName>
    <definedName name="s_1">#REF!</definedName>
    <definedName name="s_2">#REF!</definedName>
    <definedName name="S_BB" localSheetId="13">#REF!</definedName>
    <definedName name="S_BB">#REF!</definedName>
    <definedName name="S_BU" localSheetId="13">#REF!</definedName>
    <definedName name="S_BU">#REF!</definedName>
    <definedName name="S_EF" localSheetId="13">#REF!</definedName>
    <definedName name="S_EF">#REF!</definedName>
    <definedName name="S2L" localSheetId="13">#REF!</definedName>
    <definedName name="S2L">#REF!</definedName>
    <definedName name="Sa">'[31]1.설계기준'!$P$83</definedName>
    <definedName name="SADE" localSheetId="13">#REF!</definedName>
    <definedName name="SADE">#REF!</definedName>
    <definedName name="SALI" localSheetId="13">#REF!</definedName>
    <definedName name="SALI">#REF!</definedName>
    <definedName name="sanch_2">#REF!</definedName>
    <definedName name="sanch_3">#REF!</definedName>
    <definedName name="sanch_4">#REF!</definedName>
    <definedName name="Sare">'[31]1.설계기준'!$G$81</definedName>
    <definedName name="SASL">'[32]3련 BOX'!#REF!</definedName>
    <definedName name="Sca">'[31]1.설계기준'!$G$75</definedName>
    <definedName name="SCK" localSheetId="13">#REF!</definedName>
    <definedName name="SCK">#REF!</definedName>
    <definedName name="Sckp">'[27]1.설계기준'!$F$33</definedName>
    <definedName name="SDCFG\" localSheetId="9" hidden="1">{#N/A,#N/A,FALSE,"운반시간"}</definedName>
    <definedName name="SDCFG\" hidden="1">{#N/A,#N/A,FALSE,"운반시간"}</definedName>
    <definedName name="sddsd" localSheetId="13">#REF!</definedName>
    <definedName name="sddsd">#REF!</definedName>
    <definedName name="SDF" localSheetId="9" hidden="1">{#N/A,#N/A,FALSE,"혼합골재"}</definedName>
    <definedName name="SDF" localSheetId="13" hidden="1">#REF!</definedName>
    <definedName name="SDF" hidden="1">{#N/A,#N/A,FALSE,"혼합골재"}</definedName>
    <definedName name="sdfg">'[17]ABUT수량-A1'!$T$25</definedName>
    <definedName name="sdg" hidden="1">#REF!</definedName>
    <definedName name="SDGAS" localSheetId="13" hidden="1">#REF!</definedName>
    <definedName name="SDGAS" hidden="1">#REF!</definedName>
    <definedName name="SDRTHST" localSheetId="13" hidden="1">#REF!</definedName>
    <definedName name="SDRTHST" hidden="1">#REF!</definedName>
    <definedName name="sdsdsds" hidden="1">#REF!</definedName>
    <definedName name="SEARGawfw" localSheetId="13">#REF!</definedName>
    <definedName name="SEARGawfw">#REF!</definedName>
    <definedName name="SEGR" localSheetId="13">#REF!</definedName>
    <definedName name="SEGR">#REF!</definedName>
    <definedName name="SEHRHSEG" localSheetId="13">#REF!</definedName>
    <definedName name="SEHRHSEG">#REF!</definedName>
    <definedName name="SERGSEGR" localSheetId="13">#REF!</definedName>
    <definedName name="SERGSEGR">#REF!</definedName>
    <definedName name="SERGSERG" localSheetId="13">#REF!</definedName>
    <definedName name="SERGSERG">#REF!</definedName>
    <definedName name="SERHSERGS" localSheetId="13">#REF!</definedName>
    <definedName name="SERHSERGS">#REF!</definedName>
    <definedName name="serte" localSheetId="13">#REF!</definedName>
    <definedName name="serte">#REF!</definedName>
    <definedName name="SEVSE" localSheetId="13">#REF!</definedName>
    <definedName name="SEVSE">#REF!</definedName>
    <definedName name="SG1A">#REF!</definedName>
    <definedName name="SG2A">#REF!</definedName>
    <definedName name="SGGAEFWAWEF" localSheetId="13">#REF!</definedName>
    <definedName name="SGGAEFWAWEF">#REF!</definedName>
    <definedName name="SGTRSGTRG" localSheetId="13">#REF!</definedName>
    <definedName name="SGTRSGTRG">#REF!</definedName>
    <definedName name="SH" localSheetId="13">#REF!</definedName>
    <definedName name="SH">#REF!</definedName>
    <definedName name="SHE">#REF!</definedName>
    <definedName name="SHO">#REF!</definedName>
    <definedName name="SHT" localSheetId="13">#REF!</definedName>
    <definedName name="SHT">#REF!</definedName>
    <definedName name="sido">#REF!</definedName>
    <definedName name="SK" localSheetId="13">#REF!</definedName>
    <definedName name="SK">#REF!</definedName>
    <definedName name="SKDJFAKSDFASLDKFJA" localSheetId="13">#REF!</definedName>
    <definedName name="SKDJFAKSDFASLDKFJA">#REF!</definedName>
    <definedName name="SKE" localSheetId="13">#REF!</definedName>
    <definedName name="SKE">#REF!</definedName>
    <definedName name="SKEW">#REF!</definedName>
    <definedName name="SKIN">#REF!</definedName>
    <definedName name="sl" localSheetId="13">#REF!</definedName>
    <definedName name="sl">#REF!</definedName>
    <definedName name="SL1A">#REF!</definedName>
    <definedName name="SL2A">#REF!</definedName>
    <definedName name="SL2B">#REF!</definedName>
    <definedName name="SL3A">#REF!</definedName>
    <definedName name="SL3B">#REF!</definedName>
    <definedName name="SL4A">#REF!</definedName>
    <definedName name="SLAB1">#REF!</definedName>
    <definedName name="SLAB2">#REF!</definedName>
    <definedName name="SLAB3">#REF!</definedName>
    <definedName name="SLFE" localSheetId="13">#REF!</definedName>
    <definedName name="SLFE">#REF!</definedName>
    <definedName name="SLFO" localSheetId="13">#REF!</definedName>
    <definedName name="SLFO">#REF!</definedName>
    <definedName name="slo" localSheetId="13">#REF!</definedName>
    <definedName name="slo">#REF!</definedName>
    <definedName name="SM10A">#REF!</definedName>
    <definedName name="SM10B">#REF!</definedName>
    <definedName name="SM11A">#REF!</definedName>
    <definedName name="SM11B">#REF!</definedName>
    <definedName name="SM12A">#REF!</definedName>
    <definedName name="SM12B">#REF!</definedName>
    <definedName name="SM1A">#REF!</definedName>
    <definedName name="SM2A">#REF!</definedName>
    <definedName name="SM3A">#REF!</definedName>
    <definedName name="SM3B">#REF!</definedName>
    <definedName name="SM4A">#REF!</definedName>
    <definedName name="SM5A">#REF!</definedName>
    <definedName name="SM5B">#REF!</definedName>
    <definedName name="SM6A">#REF!</definedName>
    <definedName name="SM6B">#REF!</definedName>
    <definedName name="SM7A">#REF!</definedName>
    <definedName name="SM7B">#REF!</definedName>
    <definedName name="SM7C">#REF!</definedName>
    <definedName name="SM8A">#REF!</definedName>
    <definedName name="SM9A">#REF!</definedName>
    <definedName name="SM9B">#REF!</definedName>
    <definedName name="SM9C">#REF!</definedName>
    <definedName name="SMP">#REF!</definedName>
    <definedName name="SO">#N/A</definedName>
    <definedName name="SOIL" localSheetId="13">#REF!</definedName>
    <definedName name="SOIL">#REF!</definedName>
    <definedName name="SPA">#REF!</definedName>
    <definedName name="SPACE" localSheetId="13">#REF!</definedName>
    <definedName name="SPACE">#REF!</definedName>
    <definedName name="SPP_백__PIPE_100A_단중">#REF!</definedName>
    <definedName name="SPP_백__PIPE_125A_단중">#REF!</definedName>
    <definedName name="SPP_백__PIPE_150A_단중">#REF!</definedName>
    <definedName name="SPP_백__PIPE_15A_단중">#REF!</definedName>
    <definedName name="SPP_백__PIPE_200A_단중">#REF!</definedName>
    <definedName name="SPP_백__PIPE_20A_단중">#REF!</definedName>
    <definedName name="SPP_백__PIPE_250A_단중">#REF!</definedName>
    <definedName name="SPP_백__PIPE_25A_단중">#REF!</definedName>
    <definedName name="SPP_백__PIPE_300A_단중">#REF!</definedName>
    <definedName name="SPP_백__PIPE_32A_단중">#REF!</definedName>
    <definedName name="SPP_백__PIPE_350A_단중">#REF!</definedName>
    <definedName name="SPP_백__PIPE_400A_단중">#REF!</definedName>
    <definedName name="SPP_백__PIPE_40A_단중">#REF!</definedName>
    <definedName name="SPP_백__PIPE_450A_단중">#REF!</definedName>
    <definedName name="SPP_백__PIPE_500A_단중">#REF!</definedName>
    <definedName name="SPP_백__PIPE_50A_단중">#REF!</definedName>
    <definedName name="SPP_백__PIPE_65A_단중">#REF!</definedName>
    <definedName name="SPP_백__PIPE_80A_단중">#REF!</definedName>
    <definedName name="SPPS_PIPE_100A_40S_단중">#REF!</definedName>
    <definedName name="SPPS_PIPE_125A_40S_단중">#REF!</definedName>
    <definedName name="SPPS_PIPE_150A_40S_단중">#REF!</definedName>
    <definedName name="SPPS_PIPE_15A_40S_단중">#REF!</definedName>
    <definedName name="SPPS_PIPE_200A_40S_단중">#REF!</definedName>
    <definedName name="SPPS_PIPE_20A_40S_단중">#REF!</definedName>
    <definedName name="SPPS_PIPE_250A_40S_단중">#REF!</definedName>
    <definedName name="SPPS_PIPE_25A_40S_단중">#REF!</definedName>
    <definedName name="SPPS_PIPE_300A_40S_단중">#REF!</definedName>
    <definedName name="SPPS_PIPE_32A_40S_단중">#REF!</definedName>
    <definedName name="SPPS_PIPE_350A_40S_단중">#REF!</definedName>
    <definedName name="SPPS_PIPE_400A_40S_단중">#REF!</definedName>
    <definedName name="SPPS_PIPE_40A_40S_단중">#REF!</definedName>
    <definedName name="SPPS_PIPE_450A_40S_단중">#REF!</definedName>
    <definedName name="SPPS_PIPE_500A_40S_단중">#REF!</definedName>
    <definedName name="SPPS_PIPE_50A_40S_단중">#REF!</definedName>
    <definedName name="SPPS_PIPE_65A_40S_단중">#REF!</definedName>
    <definedName name="SPPS_PIPE_80A_40S_단중">#REF!</definedName>
    <definedName name="SPT심도">#REF!</definedName>
    <definedName name="srdt" localSheetId="13">#REF!</definedName>
    <definedName name="srdt">#REF!</definedName>
    <definedName name="SS" localSheetId="13">#REF!</definedName>
    <definedName name="ss">#N/A</definedName>
    <definedName name="sss" localSheetId="9" hidden="1">{#N/A,#N/A,FALSE,"전력간선"}</definedName>
    <definedName name="sss" localSheetId="13" hidden="1">#REF!</definedName>
    <definedName name="sss" hidden="1">{#N/A,#N/A,FALSE,"전력간선"}</definedName>
    <definedName name="st">#REF!</definedName>
    <definedName name="startA">#REF!</definedName>
    <definedName name="stEg">#REF!</definedName>
    <definedName name="stEv">#REF!</definedName>
    <definedName name="STHSTH" localSheetId="13">#REF!</definedName>
    <definedName name="STHSTH">#REF!</definedName>
    <definedName name="stJh">#REF!</definedName>
    <definedName name="stMh">#REF!</definedName>
    <definedName name="STOWH">'[32]3련 BOX'!#REF!</definedName>
    <definedName name="stPe">#REF!</definedName>
    <definedName name="STS_PIPE_100A_10S_단중">#REF!</definedName>
    <definedName name="STS_PIPE_10A_10S_단중">#REF!</definedName>
    <definedName name="STS_PIPE_125A_10S_단중">#REF!</definedName>
    <definedName name="STS_PIPE_150A_10S_단중">#REF!</definedName>
    <definedName name="STS_PIPE_15A_10S_단중">#REF!</definedName>
    <definedName name="STS_PIPE_200A_10S_단중">#REF!</definedName>
    <definedName name="STS_PIPE_20A_10S_단중">#REF!</definedName>
    <definedName name="STS_PIPE_250A_10S_단중">#REF!</definedName>
    <definedName name="STS_PIPE_25A_10S_단중">#REF!</definedName>
    <definedName name="STS_PIPE_300A_10S_단중">#REF!</definedName>
    <definedName name="STS_PIPE_32A_10S_단중">#REF!</definedName>
    <definedName name="STS_PIPE_350A_10S_단중">#REF!</definedName>
    <definedName name="STS_PIPE_400A_10S_단중">#REF!</definedName>
    <definedName name="STS_PIPE_40A_10S_단중">#REF!</definedName>
    <definedName name="STS_PIPE_50A_10S_단중">#REF!</definedName>
    <definedName name="STS_PIPE_65A_10S_단중">#REF!</definedName>
    <definedName name="STS_PIPE_80A_10S_단중">#REF!</definedName>
    <definedName name="STS_PIPE_90A_10S_단중">#REF!</definedName>
    <definedName name="STSCAP32" localSheetId="13">#REF!</definedName>
    <definedName name="STSCAP32">#REF!</definedName>
    <definedName name="STSCAP80" localSheetId="13">#REF!</definedName>
    <definedName name="STSCAP80">#REF!</definedName>
    <definedName name="STSELBOW20" localSheetId="13">#REF!</definedName>
    <definedName name="STSELBOW20">#REF!</definedName>
    <definedName name="STSELBOW25" localSheetId="13">#REF!</definedName>
    <definedName name="STSELBOW25">#REF!</definedName>
    <definedName name="STSELBOW32" localSheetId="13">#REF!</definedName>
    <definedName name="STSELBOW32">#REF!</definedName>
    <definedName name="STSELBOW50" localSheetId="13">#REF!</definedName>
    <definedName name="STSELBOW50">#REF!</definedName>
    <definedName name="STSNIFFLE20" localSheetId="13">#REF!</definedName>
    <definedName name="STSNIFFLE20">#REF!</definedName>
    <definedName name="STSNIFFLE25" localSheetId="13">#REF!</definedName>
    <definedName name="STSNIFFLE25">#REF!</definedName>
    <definedName name="STSNIFFLE32" localSheetId="13">#REF!</definedName>
    <definedName name="STSNIFFLE32">#REF!</definedName>
    <definedName name="STSNIFFLE50" localSheetId="13">#REF!</definedName>
    <definedName name="STSNIFFLE50">#REF!</definedName>
    <definedName name="STSSOCKET20" localSheetId="13">#REF!</definedName>
    <definedName name="STSSOCKET20">#REF!</definedName>
    <definedName name="STSTEE32" localSheetId="13">#REF!</definedName>
    <definedName name="STSTEE32">#REF!</definedName>
    <definedName name="STSTEE50" localSheetId="13">#REF!</definedName>
    <definedName name="STSTEE50">#REF!</definedName>
    <definedName name="STSUNION20" localSheetId="13">#REF!</definedName>
    <definedName name="STSUNION20">#REF!</definedName>
    <definedName name="STSUNION25" localSheetId="13">#REF!</definedName>
    <definedName name="STSUNION25">#REF!</definedName>
    <definedName name="STSUNION32" localSheetId="13">#REF!</definedName>
    <definedName name="STSUNION32">#REF!</definedName>
    <definedName name="STSUNION50" localSheetId="13">#REF!</definedName>
    <definedName name="STSUNION50">#REF!</definedName>
    <definedName name="STS앵글" localSheetId="13">#REF!</definedName>
    <definedName name="STS앵글">#REF!</definedName>
    <definedName name="STS평철" localSheetId="13">#REF!</definedName>
    <definedName name="STS평철">#REF!</definedName>
    <definedName name="stTr">#REF!</definedName>
    <definedName name="SU" localSheetId="13">#REF!</definedName>
    <definedName name="SU">#REF!</definedName>
    <definedName name="SU_S">#N/A</definedName>
    <definedName name="sum">#REF!</definedName>
    <definedName name="SUO_REA" localSheetId="13">#REF!</definedName>
    <definedName name="SUO_REA">#REF!</definedName>
    <definedName name="SUO_TOE" localSheetId="13">#REF!</definedName>
    <definedName name="SUO_TOE">#REF!</definedName>
    <definedName name="SV" localSheetId="13">#REF!</definedName>
    <definedName name="SV">#REF!</definedName>
    <definedName name="SW">#REF!</definedName>
    <definedName name="swasqqq" hidden="1">#REF!</definedName>
    <definedName name="SWH.1">'[32]3련 BOX'!#REF!</definedName>
    <definedName name="SWH.2">'[32]3련 BOX'!#REF!</definedName>
    <definedName name="SWH.3">'[32]3련 BOX'!#REF!</definedName>
    <definedName name="SWL" localSheetId="13">#REF!</definedName>
    <definedName name="SWL">#REF!</definedName>
    <definedName name="SWR" localSheetId="13">#REF!</definedName>
    <definedName name="SWR">#REF!</definedName>
    <definedName name="swsw" hidden="1">#REF!</definedName>
    <definedName name="swswswswsws" localSheetId="9" hidden="1">{"'중기작업1'!$A$1:$V$18"}</definedName>
    <definedName name="swswswswsws" hidden="1">{"'중기작업1'!$A$1:$V$18"}</definedName>
    <definedName name="SW시험기사">#REF!</definedName>
    <definedName name="SW시험사001">#REF!</definedName>
    <definedName name="SW시험사002">#REF!</definedName>
    <definedName name="SW시험사011">#REF!</definedName>
    <definedName name="SW시험사982">#REF!</definedName>
    <definedName name="SW시험사991">#REF!</definedName>
    <definedName name="SW시험사992">#REF!</definedName>
    <definedName name="SX" localSheetId="13">#REF!</definedName>
    <definedName name="SX">#REF!</definedName>
    <definedName name="SY" localSheetId="13">#REF!</definedName>
    <definedName name="SY">#REF!</definedName>
    <definedName name="T">#REF!</definedName>
    <definedName name="t1a1p" localSheetId="13">#REF!</definedName>
    <definedName name="t1a1p">#REF!</definedName>
    <definedName name="t1a1t" localSheetId="13">#REF!</definedName>
    <definedName name="t1a1t">#REF!</definedName>
    <definedName name="t1a2p" localSheetId="13">#REF!</definedName>
    <definedName name="t1a2p">#REF!</definedName>
    <definedName name="t1a2t" localSheetId="13">#REF!</definedName>
    <definedName name="t1a2t">#REF!</definedName>
    <definedName name="T1S" localSheetId="13">#REF!</definedName>
    <definedName name="T1S">#REF!</definedName>
    <definedName name="t2a1p" localSheetId="13">#REF!</definedName>
    <definedName name="t2a1p">#REF!</definedName>
    <definedName name="t2a1t" localSheetId="13">#REF!</definedName>
    <definedName name="t2a1t">#REF!</definedName>
    <definedName name="t2a2p" localSheetId="13">#REF!</definedName>
    <definedName name="t2a2p">#REF!</definedName>
    <definedName name="t2a2t" localSheetId="13">#REF!</definedName>
    <definedName name="t2a2t">#REF!</definedName>
    <definedName name="T2S" localSheetId="13">#REF!</definedName>
    <definedName name="T2S">#REF!</definedName>
    <definedName name="T3A1P" localSheetId="13">#REF!</definedName>
    <definedName name="T3A1P">#REF!</definedName>
    <definedName name="t3a1t" localSheetId="13">#REF!</definedName>
    <definedName name="t3a1t">#REF!</definedName>
    <definedName name="t3a2p" localSheetId="13">#REF!</definedName>
    <definedName name="t3a2p">#REF!</definedName>
    <definedName name="t3a2t" localSheetId="13">#REF!</definedName>
    <definedName name="t3a2t">#REF!</definedName>
    <definedName name="T3S" localSheetId="13">#REF!</definedName>
    <definedName name="T3S">#REF!</definedName>
    <definedName name="Ta" localSheetId="13">#REF!</definedName>
    <definedName name="Ta">#REF!</definedName>
    <definedName name="TA1P" localSheetId="13">#REF!</definedName>
    <definedName name="TA1P">#REF!</definedName>
    <definedName name="ta1t" localSheetId="13">#REF!</definedName>
    <definedName name="ta1t">#REF!</definedName>
    <definedName name="ta2p" localSheetId="13">#REF!</definedName>
    <definedName name="ta2p">#REF!</definedName>
    <definedName name="ta2t" localSheetId="13">#REF!</definedName>
    <definedName name="ta2t">#REF!</definedName>
    <definedName name="TAF">#REF!</definedName>
    <definedName name="TAH">#REF!</definedName>
    <definedName name="TAK">#REF!</definedName>
    <definedName name="TAM">#REF!</definedName>
    <definedName name="TANB" localSheetId="13">#REF!</definedName>
    <definedName name="TANB">#REF!</definedName>
    <definedName name="TB" localSheetId="13">#REF!</definedName>
    <definedName name="Tb">#REF!</definedName>
    <definedName name="Tba">#REF!</definedName>
    <definedName name="TBM">#REF!</definedName>
    <definedName name="TC">#REF!</definedName>
    <definedName name="TCA" localSheetId="13">#REF!</definedName>
    <definedName name="TCA">#REF!</definedName>
    <definedName name="TCB" localSheetId="13">#REF!</definedName>
    <definedName name="TCB">#REF!</definedName>
    <definedName name="TE">#REF!</definedName>
    <definedName name="Ted">#REF!</definedName>
    <definedName name="Tel">#REF!</definedName>
    <definedName name="TENSION_고온계">#REF!</definedName>
    <definedName name="text1">[59]가도공!#REF!</definedName>
    <definedName name="Text5">#REF!</definedName>
    <definedName name="tf4eafg" localSheetId="13">#REF!</definedName>
    <definedName name="tf4eafg">#REF!</definedName>
    <definedName name="tg" hidden="1">#REF!</definedName>
    <definedName name="thp관300" localSheetId="13">#REF!</definedName>
    <definedName name="thp관300">#REF!</definedName>
    <definedName name="thp관400" localSheetId="13">#REF!</definedName>
    <definedName name="thp관400">#REF!</definedName>
    <definedName name="thp관500" localSheetId="13">#REF!</definedName>
    <definedName name="thp관500">#REF!</definedName>
    <definedName name="THR" localSheetId="13">#REF!</definedName>
    <definedName name="THR">#REF!</definedName>
    <definedName name="THTRH" localSheetId="13">#REF!</definedName>
    <definedName name="THTRH">#REF!</definedName>
    <definedName name="TITLE">#REF!</definedName>
    <definedName name="TJDWO" localSheetId="13">#REF!</definedName>
    <definedName name="TJDWO">#REF!</definedName>
    <definedName name="tk">#REF!</definedName>
    <definedName name="TKH">'[32]3련 BOX'!#REF!</definedName>
    <definedName name="Tl">#REF!</definedName>
    <definedName name="TMF">[60]산출근거!$J$6</definedName>
    <definedName name="TMO" localSheetId="13">#REF!</definedName>
    <definedName name="TMO">#REF!</definedName>
    <definedName name="TN" localSheetId="13">#REF!</definedName>
    <definedName name="TN">#REF!</definedName>
    <definedName name="TOB">#REF!</definedName>
    <definedName name="TOH">#REF!</definedName>
    <definedName name="TOLB">#REF!</definedName>
    <definedName name="TOWB">#REF!</definedName>
    <definedName name="TOWH">#REF!</definedName>
    <definedName name="TPF">#REF!</definedName>
    <definedName name="TPH">#REF!</definedName>
    <definedName name="TPM">#REF!</definedName>
    <definedName name="tr" hidden="1">#REF!</definedName>
    <definedName name="Tra">#REF!</definedName>
    <definedName name="TRANS">#REF!</definedName>
    <definedName name="TRD">'[25]ABUT수량-A1'!$T$25</definedName>
    <definedName name="tre7ue56e" localSheetId="13">#REF!</definedName>
    <definedName name="tre7ue56e">#REF!</definedName>
    <definedName name="TRETETT" localSheetId="13">#REF!</definedName>
    <definedName name="TRETETT">#REF!</definedName>
    <definedName name="TREZSEF" localSheetId="13">#REF!</definedName>
    <definedName name="TREZSEF">#REF!</definedName>
    <definedName name="trg" localSheetId="13">#REF!</definedName>
    <definedName name="trg">#REF!</definedName>
    <definedName name="trgre" localSheetId="13">#REF!</definedName>
    <definedName name="trgre">#REF!</definedName>
    <definedName name="trhfhtrhgh" localSheetId="13">#REF!</definedName>
    <definedName name="trhfhtrhgh">#REF!</definedName>
    <definedName name="triyt" localSheetId="13">#REF!</definedName>
    <definedName name="triyt">#REF!</definedName>
    <definedName name="trrwq" localSheetId="13">#REF!</definedName>
    <definedName name="trrwq">#REF!</definedName>
    <definedName name="trtrtrtrtr" hidden="1">#REF!</definedName>
    <definedName name="trvrgr" localSheetId="13">#REF!</definedName>
    <definedName name="trvrgr">#REF!</definedName>
    <definedName name="TRVRT" localSheetId="13">#REF!</definedName>
    <definedName name="TRVRT">#REF!</definedName>
    <definedName name="TRY5RSF" localSheetId="13">#REF!</definedName>
    <definedName name="TRY5RSF">#REF!</definedName>
    <definedName name="trytui" localSheetId="13">#REF!</definedName>
    <definedName name="trytui">#REF!</definedName>
    <definedName name="trywtey" localSheetId="13">#REF!</definedName>
    <definedName name="trywtey">#REF!</definedName>
    <definedName name="TS" localSheetId="13">#REF!</definedName>
    <definedName name="TS">#REF!</definedName>
    <definedName name="Tsa">#REF!</definedName>
    <definedName name="TSS">#REF!</definedName>
    <definedName name="TT">#N/A</definedName>
    <definedName name="ttrt" localSheetId="13">#REF!</definedName>
    <definedName name="ttrt">#REF!</definedName>
    <definedName name="TTT" hidden="1">#REF!</definedName>
    <definedName name="tttq" hidden="1">#REF!</definedName>
    <definedName name="tttt" hidden="1">#REF!</definedName>
    <definedName name="tttttt" hidden="1">#REF!</definedName>
    <definedName name="tttu">#REF!</definedName>
    <definedName name="TU" localSheetId="13">#REF!</definedName>
    <definedName name="TU">#REF!</definedName>
    <definedName name="TW" localSheetId="13">#REF!</definedName>
    <definedName name="TW">#REF!</definedName>
    <definedName name="TWA" localSheetId="13">#REF!</definedName>
    <definedName name="TWA">#REF!</definedName>
    <definedName name="TWI">#REF!</definedName>
    <definedName name="TWL" localSheetId="13">#REF!</definedName>
    <definedName name="TWL">#REF!</definedName>
    <definedName name="TWR" localSheetId="13">#REF!</definedName>
    <definedName name="TWR">#REF!</definedName>
    <definedName name="TWW" localSheetId="13">#REF!</definedName>
    <definedName name="TWW">#REF!</definedName>
    <definedName name="Ty1H1" localSheetId="13">#REF!</definedName>
    <definedName name="Ty1H1">#REF!</definedName>
    <definedName name="Ty1H2" localSheetId="13">#REF!</definedName>
    <definedName name="Ty1H2">#REF!</definedName>
    <definedName name="Ty1H3" localSheetId="13">#REF!</definedName>
    <definedName name="Ty1H3">#REF!</definedName>
    <definedName name="Ty1Hun1" localSheetId="13">#REF!</definedName>
    <definedName name="Ty1Hun1">#REF!</definedName>
    <definedName name="Ty1Hun2" localSheetId="13">#REF!</definedName>
    <definedName name="Ty1Hun2">#REF!</definedName>
    <definedName name="Ty1K1" localSheetId="13">#REF!</definedName>
    <definedName name="Ty1K1">#REF!</definedName>
    <definedName name="Ty1K2" localSheetId="13">#REF!</definedName>
    <definedName name="Ty1K2">#REF!</definedName>
    <definedName name="Ty1L1" localSheetId="13">#REF!</definedName>
    <definedName name="Ty1L1">#REF!</definedName>
    <definedName name="Ty1L2" localSheetId="13">#REF!</definedName>
    <definedName name="Ty1L2">#REF!</definedName>
    <definedName name="Ty1L3" localSheetId="13">#REF!</definedName>
    <definedName name="Ty1L3">#REF!</definedName>
    <definedName name="Ty1L4" localSheetId="13">#REF!</definedName>
    <definedName name="Ty1L4">#REF!</definedName>
    <definedName name="Ty1L5" localSheetId="13">#REF!</definedName>
    <definedName name="Ty1L5">#REF!</definedName>
    <definedName name="Ty1L6" localSheetId="13">#REF!</definedName>
    <definedName name="Ty1L6">#REF!</definedName>
    <definedName name="Ty1TH" localSheetId="13">#REF!</definedName>
    <definedName name="Ty1TH">#REF!</definedName>
    <definedName name="Ty1TL" localSheetId="13">#REF!</definedName>
    <definedName name="Ty1TL">#REF!</definedName>
    <definedName name="Ty2H1" localSheetId="13">#REF!</definedName>
    <definedName name="Ty2H1">#REF!</definedName>
    <definedName name="Ty2H2" localSheetId="13">#REF!</definedName>
    <definedName name="Ty2H2">#REF!</definedName>
    <definedName name="Ty2H3" localSheetId="13">#REF!</definedName>
    <definedName name="Ty2H3">#REF!</definedName>
    <definedName name="Ty2Hun1" localSheetId="13">#REF!</definedName>
    <definedName name="Ty2Hun1">#REF!</definedName>
    <definedName name="Ty2Hun2" localSheetId="13">#REF!</definedName>
    <definedName name="Ty2Hun2">#REF!</definedName>
    <definedName name="Ty2K1" localSheetId="13">#REF!</definedName>
    <definedName name="Ty2K1">#REF!</definedName>
    <definedName name="Ty2K2" localSheetId="13">#REF!</definedName>
    <definedName name="Ty2K2">#REF!</definedName>
    <definedName name="Ty2L1" localSheetId="13">#REF!</definedName>
    <definedName name="Ty2L1">#REF!</definedName>
    <definedName name="Ty2L2" localSheetId="13">#REF!</definedName>
    <definedName name="Ty2L2">#REF!</definedName>
    <definedName name="Ty2L3" localSheetId="13">#REF!</definedName>
    <definedName name="Ty2L3">#REF!</definedName>
    <definedName name="Ty2L4" localSheetId="13">#REF!</definedName>
    <definedName name="Ty2L4">#REF!</definedName>
    <definedName name="Ty2L5" localSheetId="13">#REF!</definedName>
    <definedName name="Ty2L5">#REF!</definedName>
    <definedName name="Ty2L6" localSheetId="13">#REF!</definedName>
    <definedName name="Ty2L6">#REF!</definedName>
    <definedName name="Ty2TH" localSheetId="13">#REF!</definedName>
    <definedName name="Ty2TH">#REF!</definedName>
    <definedName name="Ty2TL" localSheetId="13">#REF!</definedName>
    <definedName name="Ty2TL">#REF!</definedName>
    <definedName name="TYB">'[32]3련 BOX'!#REF!</definedName>
    <definedName name="tyo" localSheetId="9">BlankMacro1</definedName>
    <definedName name="tyo" localSheetId="11">BlankMacro1</definedName>
    <definedName name="tyo">BlankMacro1</definedName>
    <definedName name="TYRY" localSheetId="9" hidden="1">#REF!</definedName>
    <definedName name="TYRY" localSheetId="13" hidden="1">#REF!</definedName>
    <definedName name="TYRY" hidden="1">#REF!</definedName>
    <definedName name="tyt" localSheetId="9" hidden="1">#REF!</definedName>
    <definedName name="tyt" hidden="1">#REF!</definedName>
    <definedName name="TYTRRF" localSheetId="13">#REF!</definedName>
    <definedName name="TYTRRF">#REF!</definedName>
    <definedName name="TYTY" localSheetId="13">#REF!</definedName>
    <definedName name="TYTY">#REF!</definedName>
    <definedName name="uiolkj" localSheetId="13">#REF!</definedName>
    <definedName name="uiolkj">#REF!</definedName>
    <definedName name="uioyut" localSheetId="13">#REF!</definedName>
    <definedName name="uioyut">#REF!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r" hidden="1">#REF!</definedName>
    <definedName name="UT">#REF!</definedName>
    <definedName name="uti" localSheetId="13">#REF!</definedName>
    <definedName name="uti">#REF!</definedName>
    <definedName name="UTU">#REF!</definedName>
    <definedName name="UU">#REF!</definedName>
    <definedName name="uuu" hidden="1">#REF!</definedName>
    <definedName name="uuuu" localSheetId="9" hidden="1">{#N/A,#N/A,FALSE,"단가표지"}</definedName>
    <definedName name="uuuu" hidden="1">{#N/A,#N/A,FALSE,"단가표지"}</definedName>
    <definedName name="uy5f" localSheetId="13">#REF!</definedName>
    <definedName name="uy5f">#REF!</definedName>
    <definedName name="uyrt" localSheetId="13">#REF!</definedName>
    <definedName name="uyrt">#REF!</definedName>
    <definedName name="uytuu" localSheetId="13">#REF!</definedName>
    <definedName name="uytuu">#REF!</definedName>
    <definedName name="U측구">#REF!</definedName>
    <definedName name="V">#REF!</definedName>
    <definedName name="v6a">#REF!</definedName>
    <definedName name="VAFP" localSheetId="13">#REF!</definedName>
    <definedName name="VAFP">#REF!</definedName>
    <definedName name="VBV" localSheetId="13">#REF!</definedName>
    <definedName name="VBV">#REF!</definedName>
    <definedName name="vcdgr" localSheetId="13">#REF!</definedName>
    <definedName name="vcdgr">#REF!</definedName>
    <definedName name="VCR" localSheetId="13">#REF!</definedName>
    <definedName name="VCR">#REF!</definedName>
    <definedName name="VDATA">#N/A</definedName>
    <definedName name="VDSVP" localSheetId="13">#REF!</definedName>
    <definedName name="VDSVP">#REF!</definedName>
    <definedName name="vfvfvf" hidden="1">#REF!</definedName>
    <definedName name="VGREFE" localSheetId="13">#REF!</definedName>
    <definedName name="VGREFE">#REF!</definedName>
    <definedName name="VHAF" localSheetId="13">#REF!</definedName>
    <definedName name="VHAF">#REF!</definedName>
    <definedName name="VHFG" localSheetId="13" hidden="1">#REF!</definedName>
    <definedName name="VHFG" hidden="1">#REF!</definedName>
    <definedName name="VHMF" localSheetId="13">#REF!</definedName>
    <definedName name="VHMF">#REF!</definedName>
    <definedName name="VMAX">#N/A</definedName>
    <definedName name="VMF" localSheetId="13">#REF!</definedName>
    <definedName name="VMF">#REF!</definedName>
    <definedName name="VMOTOR" localSheetId="13">#REF!</definedName>
    <definedName name="VMOTOR">#REF!</definedName>
    <definedName name="VPUMP" localSheetId="13">#REF!</definedName>
    <definedName name="VPUMP">#REF!</definedName>
    <definedName name="VRGSFG" localSheetId="13">#REF!</definedName>
    <definedName name="VRGSFG">#REF!</definedName>
    <definedName name="vsl_ds" localSheetId="13">#REF!</definedName>
    <definedName name="vsl_ds">#REF!</definedName>
    <definedName name="vsl_fts" localSheetId="13">#REF!</definedName>
    <definedName name="vsl_fts">#REF!</definedName>
    <definedName name="vsl_is" localSheetId="13">#REF!</definedName>
    <definedName name="vsl_is">#REF!</definedName>
    <definedName name="vsl_notcor" localSheetId="13">#REF!</definedName>
    <definedName name="vsl_notcor">#REF!</definedName>
    <definedName name="vsl_notcorrected" localSheetId="13">#REF!</definedName>
    <definedName name="vsl_notcorrected">#REF!</definedName>
    <definedName name="vsl_notsea" localSheetId="13">#REF!</definedName>
    <definedName name="vsl_notsea">#REF!</definedName>
    <definedName name="vsl_notsearched" localSheetId="13">#REF!</definedName>
    <definedName name="vsl_notsearched">#REF!</definedName>
    <definedName name="vsl_ns" localSheetId="13">#REF!</definedName>
    <definedName name="vsl_ns">#REF!</definedName>
    <definedName name="vsl_ow" localSheetId="13">#REF!</definedName>
    <definedName name="vsl_ow">#REF!</definedName>
    <definedName name="vsl_vol" localSheetId="13">#REF!</definedName>
    <definedName name="vsl_vol">#REF!</definedName>
    <definedName name="vsl_wfwv" localSheetId="13">#REF!</definedName>
    <definedName name="vsl_wfwv">#REF!</definedName>
    <definedName name="vsl_ws" localSheetId="13">#REF!</definedName>
    <definedName name="vsl_ws">#REF!</definedName>
    <definedName name="VSV" localSheetId="13">#REF!</definedName>
    <definedName name="VSV">#REF!</definedName>
    <definedName name="VVAFP" localSheetId="13">#REF!</definedName>
    <definedName name="VVAFP">#REF!</definedName>
    <definedName name="VVMF" localSheetId="13">#REF!</definedName>
    <definedName name="VVMF">#REF!</definedName>
    <definedName name="VVV">#REF!</definedName>
    <definedName name="VWEI" localSheetId="13">#REF!</definedName>
    <definedName name="VWEI">#REF!</definedName>
    <definedName name="VY" localSheetId="9" hidden="1">{#N/A,#N/A,FALSE,"단가표지"}</definedName>
    <definedName name="VY" hidden="1">{#N/A,#N/A,FALSE,"단가표지"}</definedName>
    <definedName name="W">#REF!</definedName>
    <definedName name="w_m">#REF!</definedName>
    <definedName name="w_m1">#REF!</definedName>
    <definedName name="w_m2">#REF!</definedName>
    <definedName name="W1C" localSheetId="13">#REF!</definedName>
    <definedName name="W1C">#REF!</definedName>
    <definedName name="W2C" localSheetId="13">#REF!</definedName>
    <definedName name="W2C">#REF!</definedName>
    <definedName name="W34DW">'[61]ABUT수량-A1'!$T$25</definedName>
    <definedName name="W3C" localSheetId="13">#REF!</definedName>
    <definedName name="W3C">#REF!</definedName>
    <definedName name="WA">#REF!</definedName>
    <definedName name="WAA">#REF!</definedName>
    <definedName name="WAAA">#REF!</definedName>
    <definedName name="WAEGA" localSheetId="13">#REF!</definedName>
    <definedName name="WAEGA">#REF!</definedName>
    <definedName name="WAFFWEFAFA" localSheetId="13">#REF!</definedName>
    <definedName name="WAFFWEFAFA">#REF!</definedName>
    <definedName name="Was">'[31]1.설계기준'!$G$23</definedName>
    <definedName name="WB" localSheetId="13">#REF!</definedName>
    <definedName name="WB">#REF!</definedName>
    <definedName name="WB.1">#REF!</definedName>
    <definedName name="WB.2">#REF!</definedName>
    <definedName name="WB.3">#REF!</definedName>
    <definedName name="WC" localSheetId="13">#REF!</definedName>
    <definedName name="WC">#REF!</definedName>
    <definedName name="WCC" localSheetId="13">#REF!</definedName>
    <definedName name="WCC">#REF!</definedName>
    <definedName name="WCP" localSheetId="13">#REF!</definedName>
    <definedName name="WCP">#REF!</definedName>
    <definedName name="WD" localSheetId="13">#REF!</definedName>
    <definedName name="WD">#REF!</definedName>
    <definedName name="WD_P" localSheetId="13">#REF!</definedName>
    <definedName name="WD_P">#REF!</definedName>
    <definedName name="WD_W" localSheetId="13">#REF!</definedName>
    <definedName name="WD_W">#REF!</definedName>
    <definedName name="WD10노무비" localSheetId="13">#REF!</definedName>
    <definedName name="WD10노무비">#REF!</definedName>
    <definedName name="WD10재료비" localSheetId="13">#REF!</definedName>
    <definedName name="WD10재료비">#REF!</definedName>
    <definedName name="WD1노무비" localSheetId="13">#REF!</definedName>
    <definedName name="WD1노무비">#REF!</definedName>
    <definedName name="WD1재료비" localSheetId="13">#REF!</definedName>
    <definedName name="WD1재료비">#REF!</definedName>
    <definedName name="WD2노무비" localSheetId="13">#REF!</definedName>
    <definedName name="WD2노무비">#REF!</definedName>
    <definedName name="WD2재료비" localSheetId="13">#REF!</definedName>
    <definedName name="WD2재료비">#REF!</definedName>
    <definedName name="WD3노무비" localSheetId="13">#REF!</definedName>
    <definedName name="WD3노무비">#REF!</definedName>
    <definedName name="WD3재료비" localSheetId="13">#REF!</definedName>
    <definedName name="WD3재료비">#REF!</definedName>
    <definedName name="WD4노무비" localSheetId="13">#REF!</definedName>
    <definedName name="WD4노무비">#REF!</definedName>
    <definedName name="WD4재료비" localSheetId="13">#REF!</definedName>
    <definedName name="WD4재료비">#REF!</definedName>
    <definedName name="WD5노무비" localSheetId="13">#REF!</definedName>
    <definedName name="WD5노무비">#REF!</definedName>
    <definedName name="WD5재료비" localSheetId="13">#REF!</definedName>
    <definedName name="WD5재료비">#REF!</definedName>
    <definedName name="WD6노무비" localSheetId="13">#REF!</definedName>
    <definedName name="WD6노무비">#REF!</definedName>
    <definedName name="WD6재료비" localSheetId="13">#REF!</definedName>
    <definedName name="WD6재료비">#REF!</definedName>
    <definedName name="WD7노무비" localSheetId="13">#REF!</definedName>
    <definedName name="WD7노무비">#REF!</definedName>
    <definedName name="WD7재료비" localSheetId="13">#REF!</definedName>
    <definedName name="WD7재료비">#REF!</definedName>
    <definedName name="WD8노무비" localSheetId="13">#REF!</definedName>
    <definedName name="WD8노무비">#REF!</definedName>
    <definedName name="WD8재료비" localSheetId="13">#REF!</definedName>
    <definedName name="WD8재료비">#REF!</definedName>
    <definedName name="WD9노무비" localSheetId="13">#REF!</definedName>
    <definedName name="WD9노무비">#REF!</definedName>
    <definedName name="WD9재료비" localSheetId="13">#REF!</definedName>
    <definedName name="WD9재료비">#REF!</definedName>
    <definedName name="Wdc">'[31]1.설계기준'!$G$22</definedName>
    <definedName name="wdg">'[62]1.설계조건'!#REF!</definedName>
    <definedName name="Wds">'[31]1.설계기준'!$G$24</definedName>
    <definedName name="WEFAWE" localSheetId="13">#REF!</definedName>
    <definedName name="WEFAWE">#REF!</definedName>
    <definedName name="WEGAWEG" localSheetId="13">#REF!</definedName>
    <definedName name="WEGAWEG">#REF!</definedName>
    <definedName name="WEGRERG" localSheetId="13">#REF!</definedName>
    <definedName name="WEGRERG">#REF!</definedName>
    <definedName name="WEI" localSheetId="13">#REF!</definedName>
    <definedName name="WEI">#REF!</definedName>
    <definedName name="WERFE" localSheetId="13">#REF!</definedName>
    <definedName name="WERFE">#REF!</definedName>
    <definedName name="werg" localSheetId="13">#REF!</definedName>
    <definedName name="werg">#REF!</definedName>
    <definedName name="wesedsasdg">[63]DATE!$J$24:$J$85</definedName>
    <definedName name="WETQWER" localSheetId="13">#REF!</definedName>
    <definedName name="WETQWER">#REF!</definedName>
    <definedName name="WF" localSheetId="13">#REF!</definedName>
    <definedName name="WF">#REF!</definedName>
    <definedName name="WFF" localSheetId="13">#REF!</definedName>
    <definedName name="WFF">#REF!</definedName>
    <definedName name="WFFWWEF" localSheetId="13">#REF!</definedName>
    <definedName name="WFFWWEF">#REF!</definedName>
    <definedName name="WFSD" localSheetId="13">#REF!</definedName>
    <definedName name="WFSD">#REF!</definedName>
    <definedName name="WGAEGWEF" localSheetId="13">#REF!</definedName>
    <definedName name="WGAEGWEF">#REF!</definedName>
    <definedName name="WGWEGW" localSheetId="13">#REF!</definedName>
    <definedName name="WGWEGW">#REF!</definedName>
    <definedName name="WH">#REF!</definedName>
    <definedName name="WH.1">#REF!</definedName>
    <definedName name="WH.2">#REF!</definedName>
    <definedName name="WH.3">#REF!</definedName>
    <definedName name="whekd" localSheetId="9" hidden="1">{#N/A,#N/A,FALSE,"포장단가"}</definedName>
    <definedName name="whekd" hidden="1">{#N/A,#N/A,FALSE,"포장단가"}</definedName>
    <definedName name="WHW">#REF!</definedName>
    <definedName name="wind_span">#REF!</definedName>
    <definedName name="wing_l" localSheetId="13">#REF!</definedName>
    <definedName name="wing_l">#REF!</definedName>
    <definedName name="WING_T" localSheetId="13">#REF!</definedName>
    <definedName name="WING_T">#REF!</definedName>
    <definedName name="WL">#REF!</definedName>
    <definedName name="WLT">#REF!</definedName>
    <definedName name="wm.조골재1" localSheetId="9" hidden="1">{#N/A,#N/A,FALSE,"조골재"}</definedName>
    <definedName name="wm.조골재1" hidden="1">{#N/A,#N/A,FALSE,"조골재"}</definedName>
    <definedName name="WN">[64]교각1!#REF!</definedName>
    <definedName name="WPP" localSheetId="13">#REF!</definedName>
    <definedName name="WPP">#REF!</definedName>
    <definedName name="wrn.2번." localSheetId="9" hidden="1">{#N/A,#N/A,FALSE,"2~8번"}</definedName>
    <definedName name="wrn.2번." hidden="1">{#N/A,#N/A,FALSE,"2~8번"}</definedName>
    <definedName name="wrn.97년._.사업계획._.및._.예산지침." localSheetId="9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골재소요량." localSheetId="9" hidden="1">{#N/A,#N/A,FALSE,"골재소요량";#N/A,#N/A,FALSE,"골재소요량"}</definedName>
    <definedName name="wrn.골재소요량." hidden="1">{#N/A,#N/A,FALSE,"골재소요량";#N/A,#N/A,FALSE,"골재소요량"}</definedName>
    <definedName name="wrn.교육청." localSheetId="9" hidden="1">{#N/A,#N/A,FALSE,"전력간선"}</definedName>
    <definedName name="wrn.교육청." hidden="1">{#N/A,#N/A,FALSE,"전력간선"}</definedName>
    <definedName name="wrn.구조2." localSheetId="9" hidden="1">{#N/A,#N/A,FALSE,"구조2"}</definedName>
    <definedName name="wrn.구조2." hidden="1">{#N/A,#N/A,FALSE,"구조2"}</definedName>
    <definedName name="wrn.단가표지." localSheetId="9" hidden="1">{#N/A,#N/A,FALSE,"단가표지"}</definedName>
    <definedName name="wrn.단가표지." hidden="1">{#N/A,#N/A,FALSE,"단가표지"}</definedName>
    <definedName name="wrn.배수1." localSheetId="9" hidden="1">{#N/A,#N/A,FALSE,"배수1"}</definedName>
    <definedName name="wrn.배수1." hidden="1">{#N/A,#N/A,FALSE,"배수1"}</definedName>
    <definedName name="wrn.배수2." localSheetId="9" hidden="1">{#N/A,#N/A,FALSE,"배수2"}</definedName>
    <definedName name="wrn.배수2." hidden="1">{#N/A,#N/A,FALSE,"배수2"}</definedName>
    <definedName name="wrn.부대1." localSheetId="9" hidden="1">{#N/A,#N/A,FALSE,"부대1"}</definedName>
    <definedName name="wrn.부대1." hidden="1">{#N/A,#N/A,FALSE,"부대1"}</definedName>
    <definedName name="wrn.부대2." localSheetId="9" hidden="1">{#N/A,#N/A,FALSE,"부대2"}</definedName>
    <definedName name="wrn.부대2." hidden="1">{#N/A,#N/A,FALSE,"부대2"}</definedName>
    <definedName name="wrn.속도." localSheetId="9" hidden="1">{#N/A,#N/A,FALSE,"속도"}</definedName>
    <definedName name="wrn.속도." hidden="1">{#N/A,#N/A,FALSE,"속도"}</definedName>
    <definedName name="wrn.신용찬." localSheetId="9" hidden="1">{#N/A,#N/A,TRUE,"토적및재료집계";#N/A,#N/A,TRUE,"토적및재료집계";#N/A,#N/A,TRUE,"단위량"}</definedName>
    <definedName name="wrn.신용찬." hidden="1">{#N/A,#N/A,TRUE,"토적및재료집계";#N/A,#N/A,TRUE,"토적및재료집계";#N/A,#N/A,TRUE,"단위량"}</definedName>
    <definedName name="wrn.업체별._.견적공사명." localSheetId="9" hidden="1">{"SJ - 기본 보기",#N/A,FALSE,"공사별 외주견적"}</definedName>
    <definedName name="wrn.업체별._.견적공사명." hidden="1">{"SJ - 기본 보기",#N/A,FALSE,"공사별 외주견적"}</definedName>
    <definedName name="wrn.운반시간." localSheetId="9" hidden="1">{#N/A,#N/A,FALSE,"운반시간"}</definedName>
    <definedName name="wrn.운반시간." hidden="1">{#N/A,#N/A,FALSE,"운반시간"}</definedName>
    <definedName name="wrn.이정표." localSheetId="9" hidden="1">{#N/A,#N/A,FALSE,"이정표"}</definedName>
    <definedName name="wrn.이정표." hidden="1">{#N/A,#N/A,FALSE,"이정표"}</definedName>
    <definedName name="wrn.일위대가." localSheetId="9" hidden="1">{#N/A,#N/A,TRUE,"대가1"}</definedName>
    <definedName name="wrn.일위대가." localSheetId="13" hidden="1">{#N/A,#N/A,TRUE,"대가1"}</definedName>
    <definedName name="wrn.일위대가." hidden="1">{#N/A,#N/A,TRUE,"대가1"}</definedName>
    <definedName name="wrn.전열선출서." localSheetId="9" hidden="1">{#N/A,#N/A,FALSE,"전열산출서"}</definedName>
    <definedName name="wrn.전열선출서." localSheetId="13" hidden="1">{#N/A,#N/A,FALSE,"전열산출서"}</definedName>
    <definedName name="wrn.전열선출서." hidden="1">{#N/A,#N/A,FALSE,"전열산출서"}</definedName>
    <definedName name="wrn.조골재." localSheetId="9" hidden="1">{#N/A,#N/A,FALSE,"조골재"}</definedName>
    <definedName name="wrn.조골재." hidden="1">{#N/A,#N/A,FALSE,"조골재"}</definedName>
    <definedName name="wrn.지수1." localSheetId="9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토공1." localSheetId="9" hidden="1">{#N/A,#N/A,FALSE,"구조1"}</definedName>
    <definedName name="wrn.토공1." hidden="1">{#N/A,#N/A,FALSE,"구조1"}</definedName>
    <definedName name="wrn.토공2." localSheetId="9" hidden="1">{#N/A,#N/A,FALSE,"토공2"}</definedName>
    <definedName name="wrn.토공2." hidden="1">{#N/A,#N/A,FALSE,"토공2"}</definedName>
    <definedName name="wrn.포장1." localSheetId="9" hidden="1">{#N/A,#N/A,FALSE,"포장1";#N/A,#N/A,FALSE,"포장1"}</definedName>
    <definedName name="wrn.포장1." hidden="1">{#N/A,#N/A,FALSE,"포장1";#N/A,#N/A,FALSE,"포장1"}</definedName>
    <definedName name="wrn.포장2." localSheetId="9" hidden="1">{#N/A,#N/A,FALSE,"포장2"}</definedName>
    <definedName name="wrn.포장2." hidden="1">{#N/A,#N/A,FALSE,"포장2"}</definedName>
    <definedName name="wrn.포장단가." localSheetId="3" hidden="1">{#N/A,#N/A,FALSE,"포장단가"}</definedName>
    <definedName name="wrn.포장단가." localSheetId="9" hidden="1">{#N/A,#N/A,FALSE,"포장단가"}</definedName>
    <definedName name="wrn.포장단가." hidden="1">{#N/A,#N/A,FALSE,"포장단가"}</definedName>
    <definedName name="wrn.표지." localSheetId="9" hidden="1">{#N/A,#N/A,FALSE,"표지"}</definedName>
    <definedName name="wrn.표지." hidden="1">{#N/A,#N/A,FALSE,"표지"}</definedName>
    <definedName name="wrn.표지목차." localSheetId="9" hidden="1">{#N/A,#N/A,FALSE,"표지목차"}</definedName>
    <definedName name="wrn.표지목차." hidden="1">{#N/A,#N/A,FALSE,"표지목차"}</definedName>
    <definedName name="wrn.혼합골재." localSheetId="9" hidden="1">{#N/A,#N/A,FALSE,"혼합골재"}</definedName>
    <definedName name="wrn.혼합골재." hidden="1">{#N/A,#N/A,FALSE,"혼합골재"}</definedName>
    <definedName name="wrn.황금동." localSheetId="9" hidden="1">{#N/A,#N/A,FALSE,"단면 제원"}</definedName>
    <definedName name="wrn.황금동." localSheetId="13" hidden="1">{#N/A,#N/A,FALSE,"단면 제원"}</definedName>
    <definedName name="wrn.황금동." hidden="1">{#N/A,#N/A,FALSE,"단면 제원"}</definedName>
    <definedName name="WS">#REF!</definedName>
    <definedName name="WSO" localSheetId="13">#REF!</definedName>
    <definedName name="WSO">#REF!</definedName>
    <definedName name="WST">#REF!</definedName>
    <definedName name="WSUM" localSheetId="13">#REF!</definedName>
    <definedName name="WSUM">#REF!</definedName>
    <definedName name="Ws삼">#REF!</definedName>
    <definedName name="Ws이">#REF!</definedName>
    <definedName name="Ws일">#REF!</definedName>
    <definedName name="WT">#REF!</definedName>
    <definedName name="WTW">#REF!</definedName>
    <definedName name="WW">#REF!</definedName>
    <definedName name="WW1노무비" localSheetId="13">#REF!</definedName>
    <definedName name="WW1노무비">#REF!</definedName>
    <definedName name="WW1재료비" localSheetId="13">#REF!</definedName>
    <definedName name="WW1재료비">#REF!</definedName>
    <definedName name="WW2노무비" localSheetId="13">#REF!</definedName>
    <definedName name="WW2노무비">#REF!</definedName>
    <definedName name="WW2재료비" localSheetId="13">#REF!</definedName>
    <definedName name="WW2재료비">#REF!</definedName>
    <definedName name="WW3노무비" localSheetId="13">#REF!</definedName>
    <definedName name="WW3노무비">#REF!</definedName>
    <definedName name="WW3재료비" localSheetId="13">#REF!</definedName>
    <definedName name="WW3재료비">#REF!</definedName>
    <definedName name="WW4노무비" localSheetId="13">#REF!</definedName>
    <definedName name="WW4노무비">#REF!</definedName>
    <definedName name="WW4재료비" localSheetId="13">#REF!</definedName>
    <definedName name="WW4재료비">#REF!</definedName>
    <definedName name="WW5노무비" localSheetId="13">#REF!</definedName>
    <definedName name="WW5노무비">#REF!</definedName>
    <definedName name="WW5재료비" localSheetId="13">#REF!</definedName>
    <definedName name="WW5재료비">#REF!</definedName>
    <definedName name="WW6노무비" localSheetId="13">#REF!</definedName>
    <definedName name="WW6노무비">#REF!</definedName>
    <definedName name="WW6재료비" localSheetId="13">#REF!</definedName>
    <definedName name="WW6재료비">#REF!</definedName>
    <definedName name="WW7노무비" localSheetId="13">#REF!</definedName>
    <definedName name="WW7노무비">#REF!</definedName>
    <definedName name="WW7재료비" localSheetId="13">#REF!</definedName>
    <definedName name="WW7재료비">#REF!</definedName>
    <definedName name="www">'[17]ABUT수량-A1'!$T$25</definedName>
    <definedName name="wwww" hidden="1">#REF!</definedName>
    <definedName name="x">#REF!</definedName>
    <definedName name="X48호선_1_구조물철거집계표_국도48__List">#REF!</definedName>
    <definedName name="XA">#REF!</definedName>
    <definedName name="XCVBGSDFGSER" localSheetId="13" hidden="1">#REF!</definedName>
    <definedName name="XCVBGSDFGSER" hidden="1">#REF!</definedName>
    <definedName name="xfe" localSheetId="13">#REF!</definedName>
    <definedName name="xfe">#REF!</definedName>
    <definedName name="xhrhd" localSheetId="9" hidden="1">{#N/A,#N/A,FALSE,"토공2"}</definedName>
    <definedName name="xhrhd" hidden="1">{#N/A,#N/A,FALSE,"토공2"}</definedName>
    <definedName name="xlcdfsdhodfs" localSheetId="13">#REF!</definedName>
    <definedName name="xlcdfsdhodfs">#REF!</definedName>
    <definedName name="XSE" localSheetId="13">#REF!</definedName>
    <definedName name="XSE">#REF!</definedName>
    <definedName name="XX">#N/A</definedName>
    <definedName name="xxx" hidden="1">#REF!</definedName>
    <definedName name="y">#REF!</definedName>
    <definedName name="Y1Y">#REF!</definedName>
    <definedName name="Y2Y">#REF!</definedName>
    <definedName name="Y3Y">#REF!</definedName>
    <definedName name="YA">#REF!</definedName>
    <definedName name="YC">#REF!</definedName>
    <definedName name="YDJAERGZAE" localSheetId="13">#REF!</definedName>
    <definedName name="YDJAERGZAE">#REF!</definedName>
    <definedName name="ygfdtrg" localSheetId="13">#REF!</definedName>
    <definedName name="ygfdtrg">#REF!</definedName>
    <definedName name="YH">'[32]3련 BOX'!#REF!</definedName>
    <definedName name="YHJ">#REF!</definedName>
    <definedName name="young">'[43]ABUT수량-A1'!$T$25</definedName>
    <definedName name="yrt" localSheetId="13">#REF!</definedName>
    <definedName name="yrt">#REF!</definedName>
    <definedName name="yrtgftr" localSheetId="13">#REF!</definedName>
    <definedName name="yrtgftr">#REF!</definedName>
    <definedName name="ytbty" localSheetId="13">#REF!</definedName>
    <definedName name="ytbty">#REF!</definedName>
    <definedName name="YTYT" hidden="1">#REF!</definedName>
    <definedName name="ytytytyty" hidden="1">#REF!</definedName>
    <definedName name="yuutyi" localSheetId="13">#REF!</definedName>
    <definedName name="yuutyi">#REF!</definedName>
    <definedName name="yy" hidden="1">#REF!</definedName>
    <definedName name="yyty" hidden="1">#REF!</definedName>
    <definedName name="YYUJH" localSheetId="13">#REF!</definedName>
    <definedName name="YYUJH">#REF!</definedName>
    <definedName name="YYY" hidden="1">#REF!</definedName>
    <definedName name="yyyyyh" hidden="1">#REF!</definedName>
    <definedName name="yyyyyyyyyy" localSheetId="9" hidden="1">{"'정산내역서'!$A$1:$I$35","'정산서(절.성토부)'!$A$1:$Q$17","'정산서(교량부)'!$A$1:$Q$84","'총괄표'!$A$1:$M$12","'시행현황'!$A$1:$G$12","'표지'!$A$1:$N$27","'정산서(절.성토부)'!$A$3:$Q$7"}</definedName>
    <definedName name="yyyyyyyyyy" hidden="1">{"'정산내역서'!$A$1:$I$35","'정산서(절.성토부)'!$A$1:$Q$17","'정산서(교량부)'!$A$1:$Q$84","'총괄표'!$A$1:$M$12","'시행현황'!$A$1:$G$12","'표지'!$A$1:$N$27","'정산서(절.성토부)'!$A$3:$Q$7"}</definedName>
    <definedName name="Z">#REF!</definedName>
    <definedName name="ZDVFSADF" localSheetId="13">#REF!</definedName>
    <definedName name="ZDVFSADF">#REF!</definedName>
    <definedName name="zx" hidden="1">[1]노임단가!#REF!</definedName>
    <definedName name="ZXDFASDF" localSheetId="13">#REF!</definedName>
    <definedName name="ZXDFASDF">#REF!</definedName>
    <definedName name="ZZZ" localSheetId="9" hidden="1">{#N/A,#N/A,FALSE,"배수2"}</definedName>
    <definedName name="ZZZ" hidden="1">{#N/A,#N/A,FALSE,"배수2"}</definedName>
    <definedName name="ㄱ">#REF!</definedName>
    <definedName name="ㄱ1">#REF!</definedName>
    <definedName name="ㄱ10">#REF!</definedName>
    <definedName name="ㄱ11">#REF!</definedName>
    <definedName name="ㄱ12">#REF!</definedName>
    <definedName name="ㄱ13">#REF!</definedName>
    <definedName name="ㄱ14">#REF!</definedName>
    <definedName name="ㄱ15">#REF!</definedName>
    <definedName name="ㄱ16">#REF!</definedName>
    <definedName name="ㄱ17">#REF!</definedName>
    <definedName name="ㄱ2">#REF!</definedName>
    <definedName name="ㄱ25x25x3t_단중">#REF!</definedName>
    <definedName name="ㄱ3">#REF!</definedName>
    <definedName name="ㄱ30x30x5t_단중">#REF!</definedName>
    <definedName name="ㄱ4">#REF!</definedName>
    <definedName name="ㄱ40x40x5t_단중">#REF!</definedName>
    <definedName name="ㄱ5">#REF!</definedName>
    <definedName name="ㄱ50x50x6t_단중">#REF!</definedName>
    <definedName name="ㄱ6">#REF!</definedName>
    <definedName name="ㄱ60x60x6t_단중">#REF!</definedName>
    <definedName name="ㄱ65x65x6t_단중">#REF!</definedName>
    <definedName name="ㄱ7">#REF!</definedName>
    <definedName name="ㄱ75x75x9t_단중">#REF!</definedName>
    <definedName name="ㄱ8">#REF!</definedName>
    <definedName name="ㄱ9">#REF!</definedName>
    <definedName name="ㄱㄱ" localSheetId="13">#REF!</definedName>
    <definedName name="ㄱㄱ">#REF!</definedName>
    <definedName name="ㄱㄱㄱ">#REF!</definedName>
    <definedName name="ㄱㄱㄱㄱ" localSheetId="13">#REF!</definedName>
    <definedName name="ㄱㄱㄱㄱ">#REF!</definedName>
    <definedName name="ㄱㄱㄱㄱㄱ" localSheetId="9" hidden="1">{"'중기작업1'!$A$1:$V$18"}</definedName>
    <definedName name="ㄱㄱㄱㄱㄱ" hidden="1">{"'중기작업1'!$A$1:$V$18"}</definedName>
    <definedName name="ㄱㄷㄷㄱ" localSheetId="9" hidden="1">{#N/A,#N/A,FALSE,"구조2"}</definedName>
    <definedName name="ㄱㄷㄷㄱ" hidden="1">{#N/A,#N/A,FALSE,"구조2"}</definedName>
    <definedName name="ㄱㄷㅇㄹ">#REF!</definedName>
    <definedName name="ㄱㄷㅈㄴㄳ" localSheetId="13">#REF!</definedName>
    <definedName name="ㄱㄷㅈㄴㄳ">#REF!</definedName>
    <definedName name="ㄱㅁㄴ" localSheetId="9" hidden="1">{#N/A,#N/A,FALSE,"토공2"}</definedName>
    <definedName name="ㄱㅁㄴ" hidden="1">{#N/A,#N/A,FALSE,"토공2"}</definedName>
    <definedName name="ㄱ쇼ㅗ">#REF!</definedName>
    <definedName name="ㄱㅈㅎ" hidden="1">#REF!</definedName>
    <definedName name="가">#REF!</definedName>
    <definedName name="가.건축공사">[65]공구원가계산!#REF!</definedName>
    <definedName name="가.공원시설물공">[65]공구원가계산!#REF!</definedName>
    <definedName name="가2">#REF!</definedName>
    <definedName name="가3">#REF!</definedName>
    <definedName name="가4">#REF!</definedName>
    <definedName name="가5">#REF!</definedName>
    <definedName name="가6">#REF!</definedName>
    <definedName name="가건물">#REF!</definedName>
    <definedName name="가격" localSheetId="13">#REF!</definedName>
    <definedName name="가격">#REF!</definedName>
    <definedName name="가나다라" localSheetId="13">#REF!</definedName>
    <definedName name="가나다라">#REF!</definedName>
    <definedName name="가나다람ㅁㅁㅁ" localSheetId="13">#REF!</definedName>
    <definedName name="가나다람ㅁㅁㅁ">#REF!</definedName>
    <definedName name="가다다라">'[25]ABUT수량-A1'!$T$25</definedName>
    <definedName name="가도" localSheetId="13" hidden="1">#REF!</definedName>
    <definedName name="가도" hidden="1">#REF!</definedName>
    <definedName name="가도토적" hidden="1">#REF!</definedName>
    <definedName name="가루분" localSheetId="13">#REF!</definedName>
    <definedName name="가루분">#REF!</definedName>
    <definedName name="가마니" localSheetId="13">#REF!</definedName>
    <definedName name="가마니">#REF!</definedName>
    <definedName name="가마소보상류토적표">#REF!</definedName>
    <definedName name="가마소보하류토적표">#REF!</definedName>
    <definedName name="가물막이">#REF!</definedName>
    <definedName name="가물막이집계">#REF!</definedName>
    <definedName name="가뭄경비">#REF!</definedName>
    <definedName name="가뭄노무">#REF!</definedName>
    <definedName name="가뭄재료">#REF!</definedName>
    <definedName name="가설" localSheetId="13">#REF!</definedName>
    <definedName name="가설">#REF!</definedName>
    <definedName name="가설경">#REF!</definedName>
    <definedName name="가설경비">[66]가설공사비!$L$22</definedName>
    <definedName name="가설노">#REF!</definedName>
    <definedName name="가설노무비">[66]가설공사비!$H$22</definedName>
    <definedName name="가설재">#REF!</definedName>
    <definedName name="가설재료비">[66]가설공사비!$J$22</definedName>
    <definedName name="가설총">#REF!</definedName>
    <definedName name="가스구조일수1">#REF!</definedName>
    <definedName name="가스시설종수">#REF!</definedName>
    <definedName name="가스연장">#REF!</definedName>
    <definedName name="가스작업연장">#REF!</definedName>
    <definedName name="가스재구조일수">#REF!</definedName>
    <definedName name="가스조사연장">#REF!</definedName>
    <definedName name="가시나무H4.5">#REF!</definedName>
    <definedName name="가시나무R4">[67]데이타!$E$2</definedName>
    <definedName name="가시나무R5">[67]데이타!$E$3</definedName>
    <definedName name="가시나무R6">[67]데이타!$E$4</definedName>
    <definedName name="가시나무R8">[67]데이타!$E$5</definedName>
    <definedName name="가이즈까향1204">[67]데이타!$E$6</definedName>
    <definedName name="가이즈까향1505">[67]데이타!$E$7</definedName>
    <definedName name="가이즈까향2006">[67]데이타!$E$8</definedName>
    <definedName name="가이즈까향2008">[67]데이타!$E$9</definedName>
    <definedName name="가이즈까향2510">[67]데이타!$E$10</definedName>
    <definedName name="가중나무B10">[67]데이타!$E$19</definedName>
    <definedName name="가중나무B4">[67]데이타!$E$15</definedName>
    <definedName name="가중나무B5">[67]데이타!$E$16</definedName>
    <definedName name="가중나무B6">[67]데이타!$E$17</definedName>
    <definedName name="가중나무B8">[67]데이타!$E$18</definedName>
    <definedName name="가중치">#REF!</definedName>
    <definedName name="가ㅓㅇ">[68]수량산출!#REF!</definedName>
    <definedName name="각재" localSheetId="13">#REF!</definedName>
    <definedName name="각재">#REF!</definedName>
    <definedName name="간22" localSheetId="9" hidden="1">{#N/A,#N/A,FALSE,"전열산출서"}</definedName>
    <definedName name="간22" localSheetId="13" hidden="1">{#N/A,#N/A,FALSE,"전열산출서"}</definedName>
    <definedName name="간22" hidden="1">{#N/A,#N/A,FALSE,"전열산출서"}</definedName>
    <definedName name="간노비">#REF!</definedName>
    <definedName name="간다" hidden="1">#REF!</definedName>
    <definedName name="간선합계">#REF!</definedName>
    <definedName name="간재비">#REF!</definedName>
    <definedName name="간접">#REF!</definedName>
    <definedName name="간접노무">#REF!</definedName>
    <definedName name="간접노무.">#REF!</definedName>
    <definedName name="간접노무비" localSheetId="13">#REF!</definedName>
    <definedName name="간접노무비">#REF!</definedName>
    <definedName name="간접노무비요율" localSheetId="13">#REF!</definedName>
    <definedName name="간접노무비요율">#REF!</definedName>
    <definedName name="간접노무비요율_변경" localSheetId="13">#REF!</definedName>
    <definedName name="간접노무비요율_변경">#REF!</definedName>
    <definedName name="간접노무비율">#REF!</definedName>
    <definedName name="간접노무비율1">[69]요율!$F$5</definedName>
    <definedName name="간접노무비표">#REF!</definedName>
    <definedName name="간접비명세서" localSheetId="13">#REF!</definedName>
    <definedName name="간접비명세서">#REF!</definedName>
    <definedName name="간접재료비" localSheetId="13">#REF!</definedName>
    <definedName name="간접재료비">#REF!</definedName>
    <definedName name="간지" localSheetId="9" hidden="1">{#N/A,#N/A,FALSE,"전열산출서"}</definedName>
    <definedName name="간지" localSheetId="13" hidden="1">{#N/A,#N/A,FALSE,"전열산출서"}</definedName>
    <definedName name="간지" hidden="1">{#N/A,#N/A,FALSE,"전열산출서"}</definedName>
    <definedName name="간지10" localSheetId="9" hidden="1">{#N/A,#N/A,FALSE,"전열산출서"}</definedName>
    <definedName name="간지10" localSheetId="13" hidden="1">{#N/A,#N/A,FALSE,"전열산출서"}</definedName>
    <definedName name="간지10" hidden="1">{#N/A,#N/A,FALSE,"전열산출서"}</definedName>
    <definedName name="간지11" localSheetId="9" hidden="1">{#N/A,#N/A,FALSE,"전열산출서"}</definedName>
    <definedName name="간지11" localSheetId="13" hidden="1">{#N/A,#N/A,FALSE,"전열산출서"}</definedName>
    <definedName name="간지11" hidden="1">{#N/A,#N/A,FALSE,"전열산출서"}</definedName>
    <definedName name="간지15" localSheetId="9" hidden="1">{#N/A,#N/A,FALSE,"전열산출서"}</definedName>
    <definedName name="간지15" localSheetId="13" hidden="1">{#N/A,#N/A,FALSE,"전열산출서"}</definedName>
    <definedName name="간지15" hidden="1">{#N/A,#N/A,FALSE,"전열산출서"}</definedName>
    <definedName name="간지17" localSheetId="9" hidden="1">{#N/A,#N/A,FALSE,"전열산출서"}</definedName>
    <definedName name="간지17" localSheetId="13" hidden="1">{#N/A,#N/A,FALSE,"전열산출서"}</definedName>
    <definedName name="간지17" hidden="1">{#N/A,#N/A,FALSE,"전열산출서"}</definedName>
    <definedName name="간지19" localSheetId="9" hidden="1">{#N/A,#N/A,FALSE,"전열산출서"}</definedName>
    <definedName name="간지19" localSheetId="13" hidden="1">{#N/A,#N/A,FALSE,"전열산출서"}</definedName>
    <definedName name="간지19" hidden="1">{#N/A,#N/A,FALSE,"전열산출서"}</definedName>
    <definedName name="간지2">[70]간지!#REF!</definedName>
    <definedName name="간지22" localSheetId="9" hidden="1">{#N/A,#N/A,FALSE,"전열산출서"}</definedName>
    <definedName name="간지22" localSheetId="13" hidden="1">{#N/A,#N/A,FALSE,"전열산출서"}</definedName>
    <definedName name="간지22" hidden="1">{#N/A,#N/A,FALSE,"전열산출서"}</definedName>
    <definedName name="간지3" localSheetId="9" hidden="1">{#N/A,#N/A,FALSE,"전열산출서"}</definedName>
    <definedName name="간지3" localSheetId="13" hidden="1">{#N/A,#N/A,FALSE,"전열산출서"}</definedName>
    <definedName name="간지3" hidden="1">{#N/A,#N/A,FALSE,"전열산출서"}</definedName>
    <definedName name="간지4" localSheetId="9" hidden="1">{#N/A,#N/A,FALSE,"전열산출서"}</definedName>
    <definedName name="간지4" localSheetId="13" hidden="1">{#N/A,#N/A,FALSE,"전열산출서"}</definedName>
    <definedName name="간지4" hidden="1">{#N/A,#N/A,FALSE,"전열산출서"}</definedName>
    <definedName name="간지44" localSheetId="9" hidden="1">{#N/A,#N/A,FALSE,"전열산출서"}</definedName>
    <definedName name="간지44" localSheetId="13" hidden="1">{#N/A,#N/A,FALSE,"전열산출서"}</definedName>
    <definedName name="간지44" hidden="1">{#N/A,#N/A,FALSE,"전열산출서"}</definedName>
    <definedName name="간지5" localSheetId="9" hidden="1">{#N/A,#N/A,FALSE,"전열산출서"}</definedName>
    <definedName name="간지5" localSheetId="13" hidden="1">{#N/A,#N/A,FALSE,"전열산출서"}</definedName>
    <definedName name="간지5" hidden="1">{#N/A,#N/A,FALSE,"전열산출서"}</definedName>
    <definedName name="간지6" localSheetId="9" hidden="1">{#N/A,#N/A,FALSE,"전열산출서"}</definedName>
    <definedName name="간지6" localSheetId="13" hidden="1">{#N/A,#N/A,FALSE,"전열산출서"}</definedName>
    <definedName name="간지6" hidden="1">{#N/A,#N/A,FALSE,"전열산출서"}</definedName>
    <definedName name="간지7" localSheetId="9" hidden="1">{#N/A,#N/A,FALSE,"전열산출서"}</definedName>
    <definedName name="간지7" localSheetId="13" hidden="1">{#N/A,#N/A,FALSE,"전열산출서"}</definedName>
    <definedName name="간지7" hidden="1">{#N/A,#N/A,FALSE,"전열산출서"}</definedName>
    <definedName name="간지8" localSheetId="9" hidden="1">{#N/A,#N/A,FALSE,"전열산출서"}</definedName>
    <definedName name="간지8" localSheetId="13" hidden="1">{#N/A,#N/A,FALSE,"전열산출서"}</definedName>
    <definedName name="간지8" hidden="1">{#N/A,#N/A,FALSE,"전열산출서"}</definedName>
    <definedName name="간지9" localSheetId="9" hidden="1">{#N/A,#N/A,FALSE,"전열산출서"}</definedName>
    <definedName name="간지9" localSheetId="13" hidden="1">{#N/A,#N/A,FALSE,"전열산출서"}</definedName>
    <definedName name="간지9" hidden="1">{#N/A,#N/A,FALSE,"전열산출서"}</definedName>
    <definedName name="갈빌1호">#REF!</definedName>
    <definedName name="갈빌2호" localSheetId="13">#REF!</definedName>
    <definedName name="갈빌2호">#REF!</definedName>
    <definedName name="갈빌3호" localSheetId="13">#REF!</definedName>
    <definedName name="갈빌3호">#REF!</definedName>
    <definedName name="감R10">[67]데이타!$E$24</definedName>
    <definedName name="감R12">[67]데이타!$E$25</definedName>
    <definedName name="감R15">[67]데이타!$E$26</definedName>
    <definedName name="감R5">[67]데이타!$E$20</definedName>
    <definedName name="감R6">[67]데이타!$E$21</definedName>
    <definedName name="감R7">[67]데이타!$E$22</definedName>
    <definedName name="감R8">[67]데이타!$E$23</definedName>
    <definedName name="감나무" localSheetId="13">#REF!</definedName>
    <definedName name="감나무">#REF!</definedName>
    <definedName name="감나무H2.5">#REF!</definedName>
    <definedName name="감나무H3.0">#REF!</definedName>
    <definedName name="감독2" localSheetId="9" hidden="1">{#N/A,#N/A,FALSE,"단가표지"}</definedName>
    <definedName name="감독2" hidden="1">{#N/A,#N/A,FALSE,"단가표지"}</definedName>
    <definedName name="감리" localSheetId="9">BlankMacro1</definedName>
    <definedName name="감리" localSheetId="11">BlankMacro1</definedName>
    <definedName name="감리">BlankMacro1</definedName>
    <definedName name="갑10페이지" localSheetId="9">#REF!,#REF!,#REF!,#REF!,#REF!,#REF!,#REF!</definedName>
    <definedName name="갑10페이지">#REF!,#REF!,#REF!,#REF!,#REF!,#REF!,#REF!</definedName>
    <definedName name="갑11페이지">#REF!,#REF!,#REF!,#REF!,#REF!,#REF!,#REF!</definedName>
    <definedName name="갑12페이지">#REF!,#REF!,#REF!,#REF!,#REF!,#REF!,#REF!</definedName>
    <definedName name="갑13페이지">#REF!,#REF!,#REF!,#REF!,#REF!,#REF!,#REF!</definedName>
    <definedName name="갑14페이지">#REF!,#REF!,#REF!,#REF!,#REF!,#REF!,#REF!</definedName>
    <definedName name="갑15페이지">#REF!,#REF!,#REF!,#REF!,#REF!</definedName>
    <definedName name="갑1페이지">#REF!,#REF!,#REF!,#REF!,#REF!,#REF!</definedName>
    <definedName name="갑2페이지">#REF!,#REF!,#REF!,#REF!,#REF!,#REF!,#REF!</definedName>
    <definedName name="갑3페이지">#REF!,#REF!,#REF!,#REF!,#REF!,#REF!,#REF!</definedName>
    <definedName name="갑4페이지">#REF!,#REF!,#REF!,#REF!,#REF!,#REF!,#REF!</definedName>
    <definedName name="갑5페이지">#REF!,#REF!,#REF!,#REF!,#REF!,#REF!,#REF!</definedName>
    <definedName name="갑6페이지">#REF!,#REF!,#REF!,#REF!,#REF!,#REF!,#REF!</definedName>
    <definedName name="갑7페이지">#REF!,#REF!,#REF!,#REF!,#REF!,#REF!,#REF!</definedName>
    <definedName name="갑8페이지">#REF!,#REF!,#REF!,#REF!,#REF!,#REF!,#REF!</definedName>
    <definedName name="갑9페이지">#REF!,#REF!,#REF!,#REF!,#REF!,#REF!,#REF!</definedName>
    <definedName name="갑면1">#REF!,#REF!,#REF!,#REF!,#REF!,#REF!</definedName>
    <definedName name="갑면10">#REF!,#REF!,#REF!,#REF!,#REF!,#REF!,#REF!</definedName>
    <definedName name="갑면11">#REF!,#REF!,#REF!,#REF!,#REF!,#REF!,#REF!</definedName>
    <definedName name="갑면12">#REF!,#REF!,#REF!,#REF!,#REF!,#REF!,#REF!</definedName>
    <definedName name="갑면13">#REF!,#REF!,#REF!,#REF!,#REF!,#REF!,#REF!</definedName>
    <definedName name="갑면14">#REF!,#REF!,#REF!,#REF!,#REF!,#REF!,#REF!</definedName>
    <definedName name="갑면15">#REF!,#REF!,#REF!,#REF!,#REF!</definedName>
    <definedName name="갑면2">#REF!,#REF!,#REF!,#REF!,#REF!,#REF!,#REF!</definedName>
    <definedName name="갑면3">#REF!,#REF!,#REF!,#REF!,#REF!,#REF!,#REF!</definedName>
    <definedName name="갑면4">#REF!,#REF!,#REF!,#REF!,#REF!,#REF!,#REF!</definedName>
    <definedName name="갑면5">#REF!,#REF!,#REF!,#REF!,#REF!,#REF!,#REF!</definedName>
    <definedName name="갑면6">#REF!,#REF!,#REF!,#REF!,#REF!,#REF!,#REF!</definedName>
    <definedName name="갑면7">#REF!,#REF!,#REF!,#REF!,#REF!,#REF!,#REF!</definedName>
    <definedName name="갑면8">#REF!,#REF!,#REF!,#REF!,#REF!,#REF!,#REF!</definedName>
    <definedName name="갑면9">#REF!,#REF!,#REF!,#REF!,#REF!,#REF!,#REF!</definedName>
    <definedName name="강" localSheetId="9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강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강_동바리">[71]수량산출!#REF!</definedName>
    <definedName name="강_비계">[71]수량산출!#REF!</definedName>
    <definedName name="강20경" localSheetId="13">#REF!</definedName>
    <definedName name="강20경">#REF!</definedName>
    <definedName name="강20노" localSheetId="13">#REF!</definedName>
    <definedName name="강20노">#REF!</definedName>
    <definedName name="강20재" localSheetId="13">#REF!</definedName>
    <definedName name="강20재">#REF!</definedName>
    <definedName name="강25경" localSheetId="13">#REF!</definedName>
    <definedName name="강25경">#REF!</definedName>
    <definedName name="강25노" localSheetId="13">#REF!</definedName>
    <definedName name="강25노">#REF!</definedName>
    <definedName name="강25재" localSheetId="13">#REF!</definedName>
    <definedName name="강25재">#REF!</definedName>
    <definedName name="강32경" localSheetId="13">#REF!</definedName>
    <definedName name="강32경">#REF!</definedName>
    <definedName name="강32노" localSheetId="13">#REF!</definedName>
    <definedName name="강32노">#REF!</definedName>
    <definedName name="강32재" localSheetId="13">#REF!</definedName>
    <definedName name="강32재">#REF!</definedName>
    <definedName name="강40경" localSheetId="13">#REF!</definedName>
    <definedName name="강40경">#REF!</definedName>
    <definedName name="강40노" localSheetId="13">#REF!</definedName>
    <definedName name="강40노">#REF!</definedName>
    <definedName name="강40재" localSheetId="13">#REF!</definedName>
    <definedName name="강40재">#REF!</definedName>
    <definedName name="강50경" localSheetId="13">#REF!</definedName>
    <definedName name="강50경">#REF!</definedName>
    <definedName name="강50노" localSheetId="13">#REF!</definedName>
    <definedName name="강50노">#REF!</definedName>
    <definedName name="강50재" localSheetId="13">#REF!</definedName>
    <definedName name="강50재">#REF!</definedName>
    <definedName name="강관" localSheetId="9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강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강관48.6" localSheetId="13">#REF!</definedName>
    <definedName name="강관48.6">#REF!</definedName>
    <definedName name="강관말뚝공" localSheetId="13">#REF!</definedName>
    <definedName name="강관말뚝공">#REF!</definedName>
    <definedName name="강관비계받침판" localSheetId="13">#REF!</definedName>
    <definedName name="강관비계받침판">#REF!</definedName>
    <definedName name="강관비계앙카철물" localSheetId="13">#REF!</definedName>
    <definedName name="강관비계앙카철물">#REF!</definedName>
    <definedName name="강관비계이음철물" localSheetId="13">#REF!</definedName>
    <definedName name="강관비계이음철물">#REF!</definedName>
    <definedName name="강관비계조임철물" localSheetId="13">#REF!</definedName>
    <definedName name="강관비계조임철물">#REF!</definedName>
    <definedName name="강관비계파이프" localSheetId="13">#REF!</definedName>
    <definedName name="강관비계파이프">#REF!</definedName>
    <definedName name="강관서포트" localSheetId="13">#REF!</definedName>
    <definedName name="강관서포트">#REF!</definedName>
    <definedName name="강관조립말비계가새" localSheetId="13">#REF!</definedName>
    <definedName name="강관조립말비계가새">#REF!</definedName>
    <definedName name="강관철근221">'[72]대창(함평)'!$AL$584</definedName>
    <definedName name="강관틀비계가새" localSheetId="13">#REF!</definedName>
    <definedName name="강관틀비계가새">#REF!</definedName>
    <definedName name="강관틀비계이음철물" localSheetId="13">#REF!</definedName>
    <definedName name="강관틀비계이음철물">#REF!</definedName>
    <definedName name="강관틀비계조절철물" localSheetId="13">#REF!</definedName>
    <definedName name="강관틀비계조절철물">#REF!</definedName>
    <definedName name="강교스치로폴_채움" localSheetId="13">#REF!</definedName>
    <definedName name="강교스치로폴_채움">#REF!</definedName>
    <definedName name="강우경비">#REF!</definedName>
    <definedName name="강우노무">#REF!</definedName>
    <definedName name="강우재료">#REF!</definedName>
    <definedName name="강재거푸집" localSheetId="13">#REF!</definedName>
    <definedName name="강재거푸집">#REF!</definedName>
    <definedName name="강탄성계수">#REF!</definedName>
    <definedName name="강화유리문1100" localSheetId="13">#REF!</definedName>
    <definedName name="강화유리문1100">#REF!</definedName>
    <definedName name="강화유리문에칭" localSheetId="13">#REF!</definedName>
    <definedName name="강화유리문에칭">#REF!</definedName>
    <definedName name="강회몰탈노무비" localSheetId="13">#REF!</definedName>
    <definedName name="강회몰탈노무비">#REF!</definedName>
    <definedName name="강회몰탈재료비" localSheetId="13">#REF!</definedName>
    <definedName name="강회몰탈재료비">#REF!</definedName>
    <definedName name="개">#REF!</definedName>
    <definedName name="개거" localSheetId="9" hidden="1">#REF!</definedName>
    <definedName name="개거" localSheetId="13">조사개요!개거</definedName>
    <definedName name="개거" hidden="1">#REF!</definedName>
    <definedName name="개거공" localSheetId="9">수준점!개거공</definedName>
    <definedName name="개거공" localSheetId="13">조사개요!개거공</definedName>
    <definedName name="개거공">[0]!개거공</definedName>
    <definedName name="개거수량" localSheetId="9">#REF!</definedName>
    <definedName name="개거수량">#REF!</definedName>
    <definedName name="개나리" localSheetId="13">#REF!</definedName>
    <definedName name="개나리">#REF!</definedName>
    <definedName name="개나리12">[67]데이타!$E$31</definedName>
    <definedName name="개나리3">[67]데이타!$E$27</definedName>
    <definedName name="개나리5">[67]데이타!$E$28</definedName>
    <definedName name="개나리7">[67]데이타!$E$29</definedName>
    <definedName name="개나리9">[67]데이타!$E$30</definedName>
    <definedName name="개발언어보정계수">#REF!</definedName>
    <definedName name="개발원가">#REF!</definedName>
    <definedName name="개소">#REF!</definedName>
    <definedName name="개쉬땅1204">[67]데이타!$E$32</definedName>
    <definedName name="개쉬땅1506">[67]데이타!$E$33</definedName>
    <definedName name="갱부" localSheetId="13">#REF!</definedName>
    <definedName name="갱부">#REF!</definedName>
    <definedName name="갱부001">#REF!</definedName>
    <definedName name="갱부002">#REF!</definedName>
    <definedName name="갱부011">#REF!</definedName>
    <definedName name="갱부982">#REF!</definedName>
    <definedName name="갱부991">#REF!</definedName>
    <definedName name="갱부992">#REF!</definedName>
    <definedName name="거_3">[71]수량산출!#REF!</definedName>
    <definedName name="거_4">[73]수량산출!$R$36</definedName>
    <definedName name="거_44">[71]수량산출!#REF!</definedName>
    <definedName name="거_6">[73]수량산출!$R$21</definedName>
    <definedName name="거3회설0">[74]구체!$AU$79</definedName>
    <definedName name="거3회자0">[74]구체!$AU$73</definedName>
    <definedName name="거4회자0">[74]구체!$AU$85</definedName>
    <definedName name="거6">[36]수량산출!$R$21</definedName>
    <definedName name="거6회자0">[74]구체!$AU$91</definedName>
    <definedName name="거리1">#REF!</definedName>
    <definedName name="거리2">#REF!</definedName>
    <definedName name="거리3">#REF!</definedName>
    <definedName name="거리4">#REF!</definedName>
    <definedName name="거리5">#REF!</definedName>
    <definedName name="거친마감" localSheetId="13">#REF!</definedName>
    <definedName name="거친마감">#REF!</definedName>
    <definedName name="거푸4재">[75]관급자재대!#REF!</definedName>
    <definedName name="거푸경" localSheetId="13">#REF!</definedName>
    <definedName name="거푸경">#REF!</definedName>
    <definedName name="거푸노" localSheetId="13">#REF!</definedName>
    <definedName name="거푸노">#REF!</definedName>
    <definedName name="거푸재" localSheetId="13">#REF!</definedName>
    <definedName name="거푸재">#REF!</definedName>
    <definedName name="거푸집">[76]설계기준!#REF!</definedName>
    <definedName name="거푸집3노" localSheetId="13">#REF!</definedName>
    <definedName name="거푸집3노">#REF!</definedName>
    <definedName name="거푸집3재" localSheetId="13">#REF!</definedName>
    <definedName name="거푸집3재">#REF!</definedName>
    <definedName name="거푸집4노" localSheetId="13">#REF!</definedName>
    <definedName name="거푸집4노">#REF!</definedName>
    <definedName name="거푸집4재" localSheetId="13">#REF!</definedName>
    <definedName name="거푸집4재">#REF!</definedName>
    <definedName name="거푸집6노" localSheetId="13">#REF!</definedName>
    <definedName name="거푸집6노">#REF!</definedName>
    <definedName name="거푸집6재" localSheetId="13">#REF!</definedName>
    <definedName name="거푸집6재">#REF!</definedName>
    <definedName name="거푸집노무비" localSheetId="13">#REF!</definedName>
    <definedName name="거푸집노무비">#REF!</definedName>
    <definedName name="거푸집재료비" localSheetId="13">#REF!</definedName>
    <definedName name="거푸집재료비">#REF!</definedName>
    <definedName name="건설기계운전기사">#REF!</definedName>
    <definedName name="건설기계운전기사001">#REF!</definedName>
    <definedName name="건설기계운전기사002">#REF!</definedName>
    <definedName name="건설기계운전기사011">#REF!</definedName>
    <definedName name="건설기계운전기사982">#REF!</definedName>
    <definedName name="건설기계운전기사991">#REF!</definedName>
    <definedName name="건설기계운전기사992">#REF!</definedName>
    <definedName name="건설기계운전조수">[77]노무비단가!#REF!</definedName>
    <definedName name="건설기계운전조수001">#REF!</definedName>
    <definedName name="건설기계운전조수002">#REF!</definedName>
    <definedName name="건설기계운전조수011">#REF!</definedName>
    <definedName name="건설기계운전조수982">#REF!</definedName>
    <definedName name="건설기계운전조수991">#REF!</definedName>
    <definedName name="건설기계운전조수992">#REF!</definedName>
    <definedName name="건설기계조장">[77]노무비단가!#REF!</definedName>
    <definedName name="건설기계조장001">#REF!</definedName>
    <definedName name="건설기계조장002">#REF!</definedName>
    <definedName name="건설기계조장011">#REF!</definedName>
    <definedName name="건설기계조장982">#REF!</definedName>
    <definedName name="건설기계조장991">#REF!</definedName>
    <definedName name="건설기계조장992">#REF!</definedName>
    <definedName name="건설부분요율" hidden="1">#REF!</definedName>
    <definedName name="건축" localSheetId="9" hidden="1">{#N/A,#N/A,TRUE,"토적및재료집계";#N/A,#N/A,TRUE,"토적및재료집계";#N/A,#N/A,TRUE,"단위량"}</definedName>
    <definedName name="건축" hidden="1">{#N/A,#N/A,TRUE,"토적및재료집계";#N/A,#N/A,TRUE,"토적및재료집계";#N/A,#N/A,TRUE,"단위량"}</definedName>
    <definedName name="건축목공">#REF!</definedName>
    <definedName name="건축목공001">#REF!</definedName>
    <definedName name="건축목공002">#REF!</definedName>
    <definedName name="건축목공011">#REF!</definedName>
    <definedName name="건축목공982">#REF!</definedName>
    <definedName name="건축목공991">#REF!</definedName>
    <definedName name="건축목공992">#REF!</definedName>
    <definedName name="건축물등기수">#REF!</definedName>
    <definedName name="건축물현장정리노무비" localSheetId="13">#REF!</definedName>
    <definedName name="건축물현장정리노무비">#REF!</definedName>
    <definedName name="건축원가" hidden="1">[78]전기!$B$4:$B$163</definedName>
    <definedName name="검색" localSheetId="9">수준점!검색</definedName>
    <definedName name="검색">[0]!검색</definedName>
    <definedName name="견적8" localSheetId="9" hidden="1">{#N/A,#N/A,FALSE,"Sheet1"}</definedName>
    <definedName name="견적8" hidden="1">{#N/A,#N/A,FALSE,"Sheet1"}</definedName>
    <definedName name="견적집계펴">#REF!</definedName>
    <definedName name="견적통보">#REF!</definedName>
    <definedName name="견출공" localSheetId="13">#REF!</definedName>
    <definedName name="견출공">#REF!</definedName>
    <definedName name="견출공001">#REF!</definedName>
    <definedName name="견출공002">#REF!</definedName>
    <definedName name="견출공011">#REF!</definedName>
    <definedName name="견출공982">#REF!</definedName>
    <definedName name="견출공991">#REF!</definedName>
    <definedName name="견출공992">#REF!</definedName>
    <definedName name="결속선">#REF!</definedName>
    <definedName name="결재" localSheetId="9" hidden="1">{#N/A,#N/A,FALSE,"포장단가"}</definedName>
    <definedName name="결재" hidden="1">{#N/A,#N/A,FALSE,"포장단가"}</definedName>
    <definedName name="결재란1" localSheetId="9" hidden="1">{#N/A,#N/A,FALSE,"포장단가"}</definedName>
    <definedName name="결재란1" hidden="1">{#N/A,#N/A,FALSE,"포장단가"}</definedName>
    <definedName name="겹동백1002">[67]데이타!$E$145</definedName>
    <definedName name="겹동백1204">[67]데이타!$E$146</definedName>
    <definedName name="겹동백1506">[67]데이타!$E$147</definedName>
    <definedName name="겹벗R6">[67]데이타!$E$34</definedName>
    <definedName name="겹벗R8">[67]데이타!$E$35</definedName>
    <definedName name="겹철쭉0304">[67]데이타!$E$36</definedName>
    <definedName name="겹철쭉0506">[67]데이타!$E$37</definedName>
    <definedName name="겹철쭉0608">[67]데이타!$E$38</definedName>
    <definedName name="겹철쭉0810">[67]데이타!$E$39</definedName>
    <definedName name="겹철쭉0812">[67]데이타!$E$40</definedName>
    <definedName name="경계석노" localSheetId="13">#REF!</definedName>
    <definedName name="경계석노">#REF!</definedName>
    <definedName name="경단가">#REF!</definedName>
    <definedName name="경리계표지" localSheetId="13">#REF!</definedName>
    <definedName name="경리계표지">#REF!</definedName>
    <definedName name="경비" localSheetId="13">#REF!</definedName>
    <definedName name="경비">#REF!</definedName>
    <definedName name="경비금액">#REF!</definedName>
    <definedName name="경비금액2">#REF!</definedName>
    <definedName name="경비단가">#REF!</definedName>
    <definedName name="경비률">[79]요율!$F$6</definedName>
    <definedName name="경비율">[79]요율!$F$6</definedName>
    <definedName name="경비합">#REF!</definedName>
    <definedName name="경사1">#REF!</definedName>
    <definedName name="경사2">#REF!</definedName>
    <definedName name="경사3">#REF!</definedName>
    <definedName name="경사4">#REF!</definedName>
    <definedName name="경사5">#REF!</definedName>
    <definedName name="경운기" localSheetId="9" hidden="1">{#N/A,#N/A,FALSE,"포장단가"}</definedName>
    <definedName name="경운기" hidden="1">{#N/A,#N/A,FALSE,"포장단가"}</definedName>
    <definedName name="경운기경" localSheetId="13">#REF!</definedName>
    <definedName name="경운기경">#REF!</definedName>
    <definedName name="경운기노" localSheetId="13">#REF!</definedName>
    <definedName name="경운기노">#REF!</definedName>
    <definedName name="경운기재" localSheetId="13">#REF!</definedName>
    <definedName name="경운기재">#REF!</definedName>
    <definedName name="경유" localSheetId="13">#REF!</definedName>
    <definedName name="경유">#REF!</definedName>
    <definedName name="계" localSheetId="13">#REF!</definedName>
    <definedName name="계">#REF!</definedName>
    <definedName name="계_①___⑦">#REF!</definedName>
    <definedName name="계_장_공">#REF!</definedName>
    <definedName name="계산서">#REF!</definedName>
    <definedName name="계수B5">[67]데이타!$E$41</definedName>
    <definedName name="계수B6">[67]데이타!$E$42</definedName>
    <definedName name="계수B8">[67]데이타!$E$43</definedName>
    <definedName name="계약금액변경2" localSheetId="9">수준점!계약금액변경2</definedName>
    <definedName name="계약금액변경2">[0]!계약금액변경2</definedName>
    <definedName name="계약내역" localSheetId="9">수준점!계약내역</definedName>
    <definedName name="계약내역" localSheetId="13">조사개요!계약내역</definedName>
    <definedName name="계약내역">[0]!계약내역</definedName>
    <definedName name="계약단가" localSheetId="9">#REF!</definedName>
    <definedName name="계약단가">#REF!</definedName>
    <definedName name="계약표지" localSheetId="13">#REF!</definedName>
    <definedName name="계약표지">#REF!</definedName>
    <definedName name="계장공" localSheetId="13">#REF!</definedName>
    <definedName name="계장공">#REF!</definedName>
    <definedName name="계장공001">#REF!</definedName>
    <definedName name="계장공002">#REF!</definedName>
    <definedName name="계장공011">#REF!</definedName>
    <definedName name="계장공982">#REF!</definedName>
    <definedName name="계장공991">#REF!</definedName>
    <definedName name="계장공992">#REF!</definedName>
    <definedName name="계획고">#REF!</definedName>
    <definedName name="계획고1">#REF!</definedName>
    <definedName name="계획고2">#REF!</definedName>
    <definedName name="고">#REF!</definedName>
    <definedName name="고강직경D13" localSheetId="13">#REF!</definedName>
    <definedName name="고강직경D13">#REF!</definedName>
    <definedName name="고강직경D16_25" localSheetId="13">#REF!</definedName>
    <definedName name="고강직경D16_25">#REF!</definedName>
    <definedName name="고강직경D29_35" localSheetId="13">#REF!</definedName>
    <definedName name="고강직경D29_35">#REF!</definedName>
    <definedName name="고고기술자">#REF!</definedName>
    <definedName name="고광3">[67]데이타!$E$44</definedName>
    <definedName name="고광5">[67]데이타!$E$45</definedName>
    <definedName name="고급">#REF!</definedName>
    <definedName name="고급기능">#REF!</definedName>
    <definedName name="고급기능사">#REF!</definedName>
    <definedName name="고급기능사_측량">#REF!</definedName>
    <definedName name="고급기술">#REF!</definedName>
    <definedName name="고급기술자">#REF!</definedName>
    <definedName name="고급기술자_측량">#REF!</definedName>
    <definedName name="고급달">#REF!</definedName>
    <definedName name="고급도화">#REF!</definedName>
    <definedName name="고급선원" localSheetId="13">#REF!</definedName>
    <definedName name="고급선원">#REF!</definedName>
    <definedName name="고급선원001">#REF!</definedName>
    <definedName name="고급선원002">#REF!</definedName>
    <definedName name="고급선원011">#REF!</definedName>
    <definedName name="고급선원982">#REF!</definedName>
    <definedName name="고급선원991">#REF!</definedName>
    <definedName name="고급선원992">#REF!</definedName>
    <definedName name="고급엔지니어링">#REF!</definedName>
    <definedName name="고급여비">#REF!</definedName>
    <definedName name="고급원자력비파괴시험공001">#REF!</definedName>
    <definedName name="고급원자력비파괴시험공002">#REF!</definedName>
    <definedName name="고급원자력비파괴시험공011">#REF!</definedName>
    <definedName name="고급원자력비파괴시험공982">#REF!</definedName>
    <definedName name="고급원자력비파괴시험공991">#REF!</definedName>
    <definedName name="고급원자력비파괴시험공992">#REF!</definedName>
    <definedName name="고급전체" localSheetId="13">#REF!</definedName>
    <definedName name="고급전체">#REF!</definedName>
    <definedName name="고급조경">#REF!</definedName>
    <definedName name="고급지도제작">#REF!</definedName>
    <definedName name="고급측량">#REF!</definedName>
    <definedName name="고급할증">#REF!</definedName>
    <definedName name="고급항공사진">#REF!</definedName>
    <definedName name="고기">#REF!</definedName>
    <definedName name="고기달">#REF!</definedName>
    <definedName name="고능">#REF!</definedName>
    <definedName name="고막이석쌓기노무비" localSheetId="13">#REF!</definedName>
    <definedName name="고막이석쌓기노무비">#REF!</definedName>
    <definedName name="고막이석쌓기재료비" localSheetId="13">#REF!</definedName>
    <definedName name="고막이석쌓기재료비">#REF!</definedName>
    <definedName name="고수">#REF!</definedName>
    <definedName name="고압복구">[80]일위대가!#REF!</definedName>
    <definedName name="고압블럭" localSheetId="13">#REF!</definedName>
    <definedName name="고압블럭">#REF!</definedName>
    <definedName name="고압케이블전공" localSheetId="13">#REF!</definedName>
    <definedName name="고압케이블전공">#REF!</definedName>
    <definedName name="고압케이블전공001">#REF!</definedName>
    <definedName name="고압케이블전공002">#REF!</definedName>
    <definedName name="고압케이블전공011">#REF!</definedName>
    <definedName name="고압케이블전공982">#REF!</definedName>
    <definedName name="고압케이블전공991">#REF!</definedName>
    <definedName name="고압케이블전공992">#REF!</definedName>
    <definedName name="고용">#REF!</definedName>
    <definedName name="고용.">#REF!</definedName>
    <definedName name="고용보">#REF!</definedName>
    <definedName name="고용보험료">#REF!</definedName>
    <definedName name="고용보험료요율">#REF!</definedName>
    <definedName name="고용보험료요율_변경">#REF!</definedName>
    <definedName name="고용보험료율">[81]요율!#REF!</definedName>
    <definedName name="고용보험율">[79]요율!$E$10</definedName>
    <definedName name="고지신축">#REF!</definedName>
    <definedName name="고평용수로토적표">#REF!</definedName>
    <definedName name="골" hidden="1">#REF!</definedName>
    <definedName name="골재1" localSheetId="13">#REF!</definedName>
    <definedName name="골재1">#REF!</definedName>
    <definedName name="골재집계" localSheetId="13">#REF!</definedName>
    <definedName name="골재집계">#REF!</definedName>
    <definedName name="곰솔2508">[67]데이타!$E$46</definedName>
    <definedName name="곰솔3010">[67]데이타!$E$47</definedName>
    <definedName name="곰솔H3.0xW1.0">#REF!</definedName>
    <definedName name="곰솔H3.0xW1.2xR10">#REF!</definedName>
    <definedName name="곰솔H3.5xW1.5xR12">#REF!</definedName>
    <definedName name="곰솔R10">[67]데이타!$E$48</definedName>
    <definedName name="곰솔R12">[67]데이타!$E$49</definedName>
    <definedName name="곰솔R15">[67]데이타!$E$50</definedName>
    <definedName name="곱">[48]DATE!$I$24:$I$85</definedName>
    <definedName name="공">#REF!</definedName>
    <definedName name="공_____종">[26]일위대가!#REF!</definedName>
    <definedName name="공1">#REF!</definedName>
    <definedName name="공2">#REF!</definedName>
    <definedName name="공3">#REF!</definedName>
    <definedName name="공4">#REF!</definedName>
    <definedName name="공5">#REF!</definedName>
    <definedName name="공7">#REF!</definedName>
    <definedName name="공8">#REF!</definedName>
    <definedName name="공9">#REF!</definedName>
    <definedName name="공감비">#REF!</definedName>
    <definedName name="공감비수">#REF!</definedName>
    <definedName name="공감비율">#REF!</definedName>
    <definedName name="공감비평">#REF!</definedName>
    <definedName name="공고공람비">[82]직접경비!#REF!</definedName>
    <definedName name="공구" localSheetId="9">수준점!공구</definedName>
    <definedName name="공구">[0]!공구</definedName>
    <definedName name="공급가액" localSheetId="9">#REF!</definedName>
    <definedName name="공급가액">#REF!</definedName>
    <definedName name="공단" localSheetId="9">#REF!</definedName>
    <definedName name="공단">#REF!</definedName>
    <definedName name="공보">#REF!</definedName>
    <definedName name="공사">#REF!</definedName>
    <definedName name="공사감리율">[83]요율!#REF!</definedName>
    <definedName name="공사명" localSheetId="13">#REF!</definedName>
    <definedName name="공사명">#REF!</definedName>
    <definedName name="공사비">#REF!</definedName>
    <definedName name="공사비1310">#REF!</definedName>
    <definedName name="공사비1315">#REF!</definedName>
    <definedName name="공사비1320">#REF!</definedName>
    <definedName name="공사비135">#REF!</definedName>
    <definedName name="공사비2005">#REF!</definedName>
    <definedName name="공사비2010">#REF!</definedName>
    <definedName name="공사비2015">#REF!</definedName>
    <definedName name="공사비2020">#REF!</definedName>
    <definedName name="공사비2505">#REF!</definedName>
    <definedName name="공사비2510">#REF!</definedName>
    <definedName name="공사비2515">#REF!</definedName>
    <definedName name="공사비2520">#REF!</definedName>
    <definedName name="공사원가계산서" localSheetId="9" hidden="1">{#N/A,#N/A,TRUE,"토적및재료집계";#N/A,#N/A,TRUE,"토적및재료집계";#N/A,#N/A,TRUE,"단위량"}</definedName>
    <definedName name="공사원가계산서" hidden="1">{#N/A,#N/A,TRUE,"토적및재료집계";#N/A,#N/A,TRUE,"토적및재료집계";#N/A,#N/A,TRUE,"단위량"}</definedName>
    <definedName name="공사원가명세서">#REF!</definedName>
    <definedName name="공사원가명세서분석표1">[84]경산!#REF!</definedName>
    <definedName name="공사자료" localSheetId="9">수준점!공사자료</definedName>
    <definedName name="공사자료" localSheetId="13">조사개요!공사자료</definedName>
    <definedName name="공사자료">[0]!공사자료</definedName>
    <definedName name="공원식재공" localSheetId="9">[65]공구원가계산!#REF!</definedName>
    <definedName name="공원식재공">[65]공구원가계산!#REF!</definedName>
    <definedName name="공자수" localSheetId="9">#REF!</definedName>
    <definedName name="공자수">#REF!</definedName>
    <definedName name="공자평" localSheetId="9">#REF!</definedName>
    <definedName name="공자평">#REF!</definedName>
    <definedName name="공전">#REF!</definedName>
    <definedName name="공제">#REF!</definedName>
    <definedName name="공종" localSheetId="13">#REF!</definedName>
    <definedName name="공종">#REF!</definedName>
    <definedName name="공종1">#REF!</definedName>
    <definedName name="공종갯수">#REF!</definedName>
    <definedName name="관_지">[85]수량산출!#REF!</definedName>
    <definedName name="관0.3_0.7">#REF!</definedName>
    <definedName name="관0.3m미만">#REF!</definedName>
    <definedName name="관0.8_1.1">#REF!</definedName>
    <definedName name="관1">#REF!</definedName>
    <definedName name="관1.2_1.5">#REF!</definedName>
    <definedName name="관2">#REF!</definedName>
    <definedName name="관3">#REF!</definedName>
    <definedName name="관4">#REF!</definedName>
    <definedName name="관5">#REF!</definedName>
    <definedName name="관6">#REF!</definedName>
    <definedName name="관7">#REF!</definedName>
    <definedName name="관8">#REF!</definedName>
    <definedName name="관9">#REF!</definedName>
    <definedName name="관경">#REF!</definedName>
    <definedName name="관공제">#REF!</definedName>
    <definedName name="관급" localSheetId="13">#REF!,#REF!,#REF!</definedName>
    <definedName name="관급">#REF!,#REF!,#REF!</definedName>
    <definedName name="관급1310">#REF!</definedName>
    <definedName name="관급1315">#REF!</definedName>
    <definedName name="관급1320">#REF!</definedName>
    <definedName name="관급135">#REF!</definedName>
    <definedName name="관급2005">#REF!</definedName>
    <definedName name="관급2010">#REF!</definedName>
    <definedName name="관급2015">#REF!</definedName>
    <definedName name="관급2020">#REF!</definedName>
    <definedName name="관급2505">#REF!</definedName>
    <definedName name="관급2510">#REF!</definedName>
    <definedName name="관급2515">#REF!</definedName>
    <definedName name="관급2520">#REF!</definedName>
    <definedName name="관급액">#REF!</definedName>
    <definedName name="관급자재">#REF!</definedName>
    <definedName name="관급재료비" localSheetId="13">#REF!</definedName>
    <definedName name="관급재료비">#REF!</definedName>
    <definedName name="관로공내부">#REF!</definedName>
    <definedName name="관로연장거리" localSheetId="13">#REF!</definedName>
    <definedName name="관로연장거리">#REF!</definedName>
    <definedName name="관로자료">#REF!</definedName>
    <definedName name="관로자료1">#REF!</definedName>
    <definedName name="관리비수">#REF!</definedName>
    <definedName name="관리비율">#REF!</definedName>
    <definedName name="관리비평">#REF!</definedName>
    <definedName name="관목">#REF!</definedName>
    <definedName name="관목류식재노무비" localSheetId="13">#REF!</definedName>
    <definedName name="관목류식재노무비">#REF!</definedName>
    <definedName name="관악IC교">[86]TOTAL_BOQ!#REF!</definedName>
    <definedName name="관외경">#REF!</definedName>
    <definedName name="관정지반고" localSheetId="13">#REF!</definedName>
    <definedName name="관정지반고">#REF!</definedName>
    <definedName name="관제원">#REF!</definedName>
    <definedName name="관지수판">[73]수량산출!$R$49</definedName>
    <definedName name="광나무1003">[67]데이타!$E$51</definedName>
    <definedName name="광나무1203">[67]데이타!$E$52</definedName>
    <definedName name="광나무1506">[67]데이타!$E$53</definedName>
    <definedName name="광물경비">#REF!</definedName>
    <definedName name="광물노무">#REF!</definedName>
    <definedName name="광물재료">#REF!</definedName>
    <definedName name="광케이블설치사001">#REF!</definedName>
    <definedName name="광케이블설치사002">#REF!</definedName>
    <definedName name="광케이블설치사011">#REF!</definedName>
    <definedName name="광케이블설치사982">#REF!</definedName>
    <definedName name="광케이블설치사991">#REF!</definedName>
    <definedName name="광케이블설치사992">#REF!</definedName>
    <definedName name="광통신설치사001">#REF!</definedName>
    <definedName name="광통신설치사002">#REF!</definedName>
    <definedName name="광통신설치사011">#REF!</definedName>
    <definedName name="광통신설치사982">#REF!</definedName>
    <definedName name="광통신설치사991">#REF!</definedName>
    <definedName name="광통신설치사992">#REF!</definedName>
    <definedName name="광편백0405">[67]데이타!$E$153</definedName>
    <definedName name="광편백0507">[67]데이타!$E$154</definedName>
    <definedName name="광편백0509">[67]데이타!$E$155</definedName>
    <definedName name="교1">#REF!,#REF!,#REF!,#REF!,#REF!,#REF!</definedName>
    <definedName name="교10">#REF!,#REF!,#REF!,#REF!,#REF!,#REF!,#REF!</definedName>
    <definedName name="교11">#REF!,#REF!,#REF!,#REF!,#REF!,#REF!,#REF!</definedName>
    <definedName name="교12">#REF!,#REF!,#REF!,#REF!,#REF!,#REF!,#REF!</definedName>
    <definedName name="교13">#REF!,#REF!,#REF!,#REF!,#REF!,#REF!,#REF!</definedName>
    <definedName name="교14">#REF!,#REF!,#REF!,#REF!,#REF!,#REF!,#REF!</definedName>
    <definedName name="교15">#REF!,#REF!,#REF!,#REF!,#REF!</definedName>
    <definedName name="교2">#REF!,#REF!,#REF!,#REF!,#REF!,#REF!,#REF!</definedName>
    <definedName name="교3">#REF!,#REF!,#REF!,#REF!,#REF!,#REF!,#REF!</definedName>
    <definedName name="교4">#REF!,#REF!,#REF!,#REF!,#REF!,#REF!,#REF!</definedName>
    <definedName name="교5">#REF!,#REF!,#REF!,#REF!,#REF!,#REF!,#REF!</definedName>
    <definedName name="교6">#REF!,#REF!,#REF!,#REF!,#REF!,#REF!,#REF!</definedName>
    <definedName name="교7">#REF!,#REF!,#REF!,#REF!,#REF!,#REF!,#REF!</definedName>
    <definedName name="교8">#REF!,#REF!,#REF!,#REF!,#REF!,#REF!,#REF!</definedName>
    <definedName name="교9">#REF!,#REF!,#REF!,#REF!,#REF!,#REF!,#REF!</definedName>
    <definedName name="교각" localSheetId="13">#REF!</definedName>
    <definedName name="교각">#REF!</definedName>
    <definedName name="교각1">'[87]토공(우물통,기타) '!$V$2:$AG$22</definedName>
    <definedName name="교각2">'[87]토공(우물통,기타) '!$V$22:$AG$47</definedName>
    <definedName name="교각토공">#REF!</definedName>
    <definedName name="교각토공1">#REF!</definedName>
    <definedName name="교대">'[87]토공(우물통,기타) '!$A$52:$K$66</definedName>
    <definedName name="교대2">'[87]토공(우물통,기타) '!$V$52:$AG$67</definedName>
    <definedName name="교대21">'[5]Sheet1 (2)'!#REF!</definedName>
    <definedName name="교대22">#REF!</definedName>
    <definedName name="교대공" localSheetId="9" hidden="1">{#N/A,#N/A,FALSE,"단면 제원"}</definedName>
    <definedName name="교대공" localSheetId="13" hidden="1">{#N/A,#N/A,FALSE,"단면 제원"}</definedName>
    <definedName name="교대공" hidden="1">{#N/A,#N/A,FALSE,"단면 제원"}</definedName>
    <definedName name="교대공2" localSheetId="9" hidden="1">{#N/A,#N/A,FALSE,"단면 제원"}</definedName>
    <definedName name="교대공2" localSheetId="13" hidden="1">{#N/A,#N/A,FALSE,"단면 제원"}</definedName>
    <definedName name="교대공2" hidden="1">{#N/A,#N/A,FALSE,"단면 제원"}</definedName>
    <definedName name="교대높이">#REF!</definedName>
    <definedName name="교대보호블럭_설치">#REF!</definedName>
    <definedName name="교량">[88]재료집계!$A$9:$N$30</definedName>
    <definedName name="교량계">#REF!</definedName>
    <definedName name="교량배수시설공" localSheetId="13">#REF!</definedName>
    <definedName name="교량배수시설공">#REF!</definedName>
    <definedName name="교면1">#REF!,#REF!,#REF!,#REF!,#REF!,#REF!</definedName>
    <definedName name="교면10">#REF!,#REF!,#REF!,#REF!,#REF!,#REF!,#REF!</definedName>
    <definedName name="교면11">#REF!,#REF!,#REF!,#REF!,#REF!,#REF!,#REF!</definedName>
    <definedName name="교면12">#REF!,#REF!,#REF!,#REF!,#REF!,#REF!,#REF!</definedName>
    <definedName name="교면13">#REF!,#REF!,#REF!,#REF!,#REF!,#REF!,#REF!</definedName>
    <definedName name="교면14">#REF!,#REF!,#REF!,#REF!,#REF!,#REF!,#REF!</definedName>
    <definedName name="교면15">#REF!,#REF!,#REF!,#REF!,#REF!</definedName>
    <definedName name="교면2">#REF!,#REF!,#REF!,#REF!,#REF!,#REF!,#REF!</definedName>
    <definedName name="교면3">#REF!,#REF!,#REF!,#REF!,#REF!,#REF!,#REF!</definedName>
    <definedName name="교면4">#REF!,#REF!,#REF!,#REF!,#REF!,#REF!,#REF!</definedName>
    <definedName name="교면5">#REF!,#REF!,#REF!,#REF!,#REF!,#REF!,#REF!</definedName>
    <definedName name="교면6">#REF!,#REF!,#REF!,#REF!,#REF!,#REF!,#REF!</definedName>
    <definedName name="교면7">#REF!,#REF!,#REF!,#REF!,#REF!,#REF!,#REF!</definedName>
    <definedName name="교면8">#REF!,#REF!,#REF!,#REF!,#REF!,#REF!,#REF!</definedName>
    <definedName name="교면9">#REF!,#REF!,#REF!,#REF!,#REF!,#REF!,#REF!</definedName>
    <definedName name="교명주">#REF!</definedName>
    <definedName name="교명판">#REF!</definedName>
    <definedName name="교육">[82]직접인건비!#REF!</definedName>
    <definedName name="교좌받침콘크리트">[74]구체!$AU$166</definedName>
    <definedName name="교통">[82]직접인건비!#REF!</definedName>
    <definedName name="교폭">#REF!</definedName>
    <definedName name="구">#REF!</definedName>
    <definedName name="구랑2교" localSheetId="13">#REF!</definedName>
    <definedName name="구랑2교">#REF!</definedName>
    <definedName name="구랑교" localSheetId="13">#REF!</definedName>
    <definedName name="구랑교">#REF!</definedName>
    <definedName name="구배">'[89]3연box'!$E$67</definedName>
    <definedName name="구배1">#REF!</definedName>
    <definedName name="구배2">#REF!</definedName>
    <definedName name="구분" localSheetId="13">#REF!</definedName>
    <definedName name="구분">#REF!</definedName>
    <definedName name="구분1" localSheetId="13">#REF!</definedName>
    <definedName name="구분1">#REF!</definedName>
    <definedName name="구산갑지" hidden="1">#REF!</definedName>
    <definedName name="구상나무1505">[67]데이타!$E$69</definedName>
    <definedName name="구상나무2008">[67]데이타!$E$70</definedName>
    <definedName name="구상나무2510">[67]데이타!$E$71</definedName>
    <definedName name="구상나무3012">[67]데이타!$E$72</definedName>
    <definedName name="구조">#REF!</definedName>
    <definedName name="구조물">#REF!</definedName>
    <definedName name="구조물공" localSheetId="9">수준점!구조물공</definedName>
    <definedName name="구조물공">[0]!구조물공</definedName>
    <definedName name="구조물공수량집계표" localSheetId="9">#REF!</definedName>
    <definedName name="구조물공수량집계표" localSheetId="13">#REF!</definedName>
    <definedName name="구조물공수량집계표">#REF!</definedName>
    <definedName name="구조물깨기" localSheetId="13">#REF!</definedName>
    <definedName name="구조물깨기">#REF!</definedName>
    <definedName name="구조물저면">#REF!</definedName>
    <definedName name="구조물집계">[90]터파기및재료!#REF!</definedName>
    <definedName name="구조작업량">#REF!</definedName>
    <definedName name="구조지형계수">#REF!</definedName>
    <definedName name="구조화일수">#REF!</definedName>
    <definedName name="구천수량이동" localSheetId="13">#REF!</definedName>
    <definedName name="구천수량이동">#REF!</definedName>
    <definedName name="구축비율">#REF!</definedName>
    <definedName name="구축비율2">#REF!</definedName>
    <definedName name="구콘210">#REF!</definedName>
    <definedName name="구콘240">#REF!</definedName>
    <definedName name="구콘타210무외">#REF!</definedName>
    <definedName name="구콘타240펌진">#REF!</definedName>
    <definedName name="구호표">#REF!</definedName>
    <definedName name="군벽돌" localSheetId="13">#REF!</definedName>
    <definedName name="군벽돌">#REF!</definedName>
    <definedName name="군유1" localSheetId="13">#REF!</definedName>
    <definedName name="군유1">#REF!</definedName>
    <definedName name="군유2" localSheetId="13">#REF!</definedName>
    <definedName name="군유2">#REF!</definedName>
    <definedName name="군유3" localSheetId="13">#REF!</definedName>
    <definedName name="군유3">#REF!</definedName>
    <definedName name="군유4" localSheetId="13">#REF!</definedName>
    <definedName name="군유4">#REF!</definedName>
    <definedName name="군유5" localSheetId="13">#REF!</definedName>
    <definedName name="군유5">#REF!</definedName>
    <definedName name="군유6" localSheetId="13">#REF!</definedName>
    <definedName name="군유6">#REF!</definedName>
    <definedName name="군유7" localSheetId="13">#REF!</definedName>
    <definedName name="군유7">#REF!</definedName>
    <definedName name="궤도공" localSheetId="13">#REF!</definedName>
    <definedName name="궤도공">#REF!</definedName>
    <definedName name="궤도공001">#REF!</definedName>
    <definedName name="궤도공002">#REF!</definedName>
    <definedName name="궤도공011">#REF!</definedName>
    <definedName name="궤도공982">#REF!</definedName>
    <definedName name="궤도공991">#REF!</definedName>
    <definedName name="궤도공992">#REF!</definedName>
    <definedName name="규격">[48]DATE!$C$24:$C$85</definedName>
    <definedName name="규모계수">#REF!</definedName>
    <definedName name="규모별보정계수">#REF!</definedName>
    <definedName name="규모보정계수">#REF!</definedName>
    <definedName name="그레이더3.6" localSheetId="13">#REF!</definedName>
    <definedName name="그레이더3.6">#REF!</definedName>
    <definedName name="그레이더경" localSheetId="13">#REF!</definedName>
    <definedName name="그레이더경">#REF!</definedName>
    <definedName name="그레이더노" localSheetId="13">#REF!</definedName>
    <definedName name="그레이더노">#REF!</definedName>
    <definedName name="그레이더재" localSheetId="13">#REF!</definedName>
    <definedName name="그레이더재">#REF!</definedName>
    <definedName name="그리스">#REF!</definedName>
    <definedName name="극한모멘트">#REF!</definedName>
    <definedName name="근로자계수">#REF!</definedName>
    <definedName name="근원직경에의한식재10노무비" localSheetId="13">#REF!</definedName>
    <definedName name="근원직경에의한식재10노무비">#REF!</definedName>
    <definedName name="근원직경에의한식재10재료비" localSheetId="13">#REF!</definedName>
    <definedName name="근원직경에의한식재10재료비">#REF!</definedName>
    <definedName name="근원직경에의한식재6노무비" localSheetId="13">#REF!</definedName>
    <definedName name="근원직경에의한식재6노무비">#REF!</definedName>
    <definedName name="근원직경에의한식재6재료비" localSheetId="13">#REF!</definedName>
    <definedName name="근원직경에의한식재6재료비">#REF!</definedName>
    <definedName name="금강석" localSheetId="13">#REF!</definedName>
    <definedName name="금강석">#REF!</definedName>
    <definedName name="금송1006">[67]데이타!$E$73</definedName>
    <definedName name="금송1208">[67]데이타!$E$74</definedName>
    <definedName name="금송1510">[67]데이타!$E$75</definedName>
    <definedName name="금액" localSheetId="13">#REF!</definedName>
    <definedName name="금액">#REF!</definedName>
    <definedName name="급여" localSheetId="9">BlankMacro1</definedName>
    <definedName name="급여" localSheetId="11">BlankMacro1</definedName>
    <definedName name="급여">BlankMacro1</definedName>
    <definedName name="급여하" localSheetId="9">BlankMacro1</definedName>
    <definedName name="급여하" localSheetId="11">BlankMacro1</definedName>
    <definedName name="급여하">BlankMacro1</definedName>
    <definedName name="기" localSheetId="9">#REF!</definedName>
    <definedName name="기">#REF!</definedName>
    <definedName name="기1" localSheetId="9">#REF!</definedName>
    <definedName name="기1" localSheetId="13">#REF!</definedName>
    <definedName name="기1">#REF!</definedName>
    <definedName name="기2" localSheetId="13">#REF!</definedName>
    <definedName name="기2">#REF!</definedName>
    <definedName name="기3" localSheetId="13">#REF!</definedName>
    <definedName name="기3">#REF!</definedName>
    <definedName name="기계3" localSheetId="9">BlankMacro1</definedName>
    <definedName name="기계3">BlankMacro1</definedName>
    <definedName name="기계경비" localSheetId="9">#REF!</definedName>
    <definedName name="기계경비">#REF!</definedName>
    <definedName name="기계공" localSheetId="9">#REF!</definedName>
    <definedName name="기계공">#REF!</definedName>
    <definedName name="기계공001" localSheetId="9">#REF!</definedName>
    <definedName name="기계공001">#REF!</definedName>
    <definedName name="기계공002">#REF!</definedName>
    <definedName name="기계공011">#REF!</definedName>
    <definedName name="기계공982">#REF!</definedName>
    <definedName name="기계공991">#REF!</definedName>
    <definedName name="기계공992">#REF!</definedName>
    <definedName name="기계설치공">#REF!</definedName>
    <definedName name="기계설치공001">#REF!</definedName>
    <definedName name="기계설치공002">#REF!</definedName>
    <definedName name="기계설치공011">#REF!</definedName>
    <definedName name="기계설치공982">#REF!</definedName>
    <definedName name="기계설치공991">#REF!</definedName>
    <definedName name="기계설치공992">#REF!</definedName>
    <definedName name="기계실배관" localSheetId="9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기계실배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기계운전사" localSheetId="13">#REF!</definedName>
    <definedName name="기계운전사">#REF!</definedName>
    <definedName name="기계조수">#REF!</definedName>
    <definedName name="기계조장">#REF!</definedName>
    <definedName name="기념비설치노무비" localSheetId="13">#REF!</definedName>
    <definedName name="기념비설치노무비">#REF!</definedName>
    <definedName name="기념비설치재료비" localSheetId="13">#REF!</definedName>
    <definedName name="기념비설치재료비">#REF!</definedName>
    <definedName name="기능수">#REF!</definedName>
    <definedName name="기본SW인건비">#REF!</definedName>
    <definedName name="기본경비">#REF!</definedName>
    <definedName name="기본노무">#REF!</definedName>
    <definedName name="기본자료">#REF!</definedName>
    <definedName name="기본자료1">#REF!</definedName>
    <definedName name="기본재료">#REF!</definedName>
    <definedName name="기본조사율">#REF!</definedName>
    <definedName name="기상">[82]직접인건비!#REF!</definedName>
    <definedName name="기술">#REF!</definedName>
    <definedName name="기술료" localSheetId="13">#REF!</definedName>
    <definedName name="기술료">#REF!</definedName>
    <definedName name="기술료율">#REF!</definedName>
    <definedName name="기술사">#REF!</definedName>
    <definedName name="기술사달">#REF!</definedName>
    <definedName name="기오개수">#REF!</definedName>
    <definedName name="기와공" localSheetId="13">#REF!</definedName>
    <definedName name="기와공">#REF!</definedName>
    <definedName name="기외잇기공" localSheetId="13">#REF!</definedName>
    <definedName name="기외잇기공">#REF!</definedName>
    <definedName name="기존경비">#REF!</definedName>
    <definedName name="기존노무">#REF!</definedName>
    <definedName name="기존재료">#REF!</definedName>
    <definedName name="기종계수">#REF!</definedName>
    <definedName name="기종별보정계수">#REF!</definedName>
    <definedName name="기준">#REF!</definedName>
    <definedName name="기준품보정">[76]설계기준!#REF!</definedName>
    <definedName name="기초" localSheetId="13">#REF!</definedName>
    <definedName name="기초">#REF!</definedName>
    <definedName name="기초길이">#REF!</definedName>
    <definedName name="기초데이타" localSheetId="13">#REF!</definedName>
    <definedName name="기초데이타">#REF!</definedName>
    <definedName name="기초액">#REF!</definedName>
    <definedName name="기초인건비">#REF!</definedName>
    <definedName name="기층다짐2">#REF!</definedName>
    <definedName name="기층다짐3">#REF!</definedName>
    <definedName name="기층두께">#REF!</definedName>
    <definedName name="기타">[82]직접인건비!#REF!</definedName>
    <definedName name="기타경">#REF!</definedName>
    <definedName name="기타경비" localSheetId="13">#REF!</definedName>
    <definedName name="기타경비">#REF!</definedName>
    <definedName name="기타경비요율" localSheetId="13">#REF!</definedName>
    <definedName name="기타경비요율">#REF!</definedName>
    <definedName name="기타경비요율_변경" localSheetId="13">#REF!</definedName>
    <definedName name="기타경비요율_변경">#REF!</definedName>
    <definedName name="기타경비율">#REF!</definedName>
    <definedName name="기타경비표">#REF!</definedName>
    <definedName name="기타구조일수">#REF!</definedName>
    <definedName name="기타정위치작업일수">#REF!</definedName>
    <definedName name="기타조사연장">#REF!</definedName>
    <definedName name="기타탐사연장">#REF!</definedName>
    <definedName name="기후경비">#REF!</definedName>
    <definedName name="기후노무">#REF!</definedName>
    <definedName name="기후재료">#REF!</definedName>
    <definedName name="긴비계목" localSheetId="13">#REF!</definedName>
    <definedName name="긴비계목">#REF!</definedName>
    <definedName name="길1" localSheetId="13">#REF!</definedName>
    <definedName name="길1">#REF!</definedName>
    <definedName name="길10" localSheetId="13">#REF!</definedName>
    <definedName name="길10">#REF!</definedName>
    <definedName name="길11" localSheetId="13">#REF!</definedName>
    <definedName name="길11">#REF!</definedName>
    <definedName name="길12" localSheetId="13">#REF!</definedName>
    <definedName name="길12">#REF!</definedName>
    <definedName name="길13" localSheetId="13">#REF!</definedName>
    <definedName name="길13">#REF!</definedName>
    <definedName name="길14" localSheetId="13">#REF!</definedName>
    <definedName name="길14">#REF!</definedName>
    <definedName name="길15" localSheetId="13">#REF!</definedName>
    <definedName name="길15">#REF!</definedName>
    <definedName name="길16" localSheetId="13">#REF!</definedName>
    <definedName name="길16">#REF!</definedName>
    <definedName name="길2" localSheetId="13">#REF!</definedName>
    <definedName name="길2">#REF!</definedName>
    <definedName name="길3" localSheetId="13">#REF!</definedName>
    <definedName name="길3">#REF!</definedName>
    <definedName name="길4" localSheetId="13">#REF!</definedName>
    <definedName name="길4">#REF!</definedName>
    <definedName name="길5" localSheetId="13">#REF!</definedName>
    <definedName name="길5">#REF!</definedName>
    <definedName name="길6" localSheetId="13">#REF!</definedName>
    <definedName name="길6">#REF!</definedName>
    <definedName name="길7" localSheetId="13">#REF!</definedName>
    <definedName name="길7">#REF!</definedName>
    <definedName name="길8" localSheetId="13">#REF!</definedName>
    <definedName name="길8">#REF!</definedName>
    <definedName name="길9" localSheetId="13">#REF!</definedName>
    <definedName name="길9">#REF!</definedName>
    <definedName name="길이" localSheetId="13">#REF!</definedName>
    <definedName name="길이">#REF!</definedName>
    <definedName name="길이1" localSheetId="13">#REF!</definedName>
    <definedName name="길이1">#REF!</definedName>
    <definedName name="길이2" localSheetId="13">#REF!</definedName>
    <definedName name="길이2">#REF!</definedName>
    <definedName name="길이3" localSheetId="13">#REF!</definedName>
    <definedName name="길이3">#REF!</definedName>
    <definedName name="길이4" localSheetId="13">#REF!</definedName>
    <definedName name="길이4">#REF!</definedName>
    <definedName name="김김">#REF!</definedName>
    <definedName name="김명원">#REF!</definedName>
    <definedName name="김민규" localSheetId="9" hidden="1">{#N/A,#N/A,FALSE,"전열산출서"}</definedName>
    <definedName name="김민규" hidden="1">{#N/A,#N/A,FALSE,"전열산출서"}</definedName>
    <definedName name="김종현">[19]Sheet1!$G$48</definedName>
    <definedName name="김치원" localSheetId="9">BlankMacro1</definedName>
    <definedName name="김치원" localSheetId="11">BlankMacro1</definedName>
    <definedName name="김치원">BlankMacro1</definedName>
    <definedName name="깡" localSheetId="9">[91]수량산출!#REF!</definedName>
    <definedName name="깡">[91]수량산출!#REF!</definedName>
    <definedName name="깨기" localSheetId="9">#REF!</definedName>
    <definedName name="깨기">#REF!</definedName>
    <definedName name="깨기산출" localSheetId="9">#REF!</definedName>
    <definedName name="깨기산출">#REF!</definedName>
    <definedName name="깨기수량" localSheetId="13">#REF!</definedName>
    <definedName name="깨기수량">#REF!</definedName>
    <definedName name="깨기집계1">#REF!</definedName>
    <definedName name="깨기총괄.">#REF!</definedName>
    <definedName name="깬잡석" localSheetId="9" hidden="1">{#N/A,#N/A,FALSE,"포장단가"}</definedName>
    <definedName name="깬잡석" hidden="1">{#N/A,#N/A,FALSE,"포장단가"}</definedName>
    <definedName name="꺠기">#REF!</definedName>
    <definedName name="꺽쇠" localSheetId="13">#REF!</definedName>
    <definedName name="꺽쇠">#REF!</definedName>
    <definedName name="꽃복숭아R3">[67]데이타!$E$58</definedName>
    <definedName name="꽃복숭아R4">[67]데이타!$E$59</definedName>
    <definedName name="꽃복숭아R5">[67]데이타!$E$60</definedName>
    <definedName name="꽃사과R10">[67]데이타!$E$64</definedName>
    <definedName name="꽃사과R4">[67]데이타!$E$61</definedName>
    <definedName name="꽃사과R6">[67]데이타!$E$62</definedName>
    <definedName name="꽃사과R8">[67]데이타!$E$63</definedName>
    <definedName name="꽃아그배R10">[67]데이타!$E$68</definedName>
    <definedName name="꽃아그배R4">[67]데이타!$E$65</definedName>
    <definedName name="꽃아그배R6">[67]데이타!$E$66</definedName>
    <definedName name="꽃아그배R8">[67]데이타!$E$67</definedName>
    <definedName name="꽝꽝0304">[67]데이타!$E$54</definedName>
    <definedName name="꽝꽝0406">[67]데이타!$E$55</definedName>
    <definedName name="꽝꽝0508">[67]데이타!$E$56</definedName>
    <definedName name="꽝꽝0610">[67]데이타!$E$57</definedName>
    <definedName name="끝장치노" localSheetId="13">#REF!</definedName>
    <definedName name="끝장치노">#REF!</definedName>
    <definedName name="끝장치재" localSheetId="13">#REF!</definedName>
    <definedName name="끝장치재">#REF!</definedName>
    <definedName name="ㄳ" localSheetId="9" hidden="1">{#N/A,#N/A,FALSE,"단가표지"}</definedName>
    <definedName name="ㄳ" hidden="1">{#N/A,#N/A,FALSE,"단가표지"}</definedName>
    <definedName name="ㄳㅅ" localSheetId="13">#REF!</definedName>
    <definedName name="ㄳㅅ">#REF!</definedName>
    <definedName name="ㄴ">#REF!</definedName>
    <definedName name="ㄴ1">#REF!</definedName>
    <definedName name="ㄴ2">#REF!</definedName>
    <definedName name="ㄴ3">#REF!</definedName>
    <definedName name="ㄴ4">#REF!</definedName>
    <definedName name="ㄴ5">#REF!</definedName>
    <definedName name="ㄴ6">#REF!</definedName>
    <definedName name="ㄴㄱㄹ" hidden="1">#REF!</definedName>
    <definedName name="ㄴㄴ" localSheetId="13">#REF!</definedName>
    <definedName name="ㄴㄴ">#REF!</definedName>
    <definedName name="ㄴㄴㄴ" localSheetId="9" hidden="1">{#N/A,#N/A,FALSE,"운반시간"}</definedName>
    <definedName name="ㄴㄴㄴ" hidden="1">{#N/A,#N/A,FALSE,"운반시간"}</definedName>
    <definedName name="ㄴㄴㄴㄴ" hidden="1">#REF!</definedName>
    <definedName name="ㄴㄴㄴㄴㄴ" hidden="1">#REF!</definedName>
    <definedName name="ㄴㄴㅇ" localSheetId="9">수준점!ㄴㄴㅇ</definedName>
    <definedName name="ㄴㄴㅇ">[0]!ㄴㄴㅇ</definedName>
    <definedName name="ㄴㄷㄱ쇼" localSheetId="9">#REF!</definedName>
    <definedName name="ㄴㄷㄱ쇼" localSheetId="13">#REF!</definedName>
    <definedName name="ㄴㄷㄱ쇼">#REF!</definedName>
    <definedName name="ㄴㄹㄹ">#REF!</definedName>
    <definedName name="ㄴㄹㅇㅁㄴ" hidden="1">#REF!</definedName>
    <definedName name="ㄴㄹㅇㅎㄴㄷㄱ">#REF!</definedName>
    <definedName name="ㄴㄻㄴㅇ" localSheetId="9" hidden="1">{#N/A,#N/A,FALSE,"조골재"}</definedName>
    <definedName name="ㄴㄻㄴㅇ" hidden="1">{#N/A,#N/A,FALSE,"조골재"}</definedName>
    <definedName name="ㄴㅁ" localSheetId="13" hidden="1">#REF!</definedName>
    <definedName name="ㄴㅁ" hidden="1">#REF!</definedName>
    <definedName name="ㄴㅁㄴㅇㄹ" localSheetId="13" hidden="1">#REF!</definedName>
    <definedName name="ㄴㅁㄴㅇㄹ" hidden="1">#REF!</definedName>
    <definedName name="ㄴㅁㄹㄴㅁㅇㄴㅇㅁㄹㄴ" localSheetId="9" hidden="1">{#N/A,#N/A,FALSE,"단가표지"}</definedName>
    <definedName name="ㄴㅁㄹㄴㅁㅇㄴㅇㅁㄹㄴ" hidden="1">{#N/A,#N/A,FALSE,"단가표지"}</definedName>
    <definedName name="ㄴㅁㅁㄴㅁㄴㅁ">#REF!</definedName>
    <definedName name="ㄴㅇ">#REF!</definedName>
    <definedName name="ㄴㅇㄴㅇㅁ">#REF!</definedName>
    <definedName name="ㄴㅇㄹ" localSheetId="13">#REF!</definedName>
    <definedName name="ㄴㅇㄹ">#REF!</definedName>
    <definedName name="ㄴㅇㄹㄷ" localSheetId="13" hidden="1">#REF!</definedName>
    <definedName name="ㄴㅇㄹㄷ" hidden="1">#REF!</definedName>
    <definedName name="ㄴㅇㄹㅈㄷ" localSheetId="13">#REF!</definedName>
    <definedName name="ㄴㅇㄹㅈㄷ">#REF!</definedName>
    <definedName name="ㄴㅇㄻ" localSheetId="13" hidden="1">#REF!</definedName>
    <definedName name="ㄴㅇㄻ" hidden="1">#REF!</definedName>
    <definedName name="ㄴㅇㄻㄴㅇㄻㄴㅇㄹ" localSheetId="13">#REF!</definedName>
    <definedName name="ㄴㅇㄻㄴㅇㄻㄴㅇㄹ">#REF!</definedName>
    <definedName name="ㄴㅇㅇ" localSheetId="13" hidden="1">#REF!</definedName>
    <definedName name="ㄴㅇㅇ" hidden="1">#REF!</definedName>
    <definedName name="ㄴㅇㅍ" localSheetId="13">#REF!</definedName>
    <definedName name="ㄴㅇㅍ">#REF!</definedName>
    <definedName name="ㄴ윺ㅇㄹ" localSheetId="13">#REF!</definedName>
    <definedName name="ㄴ윺ㅇㄹ">#REF!</definedName>
    <definedName name="ㄴㅊㅍㅌㅊㅍㅌㅊ" localSheetId="13">#REF!</definedName>
    <definedName name="ㄴㅊㅍㅌㅊㅍㅌㅊ">#REF!</definedName>
    <definedName name="나">#REF!</definedName>
    <definedName name="나.주거공단완충녹지시설물공">[65]공구원가계산!#REF!</definedName>
    <definedName name="나2">#REF!</definedName>
    <definedName name="나3">#REF!</definedName>
    <definedName name="나4">#REF!</definedName>
    <definedName name="나5">#REF!</definedName>
    <definedName name="나6">#REF!</definedName>
    <definedName name="나무">#REF!</definedName>
    <definedName name="나사못" localSheetId="13">#REF!</definedName>
    <definedName name="나사못">#REF!</definedName>
    <definedName name="나사식_이음" localSheetId="13">#REF!</definedName>
    <definedName name="나사식_이음">#REF!</definedName>
    <definedName name="낙상홍">'[92]실행내역 '!$A:$A</definedName>
    <definedName name="낙상홍1004">[67]데이타!$E$76</definedName>
    <definedName name="낙상홍1506">[67]데이타!$E$77</definedName>
    <definedName name="낙상홍1808">[67]데이타!$E$78</definedName>
    <definedName name="낙상홍2010">[67]데이타!$E$79</definedName>
    <definedName name="낙상홍2515">[67]데이타!$E$80</definedName>
    <definedName name="낙우송R10">[67]데이타!$E$84</definedName>
    <definedName name="낙우송R12">[67]데이타!$E$85</definedName>
    <definedName name="낙우송R5">[67]데이타!$E$81</definedName>
    <definedName name="낙우송R6">[67]데이타!$E$82</definedName>
    <definedName name="낙우송R8">[67]데이타!$E$83</definedName>
    <definedName name="낙책" localSheetId="9">{"Book1","부대-(표지판,데리,가드).xls","부대-(낙,차,중분대).xls"}</definedName>
    <definedName name="낙책">{"Book1","부대-(표지판,데리,가드).xls","부대-(낙,차,중분대).xls"}</definedName>
    <definedName name="낙하물_방지공">#REF!</definedName>
    <definedName name="난_경">[71]수량산출!#REF!</definedName>
    <definedName name="난_수">[71]수량산출!#REF!</definedName>
    <definedName name="난방구조일수">#REF!</definedName>
    <definedName name="난방정위치작업일수">#REF!</definedName>
    <definedName name="난방조사연장">#REF!</definedName>
    <definedName name="난방탐사연장">#REF!</definedName>
    <definedName name="날1" localSheetId="13">#REF!</definedName>
    <definedName name="날1">#REF!</definedName>
    <definedName name="날1거3회자0">[74]좌측날개벽!$AU$76</definedName>
    <definedName name="날1동바리">[74]좌측날개벽!$AU$122</definedName>
    <definedName name="날1배면방수">[74]좌측날개벽!$AU$101</definedName>
    <definedName name="날1스페이셔">[74]좌측날개벽!$AU$128</definedName>
    <definedName name="날1콘240">[74]좌측날개벽!$AU$46</definedName>
    <definedName name="날2거3회자0">[74]우측날개벽!$AU$76</definedName>
    <definedName name="날2동바리">[74]우측날개벽!$AU$122</definedName>
    <definedName name="날2배면방수">[74]우측날개벽!$AU$101</definedName>
    <definedName name="날2스페이셔">[74]우측날개벽!$AU$128</definedName>
    <definedName name="날2콘240">[74]우측날개벽!$AU$46</definedName>
    <definedName name="날개벽." localSheetId="13">#REF!</definedName>
    <definedName name="날개벽.">#REF!</definedName>
    <definedName name="날개벽기초" localSheetId="13">#REF!</definedName>
    <definedName name="날개벽기초">#REF!</definedName>
    <definedName name="날개벽길이1">#REF!</definedName>
    <definedName name="날개벽길이2">#REF!</definedName>
    <definedName name="날개벽두께">#REF!</definedName>
    <definedName name="날개벽두께1">#REF!</definedName>
    <definedName name="날개벽두께2">#REF!</definedName>
    <definedName name="날개벽수량집계">#REF!</definedName>
    <definedName name="날개벽수량집계1">#REF!</definedName>
    <definedName name="날개벽스치로폴길이">#REF!</definedName>
    <definedName name="남산1호" localSheetId="13">#REF!</definedName>
    <definedName name="남산1호">#REF!</definedName>
    <definedName name="남산2호" localSheetId="13">#REF!</definedName>
    <definedName name="남산2호">#REF!</definedName>
    <definedName name="남천H1.2">#REF!</definedName>
    <definedName name="내">#N/A</definedName>
    <definedName name="내공H">#REF!</definedName>
    <definedName name="내공V">#REF!</definedName>
    <definedName name="내공넓이">#REF!</definedName>
    <definedName name="내공높이">#REF!</definedName>
    <definedName name="내륙노무">#REF!</definedName>
    <definedName name="내륙재료">#REF!</definedName>
    <definedName name="내벽">#REF!</definedName>
    <definedName name="내벽2">'[93]ⴭⴭⴭⴭⴭ'!#REF!</definedName>
    <definedName name="내부수성" localSheetId="13">#REF!</definedName>
    <definedName name="내부수성">#REF!</definedName>
    <definedName name="내부수평비계노무비" localSheetId="13">#REF!</definedName>
    <definedName name="내부수평비계노무비">#REF!</definedName>
    <definedName name="내부수평비계재료비" localSheetId="13">#REF!</definedName>
    <definedName name="내부수평비계재료비">#REF!</definedName>
    <definedName name="내선전공" localSheetId="13">#REF!</definedName>
    <definedName name="내선전공">#REF!</definedName>
    <definedName name="내선전공001">#REF!</definedName>
    <definedName name="내선전공002">#REF!</definedName>
    <definedName name="내선전공011">#REF!</definedName>
    <definedName name="내선전공982">#REF!</definedName>
    <definedName name="내선전공991">#REF!</definedName>
    <definedName name="내선전공992">#REF!</definedName>
    <definedName name="내역" localSheetId="9" hidden="1">{#N/A,#N/A,FALSE,"표지목차"}</definedName>
    <definedName name="내역" hidden="1">{#N/A,#N/A,FALSE,"표지목차"}</definedName>
    <definedName name="내역1">#REF!</definedName>
    <definedName name="내역2">#REF!</definedName>
    <definedName name="내역3" localSheetId="9" hidden="1">{#N/A,#N/A,FALSE,"표지목차"}</definedName>
    <definedName name="내역3" hidden="1">{#N/A,#N/A,FALSE,"표지목차"}</definedName>
    <definedName name="내역800" localSheetId="13">#REF!</definedName>
    <definedName name="내역800">#REF!</definedName>
    <definedName name="내역서">#REF!</definedName>
    <definedName name="내역적용">#REF!</definedName>
    <definedName name="내장공" localSheetId="13">#REF!</definedName>
    <definedName name="내장공">#REF!</definedName>
    <definedName name="내장공001">#REF!</definedName>
    <definedName name="내장공002">#REF!</definedName>
    <definedName name="내장공011">#REF!</definedName>
    <definedName name="내장공982">#REF!</definedName>
    <definedName name="내장공991">#REF!</definedName>
    <definedName name="내장공992">#REF!</definedName>
    <definedName name="내진" localSheetId="13">#REF!</definedName>
    <definedName name="내진">#REF!</definedName>
    <definedName name="낵역4">#REF!</definedName>
    <definedName name="너트16" localSheetId="13">#REF!</definedName>
    <definedName name="너트16">#REF!</definedName>
    <definedName name="넝마">#REF!</definedName>
    <definedName name="넣러" localSheetId="9" hidden="1">{#N/A,#N/A,FALSE,"표지목차"}</definedName>
    <definedName name="넣러" hidden="1">{#N/A,#N/A,FALSE,"표지목차"}</definedName>
    <definedName name="년도총괄표" localSheetId="9">BlankMacro1</definedName>
    <definedName name="년도총괄표" localSheetId="11">BlankMacro1</definedName>
    <definedName name="년도총괄표">BlankMacro1</definedName>
    <definedName name="노곡1호" localSheetId="9">#REF!</definedName>
    <definedName name="노곡1호" localSheetId="13">#REF!</definedName>
    <definedName name="노곡1호">#REF!</definedName>
    <definedName name="노곡2호" localSheetId="13">#REF!</definedName>
    <definedName name="노곡2호">#REF!</definedName>
    <definedName name="노곡3호" localSheetId="13">#REF!</definedName>
    <definedName name="노곡3호">#REF!</definedName>
    <definedName name="노곡4호" localSheetId="13">#REF!</definedName>
    <definedName name="노곡4호">#REF!</definedName>
    <definedName name="노단가">#REF!</definedName>
    <definedName name="노르웨이R12">[67]데이타!$E$90</definedName>
    <definedName name="노르웨이R15">[67]데이타!$E$91</definedName>
    <definedName name="노르웨이R4">[67]데이타!$E$86</definedName>
    <definedName name="노르웨이R5">[67]데이타!$E$87</definedName>
    <definedName name="노르웨이R6">[67]데이타!$E$88</definedName>
    <definedName name="노르웨이R8">[67]데이타!$E$89</definedName>
    <definedName name="노면고르기">#REF!</definedName>
    <definedName name="노무">#REF!</definedName>
    <definedName name="노무금액">#REF!</definedName>
    <definedName name="노무단가">#REF!</definedName>
    <definedName name="노무비" localSheetId="13">#REF!</definedName>
    <definedName name="노무비">#REF!</definedName>
    <definedName name="노무비1">[94]코드표!#REF!</definedName>
    <definedName name="노무비금액">#REF!</definedName>
    <definedName name="노무비금액2">#REF!</definedName>
    <definedName name="노무비단가">#REF!</definedName>
    <definedName name="노무비단가2">#REF!</definedName>
    <definedName name="노무비합">#REF!</definedName>
    <definedName name="노산3교집계표">#REF!</definedName>
    <definedName name="노상공제">#REF!</definedName>
    <definedName name="노상공제1">#REF!</definedName>
    <definedName name="노상공제2">'[95]단 box'!$G$99</definedName>
    <definedName name="노상준비다짐1">#REF!</definedName>
    <definedName name="노상준비다짐2">#REF!</definedName>
    <definedName name="노임" localSheetId="9">BlankMacro1</definedName>
    <definedName name="노임">BlankMacro1</definedName>
    <definedName name="노임1" localSheetId="9">BlankMacro1</definedName>
    <definedName name="노임1">BlankMacro1</definedName>
    <definedName name="노임2" localSheetId="9" hidden="1">{"SJ - 기본 보기",#N/A,FALSE,"공사별 외주견적"}</definedName>
    <definedName name="노임2" hidden="1">{"SJ - 기본 보기",#N/A,FALSE,"공사별 외주견적"}</definedName>
    <definedName name="노임단가" localSheetId="13">#REF!</definedName>
    <definedName name="노임단가">#REF!</definedName>
    <definedName name="노즐공001">#REF!</definedName>
    <definedName name="노즐공002">#REF!</definedName>
    <definedName name="노즐공011">#REF!</definedName>
    <definedName name="노즐공982">#REF!</definedName>
    <definedName name="노즐공991">#REF!</definedName>
    <definedName name="노즐공992">#REF!</definedName>
    <definedName name="노체공제">'[89]단 box'!$G$95</definedName>
    <definedName name="노체공제1">#REF!</definedName>
    <definedName name="노체높이">#REF!</definedName>
    <definedName name="노체높이1">#REF!</definedName>
    <definedName name="노출직부" localSheetId="13">#REF!</definedName>
    <definedName name="노출직부">#REF!</definedName>
    <definedName name="노ㅗ">#REF!</definedName>
    <definedName name="녹막이경">[75]관급자재대!#REF!</definedName>
    <definedName name="녹막이노">[75]관급자재대!#REF!</definedName>
    <definedName name="녹막이재">[75]관급자재대!#REF!</definedName>
    <definedName name="녹막이페인트" localSheetId="13">#REF!</definedName>
    <definedName name="녹막이페인트">#REF!</definedName>
    <definedName name="농로자료">#REF!</definedName>
    <definedName name="농로자료1">#REF!</definedName>
    <definedName name="농원1호" localSheetId="13">#REF!</definedName>
    <definedName name="농원1호">#REF!</definedName>
    <definedName name="농원2호" localSheetId="13">#REF!</definedName>
    <definedName name="농원2호">#REF!</definedName>
    <definedName name="높1" localSheetId="13">#REF!</definedName>
    <definedName name="높1">#REF!</definedName>
    <definedName name="높이">'[11]DATA 입력란'!$G$5</definedName>
    <definedName name="놓ㄹ노" localSheetId="9" hidden="1">{#N/A,#N/A,FALSE,"골재소요량";#N/A,#N/A,FALSE,"골재소요량"}</definedName>
    <definedName name="놓ㄹ노" hidden="1">{#N/A,#N/A,FALSE,"골재소요량";#N/A,#N/A,FALSE,"골재소요량"}</definedName>
    <definedName name="누산수량이동" localSheetId="13">#REF!</definedName>
    <definedName name="누산수량이동">#REF!</definedName>
    <definedName name="눈주목H0.5">#REF!</definedName>
    <definedName name="눈향L06">[67]데이타!$E$92</definedName>
    <definedName name="눈향L08">[67]데이타!$E$93</definedName>
    <definedName name="눈향L10">[67]데이타!$E$94</definedName>
    <definedName name="눈향L14">[67]데이타!$E$95</definedName>
    <definedName name="눈향L20">[67]데이타!$E$96</definedName>
    <definedName name="눔" localSheetId="13">#REF!</definedName>
    <definedName name="눔">#REF!</definedName>
    <definedName name="느릅R10">[67]데이타!$E$100</definedName>
    <definedName name="느릅R4">[67]데이타!$E$97</definedName>
    <definedName name="느릅R5">[67]데이타!$E$98</definedName>
    <definedName name="느릅R8">[67]데이타!$E$99</definedName>
    <definedName name="느티R10">[67]데이타!$E$104</definedName>
    <definedName name="느티R12">[67]데이타!$E$105</definedName>
    <definedName name="느티R15">[67]데이타!$E$106</definedName>
    <definedName name="느티R18">[67]데이타!$E$107</definedName>
    <definedName name="느티R20">[67]데이타!$E$108</definedName>
    <definedName name="느티R25">[67]데이타!$E$109</definedName>
    <definedName name="느티R30">[67]데이타!$E$110</definedName>
    <definedName name="느티R5">[67]데이타!$E$101</definedName>
    <definedName name="느티R6">[67]데이타!$E$102</definedName>
    <definedName name="느티R8">[67]데이타!$E$103</definedName>
    <definedName name="느티나무" localSheetId="13">#REF!</definedName>
    <definedName name="느티나무">#REF!</definedName>
    <definedName name="느티나무H4.0xR12">#REF!</definedName>
    <definedName name="느티나무H4.5xR20">#REF!</definedName>
    <definedName name="느티나무H4.5xR25">#REF!</definedName>
    <definedName name="능소화R2">[67]데이타!$E$111</definedName>
    <definedName name="능소화R4">[67]데이타!$E$112</definedName>
    <definedName name="능소화R6">[67]데이타!$E$113</definedName>
    <definedName name="니뽕" localSheetId="13">#REF!</definedName>
    <definedName name="니뽕">#REF!</definedName>
    <definedName name="ㄶㅇㅀㄴㅇ" localSheetId="9" hidden="1">{#N/A,#N/A,FALSE,"표지목차"}</definedName>
    <definedName name="ㄶㅇㅀㄴㅇ" hidden="1">{#N/A,#N/A,FALSE,"표지목차"}</definedName>
    <definedName name="ㄶㅎㄴ">#REF!</definedName>
    <definedName name="ㄷ">#REF!</definedName>
    <definedName name="ㄷ1">#REF!</definedName>
    <definedName name="ㄷ100x50x5x7.5t_단중">#REF!</definedName>
    <definedName name="ㄷ125x65x6x8t_단중">#REF!</definedName>
    <definedName name="ㄷ2">#REF!</definedName>
    <definedName name="ㄷ3">#REF!</definedName>
    <definedName name="ㄷ378" localSheetId="13">#REF!</definedName>
    <definedName name="ㄷ378">#REF!</definedName>
    <definedName name="ㄷ4">#REF!</definedName>
    <definedName name="ㄷ75x40x5x7t_단중">#REF!</definedName>
    <definedName name="ㄷㄱ" localSheetId="9" hidden="1">{#N/A,#N/A,FALSE,"단가표지"}</definedName>
    <definedName name="ㄷㄱ" hidden="1">{#N/A,#N/A,FALSE,"단가표지"}</definedName>
    <definedName name="ㄷㄱㄷㅈ">#REF!</definedName>
    <definedName name="ㄷㄱ듀ㅜㅠㅗ" localSheetId="13">#REF!</definedName>
    <definedName name="ㄷㄱ듀ㅜㅠㅗ">#REF!</definedName>
    <definedName name="ㄷㄱ쇼ㅕ" localSheetId="13">#REF!</definedName>
    <definedName name="ㄷㄱ쇼ㅕ">#REF!</definedName>
    <definedName name="ㄷㄱㅈㄱ" localSheetId="9">BLCH</definedName>
    <definedName name="ㄷㄱㅈㄱ">BLCH</definedName>
    <definedName name="ㄷㄱㅈㅇㄹㄴㅊ" localSheetId="9">#REF!</definedName>
    <definedName name="ㄷㄱㅈㅇㄹㄴㅊ" localSheetId="13">#REF!</definedName>
    <definedName name="ㄷㄱㅈㅇㄹㄴㅊ">#REF!</definedName>
    <definedName name="ㄷ교ㅛ" localSheetId="13">#REF!</definedName>
    <definedName name="ㄷ교ㅛ">#REF!</definedName>
    <definedName name="ㄷㄷㄱㄱ" localSheetId="13">#REF!</definedName>
    <definedName name="ㄷㄷㄱㄱ">#REF!</definedName>
    <definedName name="ㄷㄷㄷ">'[25]ABUT수량-A1'!$T$25</definedName>
    <definedName name="ㄷㄷㄷㄱㄱ" localSheetId="13">#REF!</definedName>
    <definedName name="ㄷㄷㄷㄱㄱ">#REF!</definedName>
    <definedName name="ㄷㄷㄷㄷ" localSheetId="9" hidden="1">{#N/A,#N/A,FALSE,"전열산출서"}</definedName>
    <definedName name="ㄷㄷㄷㄷ" hidden="1">{#N/A,#N/A,FALSE,"전열산출서"}</definedName>
    <definedName name="ㄷㄷㄷㄷㅅㅅㅅㅅ">#REF!</definedName>
    <definedName name="ㄷㄹ" localSheetId="13">#REF!</definedName>
    <definedName name="ㄷㄹ">#REF!</definedName>
    <definedName name="ㄷㄹㄴ" localSheetId="13">#REF!</definedName>
    <definedName name="ㄷㄹㄴ">#REF!</definedName>
    <definedName name="ㄷㄹㄴㅇㄹ" localSheetId="13">#REF!</definedName>
    <definedName name="ㄷㄹㄴㅇㄹ">#REF!</definedName>
    <definedName name="ㄷㅇ" localSheetId="13">#REF!</definedName>
    <definedName name="ㄷㅇ">#REF!</definedName>
    <definedName name="다">#REF!</definedName>
    <definedName name="다2">#REF!</definedName>
    <definedName name="다3">#REF!</definedName>
    <definedName name="다4">#REF!</definedName>
    <definedName name="다5">#REF!</definedName>
    <definedName name="다6">#REF!</definedName>
    <definedName name="다라" localSheetId="9" hidden="1">{#N/A,#N/A,FALSE,"표지목차"}</definedName>
    <definedName name="다라" hidden="1">{#N/A,#N/A,FALSE,"표지목차"}</definedName>
    <definedName name="다우웰바설치공" localSheetId="13">#REF!</definedName>
    <definedName name="다우웰바설치공">#REF!</definedName>
    <definedName name="다웰바">#REF!</definedName>
    <definedName name="다웰바갯수" localSheetId="13">#REF!</definedName>
    <definedName name="다웰바갯수">#REF!</definedName>
    <definedName name="다짐경" localSheetId="13">#REF!</definedName>
    <definedName name="다짐경">#REF!</definedName>
    <definedName name="다짐계수">0.875</definedName>
    <definedName name="다짐노" localSheetId="13">#REF!</definedName>
    <definedName name="다짐노">#REF!</definedName>
    <definedName name="다짐되메우기" localSheetId="13">#REF!</definedName>
    <definedName name="다짐되메우기">#REF!</definedName>
    <definedName name="다짐재" localSheetId="13">#REF!</definedName>
    <definedName name="다짐재">#REF!</definedName>
    <definedName name="닥트공" localSheetId="13">#REF!</definedName>
    <definedName name="닥트공">#REF!</definedName>
    <definedName name="닥트공001">#REF!</definedName>
    <definedName name="닥트공002">#REF!</definedName>
    <definedName name="닥트공011">#REF!</definedName>
    <definedName name="닥트공982">#REF!</definedName>
    <definedName name="닥트공991">#REF!</definedName>
    <definedName name="닥트공992">#REF!</definedName>
    <definedName name="단1">#REF!</definedName>
    <definedName name="단2">#REF!</definedName>
    <definedName name="단3">#REF!</definedName>
    <definedName name="단4">#REF!</definedName>
    <definedName name="단5">#REF!</definedName>
    <definedName name="단6">#REF!</definedName>
    <definedName name="단7">#REF!</definedName>
    <definedName name="단8">#REF!</definedName>
    <definedName name="단9">#REF!</definedName>
    <definedName name="단가" localSheetId="9">수준점!단가</definedName>
    <definedName name="단가" localSheetId="13">#REF!</definedName>
    <definedName name="단가">[0]!단가</definedName>
    <definedName name="단가다" localSheetId="9">#REF!</definedName>
    <definedName name="단가다">#REF!</definedName>
    <definedName name="단가비교표" localSheetId="9">#REF!,#REF!</definedName>
    <definedName name="단가비교표" localSheetId="13">#REF!,#REF!</definedName>
    <definedName name="단가비교표">#REF!,#REF!</definedName>
    <definedName name="단가산출">#REF!</definedName>
    <definedName name="단가산출목록" localSheetId="9">수준점!단가산출목록</definedName>
    <definedName name="단가산출목록" localSheetId="13">조사개요!단가산출목록</definedName>
    <definedName name="단가산출목록">[0]!단가산출목록</definedName>
    <definedName name="단가산출목록표" localSheetId="9">수준점!단가산출목록표</definedName>
    <definedName name="단가산출목록표" localSheetId="13">조사개요!단가산출목록표</definedName>
    <definedName name="단가산출목록표">[0]!단가산출목록표</definedName>
    <definedName name="단가임" localSheetId="9">#REF!</definedName>
    <definedName name="단가임">#REF!</definedName>
    <definedName name="단가조사표" localSheetId="9">#REF!</definedName>
    <definedName name="단가조사표">#REF!</definedName>
    <definedName name="단가총액">#REF!</definedName>
    <definedName name="단가표" localSheetId="13">#REF!</definedName>
    <definedName name="단가표">#REF!</definedName>
    <definedName name="단가합">#REF!</definedName>
    <definedName name="단가호표">#REF!</definedName>
    <definedName name="단관M">[48]DATE!$H$24:$H$85</definedName>
    <definedName name="단면2모">#REF!</definedName>
    <definedName name="단면2모멘트">#REF!</definedName>
    <definedName name="단빔플랜지">#REF!</definedName>
    <definedName name="단수">#REF!</definedName>
    <definedName name="단순인력">#REF!</definedName>
    <definedName name="단위수량1">#REF!</definedName>
    <definedName name="단위수량2" localSheetId="9">#REF!</definedName>
    <definedName name="단위수량2" localSheetId="13">조사개요!단위수량2</definedName>
    <definedName name="단위수량2">#REF!</definedName>
    <definedName name="달대볼트" localSheetId="13">#REF!</definedName>
    <definedName name="달대볼트">#REF!</definedName>
    <definedName name="담1" localSheetId="13">#REF!</definedName>
    <definedName name="담1">#REF!</definedName>
    <definedName name="담2" localSheetId="13">#REF!</definedName>
    <definedName name="담2">#REF!</definedName>
    <definedName name="담수경비">#REF!</definedName>
    <definedName name="담수노무">#REF!</definedName>
    <definedName name="담수재료">#REF!</definedName>
    <definedName name="담수호">#REF!</definedName>
    <definedName name="담장쌓기노무비" localSheetId="13">#REF!</definedName>
    <definedName name="담장쌓기노무비">#REF!</definedName>
    <definedName name="담장쌓기재료비" localSheetId="13">#REF!</definedName>
    <definedName name="담장쌓기재료비">#REF!</definedName>
    <definedName name="담쟁이L03">[67]데이타!$E$114</definedName>
    <definedName name="답사코드6" localSheetId="13">#REF!</definedName>
    <definedName name="답사코드6">#REF!</definedName>
    <definedName name="답사코드7" localSheetId="13">#REF!</definedName>
    <definedName name="답사코드7">#REF!</definedName>
    <definedName name="대골스레이트8자" localSheetId="13">#REF!</definedName>
    <definedName name="대골스레이트8자">#REF!</definedName>
    <definedName name="대구" localSheetId="9">BLCH</definedName>
    <definedName name="대구">BLCH</definedName>
    <definedName name="대기" localSheetId="9">#REF!</definedName>
    <definedName name="대기">#REF!</definedName>
    <definedName name="대나무" localSheetId="9">#REF!</definedName>
    <definedName name="대나무" localSheetId="13">#REF!</definedName>
    <definedName name="대나무">#REF!</definedName>
    <definedName name="대동설계계산서" localSheetId="13">#REF!</definedName>
    <definedName name="대동설계계산서">#REF!</definedName>
    <definedName name="대룡" localSheetId="9" hidden="1">{"'중기작업1'!$A$1:$V$18"}</definedName>
    <definedName name="대룡" hidden="1">{"'중기작업1'!$A$1:$V$18"}</definedName>
    <definedName name="대상2" localSheetId="9" hidden="1">{#N/A,#N/A,FALSE,"이정표"}</definedName>
    <definedName name="대상2" hidden="1">{#N/A,#N/A,FALSE,"이정표"}</definedName>
    <definedName name="대상지역설정">#REF!</definedName>
    <definedName name="대안설정">[82]직접인건비!#REF!</definedName>
    <definedName name="대안설정평가">#REF!</definedName>
    <definedName name="대왕참R10">[67]데이타!$E$118</definedName>
    <definedName name="대왕참R4">[67]데이타!$E$115</definedName>
    <definedName name="대왕참R6">[67]데이타!$E$116</definedName>
    <definedName name="대왕참R8">[67]데이타!$E$117</definedName>
    <definedName name="대추R10">[67]데이타!$E$123</definedName>
    <definedName name="대추R4">[67]데이타!$E$119</definedName>
    <definedName name="대추R5">[67]데이타!$E$120</definedName>
    <definedName name="대추R6">[67]데이타!$E$121</definedName>
    <definedName name="대추R8">[67]데이타!$E$122</definedName>
    <definedName name="대학" localSheetId="9">BlankMacro1</definedName>
    <definedName name="대학" localSheetId="11">BlankMacro1</definedName>
    <definedName name="대학">BlankMacro1</definedName>
    <definedName name="댈타5" localSheetId="9">#REF!</definedName>
    <definedName name="댈타5">#REF!</definedName>
    <definedName name="더다" localSheetId="9">#REF!</definedName>
    <definedName name="더다">#REF!</definedName>
    <definedName name="더닫" localSheetId="9">#REF!</definedName>
    <definedName name="더닫">#REF!</definedName>
    <definedName name="더더더">#REF!</definedName>
    <definedName name="더하기">[48]DATE!$J$24:$J$85</definedName>
    <definedName name="덕_트_공">#REF!</definedName>
    <definedName name="덕산1호" localSheetId="13">#REF!</definedName>
    <definedName name="덕산1호">#REF!</definedName>
    <definedName name="덕산2호" localSheetId="13">#REF!</definedName>
    <definedName name="덕산2호">#REF!</definedName>
    <definedName name="덕산3호" localSheetId="13">#REF!</definedName>
    <definedName name="덕산3호">#REF!</definedName>
    <definedName name="덕산4호" localSheetId="13">#REF!</definedName>
    <definedName name="덕산4호">#REF!</definedName>
    <definedName name="덕전1호" localSheetId="13">#REF!</definedName>
    <definedName name="덕전1호">#REF!</definedName>
    <definedName name="덕전2호" localSheetId="13">#REF!</definedName>
    <definedName name="덕전2호">#REF!</definedName>
    <definedName name="덕전3호" localSheetId="13">#REF!</definedName>
    <definedName name="덕전3호">#REF!</definedName>
    <definedName name="덕지1호" localSheetId="13">#REF!</definedName>
    <definedName name="덕지1호">#REF!</definedName>
    <definedName name="덕천1호" localSheetId="13">#REF!</definedName>
    <definedName name="덕천1호">#REF!</definedName>
    <definedName name="덕천2호" localSheetId="13">#REF!</definedName>
    <definedName name="덕천2호">#REF!</definedName>
    <definedName name="덕천3호" localSheetId="13">#REF!</definedName>
    <definedName name="덕천3호">#REF!</definedName>
    <definedName name="덕천4호" localSheetId="13">#REF!</definedName>
    <definedName name="덕천4호">#REF!</definedName>
    <definedName name="덕트공" localSheetId="13">#REF!</definedName>
    <definedName name="덕트공">#REF!</definedName>
    <definedName name="덤프15경" localSheetId="13">#REF!</definedName>
    <definedName name="덤프15경">#REF!</definedName>
    <definedName name="덤프15노" localSheetId="13">#REF!</definedName>
    <definedName name="덤프15노">#REF!</definedName>
    <definedName name="덤프15재" localSheetId="13">#REF!</definedName>
    <definedName name="덤프15재">#REF!</definedName>
    <definedName name="덤프트럭10.5" localSheetId="13">#REF!</definedName>
    <definedName name="덤프트럭10.5">#REF!</definedName>
    <definedName name="덤프트럭15" localSheetId="13">#REF!</definedName>
    <definedName name="덤프트럭15">#REF!</definedName>
    <definedName name="덩굴장미3">[67]데이타!$E$128</definedName>
    <definedName name="덩굴장미4">[67]데이타!$E$129</definedName>
    <definedName name="덩굴장미5">[67]데이타!$E$130</definedName>
    <definedName name="데크A">#REF!</definedName>
    <definedName name="데크휘니샤면고르기" localSheetId="13">#REF!</definedName>
    <definedName name="데크휘니샤면고르기">#REF!</definedName>
    <definedName name="도">#REF!</definedName>
    <definedName name="도_장_공">#REF!</definedName>
    <definedName name="도근점">#REF!</definedName>
    <definedName name="도급공사비" localSheetId="13">#REF!</definedName>
    <definedName name="도급공사비">#REF!</definedName>
    <definedName name="도급내역">[96]내역서!#REF!</definedName>
    <definedName name="도급분경비">#REF!</definedName>
    <definedName name="도급재료비">#REF!</definedName>
    <definedName name="도로SW">#REF!</definedName>
    <definedName name="도로구조경비">[66]도로구조공사비!$L$52</definedName>
    <definedName name="도로구조노무비">[66]도로구조공사비!$H$52</definedName>
    <definedName name="도로구조재료비">[66]도로구조공사비!$J$52</definedName>
    <definedName name="도로범용수정">#REF!</definedName>
    <definedName name="도로소프트">#REF!</definedName>
    <definedName name="도로스텝당인건비">#REF!</definedName>
    <definedName name="도로연장">#REF!</definedName>
    <definedName name="도로작업연장">#REF!</definedName>
    <definedName name="도로지형계수">#REF!</definedName>
    <definedName name="도로토공경비">[66]도로토공공사비!$L$20</definedName>
    <definedName name="도로토공노무비">[66]도로토공공사비!$H$20</definedName>
    <definedName name="도로토공재료비">[66]도로토공공사비!$J$20</definedName>
    <definedName name="도로표지2" localSheetId="9" hidden="1">{#N/A,#N/A,FALSE,"전력간선"}</definedName>
    <definedName name="도로표지2" hidden="1">{#N/A,#N/A,FALSE,"전력간선"}</definedName>
    <definedName name="도면가격">#REF!</definedName>
    <definedName name="도면가격2">#REF!</definedName>
    <definedName name="도면수">#REF!</definedName>
    <definedName name="도면편집작업량">#REF!</definedName>
    <definedName name="도면편집지형계수">#REF!</definedName>
    <definedName name="도면편집지형증감계수">#REF!</definedName>
    <definedName name="도면편집축척별시간당작업량">#REF!</definedName>
    <definedName name="도면편집축척시간작업량">#REF!</definedName>
    <definedName name="도목수" localSheetId="13">#REF!</definedName>
    <definedName name="도목수">#REF!</definedName>
    <definedName name="도배공" localSheetId="13">#REF!</definedName>
    <definedName name="도배공">#REF!</definedName>
    <definedName name="도배공001">#REF!</definedName>
    <definedName name="도배공002">#REF!</definedName>
    <definedName name="도배공011">#REF!</definedName>
    <definedName name="도배공982">#REF!</definedName>
    <definedName name="도배공991">#REF!</definedName>
    <definedName name="도배공992">#REF!</definedName>
    <definedName name="도수로단위수량">#REF!</definedName>
    <definedName name="도수로수량집ㄱㅔ">#REF!</definedName>
    <definedName name="도시3급">#REF!</definedName>
    <definedName name="도시작업계수">#REF!</definedName>
    <definedName name="도시적용1">#REF!</definedName>
    <definedName name="도시적용2">#REF!</definedName>
    <definedName name="도시적용3">#REF!</definedName>
    <definedName name="도시적용4">#REF!</definedName>
    <definedName name="도시적용5">#REF!</definedName>
    <definedName name="도장2">[97]Sheet3!#REF!</definedName>
    <definedName name="도장공">#REF!</definedName>
    <definedName name="도장공001">#REF!</definedName>
    <definedName name="도장공002">#REF!</definedName>
    <definedName name="도장공011">#REF!</definedName>
    <definedName name="도장공982">#REF!</definedName>
    <definedName name="도장공991">#REF!</definedName>
    <definedName name="도장공992">#REF!</definedName>
    <definedName name="도장수량2">[97]Sheet3!#REF!</definedName>
    <definedName name="도편수" localSheetId="13">#REF!</definedName>
    <definedName name="도편수">#REF!</definedName>
    <definedName name="도편수001">#REF!</definedName>
    <definedName name="도편수002">#REF!</definedName>
    <definedName name="도편수011">#REF!</definedName>
    <definedName name="도편수982">#REF!</definedName>
    <definedName name="도편수991">#REF!</definedName>
    <definedName name="도편수992">#REF!</definedName>
    <definedName name="도화고급" localSheetId="13">#REF!</definedName>
    <definedName name="도화고급">#REF!</definedName>
    <definedName name="도화중급" localSheetId="13">#REF!</definedName>
    <definedName name="도화중급">#REF!</definedName>
    <definedName name="도화증감계수">#REF!</definedName>
    <definedName name="도화지형증감계수">#REF!</definedName>
    <definedName name="도화초급" localSheetId="13">#REF!</definedName>
    <definedName name="도화초급">#REF!</definedName>
    <definedName name="도화축척별작업량">#REF!</definedName>
    <definedName name="독일가문비1206">[67]데이타!$E$131</definedName>
    <definedName name="독일가문비1508">[67]데이타!$E$132</definedName>
    <definedName name="독일가문비2010">[67]데이타!$E$133</definedName>
    <definedName name="독일가문비2512">[67]데이타!$E$134</definedName>
    <definedName name="독일가문비3015">[67]데이타!$E$135</definedName>
    <definedName name="독일가문비3518">[67]데이타!$E$136</definedName>
    <definedName name="돈나무0504">[67]데이타!$E$137</definedName>
    <definedName name="돈나무0805">[67]데이타!$E$138</definedName>
    <definedName name="돈나무1007">[67]데이타!$E$139</definedName>
    <definedName name="돈나무1210">[67]데이타!$E$140</definedName>
    <definedName name="돋움체">#REF!</definedName>
    <definedName name="돌" localSheetId="13">#REF!</definedName>
    <definedName name="돌">#REF!</definedName>
    <definedName name="돌망태경" localSheetId="13">#REF!</definedName>
    <definedName name="돌망태경">#REF!</definedName>
    <definedName name="돌망태노" localSheetId="13">#REF!</definedName>
    <definedName name="돌망태노">#REF!</definedName>
    <definedName name="돌망태재" localSheetId="13">#REF!</definedName>
    <definedName name="돌망태재">#REF!</definedName>
    <definedName name="돌붙임재료집계">#REF!</definedName>
    <definedName name="돌저귀" localSheetId="13">#REF!</definedName>
    <definedName name="돌저귀">#REF!</definedName>
    <definedName name="동_발_공__터_널">#REF!</definedName>
    <definedName name="동관" localSheetId="9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동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동바리">#REF!</definedName>
    <definedName name="동바리교량노" localSheetId="13">#REF!</definedName>
    <definedName name="동바리교량노">#REF!</definedName>
    <definedName name="동바리교량재" localSheetId="13">#REF!</definedName>
    <definedName name="동바리교량재">#REF!</definedName>
    <definedName name="동바리량">[74]구체!$AU$136</definedName>
    <definedName name="동바리목재">'[98]용산1(해보)'!#REF!</definedName>
    <definedName name="동바리암거노" localSheetId="13">#REF!</definedName>
    <definedName name="동바리암거노">#REF!</definedName>
    <definedName name="동바리암거재" localSheetId="13">#REF!</definedName>
    <definedName name="동바리암거재">#REF!</definedName>
    <definedName name="동발공" localSheetId="13">#REF!</definedName>
    <definedName name="동발공">#REF!</definedName>
    <definedName name="동발공_터널" localSheetId="13">#REF!</definedName>
    <definedName name="동발공_터널">#REF!</definedName>
    <definedName name="동발공_터널001">#REF!</definedName>
    <definedName name="동발공_터널002">#REF!</definedName>
    <definedName name="동발공_터널011">#REF!</definedName>
    <definedName name="동발공_터널982">#REF!</definedName>
    <definedName name="동발공_터널991">#REF!</definedName>
    <definedName name="동발공_터널992">#REF!</definedName>
    <definedName name="동백1002">[67]데이타!$E$141</definedName>
    <definedName name="동백1204">[67]데이타!$E$142</definedName>
    <definedName name="동백1506">[67]데이타!$E$143</definedName>
    <definedName name="동백1808">[67]데이타!$E$144</definedName>
    <definedName name="동백나무H2.0">#REF!</definedName>
    <definedName name="동식물">[82]직접인건비!#REF!</definedName>
    <definedName name="동식물상육상">#REF!</definedName>
    <definedName name="동식물상육수">#REF!</definedName>
    <definedName name="동식물상해양">#REF!</definedName>
    <definedName name="동식물수">[82]직접인건비!#REF!</definedName>
    <definedName name="되">#REF!</definedName>
    <definedName name="되메경" localSheetId="13">#REF!</definedName>
    <definedName name="되메경">#REF!</definedName>
    <definedName name="되메노" localSheetId="13">#REF!</definedName>
    <definedName name="되메노">#REF!</definedName>
    <definedName name="되메우고다지기노무비" localSheetId="13">#REF!</definedName>
    <definedName name="되메우고다지기노무비">#REF!</definedName>
    <definedName name="되메우기" localSheetId="13">#REF!</definedName>
    <definedName name="되메우기">#REF!</definedName>
    <definedName name="되메우기1">#REF!</definedName>
    <definedName name="되메우기2">'[95]단 box'!$G$86</definedName>
    <definedName name="되메우기경" localSheetId="13">#REF!</definedName>
    <definedName name="되메우기경">#REF!</definedName>
    <definedName name="되메우기노" localSheetId="13">#REF!</definedName>
    <definedName name="되메우기노">#REF!</definedName>
    <definedName name="되메우기재" localSheetId="13">#REF!</definedName>
    <definedName name="되메우기재">#REF!</definedName>
    <definedName name="되메인경">#REF!</definedName>
    <definedName name="되메인노">#REF!</definedName>
    <definedName name="되메인재">#REF!</definedName>
    <definedName name="되메재" localSheetId="13">#REF!</definedName>
    <definedName name="되메재">#REF!</definedName>
    <definedName name="두기1" localSheetId="13">#REF!</definedName>
    <definedName name="두기1">#REF!</definedName>
    <definedName name="두기1호" localSheetId="13">#REF!</definedName>
    <definedName name="두기1호">#REF!</definedName>
    <definedName name="두기2" localSheetId="13">#REF!</definedName>
    <definedName name="두기2">#REF!</definedName>
    <definedName name="두기2호" localSheetId="13">#REF!</definedName>
    <definedName name="두기2호">#REF!</definedName>
    <definedName name="두기3" localSheetId="13">#REF!</definedName>
    <definedName name="두기3">#REF!</definedName>
    <definedName name="두기3호" localSheetId="13">#REF!</definedName>
    <definedName name="두기3호">#REF!</definedName>
    <definedName name="뒷채움">#REF!</definedName>
    <definedName name="뒷채움1">#REF!</definedName>
    <definedName name="드라이브파이프">#REF!</definedName>
    <definedName name="드라이브파이프슈">#REF!</definedName>
    <definedName name="드라이브파이프헤드">#REF!</definedName>
    <definedName name="드롭해드" localSheetId="13">#REF!</definedName>
    <definedName name="드롭해드">#REF!</definedName>
    <definedName name="드잡이공" localSheetId="13">#REF!</definedName>
    <definedName name="드잡이공">#REF!</definedName>
    <definedName name="드잡이공001">#REF!</definedName>
    <definedName name="드잡이공002">#REF!</definedName>
    <definedName name="드잡이공011">#REF!</definedName>
    <definedName name="드잡이공982">#REF!</definedName>
    <definedName name="드잡이공991">#REF!</definedName>
    <definedName name="드잡이공992">#REF!</definedName>
    <definedName name="등R2">[67]데이타!$E$156</definedName>
    <definedName name="등R4">[67]데이타!$E$157</definedName>
    <definedName name="등R6">[67]데이타!$E$158</definedName>
    <definedName name="등R8">[67]데이타!$E$159</definedName>
    <definedName name="디스트리뷰터경" localSheetId="13">#REF!</definedName>
    <definedName name="디스트리뷰터경">#REF!</definedName>
    <definedName name="디스트리뷰터노" localSheetId="13">#REF!</definedName>
    <definedName name="디스트리뷰터노">#REF!</definedName>
    <definedName name="디스트리뷰터재" localSheetId="13">#REF!</definedName>
    <definedName name="디스트리뷰터재">#REF!</definedName>
    <definedName name="디이젤엔진15HP" localSheetId="13">#REF!</definedName>
    <definedName name="디이젤엔진15HP">#REF!</definedName>
    <definedName name="때죽R10">[67]데이타!$E$127</definedName>
    <definedName name="때죽R4">[67]데이타!$E$124</definedName>
    <definedName name="때죽R6">[67]데이타!$E$125</definedName>
    <definedName name="때죽R8">[67]데이타!$E$126</definedName>
    <definedName name="때죽나무H3.0">#REF!</definedName>
    <definedName name="ㄹ" localSheetId="9" hidden="1">{#N/A,#N/A,FALSE,"배수1"}</definedName>
    <definedName name="ㄹ" hidden="1">{#N/A,#N/A,FALSE,"배수1"}</definedName>
    <definedName name="ㄹ1">#REF!</definedName>
    <definedName name="ㄹ2">#REF!</definedName>
    <definedName name="ㄹ237">#REF!</definedName>
    <definedName name="ㄹ3">#REF!</definedName>
    <definedName name="ㄹ4">#REF!</definedName>
    <definedName name="ㄹ62">#REF!</definedName>
    <definedName name="ㄹㄴ" localSheetId="13" hidden="1">#REF!</definedName>
    <definedName name="ㄹㄴ" hidden="1">#REF!</definedName>
    <definedName name="ㄹㄴㄹㄴ">#REF!</definedName>
    <definedName name="ㄹㄴㅇㄹㅊㅈ" localSheetId="13">#REF!</definedName>
    <definedName name="ㄹㄴㅇㄹㅊㅈ">#REF!</definedName>
    <definedName name="ㄹㄴㅇㄻㄴ" localSheetId="9" hidden="1">{#N/A,#N/A,FALSE,"단가표지"}</definedName>
    <definedName name="ㄹㄴㅇㄻㄴ" hidden="1">{#N/A,#N/A,FALSE,"단가표지"}</definedName>
    <definedName name="ㄹㄴ웋" localSheetId="9" hidden="1">{#N/A,#N/A,FALSE,"운반시간"}</definedName>
    <definedName name="ㄹㄴ웋" hidden="1">{#N/A,#N/A,FALSE,"운반시간"}</definedName>
    <definedName name="ㄹㄹ" localSheetId="9" hidden="1">{#N/A,#N/A,FALSE,"구조1"}</definedName>
    <definedName name="ㄹㄹ" localSheetId="13">#REF!</definedName>
    <definedName name="ㄹㄹ" hidden="1">{#N/A,#N/A,FALSE,"구조1"}</definedName>
    <definedName name="ㄹㄹㄹ" hidden="1">#REF!</definedName>
    <definedName name="ㄹㄹㄹㄹ" localSheetId="13">#REF!</definedName>
    <definedName name="ㄹㄹㄹㄹ">#REF!</definedName>
    <definedName name="ㄹㄹㄹㄹㄹ">#REF!</definedName>
    <definedName name="ㄹㄹㅇㅇㅇ" localSheetId="13">#REF!</definedName>
    <definedName name="ㄹㄹㅇㅇㅇ">#REF!</definedName>
    <definedName name="ㄹㅇ" localSheetId="13">#REF!</definedName>
    <definedName name="ㄹㅇ">#REF!</definedName>
    <definedName name="ㄹㅇㄱㄹ" localSheetId="13">#REF!</definedName>
    <definedName name="ㄹㅇㄱㄹ">#REF!</definedName>
    <definedName name="ㄹㅇㄳㄷ" localSheetId="13">#REF!</definedName>
    <definedName name="ㄹㅇㄳㄷ">#REF!</definedName>
    <definedName name="ㄹㅇㄴ" localSheetId="13">#REF!</definedName>
    <definedName name="ㄹㅇㄴ">#REF!</definedName>
    <definedName name="ㄹㅇㄹ" localSheetId="9" hidden="1">{#N/A,#N/A,FALSE,"혼합골재"}</definedName>
    <definedName name="ㄹㅇㄹ" hidden="1">{#N/A,#N/A,FALSE,"혼합골재"}</definedName>
    <definedName name="ㄹㅇㄹㄴㅇㄹㅇ">'[24]ABUT수량-A1'!$T$25</definedName>
    <definedName name="ㄹㅇㄹㄷ">'[99]ABUT수량-A1'!$T$25</definedName>
    <definedName name="ㄹㅇㄹㅇㄹㅇ" localSheetId="13">#REF!</definedName>
    <definedName name="ㄹㅇㄹㅇㄹㅇ">#REF!</definedName>
    <definedName name="ㄹㅇㅅㄱㄷ" localSheetId="13">#REF!</definedName>
    <definedName name="ㄹㅇㅅㄱㄷ">#REF!</definedName>
    <definedName name="ㄹㅇㅎㄴㅇ" localSheetId="9" hidden="1">{#N/A,#N/A,FALSE,"조골재"}</definedName>
    <definedName name="ㄹㅇㅎㄴㅇ" hidden="1">{#N/A,#N/A,FALSE,"조골재"}</definedName>
    <definedName name="ㄹ오">#REF!</definedName>
    <definedName name="ㄹ호" hidden="1">#REF!</definedName>
    <definedName name="라">#REF!</definedName>
    <definedName name="라2">#REF!</definedName>
    <definedName name="라3">#REF!</definedName>
    <definedName name="라4">#REF!</definedName>
    <definedName name="라5">#REF!</definedName>
    <definedName name="라6">#REF!</definedName>
    <definedName name="라왕각재" localSheetId="13">#REF!</definedName>
    <definedName name="라왕각재">#REF!</definedName>
    <definedName name="라인마커경" localSheetId="13">#REF!</definedName>
    <definedName name="라인마커경">#REF!</definedName>
    <definedName name="라인마커노" localSheetId="13">#REF!</definedName>
    <definedName name="라인마커노">#REF!</definedName>
    <definedName name="라인마커재" localSheetId="13">#REF!</definedName>
    <definedName name="라인마커재">#REF!</definedName>
    <definedName name="람마다짐">#REF!</definedName>
    <definedName name="랑">#REF!</definedName>
    <definedName name="램프A">[86]TOTAL_BOQ!#REF!</definedName>
    <definedName name="램프B">[86]TOTAL_BOQ!#REF!</definedName>
    <definedName name="램프D">[86]TOTAL_BOQ!#REF!</definedName>
    <definedName name="램픙">[86]TOTAL_BOQ!#REF!</definedName>
    <definedName name="럭스트롱" localSheetId="13">#REF!</definedName>
    <definedName name="럭스트롱">#REF!</definedName>
    <definedName name="레_무근">[73]수량산출!$R$6</definedName>
    <definedName name="레_무근1">[71]수량산출!#REF!</definedName>
    <definedName name="레_철근">[73]수량산출!$R$17</definedName>
    <definedName name="레미경" localSheetId="13">#REF!</definedName>
    <definedName name="레미경">#REF!</definedName>
    <definedName name="레미노" localSheetId="13">#REF!</definedName>
    <definedName name="레미노">#REF!</definedName>
    <definedName name="레미재" localSheetId="13">#REF!</definedName>
    <definedName name="레미재">#REF!</definedName>
    <definedName name="레미콘" localSheetId="13">#REF!</definedName>
    <definedName name="레미콘">#REF!</definedName>
    <definedName name="레미콘180" localSheetId="13">#REF!</definedName>
    <definedName name="레미콘180">#REF!</definedName>
    <definedName name="레미콘210" localSheetId="13">#REF!</definedName>
    <definedName name="레미콘210">#REF!</definedName>
    <definedName name="레미콘타설노무비" localSheetId="13">#REF!</definedName>
    <definedName name="레미콘타설노무비">#REF!</definedName>
    <definedName name="레이어별작업비율">#REF!</definedName>
    <definedName name="레이어작업비율">#REF!</definedName>
    <definedName name="련수">#REF!</definedName>
    <definedName name="로라경" localSheetId="13">#REF!</definedName>
    <definedName name="로라경">#REF!</definedName>
    <definedName name="로라노" localSheetId="13">#REF!</definedName>
    <definedName name="로라노">#REF!</definedName>
    <definedName name="로라재" localSheetId="13">#REF!</definedName>
    <definedName name="로라재">#REF!</definedName>
    <definedName name="로옹">#REF!</definedName>
    <definedName name="롱" localSheetId="9" hidden="1">{#N/A,#N/A,FALSE,"배수2"}</definedName>
    <definedName name="롱" hidden="1">{#N/A,#N/A,FALSE,"배수2"}</definedName>
    <definedName name="롱ㅎ">#REF!</definedName>
    <definedName name="료비금액">#REF!</definedName>
    <definedName name="루프드레인100" localSheetId="13">#REF!</definedName>
    <definedName name="루프드레인100">#REF!</definedName>
    <definedName name="루프드레인75" localSheetId="13">#REF!</definedName>
    <definedName name="루프드레인75">#REF!</definedName>
    <definedName name="류" localSheetId="9" hidden="1">{#N/A,#N/A,FALSE,"부대2"}</definedName>
    <definedName name="류" hidden="1">{#N/A,#N/A,FALSE,"부대2"}</definedName>
    <definedName name="륜ㅇㅀㅇㄹㄶ" localSheetId="13">#REF!</definedName>
    <definedName name="륜ㅇㅀㅇㄹㄶ">#REF!</definedName>
    <definedName name="리">[100]터파기및재료!#REF!</definedName>
    <definedName name="리빙우드" localSheetId="13">#REF!</definedName>
    <definedName name="리빙우드">#REF!</definedName>
    <definedName name="ㄺㄹㄷㄹㄷㄹㄷㄹㄷ" localSheetId="9" hidden="1">{"'중기작업1'!$A$1:$V$18"}</definedName>
    <definedName name="ㄺㄹㄷㄹㄷㄹㄷㄹㄷ" hidden="1">{"'중기작업1'!$A$1:$V$18"}</definedName>
    <definedName name="ㄺㄺㄺㄺㄱ" localSheetId="9" hidden="1">{"'중기작업1'!$A$1:$V$18"}</definedName>
    <definedName name="ㄺㄺㄺㄺㄱ" hidden="1">{"'중기작업1'!$A$1:$V$18"}</definedName>
    <definedName name="ㄺㄺㄺㄺㄺㄹ" localSheetId="9" hidden="1">{"'중기작업1'!$A$1:$V$18"}</definedName>
    <definedName name="ㄺㄺㄺㄺㄺㄹ" hidden="1">{"'중기작업1'!$A$1:$V$18"}</definedName>
    <definedName name="ㄻㄴㄹㅇㄴㅁ" localSheetId="9" hidden="1">{#N/A,#N/A,FALSE,"운반시간"}</definedName>
    <definedName name="ㄻㄴㄹㅇㄴㅁ" hidden="1">{#N/A,#N/A,FALSE,"운반시간"}</definedName>
    <definedName name="ㄻㄴㄻㄴㅇㄻㄴ" localSheetId="9" hidden="1">{#N/A,#N/A,FALSE,"표지목차"}</definedName>
    <definedName name="ㄻㄴㄻㄴㅇㄻㄴ" hidden="1">{#N/A,#N/A,FALSE,"표지목차"}</definedName>
    <definedName name="ㄻㄴㅇㄻㄴ" localSheetId="9" hidden="1">{#N/A,#N/A,FALSE,"단가표지"}</definedName>
    <definedName name="ㄻㄴㅇㄻㄴ" hidden="1">{#N/A,#N/A,FALSE,"단가표지"}</definedName>
    <definedName name="ㄻㄴㅇㄻㄴㄹ" localSheetId="9" hidden="1">{#N/A,#N/A,FALSE,"2~8번"}</definedName>
    <definedName name="ㄻㄴㅇㄻㄴㄹ" hidden="1">{#N/A,#N/A,FALSE,"2~8번"}</definedName>
    <definedName name="ㄻㄴㅇㄻㄴㄻㄴㅁㄴ" localSheetId="9" hidden="1">{#N/A,#N/A,FALSE,"단가표지"}</definedName>
    <definedName name="ㄻㄴㅇㄻㄴㄻㄴㅁㄴ" hidden="1">{#N/A,#N/A,FALSE,"단가표지"}</definedName>
    <definedName name="ㄻㄴㅇㄻㄴㅁ" localSheetId="9" hidden="1">{#N/A,#N/A,FALSE,"운반시간"}</definedName>
    <definedName name="ㄻㄴㅇㄻㄴㅁ" hidden="1">{#N/A,#N/A,FALSE,"운반시간"}</definedName>
    <definedName name="ㄻㄴㅇㄻㄴㅇ" localSheetId="9" hidden="1">{#N/A,#N/A,FALSE,"단가표지"}</definedName>
    <definedName name="ㄻㄴㅇㄻㄴㅇ" hidden="1">{#N/A,#N/A,FALSE,"단가표지"}</definedName>
    <definedName name="ㄻㄴㅇㄻㄴㅇㄻ" localSheetId="9" hidden="1">{#N/A,#N/A,FALSE,"표지목차"}</definedName>
    <definedName name="ㄻㄴㅇㄻㄴㅇㄻ" hidden="1">{#N/A,#N/A,FALSE,"표지목차"}</definedName>
    <definedName name="ㄻㄴㅇㅁㄴㅇ" localSheetId="9" hidden="1">{#N/A,#N/A,FALSE,"단가표지"}</definedName>
    <definedName name="ㄻㄴㅇㅁㄴㅇ" hidden="1">{#N/A,#N/A,FALSE,"단가표지"}</definedName>
    <definedName name="ㄻㄴㅇㅎㄻㄴㅇㅀㅇㄻㄴ" localSheetId="13">#REF!</definedName>
    <definedName name="ㄻㄴㅇㅎㄻㄴㅇㅀㅇㄻㄴ">#REF!</definedName>
    <definedName name="ㄻㅁ" localSheetId="9" hidden="1">{#N/A,#N/A,FALSE,"조골재"}</definedName>
    <definedName name="ㄻㅁ" hidden="1">{#N/A,#N/A,FALSE,"조골재"}</definedName>
    <definedName name="ㄼㅎㅅㄳㄺㅎㅇㅍㅎㅍㄴㅇㄹ" localSheetId="13">#REF!</definedName>
    <definedName name="ㄼㅎㅅㄳㄺㅎㅇㅍㅎㅍㄴㅇㄹ">#REF!</definedName>
    <definedName name="ㅀ" localSheetId="9" hidden="1">{#N/A,#N/A,TRUE,"토적및재료집계";#N/A,#N/A,TRUE,"토적및재료집계";#N/A,#N/A,TRUE,"단위량"}</definedName>
    <definedName name="ㅀ" hidden="1">{#N/A,#N/A,TRUE,"토적및재료집계";#N/A,#N/A,TRUE,"토적및재료집계";#N/A,#N/A,TRUE,"단위량"}</definedName>
    <definedName name="ㅀㅀㅀㅀ" localSheetId="9" hidden="1">{"'중기작업1'!$A$1:$V$18"}</definedName>
    <definedName name="ㅀㅀㅀㅀ" hidden="1">{"'중기작업1'!$A$1:$V$18"}</definedName>
    <definedName name="ㅀㅇㅁ" localSheetId="9" hidden="1">{#N/A,#N/A,FALSE,"골재소요량";#N/A,#N/A,FALSE,"골재소요량"}</definedName>
    <definedName name="ㅀㅇㅁ" hidden="1">{#N/A,#N/A,FALSE,"골재소요량";#N/A,#N/A,FALSE,"골재소요량"}</definedName>
    <definedName name="ㅀㅎㅊㅌ">#REF!</definedName>
    <definedName name="ㅁ" hidden="1">#REF!</definedName>
    <definedName name="ㅁ1" localSheetId="13">#REF!</definedName>
    <definedName name="ㅁ1">#REF!</definedName>
    <definedName name="ㅁ1180">#REF!</definedName>
    <definedName name="ㅁ127">#REF!</definedName>
    <definedName name="ㅁ2">#REF!</definedName>
    <definedName name="ㅁ331">#REF!</definedName>
    <definedName name="ㅁ459">[101]일위대가!#REF!</definedName>
    <definedName name="ㅁ54">#REF!</definedName>
    <definedName name="ㅁ60">[102]직노!#REF!</definedName>
    <definedName name="ㅁ863">#REF!</definedName>
    <definedName name="ㅁㄴ" hidden="1">#REF!</definedName>
    <definedName name="ㅁㄴㄹㄴ" localSheetId="9" hidden="1">{#N/A,#N/A,FALSE,"운반시간"}</definedName>
    <definedName name="ㅁㄴㄹㄴ" hidden="1">{#N/A,#N/A,FALSE,"운반시간"}</definedName>
    <definedName name="ㅁㄴㄹㅇㅁ" localSheetId="9" hidden="1">{#N/A,#N/A,FALSE,"단가표지"}</definedName>
    <definedName name="ㅁㄴㄹㅇㅁ" hidden="1">{#N/A,#N/A,FALSE,"단가표지"}</definedName>
    <definedName name="ㅁㄴㅁㄴㅁ">#REF!</definedName>
    <definedName name="ㅁㄴㅇ" localSheetId="9" hidden="1">{#N/A,#N/A,FALSE,"배수1"}</definedName>
    <definedName name="ㅁㄴㅇ" localSheetId="13">#REF!</definedName>
    <definedName name="ㅁㄴㅇ" hidden="1">{#N/A,#N/A,FALSE,"배수1"}</definedName>
    <definedName name="ㅁㄴㅇㄹ" localSheetId="13" hidden="1">#REF!</definedName>
    <definedName name="ㅁㄴㅇㄹ" hidden="1">#REF!</definedName>
    <definedName name="ㅁㄴㅇ류" localSheetId="13" hidden="1">#REF!</definedName>
    <definedName name="ㅁㄴㅇ류" hidden="1">#REF!</definedName>
    <definedName name="ㅁㄴㅇㄻㄴㅇ" localSheetId="13">#REF!</definedName>
    <definedName name="ㅁㄴㅇㄻㄴㅇ">#REF!</definedName>
    <definedName name="ㅁㄴㅇㄻㄴㅇㄹㄴ" localSheetId="13" hidden="1">#REF!</definedName>
    <definedName name="ㅁㄴㅇㄻㄴㅇㄹㄴ" hidden="1">#REF!</definedName>
    <definedName name="ㅁㄴㅇㄻㄴ이ㅏ럼닝ㅍㅁ" localSheetId="13">#REF!</definedName>
    <definedName name="ㅁㄴㅇㄻㄴ이ㅏ럼닝ㅍㅁ">#REF!</definedName>
    <definedName name="ㅁㄴㅇㄻㅇㄹ" localSheetId="13">#REF!</definedName>
    <definedName name="ㅁㄴㅇㄻㅇㄹ">#REF!</definedName>
    <definedName name="ㅁㄴㅇㄻㅈㄷㄹ" localSheetId="13">#REF!</definedName>
    <definedName name="ㅁㄴㅇㄻㅈㄷㄹ">#REF!</definedName>
    <definedName name="ㅁㄴㅇㅊㅍㅁ" localSheetId="13">#REF!</definedName>
    <definedName name="ㅁㄴㅇㅊㅍㅁ">#REF!</definedName>
    <definedName name="ㅁㄴㅇㅍㄴㅇㄹ" localSheetId="13">#REF!</definedName>
    <definedName name="ㅁㄴㅇㅍㄴㅇㄹ">#REF!</definedName>
    <definedName name="ㅁㄴㅇㅍㅁㄴㅇㄹ" localSheetId="13">#REF!</definedName>
    <definedName name="ㅁㄴㅇㅍㅁㄴㅇㄹ">#REF!</definedName>
    <definedName name="ㅁㄴㅇㅍㅋㅌㅊㅍㅁㅇㄹ" localSheetId="13">#REF!</definedName>
    <definedName name="ㅁㄴㅇㅍㅋㅌㅊㅍㅁㅇㄹ">#REF!</definedName>
    <definedName name="ㅁㄴㅊㅍ" localSheetId="13">#REF!</definedName>
    <definedName name="ㅁㄴㅊㅍ">#REF!</definedName>
    <definedName name="ㅁㄴㅊㅍㅁㄴㅇㄻㄴㅇㄹ" localSheetId="13">#REF!</definedName>
    <definedName name="ㅁㄴㅊㅍㅁㄴㅇㄻㄴㅇㄹ">#REF!</definedName>
    <definedName name="ㅁㄴㅊㅍㅁㄴㅇㄻㄷ" localSheetId="13">#REF!</definedName>
    <definedName name="ㅁㄴㅊㅍㅁㄴㅇㄻㄷ">#REF!</definedName>
    <definedName name="ㅁㄴㅊㅍㅁㅌㅊ펌ㄴㅇㄹ" localSheetId="13" hidden="1">#REF!</definedName>
    <definedName name="ㅁㄴㅊㅍㅁㅌㅊ펌ㄴㅇㄹ" hidden="1">#REF!</definedName>
    <definedName name="ㅁㄷㄱㅂㅈㅇㄹㄴ" localSheetId="13">#REF!</definedName>
    <definedName name="ㅁㄷㄱㅂㅈㅇㄹㄴ">#REF!</definedName>
    <definedName name="ㅁㄹㄴㄹㄴ">#REF!</definedName>
    <definedName name="ㅁㄹㄴㅇ" localSheetId="9" hidden="1">{#N/A,#N/A,FALSE,"단가표지"}</definedName>
    <definedName name="ㅁㄹㄴㅇ" hidden="1">{#N/A,#N/A,FALSE,"단가표지"}</definedName>
    <definedName name="ㅁㄹㄴㅇㄻㄴㄹ" localSheetId="9" hidden="1">{#N/A,#N/A,FALSE,"골재소요량";#N/A,#N/A,FALSE,"골재소요량"}</definedName>
    <definedName name="ㅁㄹㄴㅇㄻㄴㄹ" hidden="1">{#N/A,#N/A,FALSE,"골재소요량";#N/A,#N/A,FALSE,"골재소요량"}</definedName>
    <definedName name="ㅁㄹㄴㅇㅁ" localSheetId="9" hidden="1">{#N/A,#N/A,FALSE,"표지목차"}</definedName>
    <definedName name="ㅁㄹㄴㅇㅁ" hidden="1">{#N/A,#N/A,FALSE,"표지목차"}</definedName>
    <definedName name="ㅁㄹㄹㄹ">#REF!</definedName>
    <definedName name="ㅁㄹㄻㄹㄴㅇㄻㄴ">#REF!</definedName>
    <definedName name="ㅁㄹㅇㄴ" localSheetId="9" hidden="1">{#N/A,#N/A,FALSE,"단가표지"}</definedName>
    <definedName name="ㅁㄹㅇㄴ" hidden="1">{#N/A,#N/A,FALSE,"단가표지"}</definedName>
    <definedName name="ㅁㄹㅇㅁㄴ" localSheetId="9" hidden="1">{#N/A,#N/A,FALSE,"골재소요량";#N/A,#N/A,FALSE,"골재소요량"}</definedName>
    <definedName name="ㅁㄹㅇㅁㄴ" hidden="1">{#N/A,#N/A,FALSE,"골재소요량";#N/A,#N/A,FALSE,"골재소요량"}</definedName>
    <definedName name="ㅁㄹㅈㅇㄶㅁㄴㅇ" localSheetId="13">#REF!</definedName>
    <definedName name="ㅁㄹㅈㅇㄶㅁㄴㅇ">#REF!</definedName>
    <definedName name="ㅁㄻㄴㄹ" localSheetId="9" hidden="1">{#N/A,#N/A,FALSE,"골재소요량";#N/A,#N/A,FALSE,"골재소요량"}</definedName>
    <definedName name="ㅁㄻㄴㄹ" hidden="1">{#N/A,#N/A,FALSE,"골재소요량";#N/A,#N/A,FALSE,"골재소요량"}</definedName>
    <definedName name="ㅁㄻㄴㅇㄹㄴㅇㄹㄴ" localSheetId="13" hidden="1">#REF!</definedName>
    <definedName name="ㅁㄻㄴㅇㄹㄴㅇㄹㄴ" hidden="1">#REF!</definedName>
    <definedName name="ㅁㅁ" localSheetId="13">#REF!</definedName>
    <definedName name="ㅁㅁ">#REF!</definedName>
    <definedName name="ㅁㅁ185">#REF!</definedName>
    <definedName name="ㅁㅁㅁ">#REF!</definedName>
    <definedName name="ㅁㅁㅁㅁ" localSheetId="9" hidden="1">{#N/A,#N/A,FALSE,"혼합골재"}</definedName>
    <definedName name="ㅁㅁㅁㅁ" localSheetId="13">#REF!</definedName>
    <definedName name="ㅁㅁㅁㅁ" hidden="1">{#N/A,#N/A,FALSE,"혼합골재"}</definedName>
    <definedName name="ㅁㅁㅁㅁㅁㅁ" hidden="1">#REF!</definedName>
    <definedName name="ㅁㅂ" localSheetId="13">#REF!</definedName>
    <definedName name="ㅁㅂ">#REF!</definedName>
    <definedName name="ㅁㅂㅁㅂ">#REF!</definedName>
    <definedName name="ㅁㅂㅇㅁㄴㅇ" localSheetId="13">#REF!</definedName>
    <definedName name="ㅁㅂㅇㅁㄴㅇ">#REF!</definedName>
    <definedName name="ㅁㅇ" localSheetId="9">수준점!ㅁㅇ</definedName>
    <definedName name="ㅁㅇ">[0]!ㅁㅇ</definedName>
    <definedName name="ㅁㅇㄹㄴㅇㅁㄹ" localSheetId="9" hidden="1">{#N/A,#N/A,FALSE,"운반시간"}</definedName>
    <definedName name="ㅁㅇㄹㄴㅇㅁㄹ" hidden="1">{#N/A,#N/A,FALSE,"운반시간"}</definedName>
    <definedName name="ㅁㅇㄹㅁㅈㄷㅊ" localSheetId="13">#REF!</definedName>
    <definedName name="ㅁㅇㄹㅁㅈㄷㅊ">#REF!</definedName>
    <definedName name="ㅁㅇㄻ" localSheetId="9" hidden="1">{#N/A,#N/A,FALSE,"조골재"}</definedName>
    <definedName name="ㅁㅇㄻ" localSheetId="13">#REF!</definedName>
    <definedName name="ㅁㅇㄻ" hidden="1">{#N/A,#N/A,FALSE,"조골재"}</definedName>
    <definedName name="ㅁㅇㄻㄴㄹ" localSheetId="9" hidden="1">{#N/A,#N/A,FALSE,"혼합골재"}</definedName>
    <definedName name="ㅁㅇㄻㄴㄹ" hidden="1">{#N/A,#N/A,FALSE,"혼합골재"}</definedName>
    <definedName name="ㅁㅇㄻㅇㅎ" localSheetId="9" hidden="1">{#N/A,#N/A,FALSE,"조골재"}</definedName>
    <definedName name="ㅁㅇㄻㅇㅎ" hidden="1">{#N/A,#N/A,FALSE,"조골재"}</definedName>
    <definedName name="ㅁㅇㅀㅁㅇ" localSheetId="9" hidden="1">{#N/A,#N/A,FALSE,"단가표지"}</definedName>
    <definedName name="ㅁㅇㅀㅁㅇ" hidden="1">{#N/A,#N/A,FALSE,"단가표지"}</definedName>
    <definedName name="ㅁㅇㅁㅊ" localSheetId="13">#REF!</definedName>
    <definedName name="ㅁㅇㅁㅊ">#REF!</definedName>
    <definedName name="ㅁ인ㅍㅁ닟ㅍㅁㄴㅇㄹ" localSheetId="13" hidden="1">#REF!</definedName>
    <definedName name="ㅁ인ㅍㅁ닟ㅍㅁㄴㅇㄹ" hidden="1">#REF!</definedName>
    <definedName name="ㅁ읾ㄴㅇㄻ" localSheetId="13" hidden="1">#REF!</definedName>
    <definedName name="ㅁ읾ㄴㅇㄻ" hidden="1">#REF!</definedName>
    <definedName name="ㅁㅈㄷㄻㄴㅇㅊㅍ" localSheetId="13">#REF!</definedName>
    <definedName name="ㅁㅈㄷㄻㄴㅇㅊㅍ">#REF!</definedName>
    <definedName name="ㅁㅈㄷㅅㅂㄱ흎ㅊ퓨" localSheetId="13" hidden="1">#REF!</definedName>
    <definedName name="ㅁㅈㄷㅅㅂㄱ흎ㅊ퓨" hidden="1">#REF!</definedName>
    <definedName name="ㅁㅈㅇㅍㅁㅊㅁ" localSheetId="13">#REF!</definedName>
    <definedName name="ㅁㅈㅇㅍㅁㅊㅁ">#REF!</definedName>
    <definedName name="ㅁㅊ" localSheetId="9" hidden="1">{"'Sheet1'!$A$4","'Sheet1'!$A$9:$G$28"}</definedName>
    <definedName name="ㅁㅊ" localSheetId="13" hidden="1">{"'Sheet1'!$A$4","'Sheet1'!$A$9:$G$28"}</definedName>
    <definedName name="ㅁㅊ" hidden="1">{"'Sheet1'!$A$4","'Sheet1'!$A$9:$G$28"}</definedName>
    <definedName name="ㅁㅊㅇㅍㅁㄴㅇㄻㄴㅇㄹ" hidden="1">#REF!</definedName>
    <definedName name="ㅁㅊㅊ" localSheetId="9" hidden="1">{"'Sheet1'!$A$4","'Sheet1'!$A$9:$G$28"}</definedName>
    <definedName name="ㅁㅊㅊ" localSheetId="13" hidden="1">{"'Sheet1'!$A$4","'Sheet1'!$A$9:$G$28"}</definedName>
    <definedName name="ㅁㅊㅊ" hidden="1">{"'Sheet1'!$A$4","'Sheet1'!$A$9:$G$28"}</definedName>
    <definedName name="ㅁㅊㅊ123" localSheetId="9" hidden="1">{"'Sheet1'!$A$4","'Sheet1'!$A$9:$G$28"}</definedName>
    <definedName name="ㅁㅊㅊ123" localSheetId="13" hidden="1">{"'Sheet1'!$A$4","'Sheet1'!$A$9:$G$28"}</definedName>
    <definedName name="ㅁㅊㅊ123" hidden="1">{"'Sheet1'!$A$4","'Sheet1'!$A$9:$G$28"}</definedName>
    <definedName name="ㅁㅊㅍㅋㅌㅊ">#REF!</definedName>
    <definedName name="ㅁㅍ" localSheetId="13">#REF!</definedName>
    <definedName name="ㅁㅍ">#REF!</definedName>
    <definedName name="ㅁㅍㄴㅇㅍㅁㄴㅇㄹ" localSheetId="13">#REF!</definedName>
    <definedName name="ㅁㅍㄴㅇㅍㅁㄴㅇㄹ">#REF!</definedName>
    <definedName name="ㅁㅎㄻㅇㄻ" localSheetId="9" hidden="1">{#N/A,#N/A,FALSE,"운반시간"}</definedName>
    <definedName name="ㅁㅎㄻㅇㄻ" hidden="1">{#N/A,#N/A,FALSE,"운반시간"}</definedName>
    <definedName name="ㅁㅎㅇㅀㅁㅇ" localSheetId="9" hidden="1">{#N/A,#N/A,FALSE,"2~8번"}</definedName>
    <definedName name="ㅁㅎㅇㅀㅁㅇ" hidden="1">{#N/A,#N/A,FALSE,"2~8번"}</definedName>
    <definedName name="ㅁㅎㅇㅀㅁㅎ" localSheetId="9" hidden="1">{#N/A,#N/A,FALSE,"단가표지"}</definedName>
    <definedName name="ㅁㅎㅇㅀㅁㅎ" hidden="1">{#N/A,#N/A,FALSE,"단가표지"}</definedName>
    <definedName name="마">#REF!</definedName>
    <definedName name="마1" localSheetId="13">#REF!</definedName>
    <definedName name="마1">#REF!</definedName>
    <definedName name="마가목R3">[67]데이타!$E$160</definedName>
    <definedName name="마가목R5">[67]데이타!$E$161</definedName>
    <definedName name="마가목R7">[67]데이타!$E$162</definedName>
    <definedName name="마사토" localSheetId="13">#REF!</definedName>
    <definedName name="마사토">#REF!</definedName>
    <definedName name="마사토깔기노무비" localSheetId="13">#REF!</definedName>
    <definedName name="마사토깔기노무비">#REF!</definedName>
    <definedName name="마사토깔기재료비" localSheetId="13">#REF!</definedName>
    <definedName name="마사토깔기재료비">#REF!</definedName>
    <definedName name="마이너찬넬" localSheetId="13">#REF!</definedName>
    <definedName name="마이너찬넬">#REF!</definedName>
    <definedName name="마진">#REF!</definedName>
    <definedName name="막돌담장0.9노무비" localSheetId="13">#REF!</definedName>
    <definedName name="막돌담장0.9노무비">#REF!</definedName>
    <definedName name="막돌담장0.9재료비" localSheetId="13">#REF!</definedName>
    <definedName name="막돌담장0.9재료비">#REF!</definedName>
    <definedName name="막돌담장1.2노무비" localSheetId="13">#REF!</definedName>
    <definedName name="막돌담장1.2노무비">#REF!</definedName>
    <definedName name="막돌담장1.2재료비" localSheetId="13">#REF!</definedName>
    <definedName name="막돌담장1.2재료비">#REF!</definedName>
    <definedName name="말뚝길이" localSheetId="13">#REF!</definedName>
    <definedName name="말뚝길이">#REF!</definedName>
    <definedName name="말뚝두께">#REF!</definedName>
    <definedName name="말뚝속채움" localSheetId="13">#REF!</definedName>
    <definedName name="말뚝속채움">#REF!</definedName>
    <definedName name="말뚝시험비" localSheetId="13">#REF!</definedName>
    <definedName name="말뚝시험비">#REF!</definedName>
    <definedName name="말뚝열수">#REF!</definedName>
    <definedName name="말뚝이음" localSheetId="13">#REF!</definedName>
    <definedName name="말뚝이음">#REF!</definedName>
    <definedName name="말뚝직경">#REF!</definedName>
    <definedName name="말뚝행수">#REF!</definedName>
    <definedName name="말발도리1003">[67]데이타!$E$163</definedName>
    <definedName name="말발도리1204">[67]데이타!$E$164</definedName>
    <definedName name="말발도리1506">[67]데이타!$E$165</definedName>
    <definedName name="매끈한마감" localSheetId="13">#REF!</definedName>
    <definedName name="매끈한마감">#REF!</definedName>
    <definedName name="매당가격">#REF!</definedName>
    <definedName name="매자0804">[67]데이타!$E$166</definedName>
    <definedName name="매자1005">[67]데이타!$E$167</definedName>
    <definedName name="매크로11">[103]!매크로11</definedName>
    <definedName name="매크로4">[103]C.배수관공!매크로4</definedName>
    <definedName name="매화R10">[67]데이타!$E$174</definedName>
    <definedName name="매화R4">[67]데이타!$E$171</definedName>
    <definedName name="매화R6">[67]데이타!$E$172</definedName>
    <definedName name="매화R8">[67]데이타!$E$173</definedName>
    <definedName name="맨">#REF!</definedName>
    <definedName name="맨_거">#REF!</definedName>
    <definedName name="맨_두겅">[104]수량산출!$R$121</definedName>
    <definedName name="맨_벽">#REF!</definedName>
    <definedName name="맨_사">#REF!</definedName>
    <definedName name="맨홀조서" localSheetId="13">#REF!</definedName>
    <definedName name="맨홀조서">#REF!</definedName>
    <definedName name="맨홀토공산출" localSheetId="13">#REF!</definedName>
    <definedName name="맨홀토공산출">#REF!</definedName>
    <definedName name="맨홀호수">#REF!</definedName>
    <definedName name="맨홍3호">#REF!</definedName>
    <definedName name="맷수">#REF!</definedName>
    <definedName name="맹마">#REF!</definedName>
    <definedName name="머캐덤10경" localSheetId="13">#REF!</definedName>
    <definedName name="머캐덤10경">#REF!</definedName>
    <definedName name="머캐덤10노" localSheetId="13">#REF!</definedName>
    <definedName name="머캐덤10노">#REF!</definedName>
    <definedName name="머캐덤10재" localSheetId="13">#REF!</definedName>
    <definedName name="머캐덤10재">#REF!</definedName>
    <definedName name="머캐덤8경" localSheetId="13">#REF!</definedName>
    <definedName name="머캐덤8경">#REF!</definedName>
    <definedName name="머캐덤8노" localSheetId="13">#REF!</definedName>
    <definedName name="머캐덤8노">#REF!</definedName>
    <definedName name="머캐덤8재" localSheetId="13">#REF!</definedName>
    <definedName name="머캐덤8재">#REF!</definedName>
    <definedName name="머캐덤경" localSheetId="13">#REF!</definedName>
    <definedName name="머캐덤경">#REF!</definedName>
    <definedName name="머캐덤노" localSheetId="13">#REF!</definedName>
    <definedName name="머캐덤노">#REF!</definedName>
    <definedName name="머캐덤롤러8의10톤" localSheetId="13">#REF!</definedName>
    <definedName name="머캐덤롤러8의10톤">#REF!</definedName>
    <definedName name="머캐덤재" localSheetId="13">#REF!</definedName>
    <definedName name="머캐덤재">#REF!</definedName>
    <definedName name="메1" localSheetId="13">#REF!</definedName>
    <definedName name="메1">#REF!</definedName>
    <definedName name="메2" localSheetId="13">#REF!</definedName>
    <definedName name="메2">#REF!</definedName>
    <definedName name="메3" localSheetId="13">#REF!</definedName>
    <definedName name="메3">#REF!</definedName>
    <definedName name="메4" localSheetId="13">#REF!</definedName>
    <definedName name="메4">#REF!</definedName>
    <definedName name="메타B10">[67]데이타!$E$179</definedName>
    <definedName name="메타B12">[67]데이타!$E$180</definedName>
    <definedName name="메타B15">[67]데이타!$E$181</definedName>
    <definedName name="메타B18">[67]데이타!$E$182</definedName>
    <definedName name="메타B4">[67]데이타!$E$175</definedName>
    <definedName name="메타B5">[67]데이타!$E$176</definedName>
    <definedName name="메타B6">[67]데이타!$E$177</definedName>
    <definedName name="메타B8">[67]데이타!$E$178</definedName>
    <definedName name="메탈크라운">#REF!</definedName>
    <definedName name="면벽">#REF!</definedName>
    <definedName name="면벽높이">#REF!</definedName>
    <definedName name="면벽두께">#REF!</definedName>
    <definedName name="면벽수량집계">#REF!</definedName>
    <definedName name="면벽집계">#REF!</definedName>
    <definedName name="면적">#REF!</definedName>
    <definedName name="면적_원본_읍면삭제__Query_Query" localSheetId="13">#REF!</definedName>
    <definedName name="면적_원본_읍면삭제__Query_Query">#REF!</definedName>
    <definedName name="명_성" localSheetId="13">#REF!</definedName>
    <definedName name="명_성">#REF!</definedName>
    <definedName name="명성" localSheetId="13">#REF!</definedName>
    <definedName name="명성">#REF!</definedName>
    <definedName name="명수">#REF!</definedName>
    <definedName name="명자0604">[67]데이타!$E$183</definedName>
    <definedName name="명자0805">[67]데이타!$E$184</definedName>
    <definedName name="명자1006">[67]데이타!$E$185</definedName>
    <definedName name="명자1208">[67]데이타!$E$186</definedName>
    <definedName name="명진출력" localSheetId="9">수준점!명진출력</definedName>
    <definedName name="명진출력" localSheetId="13">조사개요!명진출력</definedName>
    <definedName name="명진출력">[0]!명진출력</definedName>
    <definedName name="모21" localSheetId="9">#REF!</definedName>
    <definedName name="모21">#REF!</definedName>
    <definedName name="모감주R10">[67]데이타!$E$190</definedName>
    <definedName name="모감주R4">[67]데이타!$E$187</definedName>
    <definedName name="모감주R6">[67]데이타!$E$188</definedName>
    <definedName name="모감주R8">[67]데이타!$E$189</definedName>
    <definedName name="모감주나무H3.0xR10">#REF!</definedName>
    <definedName name="모과2005">[67]데이타!$E$191</definedName>
    <definedName name="모과2507">[67]데이타!$E$192</definedName>
    <definedName name="모과R10">[67]데이타!$E$195</definedName>
    <definedName name="모과R12">[67]데이타!$E$196</definedName>
    <definedName name="모과R15">[67]데이타!$E$197</definedName>
    <definedName name="모과R20">[67]데이타!$E$198</definedName>
    <definedName name="모과R25">[67]데이타!$E$199</definedName>
    <definedName name="모과R5">[67]데이타!$E$193</definedName>
    <definedName name="모과R8">[67]데이타!$E$194</definedName>
    <definedName name="모과나무H2.5">#REF!</definedName>
    <definedName name="모과나무H3.5">#REF!</definedName>
    <definedName name="모노륨" localSheetId="13">#REF!</definedName>
    <definedName name="모노륨">#REF!</definedName>
    <definedName name="모란5가지">[67]데이타!$E$200</definedName>
    <definedName name="모란6가지">[67]데이타!$E$201</definedName>
    <definedName name="모래" localSheetId="13">#REF!</definedName>
    <definedName name="모래">#REF!</definedName>
    <definedName name="모래운반경" localSheetId="13">#REF!</definedName>
    <definedName name="모래운반경">#REF!</definedName>
    <definedName name="모래운반노" localSheetId="13">#REF!</definedName>
    <definedName name="모래운반노">#REF!</definedName>
    <definedName name="모래운반재" localSheetId="13">#REF!</definedName>
    <definedName name="모래운반재">#REF!</definedName>
    <definedName name="모르터1노" localSheetId="13">#REF!</definedName>
    <definedName name="모르터1노">#REF!</definedName>
    <definedName name="모르터2노" localSheetId="13">#REF!</definedName>
    <definedName name="모르터2노">#REF!</definedName>
    <definedName name="모르터3노" localSheetId="13">#REF!</definedName>
    <definedName name="모르터3노">#REF!</definedName>
    <definedName name="모르터노" localSheetId="13">#REF!</definedName>
    <definedName name="모르터노">#REF!</definedName>
    <definedName name="모르터바르기바닥노무비" localSheetId="13">#REF!</definedName>
    <definedName name="모르터바르기바닥노무비">#REF!</definedName>
    <definedName name="모르터바르기바닥재료비" localSheetId="13">#REF!</definedName>
    <definedName name="모르터바르기바닥재료비">#REF!</definedName>
    <definedName name="모빌유">#REF!</definedName>
    <definedName name="모자이크">#REF!</definedName>
    <definedName name="목____도">#REF!</definedName>
    <definedName name="목도" localSheetId="13">#REF!</definedName>
    <definedName name="목도">#REF!</definedName>
    <definedName name="목도001">#REF!</definedName>
    <definedName name="목도002">#REF!</definedName>
    <definedName name="목도011">#REF!</definedName>
    <definedName name="목도982">#REF!</definedName>
    <definedName name="목도991">#REF!</definedName>
    <definedName name="목도992">#REF!</definedName>
    <definedName name="목도공">[105]기본단가표!$L$17</definedName>
    <definedName name="목련R10">[67]데이타!$E$206</definedName>
    <definedName name="목련R12">[67]데이타!$E$207</definedName>
    <definedName name="목련R15">[67]데이타!$E$208</definedName>
    <definedName name="목련R20">[67]데이타!$E$209</definedName>
    <definedName name="목련R4">[67]데이타!$E$202</definedName>
    <definedName name="목련R5">[67]데이타!$E$203</definedName>
    <definedName name="목련R6">[67]데이타!$E$204</definedName>
    <definedName name="목련R8">[67]데이타!$E$205</definedName>
    <definedName name="목서1506">[67]데이타!$E$213</definedName>
    <definedName name="목서2012">[67]데이타!$E$214</definedName>
    <definedName name="목서2515">[67]데이타!$E$215</definedName>
    <definedName name="목수국1006">[67]데이타!$E$210</definedName>
    <definedName name="목수국1208">[67]데이타!$E$211</definedName>
    <definedName name="목수국1510">[67]데이타!$E$212</definedName>
    <definedName name="목재경비">#REF!</definedName>
    <definedName name="목재노무">#REF!</definedName>
    <definedName name="목재재료">#REF!</definedName>
    <definedName name="목재훈증소독경비" localSheetId="13">#REF!</definedName>
    <definedName name="목재훈증소독경비">#REF!</definedName>
    <definedName name="목재훈증소독노무비" localSheetId="13">#REF!</definedName>
    <definedName name="목재훈증소독노무비">#REF!</definedName>
    <definedName name="목재훈증소독재료비" localSheetId="13">#REF!</definedName>
    <definedName name="목재훈증소독재료비">#REF!</definedName>
    <definedName name="목조각공" localSheetId="13">#REF!</definedName>
    <definedName name="목조각공">#REF!</definedName>
    <definedName name="목조각공001">#REF!</definedName>
    <definedName name="목조각공002">#REF!</definedName>
    <definedName name="목조각공011">#REF!</definedName>
    <definedName name="목조각공982">#REF!</definedName>
    <definedName name="목조각공991">#REF!</definedName>
    <definedName name="목조각공992">#REF!</definedName>
    <definedName name="목차1">#REF!</definedName>
    <definedName name="목차2" localSheetId="13">#REF!</definedName>
    <definedName name="목차2">#REF!</definedName>
    <definedName name="몰라">#REF!</definedName>
    <definedName name="몰탈1">#REF!</definedName>
    <definedName name="몰탈2">#REF!</definedName>
    <definedName name="못" localSheetId="13">#REF!</definedName>
    <definedName name="못">#REF!</definedName>
    <definedName name="못25" localSheetId="13">#REF!</definedName>
    <definedName name="못25">#REF!</definedName>
    <definedName name="못50" localSheetId="13">#REF!</definedName>
    <definedName name="못50">#REF!</definedName>
    <definedName name="못75" localSheetId="13">#REF!</definedName>
    <definedName name="못75">#REF!</definedName>
    <definedName name="무1" localSheetId="9">#REF!,#REF!,#REF!,#REF!,#REF!,#REF!</definedName>
    <definedName name="무1">#REF!,#REF!,#REF!,#REF!,#REF!,#REF!</definedName>
    <definedName name="무10">#REF!,#REF!,#REF!,#REF!,#REF!,#REF!,#REF!</definedName>
    <definedName name="무11">#REF!,#REF!,#REF!,#REF!,#REF!,#REF!,#REF!</definedName>
    <definedName name="무12">#REF!,#REF!,#REF!,#REF!,#REF!,#REF!,#REF!</definedName>
    <definedName name="무13">#REF!,#REF!,#REF!,#REF!,#REF!,#REF!,#REF!</definedName>
    <definedName name="무14">#REF!,#REF!,#REF!,#REF!,#REF!,#REF!,#REF!</definedName>
    <definedName name="무15">#REF!,#REF!,#REF!,#REF!,#REF!</definedName>
    <definedName name="무2">#REF!,#REF!,#REF!,#REF!,#REF!,#REF!,#REF!</definedName>
    <definedName name="무3">#REF!,#REF!,#REF!,#REF!,#REF!,#REF!,#REF!</definedName>
    <definedName name="무4">#REF!,#REF!,#REF!,#REF!,#REF!,#REF!,#REF!</definedName>
    <definedName name="무5">#REF!,#REF!,#REF!,#REF!,#REF!,#REF!,#REF!</definedName>
    <definedName name="무6">#REF!,#REF!,#REF!,#REF!,#REF!,#REF!,#REF!</definedName>
    <definedName name="무7">#REF!,#REF!,#REF!,#REF!,#REF!,#REF!,#REF!</definedName>
    <definedName name="무8">#REF!,#REF!,#REF!,#REF!,#REF!,#REF!,#REF!</definedName>
    <definedName name="무9">#REF!,#REF!,#REF!,#REF!,#REF!,#REF!,#REF!</definedName>
    <definedName name="무궁화1003">[67]데이타!$E$216</definedName>
    <definedName name="무궁화1203">[67]데이타!$E$217</definedName>
    <definedName name="무궁화1504">[67]데이타!$E$218</definedName>
    <definedName name="무궁화1805">[67]데이타!$E$219</definedName>
    <definedName name="무궁화2006">[67]데이타!$E$220</definedName>
    <definedName name="무근콘경">[75]관급자재대!#REF!</definedName>
    <definedName name="무근콘노">[75]관급자재대!#REF!</definedName>
    <definedName name="무근콘재">[75]관급자재대!#REF!</definedName>
    <definedName name="무근콘크리트타설">#REF!</definedName>
    <definedName name="무근콘크리트헐기">#REF!</definedName>
    <definedName name="무농1호" localSheetId="13">#REF!</definedName>
    <definedName name="무농1호">#REF!</definedName>
    <definedName name="무농2호" localSheetId="13">#REF!</definedName>
    <definedName name="무농2호">#REF!</definedName>
    <definedName name="무늬1">'[106]계림(함평)'!#REF!</definedName>
    <definedName name="무늬2">'[106]계림(장성)'!#REF!</definedName>
    <definedName name="무늬거푸집" localSheetId="13">#REF!</definedName>
    <definedName name="무늬거푸집">#REF!</definedName>
    <definedName name="무면1">#REF!,#REF!,#REF!,#REF!,#REF!,#REF!</definedName>
    <definedName name="무면10">#REF!,#REF!,#REF!,#REF!,#REF!,#REF!,#REF!</definedName>
    <definedName name="무면11">#REF!,#REF!,#REF!,#REF!,#REF!,#REF!,#REF!</definedName>
    <definedName name="무면12">#REF!,#REF!,#REF!,#REF!,#REF!,#REF!,#REF!</definedName>
    <definedName name="무면13">#REF!,#REF!,#REF!,#REF!,#REF!,#REF!,#REF!</definedName>
    <definedName name="무면14">#REF!,#REF!,#REF!,#REF!,#REF!,#REF!,#REF!</definedName>
    <definedName name="무면15">#REF!,#REF!,#REF!,#REF!,#REF!</definedName>
    <definedName name="무면2">#REF!,#REF!,#REF!,#REF!,#REF!,#REF!,#REF!</definedName>
    <definedName name="무면3">#REF!,#REF!,#REF!,#REF!,#REF!,#REF!,#REF!</definedName>
    <definedName name="무면4">#REF!,#REF!,#REF!,#REF!,#REF!,#REF!,#REF!</definedName>
    <definedName name="무면5">#REF!,#REF!,#REF!,#REF!,#REF!,#REF!,#REF!</definedName>
    <definedName name="무면6">#REF!,#REF!,#REF!,#REF!,#REF!,#REF!,#REF!</definedName>
    <definedName name="무면7">#REF!,#REF!,#REF!,#REF!,#REF!,#REF!,#REF!</definedName>
    <definedName name="무면8">#REF!,#REF!,#REF!,#REF!,#REF!,#REF!,#REF!</definedName>
    <definedName name="무면9">#REF!,#REF!,#REF!,#REF!,#REF!,#REF!,#REF!</definedName>
    <definedName name="무사복구">[80]일위대가!#REF!</definedName>
    <definedName name="무선안테나공" localSheetId="13">#REF!</definedName>
    <definedName name="무선안테나공">#REF!</definedName>
    <definedName name="무선안테나공001">#REF!</definedName>
    <definedName name="무선안테나공002">#REF!</definedName>
    <definedName name="무선안테나공011">#REF!</definedName>
    <definedName name="무선안테나공982">#REF!</definedName>
    <definedName name="무선안테나공991">#REF!</definedName>
    <definedName name="무선안테나공992">#REF!</definedName>
    <definedName name="무수축몰탈">#REF!</definedName>
    <definedName name="무수축콘크리트">#REF!</definedName>
    <definedName name="문고리" localSheetId="13">#REF!</definedName>
    <definedName name="문고리">#REF!</definedName>
    <definedName name="문양노" localSheetId="13">#REF!</definedName>
    <definedName name="문양노">#REF!</definedName>
    <definedName name="문화재">[82]직접인건비!#REF!</definedName>
    <definedName name="물가자료" localSheetId="13">#REF!</definedName>
    <definedName name="물가자료">#REF!</definedName>
    <definedName name="물관경비">#REF!</definedName>
    <definedName name="물관노무">#REF!</definedName>
    <definedName name="물관재료">#REF!</definedName>
    <definedName name="물리탐사" localSheetId="13">#REF!</definedName>
    <definedName name="물리탐사">#REF!</definedName>
    <definedName name="물수경비">#REF!</definedName>
    <definedName name="물수노무">#REF!</definedName>
    <definedName name="물수재료">#REF!</definedName>
    <definedName name="물탱크5500L" localSheetId="13">#REF!</definedName>
    <definedName name="물탱크5500L">#REF!</definedName>
    <definedName name="물탱크경" localSheetId="13">#REF!</definedName>
    <definedName name="물탱크경">#REF!</definedName>
    <definedName name="물탱크노" localSheetId="13">#REF!</definedName>
    <definedName name="물탱크노">#REF!</definedName>
    <definedName name="물탱크재" localSheetId="13">#REF!</definedName>
    <definedName name="물탱크재">#REF!</definedName>
    <definedName name="물푸경" localSheetId="13">#REF!</definedName>
    <definedName name="물푸경">#REF!</definedName>
    <definedName name="물푸노" localSheetId="13">#REF!</definedName>
    <definedName name="물푸노">#REF!</definedName>
    <definedName name="물푸레R5">[67]데이타!$E$221</definedName>
    <definedName name="물푸레R6">[67]데이타!$E$222</definedName>
    <definedName name="물푸레R8">[67]데이타!$E$223</definedName>
    <definedName name="물푸재" localSheetId="13">#REF!</definedName>
    <definedName name="물푸재">#REF!</definedName>
    <definedName name="뭔가?">#REF!</definedName>
    <definedName name="뮤">#REF!</definedName>
    <definedName name="뮤2">#REF!</definedName>
    <definedName name="미_장_공">#REF!</definedName>
    <definedName name="미5">#REF!</definedName>
    <definedName name="미선0804">[67]데이타!$E$224</definedName>
    <definedName name="미선1206">[67]데이타!$E$225</definedName>
    <definedName name="미장공" localSheetId="13">#REF!</definedName>
    <definedName name="미장공">#REF!</definedName>
    <definedName name="미장공001">#REF!</definedName>
    <definedName name="미장공002">#REF!</definedName>
    <definedName name="미장공011">#REF!</definedName>
    <definedName name="미장공982">#REF!</definedName>
    <definedName name="미장공991">#REF!</definedName>
    <definedName name="미장공992">#REF!</definedName>
    <definedName name="믹서경" localSheetId="13">#REF!</definedName>
    <definedName name="믹서경">#REF!</definedName>
    <definedName name="믹서노" localSheetId="13">#REF!</definedName>
    <definedName name="믹서노">#REF!</definedName>
    <definedName name="믹서재" localSheetId="13">#REF!</definedName>
    <definedName name="믹서재">#REF!</definedName>
    <definedName name="민" localSheetId="13">#REF!</definedName>
    <definedName name="민">#REF!</definedName>
    <definedName name="민ㅇ린ㅇ러" localSheetId="13">#REF!</definedName>
    <definedName name="민ㅇ린ㅇ러">#REF!</definedName>
    <definedName name="밈ㄴ인이애ㅣㅏ잉르ㅏ댜ㅐㅇㄹ" localSheetId="13">#REF!</definedName>
    <definedName name="밈ㄴ인이애ㅣㅏ잉르ㅏ댜ㅐㅇㄹ">#REF!</definedName>
    <definedName name="밑변">#REF!</definedName>
    <definedName name="ㅂ" localSheetId="9" hidden="1">{#N/A,#N/A,FALSE,"표지목차"}</definedName>
    <definedName name="ㅂ" localSheetId="13">조사개요!ㅂ</definedName>
    <definedName name="ㅂ" hidden="1">{#N/A,#N/A,FALSE,"표지목차"}</definedName>
    <definedName name="ㅂㄴㄹㅇㄹ" localSheetId="13">#REF!</definedName>
    <definedName name="ㅂㄴㄹㅇㄹ">#REF!</definedName>
    <definedName name="ㅂㅁㅂㅁㅂㅁㅂㅁㅂㅁ" localSheetId="9" hidden="1">{"'중기작업1'!$A$1:$V$18"}</definedName>
    <definedName name="ㅂㅁㅂㅁㅂㅁㅂㅁㅂㅁ" hidden="1">{"'중기작업1'!$A$1:$V$18"}</definedName>
    <definedName name="ㅂㅁㅋㅂ">#REF!</definedName>
    <definedName name="ㅂㅂ" localSheetId="9" hidden="1">{#N/A,#N/A,FALSE,"단가표지"}</definedName>
    <definedName name="ㅂㅂ" localSheetId="13" hidden="1">{"'Sheet1'!$A$4","'Sheet1'!$A$9:$G$28"}</definedName>
    <definedName name="ㅂㅂ" hidden="1">{#N/A,#N/A,FALSE,"단가표지"}</definedName>
    <definedName name="ㅂㅂ1" localSheetId="9" hidden="1">{"'Sheet1'!$A$4","'Sheet1'!$A$9:$G$28"}</definedName>
    <definedName name="ㅂㅂ1" localSheetId="13" hidden="1">{"'Sheet1'!$A$4","'Sheet1'!$A$9:$G$28"}</definedName>
    <definedName name="ㅂㅂ1" hidden="1">{"'Sheet1'!$A$4","'Sheet1'!$A$9:$G$28"}</definedName>
    <definedName name="ㅂㅂㅂ" localSheetId="9" hidden="1">{#N/A,#N/A,FALSE,"토공2"}</definedName>
    <definedName name="ㅂㅂㅂ" hidden="1">{#N/A,#N/A,FALSE,"토공2"}</definedName>
    <definedName name="ㅂㅂㅂㅂ" localSheetId="9" hidden="1">{#N/A,#N/A,FALSE,"조골재"}</definedName>
    <definedName name="ㅂㅂㅂㅂ" hidden="1">{#N/A,#N/A,FALSE,"조골재"}</definedName>
    <definedName name="ㅂㅂㅂㅂㅂ">#REF!</definedName>
    <definedName name="ㅂㅈ" localSheetId="9" hidden="1">{#N/A,#N/A,TRUE,"1";#N/A,#N/A,TRUE,"2";#N/A,#N/A,TRUE,"3";#N/A,#N/A,TRUE,"4";#N/A,#N/A,TRUE,"5";#N/A,#N/A,TRUE,"6";#N/A,#N/A,TRUE,"7"}</definedName>
    <definedName name="ㅂㅈ" hidden="1">{#N/A,#N/A,TRUE,"1";#N/A,#N/A,TRUE,"2";#N/A,#N/A,TRUE,"3";#N/A,#N/A,TRUE,"4";#N/A,#N/A,TRUE,"5";#N/A,#N/A,TRUE,"6";#N/A,#N/A,TRUE,"7"}</definedName>
    <definedName name="ㅂㅈㄷ" localSheetId="9" hidden="1">{#N/A,#N/A,FALSE,"전열산출서"}</definedName>
    <definedName name="ㅂㅈㄷ" localSheetId="13">#REF!</definedName>
    <definedName name="ㅂㅈㄷ" hidden="1">{#N/A,#N/A,FALSE,"전열산출서"}</definedName>
    <definedName name="ㅂㅈㅈ">#REF!</definedName>
    <definedName name="ㅂㅈㅎㅁㅇㄴ" localSheetId="13">#REF!</definedName>
    <definedName name="ㅂㅈㅎㅁㅇㄴ">#REF!</definedName>
    <definedName name="ㅂㅋ">#REF!</definedName>
    <definedName name="바">#REF!</definedName>
    <definedName name="바니쉬" localSheetId="13">#REF!</definedName>
    <definedName name="바니쉬">#REF!</definedName>
    <definedName name="바닥타일" localSheetId="13">#REF!</definedName>
    <definedName name="바닥타일">#REF!</definedName>
    <definedName name="바닥타일노무비" localSheetId="13">#REF!</definedName>
    <definedName name="바닥타일노무비">#REF!</definedName>
    <definedName name="바닥타일자재비" localSheetId="13">#REF!</definedName>
    <definedName name="바닥타일자재비">#REF!</definedName>
    <definedName name="바람경비">#REF!</definedName>
    <definedName name="바람노무">#REF!</definedName>
    <definedName name="바람재료">#REF!</definedName>
    <definedName name="바보">'[93]ⴭⴭⴭⴭⴭ'!#REF!</definedName>
    <definedName name="바탕체" localSheetId="13">#REF!</definedName>
    <definedName name="바탕체">#REF!</definedName>
    <definedName name="박광수">#REF!</definedName>
    <definedName name="박리제" localSheetId="13">#REF!</definedName>
    <definedName name="박리제">#REF!</definedName>
    <definedName name="박미현">#REF!</definedName>
    <definedName name="박스">[107]!일위코드입력매크로</definedName>
    <definedName name="반사" localSheetId="9" hidden="1">{#N/A,#N/A,FALSE,"포장단가"}</definedName>
    <definedName name="반사" hidden="1">{#N/A,#N/A,FALSE,"포장단가"}</definedName>
    <definedName name="반사경노" localSheetId="13">#REF!</definedName>
    <definedName name="반사경노">#REF!</definedName>
    <definedName name="반사경지주노" localSheetId="13">#REF!</definedName>
    <definedName name="반사경지주노">#REF!</definedName>
    <definedName name="반송1012">[67]데이타!$E$148</definedName>
    <definedName name="반송1215">[67]데이타!$E$149</definedName>
    <definedName name="반송1518">[67]데이타!$E$150</definedName>
    <definedName name="반송1520">[67]데이타!$E$151</definedName>
    <definedName name="반송2022">[67]데이타!$E$152</definedName>
    <definedName name="반중력산근">#REF!</definedName>
    <definedName name="반토압도">'[11]DATA 입력란'!$D$34</definedName>
    <definedName name="반토압콘">'[11]DATA 입력란'!$D$29</definedName>
    <definedName name="발전기" localSheetId="13">#REF!</definedName>
    <definedName name="발전기">#REF!</definedName>
    <definedName name="발행종류" localSheetId="13">#REF!</definedName>
    <definedName name="발행종류">#REF!</definedName>
    <definedName name="방_모">[71]수량산출!#REF!</definedName>
    <definedName name="방부B형">[101]일위대가!#REF!</definedName>
    <definedName name="방부대형">[108]일위대가!#REF!</definedName>
    <definedName name="방부이각">[101]일위대가!#REF!</definedName>
    <definedName name="방수1">#REF!</definedName>
    <definedName name="방수2">#REF!</definedName>
    <definedName name="방수3">#REF!</definedName>
    <definedName name="방수4">#REF!</definedName>
    <definedName name="방수공" localSheetId="13">#REF!</definedName>
    <definedName name="방수공">#REF!</definedName>
    <definedName name="방수공001">#REF!</definedName>
    <definedName name="방수공002">#REF!</definedName>
    <definedName name="방수공011">#REF!</definedName>
    <definedName name="방수공982">#REF!</definedName>
    <definedName name="방수공991">#REF!</definedName>
    <definedName name="방수공992">#REF!</definedName>
    <definedName name="방수몰탈">#REF!</definedName>
    <definedName name="방수액" localSheetId="13">#REF!</definedName>
    <definedName name="방수액">#REF!</definedName>
    <definedName name="방습비닐" localSheetId="13">#REF!</definedName>
    <definedName name="방습비닐">#REF!</definedName>
    <definedName name="방습비닐깔기노무비" localSheetId="13">#REF!</definedName>
    <definedName name="방습비닐깔기노무비">#REF!</definedName>
    <definedName name="방습비닐깔기재료비" localSheetId="13">#REF!</definedName>
    <definedName name="방습비닐깔기재료비">#REF!</definedName>
    <definedName name="방습필름" localSheetId="13">#REF!</definedName>
    <definedName name="방습필름">#REF!</definedName>
    <definedName name="방아보토적표">#REF!</definedName>
    <definedName name="방음벽">#REF!</definedName>
    <definedName name="방진고무50" localSheetId="13">#REF!</definedName>
    <definedName name="방진고무50">#REF!</definedName>
    <definedName name="방콘2">'[72]대창(장성)'!$AL$481</definedName>
    <definedName name="방호벽" localSheetId="13">#REF!</definedName>
    <definedName name="방호벽">#REF!</definedName>
    <definedName name="방호벽조서" localSheetId="13">#REF!</definedName>
    <definedName name="방호벽조서">#REF!</definedName>
    <definedName name="방호벽폭편측" localSheetId="13">#REF!</definedName>
    <definedName name="방호벽폭편측">#REF!</definedName>
    <definedName name="방화문" localSheetId="13">#REF!</definedName>
    <definedName name="방화문">#REF!</definedName>
    <definedName name="배" localSheetId="13">#REF!</definedName>
    <definedName name="배">#REF!</definedName>
    <definedName name="배_관_공">#REF!</definedName>
    <definedName name="배1" localSheetId="9">수준점!배1</definedName>
    <definedName name="배1" localSheetId="13">조사개요!배1</definedName>
    <definedName name="배1">[0]!배1</definedName>
    <definedName name="배관공" localSheetId="9">#REF!</definedName>
    <definedName name="배관공" localSheetId="13">#REF!</definedName>
    <definedName name="배관공">#REF!</definedName>
    <definedName name="배관공001">#REF!</definedName>
    <definedName name="배관공002">#REF!</definedName>
    <definedName name="배관공011">#REF!</definedName>
    <definedName name="배관공982">#REF!</definedName>
    <definedName name="배관공991">#REF!</definedName>
    <definedName name="배관공992">#REF!</definedName>
    <definedName name="배롱나무H2.5xR7">#REF!</definedName>
    <definedName name="배롱나무H3.5xR20">#REF!</definedName>
    <definedName name="배면방수">[74]구체!$AU$198</definedName>
    <definedName name="배수2" localSheetId="9" hidden="1">{#N/A,#N/A,FALSE,"배수1"}</definedName>
    <definedName name="배수2" hidden="1">{#N/A,#N/A,FALSE,"배수1"}</definedName>
    <definedName name="배수경비">#REF!</definedName>
    <definedName name="배수공ㄴ" localSheetId="13">#REF!</definedName>
    <definedName name="배수공ㄴ">#REF!</definedName>
    <definedName name="배수공수량집계표" localSheetId="13">#REF!</definedName>
    <definedName name="배수공수량집계표">#REF!</definedName>
    <definedName name="배수공집계" localSheetId="13">#REF!</definedName>
    <definedName name="배수공집계">#REF!</definedName>
    <definedName name="배수공표지">#REF!</definedName>
    <definedName name="배수관" localSheetId="9" hidden="1">{"'결과(하)'!$L$24"}</definedName>
    <definedName name="배수관" hidden="1">{"'결과(하)'!$L$24"}</definedName>
    <definedName name="배수관날개벽" localSheetId="13">#REF!</definedName>
    <definedName name="배수관날개벽">#REF!</definedName>
    <definedName name="배수구조물공총재">#REF!</definedName>
    <definedName name="배수구조물토공">#REF!</definedName>
    <definedName name="배수깨기" localSheetId="9">수준점!배수깨기</definedName>
    <definedName name="배수깨기">[0]!배수깨기</definedName>
    <definedName name="배수깨기.." localSheetId="9">수준점!배수깨기..</definedName>
    <definedName name="배수깨기..">[0]!배수깨기..</definedName>
    <definedName name="배수노무" localSheetId="9">#REF!</definedName>
    <definedName name="배수노무">#REF!</definedName>
    <definedName name="배수로" localSheetId="9">#REF!</definedName>
    <definedName name="배수로">#REF!</definedName>
    <definedName name="배수재료">#REF!</definedName>
    <definedName name="배수토공계">#REF!</definedName>
    <definedName name="배수특성">#REF!</definedName>
    <definedName name="배전전공" localSheetId="13">#REF!</definedName>
    <definedName name="배전전공">#REF!</definedName>
    <definedName name="배전전공001">#REF!</definedName>
    <definedName name="배전전공002">#REF!</definedName>
    <definedName name="배전전공011">#REF!</definedName>
    <definedName name="배전전공982">#REF!</definedName>
    <definedName name="배전전공991">#REF!</definedName>
    <definedName name="배전전공992">#REF!</definedName>
    <definedName name="배전활선전공" localSheetId="13">#REF!</definedName>
    <definedName name="배전활선전공">#REF!</definedName>
    <definedName name="배전활선전공001">#REF!</definedName>
    <definedName name="배전활선전공002">#REF!</definedName>
    <definedName name="배전활선전공011">#REF!</definedName>
    <definedName name="배전활선전공982">#REF!</definedName>
    <definedName name="배전활선전공991">#REF!</definedName>
    <definedName name="배전활선전공992">#REF!</definedName>
    <definedName name="백" localSheetId="9" hidden="1">{#N/A,#N/A,FALSE,"전열산출서"}</definedName>
    <definedName name="백" hidden="1">{#N/A,#N/A,FALSE,"전열산출서"}</definedName>
    <definedName name="백동진" localSheetId="9" hidden="1">{#N/A,#N/A,FALSE,"전열산출서"}</definedName>
    <definedName name="백동진" hidden="1">{#N/A,#N/A,FALSE,"전열산출서"}</definedName>
    <definedName name="백동혁" localSheetId="9" hidden="1">{#N/A,#N/A,FALSE,"전열산출서"}</definedName>
    <definedName name="백동혁" hidden="1">{#N/A,#N/A,FALSE,"전열산출서"}</definedName>
    <definedName name="백성진" localSheetId="9" hidden="1">{#N/A,#N/A,FALSE,"전열산출서"}</definedName>
    <definedName name="백성진" hidden="1">{#N/A,#N/A,FALSE,"전열산출서"}</definedName>
    <definedName name="백승진" localSheetId="9" hidden="1">{#N/A,#N/A,FALSE,"전열산출서"}</definedName>
    <definedName name="백승진" hidden="1">{#N/A,#N/A,FALSE,"전열산출서"}</definedName>
    <definedName name="백시멘트" localSheetId="13">#REF!</definedName>
    <definedName name="백시멘트">#REF!</definedName>
    <definedName name="백종혁" localSheetId="9" hidden="1">{#N/A,#N/A,FALSE,"전열산출서"}</definedName>
    <definedName name="백종혁" hidden="1">{#N/A,#N/A,FALSE,"전열산출서"}</definedName>
    <definedName name="백철쭉H0.3">#REF!</definedName>
    <definedName name="백호0.4경" localSheetId="13">#REF!</definedName>
    <definedName name="백호0.4경">#REF!</definedName>
    <definedName name="백호0.4노" localSheetId="13">#REF!</definedName>
    <definedName name="백호0.4노">#REF!</definedName>
    <definedName name="백호0.4재" localSheetId="13">#REF!</definedName>
    <definedName name="백호0.4재">#REF!</definedName>
    <definedName name="백호0.7경" localSheetId="13">#REF!</definedName>
    <definedName name="백호0.7경">#REF!</definedName>
    <definedName name="백호0.7노" localSheetId="13">#REF!</definedName>
    <definedName name="백호0.7노">#REF!</definedName>
    <definedName name="백호0.7재" localSheetId="13">#REF!</definedName>
    <definedName name="백호0.7재">#REF!</definedName>
    <definedName name="백호우BH07" localSheetId="13">#REF!</definedName>
    <definedName name="백호우BH07">#REF!</definedName>
    <definedName name="버림돌출폭">#REF!</definedName>
    <definedName name="버림두께">#REF!</definedName>
    <definedName name="버림콘크리트">#REF!</definedName>
    <definedName name="버림콘크리트2">[109]시점교대!$AG$69</definedName>
    <definedName name="번들1호" localSheetId="13">#REF!</definedName>
    <definedName name="번들1호">#REF!</definedName>
    <definedName name="번들2호" localSheetId="13">#REF!</definedName>
    <definedName name="번들2호">#REF!</definedName>
    <definedName name="번들3호" localSheetId="13">#REF!</definedName>
    <definedName name="번들3호">#REF!</definedName>
    <definedName name="번호">'[110]Sheet1 (2)'!#REF!</definedName>
    <definedName name="번호1">#REF!</definedName>
    <definedName name="벌목공" localSheetId="13">#REF!</definedName>
    <definedName name="벌목공">#REF!</definedName>
    <definedName name="벌목공011">#REF!</definedName>
    <definedName name="벌목부" localSheetId="13">#REF!</definedName>
    <definedName name="벌목부">#REF!</definedName>
    <definedName name="벌목부001">#REF!</definedName>
    <definedName name="벌목부002">#REF!</definedName>
    <definedName name="벌목부982">#REF!</definedName>
    <definedName name="벌목부991">#REF!</definedName>
    <definedName name="벌목부992">#REF!</definedName>
    <definedName name="범용기능" localSheetId="9">BlankMacro1</definedName>
    <definedName name="범용기능" localSheetId="11">BlankMacro1</definedName>
    <definedName name="범용기능">BlankMacro1</definedName>
    <definedName name="범용기본" localSheetId="9">#REF!</definedName>
    <definedName name="범용기본">#REF!</definedName>
    <definedName name="범용도로" localSheetId="9">#REF!</definedName>
    <definedName name="범용도로">#REF!</definedName>
    <definedName name="범용도입" localSheetId="9">#REF!</definedName>
    <definedName name="범용도입">#REF!</definedName>
    <definedName name="범용도입비">#REF!</definedName>
    <definedName name="범용상수">#REF!</definedName>
    <definedName name="범용스텝당인건비">#REF!</definedName>
    <definedName name="범용추가">#REF!</definedName>
    <definedName name="범용커스터마이징" localSheetId="9">BlankMacro1</definedName>
    <definedName name="범용커스터마이징" localSheetId="11">BlankMacro1</definedName>
    <definedName name="범용커스터마이징">BlankMacro1</definedName>
    <definedName name="범용하수" localSheetId="9">#REF!</definedName>
    <definedName name="범용하수">#REF!</definedName>
    <definedName name="벽_돌__블_럭__제_작_공" localSheetId="9">#REF!</definedName>
    <definedName name="벽_돌__블_럭__제_작_공">#REF!</definedName>
    <definedName name="벽돌" localSheetId="13">#REF!</definedName>
    <definedName name="벽돌">#REF!</definedName>
    <definedName name="벽돌_블럭_제작공011">#REF!</definedName>
    <definedName name="벽돌_블록_제작공001">#REF!</definedName>
    <definedName name="벽돌_블록_제작공002">#REF!</definedName>
    <definedName name="벽돌_블록_제작공982">#REF!</definedName>
    <definedName name="벽돌_블록_제작공991">#REF!</definedName>
    <definedName name="벽돌_블록_제작공992">#REF!</definedName>
    <definedName name="벽돌제작공" localSheetId="13">#REF!</definedName>
    <definedName name="벽돌제작공">#REF!</definedName>
    <definedName name="벽지바르기노무비" localSheetId="13">#REF!</definedName>
    <definedName name="벽지바르기노무비">#REF!</definedName>
    <definedName name="벽지바르기재료비" localSheetId="13">#REF!</definedName>
    <definedName name="벽지바르기재료비">#REF!</definedName>
    <definedName name="벽체1">#REF!</definedName>
    <definedName name="벽체높이">#REF!</definedName>
    <definedName name="벽체두께" localSheetId="13">#REF!</definedName>
    <definedName name="벽체두께">#REF!</definedName>
    <definedName name="벽체폭">#REF!</definedName>
    <definedName name="벽타일" localSheetId="13">#REF!</definedName>
    <definedName name="벽타일">#REF!</definedName>
    <definedName name="변간접노무비">#REF!</definedName>
    <definedName name="변간접노무비율">#REF!</definedName>
    <definedName name="변경" localSheetId="9" hidden="1">{#N/A,#N/A,FALSE,"포장단가"}</definedName>
    <definedName name="변경" hidden="1">{#N/A,#N/A,FALSE,"포장단가"}</definedName>
    <definedName name="변경개요1">#REF!</definedName>
    <definedName name="변경개요2">#REF!</definedName>
    <definedName name="변경개요3">#REF!</definedName>
    <definedName name="변경개요4">#REF!</definedName>
    <definedName name="변경공사원가">#REF!</definedName>
    <definedName name="변경비">#REF!</definedName>
    <definedName name="변공급가액">#REF!</definedName>
    <definedName name="변기타경비">#REF!</definedName>
    <definedName name="변기타경비율">#REF!</definedName>
    <definedName name="변노무비">#REF!</definedName>
    <definedName name="변도급액">#REF!</definedName>
    <definedName name="변부가가치세">#REF!</definedName>
    <definedName name="변산재보험료">#REF!</definedName>
    <definedName name="변산재보험료율">#REF!</definedName>
    <definedName name="변순공사원가">#REF!</definedName>
    <definedName name="변안전관리비">#REF!</definedName>
    <definedName name="변안전관리비율">#REF!</definedName>
    <definedName name="변이윤">#REF!</definedName>
    <definedName name="변이윤율">#REF!</definedName>
    <definedName name="변이윤조정액">#REF!</definedName>
    <definedName name="변일반관리비">#REF!</definedName>
    <definedName name="변일반관리비율">#REF!</definedName>
    <definedName name="변재료비">#REF!</definedName>
    <definedName name="변전전공001">#REF!</definedName>
    <definedName name="변전전공002">#REF!</definedName>
    <definedName name="변전전공011">#REF!</definedName>
    <definedName name="변전전공982">#REF!</definedName>
    <definedName name="변전전공991">#REF!</definedName>
    <definedName name="변전전공992">#REF!</definedName>
    <definedName name="별첨" localSheetId="9" hidden="1">{#N/A,#N/A,FALSE,"조골재"}</definedName>
    <definedName name="별첨" hidden="1">{#N/A,#N/A,FALSE,"조골재"}</definedName>
    <definedName name="볏단" localSheetId="13">#REF!</definedName>
    <definedName name="볏단">#REF!</definedName>
    <definedName name="보">#REF!</definedName>
    <definedName name="보_온_공">#REF!</definedName>
    <definedName name="보고경비">#REF!</definedName>
    <definedName name="보고노무">#REF!</definedName>
    <definedName name="보고서인쇄비">[82]직접인건비!#REF!</definedName>
    <definedName name="보고재료">#REF!</definedName>
    <definedName name="보링공">#REF!</definedName>
    <definedName name="보링공_지질조사" localSheetId="13">#REF!</definedName>
    <definedName name="보링공_지질조사">#REF!</definedName>
    <definedName name="보링공_지질조사001">#REF!</definedName>
    <definedName name="보링공_지질조사002">#REF!</definedName>
    <definedName name="보링공_지질조사011">#REF!</definedName>
    <definedName name="보링공_지질조사982">#REF!</definedName>
    <definedName name="보링공_지질조사991">#REF!</definedName>
    <definedName name="보링공_지질조사992">#REF!</definedName>
    <definedName name="보상비수">#REF!</definedName>
    <definedName name="보상비평">#REF!</definedName>
    <definedName name="보성토공" localSheetId="9">수준점!보성토공</definedName>
    <definedName name="보성토공">[0]!보성토공</definedName>
    <definedName name="보안공" localSheetId="9">#REF!</definedName>
    <definedName name="보안공" localSheetId="13">#REF!</definedName>
    <definedName name="보안공">#REF!</definedName>
    <definedName name="보안공001">#REF!</definedName>
    <definedName name="보안공002">#REF!</definedName>
    <definedName name="보안공011">#REF!</definedName>
    <definedName name="보안공982">#REF!</definedName>
    <definedName name="보안공991">#REF!</definedName>
    <definedName name="보안공992">#REF!</definedName>
    <definedName name="보온공" localSheetId="13">#REF!</definedName>
    <definedName name="보온공">#REF!</definedName>
    <definedName name="보온공001">#REF!</definedName>
    <definedName name="보온공002">#REF!</definedName>
    <definedName name="보온공011">#REF!</definedName>
    <definedName name="보온공982">#REF!</definedName>
    <definedName name="보온공991">#REF!</definedName>
    <definedName name="보온공992">#REF!</definedName>
    <definedName name="보완자료복사">#REF!</definedName>
    <definedName name="보인">#REF!</definedName>
    <definedName name="보일러공" localSheetId="13">#REF!</definedName>
    <definedName name="보일러공">#REF!</definedName>
    <definedName name="보일러공001">#REF!</definedName>
    <definedName name="보일러공002">#REF!</definedName>
    <definedName name="보일러공011">#REF!</definedName>
    <definedName name="보일러공982">#REF!</definedName>
    <definedName name="보일러공991">#REF!</definedName>
    <definedName name="보일러공992">#REF!</definedName>
    <definedName name="보정계수4">#REF!</definedName>
    <definedName name="보정계수5">#REF!</definedName>
    <definedName name="보조">#REF!</definedName>
    <definedName name="보조30경">[75]관급자재대!#REF!</definedName>
    <definedName name="보조30노">[75]관급자재대!#REF!</definedName>
    <definedName name="보조30재">[75]관급자재대!#REF!</definedName>
    <definedName name="보조강재" localSheetId="13">#REF!</definedName>
    <definedName name="보조강재">#REF!</definedName>
    <definedName name="보조기층깔기노무비" localSheetId="13">#REF!</definedName>
    <definedName name="보조기층깔기노무비">#REF!</definedName>
    <definedName name="보조기층깔기재료비" localSheetId="13">#REF!</definedName>
    <definedName name="보조기층깔기재료비">#REF!</definedName>
    <definedName name="보조기층두께">0.2</definedName>
    <definedName name="보조기층부설">#REF!</definedName>
    <definedName name="보조기층재" localSheetId="13">#REF!</definedName>
    <definedName name="보조기층재">#REF!</definedName>
    <definedName name="보조기층포설경" localSheetId="13">#REF!</definedName>
    <definedName name="보조기층포설경">#REF!</definedName>
    <definedName name="보조기층포설노" localSheetId="13">#REF!</definedName>
    <definedName name="보조기층포설노">#REF!</definedName>
    <definedName name="보조기층포설재" localSheetId="13">#REF!</definedName>
    <definedName name="보조기층포설재">#REF!</definedName>
    <definedName name="보조조경">#REF!</definedName>
    <definedName name="보차도" localSheetId="9">수준점!보차도</definedName>
    <definedName name="보차도" localSheetId="13">조사개요!보차도</definedName>
    <definedName name="보차도">[0]!보차도</definedName>
    <definedName name="보차도경계블럭" localSheetId="9">#REF!</definedName>
    <definedName name="보차도경계블럭" localSheetId="13">#REF!</definedName>
    <definedName name="보차도경계블럭">#REF!</definedName>
    <definedName name="보통마감" localSheetId="13">#REF!</definedName>
    <definedName name="보통마감">#REF!</definedName>
    <definedName name="보통선원" localSheetId="13">#REF!</definedName>
    <definedName name="보통선원">#REF!</definedName>
    <definedName name="보통선원001">#REF!</definedName>
    <definedName name="보통선원002">#REF!</definedName>
    <definedName name="보통선원011">#REF!</definedName>
    <definedName name="보통선원982">#REF!</definedName>
    <definedName name="보통선원991">#REF!</definedName>
    <definedName name="보통선원992">#REF!</definedName>
    <definedName name="보통인력">#REF!</definedName>
    <definedName name="보통인부">#REF!</definedName>
    <definedName name="보통인부001">#REF!</definedName>
    <definedName name="보통인부002">#REF!</definedName>
    <definedName name="보통인부011">#REF!</definedName>
    <definedName name="보통인부982">#REF!</definedName>
    <definedName name="보통인부991">#REF!</definedName>
    <definedName name="보통인부992">#REF!</definedName>
    <definedName name="보통인부B10">[67]식재인부!$C$24</definedName>
    <definedName name="보통인부B4이하">[67]식재인부!$C$18</definedName>
    <definedName name="보통인부B5">[67]식재인부!$C$19</definedName>
    <definedName name="보통인부B6">[67]식재인부!$C$20</definedName>
    <definedName name="보통인부B8">[67]식재인부!$C$22</definedName>
    <definedName name="보통인부R10">[67]식재인부!$C$54</definedName>
    <definedName name="보통인부R12">[67]식재인부!$C$56</definedName>
    <definedName name="보통인부R15">[67]식재인부!$C$59</definedName>
    <definedName name="보통인부R4이하">[67]식재인부!$C$48</definedName>
    <definedName name="보통인부R5">[67]식재인부!$C$49</definedName>
    <definedName name="보통인부R6">[67]식재인부!$C$50</definedName>
    <definedName name="보통인부R7">[67]식재인부!$C$51</definedName>
    <definedName name="보통인부R8">[67]식재인부!$C$52</definedName>
    <definedName name="보판넬" localSheetId="13">#REF!</definedName>
    <definedName name="보판넬">#REF!</definedName>
    <definedName name="보험료">#REF!</definedName>
    <definedName name="보호몰탈1">#REF!</definedName>
    <definedName name="보호몰탈2">#REF!</definedName>
    <definedName name="보호몰탈3">#REF!</definedName>
    <definedName name="보호블럭_육교용_기초">#REF!</definedName>
    <definedName name="보호블럭_육교용_도수로">#REF!</definedName>
    <definedName name="보호블럭_하천용_기초">#REF!</definedName>
    <definedName name="보호블럭_하천용_도수로">#REF!</definedName>
    <definedName name="보호블록_육교용_기초">#REF!</definedName>
    <definedName name="보호천막" localSheetId="13">#REF!</definedName>
    <definedName name="보호천막">#REF!</definedName>
    <definedName name="복층유리12" localSheetId="13">#REF!</definedName>
    <definedName name="복층유리12">#REF!</definedName>
    <definedName name="복층유리끼우고닦기12노무비" localSheetId="13">#REF!</definedName>
    <definedName name="복층유리끼우고닦기12노무비">#REF!</definedName>
    <definedName name="복층유리끼우고닦기12재료비" localSheetId="13">#REF!</definedName>
    <definedName name="복층유리끼우고닦기12재료비">#REF!</definedName>
    <definedName name="복층유리칼라12" localSheetId="13">#REF!</definedName>
    <definedName name="복층유리칼라12">#REF!</definedName>
    <definedName name="본선연장">#REF!</definedName>
    <definedName name="본선포장">#REF!</definedName>
    <definedName name="볼트" localSheetId="13">#REF!</definedName>
    <definedName name="볼트">#REF!</definedName>
    <definedName name="볼트M16" localSheetId="13">#REF!</definedName>
    <definedName name="볼트M16">#REF!</definedName>
    <definedName name="부">#REF!</definedName>
    <definedName name="부가11">#REF!</definedName>
    <definedName name="부가가치세" localSheetId="13">#REF!</definedName>
    <definedName name="부가가치세">#REF!</definedName>
    <definedName name="부가가치세요율" localSheetId="13">#REF!</definedName>
    <definedName name="부가가치세요율">#REF!</definedName>
    <definedName name="부가가치세요율_변경" localSheetId="13">#REF!</definedName>
    <definedName name="부가가치세요율_변경">#REF!</definedName>
    <definedName name="부가가치표">#REF!</definedName>
    <definedName name="부가세">#REF!</definedName>
    <definedName name="부대" localSheetId="9" hidden="1">{#N/A,#N/A,FALSE,"골재소요량";#N/A,#N/A,FALSE,"골재소요량"}</definedName>
    <definedName name="부대" localSheetId="13">#REF!</definedName>
    <definedName name="부대" hidden="1">{#N/A,#N/A,FALSE,"골재소요량";#N/A,#N/A,FALSE,"골재소요량"}</definedName>
    <definedName name="부대1" localSheetId="9" hidden="1">{#N/A,#N/A,FALSE,"부대2"}</definedName>
    <definedName name="부대1" hidden="1">{#N/A,#N/A,FALSE,"부대2"}</definedName>
    <definedName name="부대공집계">[90]터파기및재료!#REF!</definedName>
    <definedName name="부대공집계표" localSheetId="13">#REF!</definedName>
    <definedName name="부대공집계표">#REF!</definedName>
    <definedName name="부대구리">#REF!</definedName>
    <definedName name="부대구조" localSheetId="9" hidden="1">{#N/A,#N/A,FALSE,"골재소요량";#N/A,#N/A,FALSE,"골재소요량"}</definedName>
    <definedName name="부대구조" hidden="1">{#N/A,#N/A,FALSE,"골재소요량";#N/A,#N/A,FALSE,"골재소요량"}</definedName>
    <definedName name="부대방안" localSheetId="9" hidden="1">{#N/A,#N/A,FALSE,"단가표지"}</definedName>
    <definedName name="부대방안" hidden="1">{#N/A,#N/A,FALSE,"단가표지"}</definedName>
    <definedName name="부대원본" localSheetId="9" hidden="1">{#N/A,#N/A,FALSE,"토공2"}</definedName>
    <definedName name="부대원본" hidden="1">{#N/A,#N/A,FALSE,"토공2"}</definedName>
    <definedName name="부대철콘" localSheetId="9" hidden="1">{#N/A,#N/A,FALSE,"골재소요량";#N/A,#N/A,FALSE,"골재소요량"}</definedName>
    <definedName name="부대철콘" hidden="1">{#N/A,#N/A,FALSE,"골재소요량";#N/A,#N/A,FALSE,"골재소요량"}</definedName>
    <definedName name="부설비">#REF!</definedName>
    <definedName name="부숙톱밥">[111]단위단가!#REF!</definedName>
    <definedName name="부유경비">#REF!</definedName>
    <definedName name="부유노무">#REF!</definedName>
    <definedName name="부유사경비">#REF!</definedName>
    <definedName name="부유사노무">#REF!</definedName>
    <definedName name="부유사재료">#REF!</definedName>
    <definedName name="부유재료">#REF!</definedName>
    <definedName name="분기" hidden="1">#REF!</definedName>
    <definedName name="분담13">#REF!</definedName>
    <definedName name="분담20">#REF!</definedName>
    <definedName name="분담25">#REF!</definedName>
    <definedName name="분류A">#REF!</definedName>
    <definedName name="불1" localSheetId="9">#REF!,#REF!,#REF!,#REF!,#REF!,#REF!</definedName>
    <definedName name="불1">#REF!,#REF!,#REF!,#REF!,#REF!,#REF!</definedName>
    <definedName name="불10">#REF!,#REF!,#REF!,#REF!,#REF!,#REF!,#REF!</definedName>
    <definedName name="불11">#REF!,#REF!,#REF!,#REF!,#REF!,#REF!,#REF!</definedName>
    <definedName name="불12">#REF!,#REF!,#REF!,#REF!,#REF!,#REF!,#REF!</definedName>
    <definedName name="불13">#REF!,#REF!,#REF!,#REF!,#REF!,#REF!,#REF!</definedName>
    <definedName name="불14">#REF!,#REF!,#REF!,#REF!,#REF!,#REF!,#REF!</definedName>
    <definedName name="불15">#REF!,#REF!,#REF!,#REF!,#REF!</definedName>
    <definedName name="불2">#REF!,#REF!,#REF!,#REF!,#REF!,#REF!,#REF!</definedName>
    <definedName name="불3">#REF!,#REF!,#REF!,#REF!,#REF!,#REF!,#REF!</definedName>
    <definedName name="불4">#REF!,#REF!,#REF!,#REF!,#REF!,#REF!,#REF!</definedName>
    <definedName name="불5">#REF!,#REF!,#REF!,#REF!,#REF!,#REF!,#REF!</definedName>
    <definedName name="불6">#REF!,#REF!,#REF!,#REF!,#REF!,#REF!,#REF!</definedName>
    <definedName name="불7">#REF!,#REF!,#REF!,#REF!,#REF!,#REF!,#REF!</definedName>
    <definedName name="불8">#REF!,#REF!,#REF!,#REF!,#REF!,#REF!,#REF!</definedName>
    <definedName name="불9">#REF!,#REF!,#REF!,#REF!,#REF!,#REF!,#REF!</definedName>
    <definedName name="불면1">#REF!,#REF!,#REF!,#REF!,#REF!,#REF!</definedName>
    <definedName name="불면10">#REF!,#REF!,#REF!,#REF!,#REF!,#REF!,#REF!</definedName>
    <definedName name="불면11">#REF!,#REF!,#REF!,#REF!,#REF!,#REF!,#REF!</definedName>
    <definedName name="불면12">#REF!,#REF!,#REF!,#REF!,#REF!,#REF!,#REF!</definedName>
    <definedName name="불면13">#REF!,#REF!,#REF!,#REF!,#REF!,#REF!,#REF!</definedName>
    <definedName name="불면14">#REF!,#REF!,#REF!,#REF!,#REF!,#REF!,#REF!</definedName>
    <definedName name="불면15">#REF!,#REF!,#REF!,#REF!,#REF!</definedName>
    <definedName name="불면2">#REF!,#REF!,#REF!,#REF!,#REF!,#REF!,#REF!</definedName>
    <definedName name="불면3">#REF!,#REF!,#REF!,#REF!,#REF!,#REF!,#REF!</definedName>
    <definedName name="불면4">#REF!,#REF!,#REF!,#REF!,#REF!,#REF!,#REF!</definedName>
    <definedName name="불면5">#REF!,#REF!,#REF!,#REF!,#REF!,#REF!,#REF!</definedName>
    <definedName name="불면6">#REF!,#REF!,#REF!,#REF!,#REF!,#REF!,#REF!</definedName>
    <definedName name="불면7">#REF!,#REF!,#REF!,#REF!,#REF!,#REF!,#REF!</definedName>
    <definedName name="불면8">#REF!,#REF!,#REF!,#REF!,#REF!,#REF!,#REF!</definedName>
    <definedName name="불면9">#REF!,#REF!,#REF!,#REF!,#REF!,#REF!,#REF!</definedName>
    <definedName name="붙임자료" localSheetId="9" hidden="1">{"'정산내역서'!$A$1:$I$35","'정산서(절.성토부)'!$A$1:$Q$17","'정산서(교량부)'!$A$1:$Q$84","'총괄표'!$A$1:$M$12","'시행현황'!$A$1:$G$12","'표지'!$A$1:$N$27","'정산서(절.성토부)'!$A$3:$Q$7"}</definedName>
    <definedName name="붙임자료" hidden="1">{"'정산내역서'!$A$1:$I$35","'정산서(절.성토부)'!$A$1:$Q$17","'정산서(교량부)'!$A$1:$Q$84","'총괄표'!$A$1:$M$12","'시행현황'!$A$1:$G$12","'표지'!$A$1:$N$27","'정산서(절.성토부)'!$A$3:$Q$7"}</definedName>
    <definedName name="뷰" localSheetId="9" hidden="1">{#N/A,#N/A,FALSE,"단가표지"}</definedName>
    <definedName name="뷰" hidden="1">{#N/A,#N/A,FALSE,"단가표지"}</definedName>
    <definedName name="브라켓1">#REF!</definedName>
    <definedName name="브라켓2">#REF!</definedName>
    <definedName name="브라켓길이1">#REF!</definedName>
    <definedName name="브라켓길이2">#REF!</definedName>
    <definedName name="브라켓높이1">#REF!</definedName>
    <definedName name="브라켓높이2">#REF!</definedName>
    <definedName name="브라켓폭">#REF!</definedName>
    <definedName name="브레이커0.4경" localSheetId="13">#REF!</definedName>
    <definedName name="브레이커0.4경">#REF!</definedName>
    <definedName name="브레이커0.7경" localSheetId="13">#REF!</definedName>
    <definedName name="브레이커0.7경">#REF!</definedName>
    <definedName name="브레이커경" localSheetId="13">#REF!</definedName>
    <definedName name="브레이커경">#REF!</definedName>
    <definedName name="브이c">#REF!</definedName>
    <definedName name="블럭4" localSheetId="13">#REF!</definedName>
    <definedName name="블럭4">#REF!</definedName>
    <definedName name="블럭6" localSheetId="13">#REF!</definedName>
    <definedName name="블럭6">#REF!</definedName>
    <definedName name="블럭8" localSheetId="13">#REF!</definedName>
    <definedName name="블럭8">#REF!</definedName>
    <definedName name="블록H">#REF!</definedName>
    <definedName name="블록V">#REF!</definedName>
    <definedName name="비">[112]사리부설!#REF!</definedName>
    <definedName name="비_계_공">#REF!</definedName>
    <definedName name="비계1">#REF!</definedName>
    <definedName name="비계2">#REF!</definedName>
    <definedName name="비계공" localSheetId="13">#REF!</definedName>
    <definedName name="비계공">#REF!</definedName>
    <definedName name="비계공001">#REF!</definedName>
    <definedName name="비계공002">#REF!</definedName>
    <definedName name="비계공011">#REF!</definedName>
    <definedName name="비계공982">#REF!</definedName>
    <definedName name="비계공991">#REF!</definedName>
    <definedName name="비계공992">#REF!</definedName>
    <definedName name="비계기본틀" localSheetId="13">#REF!</definedName>
    <definedName name="비계기본틀">#REF!</definedName>
    <definedName name="비계다리노무비" localSheetId="13">#REF!</definedName>
    <definedName name="비계다리노무비">#REF!</definedName>
    <definedName name="비계다리재료비" localSheetId="13">#REF!</definedName>
    <definedName name="비계다리재료비">#REF!</definedName>
    <definedName name="비계량">[74]구체!$AU$114</definedName>
    <definedName name="비계장선틀" localSheetId="13">#REF!</definedName>
    <definedName name="비계장선틀">#REF!</definedName>
    <definedName name="비닐" localSheetId="13">#REF!</definedName>
    <definedName name="비닐">#REF!</definedName>
    <definedName name="비목1">#REF!</definedName>
    <definedName name="비목2">#REF!</definedName>
    <definedName name="비목3">#REF!</definedName>
    <definedName name="비목4">#REF!</definedName>
    <definedName name="빔간격">#REF!</definedName>
    <definedName name="빔높이">#REF!</definedName>
    <definedName name="빗물받이설치노무비" localSheetId="13">#REF!</definedName>
    <definedName name="빗물받이설치노무비">#REF!</definedName>
    <definedName name="빙수니">'[113]07답사515'!$Y$6:$Y$531</definedName>
    <definedName name="ㅅ">#REF!</definedName>
    <definedName name="ㅅ굲유" localSheetId="9" hidden="1">{#N/A,#N/A,FALSE,"조골재"}</definedName>
    <definedName name="ㅅ굲유" hidden="1">{#N/A,#N/A,FALSE,"조골재"}</definedName>
    <definedName name="ㅅ됴" localSheetId="13">#REF!</definedName>
    <definedName name="ㅅ됴">#REF!</definedName>
    <definedName name="ㅅㅅㄱㄱ" localSheetId="13">#REF!</definedName>
    <definedName name="ㅅㅅㄱㄱ">#REF!</definedName>
    <definedName name="ㅅㅅㅅㅅ" localSheetId="13">#REF!</definedName>
    <definedName name="ㅅㅅㅅㅅ">#REF!</definedName>
    <definedName name="ㅅㅅㅅㅅㅅㅅㅅㅅㅅㅅ" localSheetId="13">#REF!</definedName>
    <definedName name="ㅅㅅㅅㅅㅅㅅㅅㅅㅅㅅ">#REF!</definedName>
    <definedName name="사" hidden="1">#REF!</definedName>
    <definedName name="사각수로관">#REF!</definedName>
    <definedName name="사급" localSheetId="9">BLCH</definedName>
    <definedName name="사급">BLCH</definedName>
    <definedName name="사급상수" localSheetId="9">#REF!</definedName>
    <definedName name="사급상수">#REF!</definedName>
    <definedName name="사급재료비" localSheetId="9">#REF!</definedName>
    <definedName name="사급재료비">#REF!</definedName>
    <definedName name="사랑">[114]수량산출!$R$21</definedName>
    <definedName name="사석채움">#REF!</definedName>
    <definedName name="사업개요">#REF!</definedName>
    <definedName name="사업관리율">[83]요율!#REF!</definedName>
    <definedName name="사업면적">#REF!</definedName>
    <definedName name="사인일위">#REF!</definedName>
    <definedName name="사진매수">#REF!</definedName>
    <definedName name="사진표정">#REF!</definedName>
    <definedName name="사철나무H1.2">#REF!</definedName>
    <definedName name="사하중">'[11]1. 설계조건 2.단면가정 3. 하중계산'!$I$69</definedName>
    <definedName name="사하중계수">#REF!</definedName>
    <definedName name="사하중도">'[11]DATA 입력란'!$D$31</definedName>
    <definedName name="사하중콘">'[11]DATA 입력란'!$D$26</definedName>
    <definedName name="사호표">#REF!</definedName>
    <definedName name="사후환경">[82]직접인건비!#REF!</definedName>
    <definedName name="산" localSheetId="9" hidden="1">{"'Sheet1'!$A$4","'Sheet1'!$A$9:$G$28"}</definedName>
    <definedName name="산" localSheetId="13" hidden="1">{"'Sheet1'!$A$4","'Sheet1'!$A$9:$G$28"}</definedName>
    <definedName name="산" hidden="1">{"'Sheet1'!$A$4","'Sheet1'!$A$9:$G$28"}</definedName>
    <definedName name="산근">#REF!</definedName>
    <definedName name="산단풍나무" localSheetId="13">#REF!</definedName>
    <definedName name="산단풍나무">#REF!</definedName>
    <definedName name="산림경비">#REF!</definedName>
    <definedName name="산림노무">#REF!</definedName>
    <definedName name="산림재료">#REF!</definedName>
    <definedName name="산소">#REF!</definedName>
    <definedName name="산업">[82]직접인건비!#REF!</definedName>
    <definedName name="산자엮기노무비" localSheetId="13">#REF!</definedName>
    <definedName name="산자엮기노무비">#REF!</definedName>
    <definedName name="산자엮기재료비" localSheetId="13">#REF!</definedName>
    <definedName name="산자엮기재료비">#REF!</definedName>
    <definedName name="산재보험료" localSheetId="13">#REF!</definedName>
    <definedName name="산재보험료">#REF!</definedName>
    <definedName name="산재보험료요율" localSheetId="13">#REF!</definedName>
    <definedName name="산재보험료요율">#REF!</definedName>
    <definedName name="산재보험료요율_변경" localSheetId="13">#REF!</definedName>
    <definedName name="산재보험료요율_변경">#REF!</definedName>
    <definedName name="산재보험료율">#REF!</definedName>
    <definedName name="산재보험료표">#REF!</definedName>
    <definedName name="산재보험률">[69]요율!$F$8</definedName>
    <definedName name="산재보험율">[79]요율!$F$8</definedName>
    <definedName name="산출1" localSheetId="9">수준점!산출1</definedName>
    <definedName name="산출1">[0]!산출1</definedName>
    <definedName name="산출3" localSheetId="9">수준점!산출3</definedName>
    <definedName name="산출3">[0]!산출3</definedName>
    <definedName name="산출경비" localSheetId="9">#REF!</definedName>
    <definedName name="산출경비">#REF!</definedName>
    <definedName name="산출근거" localSheetId="9">BlankMacro1</definedName>
    <definedName name="산출근거">BlankMacro1</definedName>
    <definedName name="산출근거1" localSheetId="9">#REF!</definedName>
    <definedName name="산출근거1" localSheetId="13">#REF!</definedName>
    <definedName name="산출근거1">#REF!</definedName>
    <definedName name="산출근거표지1" localSheetId="9">BlankMacro1</definedName>
    <definedName name="산출근거표지1" localSheetId="11">BlankMacro1</definedName>
    <definedName name="산출근거표지1">BlankMacro1</definedName>
    <definedName name="산출내역2" localSheetId="9">#REF!</definedName>
    <definedName name="산출내역2">#REF!</definedName>
    <definedName name="삼.관리및편익시설물공" localSheetId="9">[65]공구원가계산!#REF!</definedName>
    <definedName name="삼.관리및편익시설물공">[65]공구원가계산!#REF!</definedName>
    <definedName name="삼각" localSheetId="9">[111]단위단가!#REF!</definedName>
    <definedName name="삼각">[111]단위단가!#REF!</definedName>
    <definedName name="삼발이" localSheetId="9">[111]단위단가!#REF!</definedName>
    <definedName name="삼발이">[111]단위단가!#REF!</definedName>
    <definedName name="삼주">[115]수량산출!#REF!</definedName>
    <definedName name="삼차심사">#REF!</definedName>
    <definedName name="삼호표">#REF!</definedName>
    <definedName name="삼화토다짐노무비" localSheetId="13">#REF!</definedName>
    <definedName name="삼화토다짐노무비">#REF!</definedName>
    <definedName name="삼화토다짐재료비" localSheetId="13">#REF!</definedName>
    <definedName name="삼화토다짐재료비">#REF!</definedName>
    <definedName name="상각비">#REF!</definedName>
    <definedName name="상급원자력기술자001">#REF!</definedName>
    <definedName name="상급원자력기술자002">#REF!</definedName>
    <definedName name="상급원자력기술자011">#REF!</definedName>
    <definedName name="상급원자력기술자982">#REF!</definedName>
    <definedName name="상급원자력기술자991">#REF!</definedName>
    <definedName name="상급원자력기술자992">#REF!</definedName>
    <definedName name="상림1호" localSheetId="13">#REF!</definedName>
    <definedName name="상림1호">#REF!</definedName>
    <definedName name="상림2호" localSheetId="13">#REF!</definedName>
    <definedName name="상림2호">#REF!</definedName>
    <definedName name="상림3호" localSheetId="13">#REF!</definedName>
    <definedName name="상림3호">#REF!</definedName>
    <definedName name="상면폭">#REF!</definedName>
    <definedName name="상면폭1">#REF!</definedName>
    <definedName name="상면폭2">#REF!</definedName>
    <definedName name="상변">#REF!</definedName>
    <definedName name="상부슬라브">#REF!</definedName>
    <definedName name="상세요구">#REF!</definedName>
    <definedName name="상수SW">#REF!</definedName>
    <definedName name="상수소프트">#REF!</definedName>
    <definedName name="상수연장">#REF!</definedName>
    <definedName name="상수작업연장">#REF!</definedName>
    <definedName name="상수적용율">#REF!</definedName>
    <definedName name="상수조사" localSheetId="9">BlankMacro1</definedName>
    <definedName name="상수조사" localSheetId="11">BlankMacro1</definedName>
    <definedName name="상수조사">BlankMacro1</definedName>
    <definedName name="상수지형계수" localSheetId="9">#REF!</definedName>
    <definedName name="상수지형계수">#REF!</definedName>
    <definedName name="상수집" localSheetId="9">[116]터파기및재료!#REF!</definedName>
    <definedName name="상수집">[116]터파기및재료!#REF!</definedName>
    <definedName name="상수집계" localSheetId="9">[90]터파기및재료!#REF!</definedName>
    <definedName name="상수집계">[90]터파기및재료!#REF!</definedName>
    <definedName name="상품목록">[117]Sheet2!$A$1:$C$8</definedName>
    <definedName name="상하수" localSheetId="9">BlankMacro1</definedName>
    <definedName name="상하수" localSheetId="11">BlankMacro1</definedName>
    <definedName name="상하수">BlankMacro1</definedName>
    <definedName name="상하수범용수정" localSheetId="9">#REF!</definedName>
    <definedName name="상하수범용수정">#REF!</definedName>
    <definedName name="상환금액" localSheetId="9">#REF!</definedName>
    <definedName name="상환금액">#REF!</definedName>
    <definedName name="새">#N/A</definedName>
    <definedName name="새끼" localSheetId="13">#REF!</definedName>
    <definedName name="새끼">#REF!</definedName>
    <definedName name="새시공" localSheetId="13">#REF!</definedName>
    <definedName name="새시공">#REF!</definedName>
    <definedName name="색소" localSheetId="13">#REF!</definedName>
    <definedName name="색소">#REF!</definedName>
    <definedName name="샘플">#REF!</definedName>
    <definedName name="샘플러">#REF!</definedName>
    <definedName name="생사1호" localSheetId="13">#REF!</definedName>
    <definedName name="생사1호">#REF!</definedName>
    <definedName name="생사2호" localSheetId="13">#REF!</definedName>
    <definedName name="생사2호">#REF!</definedName>
    <definedName name="생사기존" localSheetId="13">#REF!</definedName>
    <definedName name="생사기존">#REF!</definedName>
    <definedName name="생석회" localSheetId="13">#REF!</definedName>
    <definedName name="생석회">#REF!</definedName>
    <definedName name="생석회다짐노무비" localSheetId="13">#REF!</definedName>
    <definedName name="생석회다짐노무비">#REF!</definedName>
    <definedName name="생석회다짐재료비" localSheetId="13">#REF!</definedName>
    <definedName name="생석회다짐재료비">#REF!</definedName>
    <definedName name="생태경비">#REF!</definedName>
    <definedName name="생태노무">#REF!</definedName>
    <definedName name="생태재료">#REF!</definedName>
    <definedName name="샤1">[118]산출근거!$J$17</definedName>
    <definedName name="샷_시_공">#REF!</definedName>
    <definedName name="샷시공" localSheetId="13">#REF!</definedName>
    <definedName name="샷시공">#REF!</definedName>
    <definedName name="샷시공001">#REF!</definedName>
    <definedName name="샷시공002">#REF!</definedName>
    <definedName name="샷시공011">#REF!</definedName>
    <definedName name="샷시공982">#REF!</definedName>
    <definedName name="샷시공991">#REF!</definedName>
    <definedName name="샷시공992">#REF!</definedName>
    <definedName name="서비ㅡ" localSheetId="9" hidden="1">{#N/A,#N/A,FALSE,"전열산출서"}</definedName>
    <definedName name="서비ㅡ" hidden="1">{#N/A,#N/A,FALSE,"전열산출서"}</definedName>
    <definedName name="서양측백H3.0">#REF!</definedName>
    <definedName name="서자서까래조립노무비" localSheetId="13">#REF!</definedName>
    <definedName name="서자서까래조립노무비">#REF!</definedName>
    <definedName name="석_공">#REF!</definedName>
    <definedName name="석공" localSheetId="13">#REF!</definedName>
    <definedName name="석공">#REF!</definedName>
    <definedName name="석공001">#REF!</definedName>
    <definedName name="석공002">#REF!</definedName>
    <definedName name="석공011">#REF!</definedName>
    <definedName name="석공982">#REF!</definedName>
    <definedName name="석공991">#REF!</definedName>
    <definedName name="석공992">#REF!</definedName>
    <definedName name="석재설치노무비" localSheetId="13">#REF!</definedName>
    <definedName name="석재설치노무비">#REF!</definedName>
    <definedName name="석재설치재료비" localSheetId="13">#REF!</definedName>
    <definedName name="석재설치재료비">#REF!</definedName>
    <definedName name="석재판30" localSheetId="13">#REF!</definedName>
    <definedName name="석재판30">#REF!</definedName>
    <definedName name="석조각공" localSheetId="13">#REF!</definedName>
    <definedName name="석조각공">#REF!</definedName>
    <definedName name="석조각공001">#REF!</definedName>
    <definedName name="석조각공002">#REF!</definedName>
    <definedName name="석조각공011">#REF!</definedName>
    <definedName name="석조각공982">#REF!</definedName>
    <definedName name="석조각공991">#REF!</definedName>
    <definedName name="석조각공992">#REF!</definedName>
    <definedName name="석축" localSheetId="9">수준점!석축</definedName>
    <definedName name="석축" localSheetId="13">조사개요!석축</definedName>
    <definedName name="석축">[0]!석축</definedName>
    <definedName name="석축1" localSheetId="9">수준점!석축1</definedName>
    <definedName name="석축1" localSheetId="13">조사개요!석축1</definedName>
    <definedName name="석축1">[0]!석축1</definedName>
    <definedName name="석축2" localSheetId="9">#REF!</definedName>
    <definedName name="석축2">#REF!</definedName>
    <definedName name="석축3" localSheetId="9">#REF!</definedName>
    <definedName name="석축3">#REF!</definedName>
    <definedName name="석축조서" localSheetId="13">#REF!</definedName>
    <definedName name="석축조서">#REF!</definedName>
    <definedName name="석축집계" localSheetId="13">#REF!</definedName>
    <definedName name="석축집계">#REF!</definedName>
    <definedName name="선량1호" localSheetId="13">#REF!</definedName>
    <definedName name="선량1호">#REF!</definedName>
    <definedName name="선량2호" localSheetId="13">#REF!</definedName>
    <definedName name="선량2호">#REF!</definedName>
    <definedName name="선량3호" localSheetId="13">#REF!</definedName>
    <definedName name="선량3호">#REF!</definedName>
    <definedName name="선량4호" localSheetId="13">#REF!</definedName>
    <definedName name="선량4호">#REF!</definedName>
    <definedName name="선량5호" localSheetId="13">#REF!</definedName>
    <definedName name="선량5호">#REF!</definedName>
    <definedName name="선부" localSheetId="13">#REF!</definedName>
    <definedName name="선부">#REF!</definedName>
    <definedName name="선부001">#REF!</definedName>
    <definedName name="선부002">#REF!</definedName>
    <definedName name="선부011">#REF!</definedName>
    <definedName name="선부982">#REF!</definedName>
    <definedName name="선부991">#REF!</definedName>
    <definedName name="선부992">#REF!</definedName>
    <definedName name="선자서까래조립노무비" localSheetId="13">#REF!</definedName>
    <definedName name="선자서까래조립노무비">#REF!</definedName>
    <definedName name="선자서까래치목노무비" localSheetId="13">#REF!</definedName>
    <definedName name="선자서까래치목노무비">#REF!</definedName>
    <definedName name="선정">#REF!</definedName>
    <definedName name="선정160">#REF!</definedName>
    <definedName name="선택층두께">0.2</definedName>
    <definedName name="설계">#REF!</definedName>
    <definedName name="설계변경금액확정" localSheetId="9">수준점!설계변경금액확정</definedName>
    <definedName name="설계변경금액확정">[0]!설계변경금액확정</definedName>
    <definedName name="설계비" localSheetId="9">수준점!설계비</definedName>
    <definedName name="설계비">[0]!설계비</definedName>
    <definedName name="설계비율" localSheetId="9">#REF!</definedName>
    <definedName name="설계비율">#REF!</definedName>
    <definedName name="설계설명서" localSheetId="9">BlankMacro1</definedName>
    <definedName name="설계설명서" localSheetId="11">BlankMacro1</definedName>
    <definedName name="설계설명서">BlankMacro1</definedName>
    <definedName name="설명판" localSheetId="9">#REF!</definedName>
    <definedName name="설명판">#REF!</definedName>
    <definedName name="설치경비" localSheetId="9">#REF!</definedName>
    <definedName name="설치경비">#REF!</definedName>
    <definedName name="설치노무비" localSheetId="9">#REF!</definedName>
    <definedName name="설치노무비">#REF!</definedName>
    <definedName name="설치이윤">#REF!</definedName>
    <definedName name="설치재료비">#REF!</definedName>
    <definedName name="설치직접노무비">#REF!</definedName>
    <definedName name="설치직접노무비전">#REF!</definedName>
    <definedName name="성_문" localSheetId="13">#REF!</definedName>
    <definedName name="성_문">#REF!</definedName>
    <definedName name="성과심사" localSheetId="9">BlankMacro1</definedName>
    <definedName name="성과심사" localSheetId="11">BlankMacro1</definedName>
    <definedName name="성과심사">BlankMacro1</definedName>
    <definedName name="성문" localSheetId="9">#REF!</definedName>
    <definedName name="성문" localSheetId="13">#REF!</definedName>
    <definedName name="성문">#REF!</definedName>
    <definedName name="성산1호" localSheetId="13">#REF!</definedName>
    <definedName name="성산1호">#REF!</definedName>
    <definedName name="성산2호" localSheetId="13">#REF!</definedName>
    <definedName name="성산2호">#REF!</definedName>
    <definedName name="성산3호" localSheetId="13">#REF!</definedName>
    <definedName name="성산3호">#REF!</definedName>
    <definedName name="성산4호" localSheetId="13">#REF!</definedName>
    <definedName name="성산4호">#REF!</definedName>
    <definedName name="성산5호" localSheetId="13">#REF!</definedName>
    <definedName name="성산5호">#REF!</definedName>
    <definedName name="성재" localSheetId="13">#REF!</definedName>
    <definedName name="성재">#REF!</definedName>
    <definedName name="성토0.4경" localSheetId="13">#REF!</definedName>
    <definedName name="성토0.4경">#REF!</definedName>
    <definedName name="성토0.4노" localSheetId="13">#REF!</definedName>
    <definedName name="성토0.4노">#REF!</definedName>
    <definedName name="성토0.4재" localSheetId="13">#REF!</definedName>
    <definedName name="성토0.4재">#REF!</definedName>
    <definedName name="성토0.7경" localSheetId="13">#REF!</definedName>
    <definedName name="성토0.7경">#REF!</definedName>
    <definedName name="성토0.7노" localSheetId="13">#REF!</definedName>
    <definedName name="성토0.7노">#REF!</definedName>
    <definedName name="성토0.7재" localSheetId="13">#REF!</definedName>
    <definedName name="성토0.7재">#REF!</definedName>
    <definedName name="성토부도수로연장">#REF!</definedName>
    <definedName name="성토부도수로재료">#REF!</definedName>
    <definedName name="성토부도수로재료집계">#REF!</definedName>
    <definedName name="세금">#REF!</definedName>
    <definedName name="세부설계율">[83]요율!#REF!</definedName>
    <definedName name="셔갸9" localSheetId="9">BlankMacro1</definedName>
    <definedName name="셔갸9" localSheetId="11">BlankMacro1</definedName>
    <definedName name="셔갸9">BlankMacro1</definedName>
    <definedName name="소계" localSheetId="9">#REF!</definedName>
    <definedName name="소계" localSheetId="13">#REF!</definedName>
    <definedName name="소계">#REF!</definedName>
    <definedName name="소나무H2.5" localSheetId="9">#REF!</definedName>
    <definedName name="소나무H2.5">#REF!</definedName>
    <definedName name="소나무H3.0">#REF!</definedName>
    <definedName name="소나무H4.0">#REF!</definedName>
    <definedName name="소나무H5.0">#REF!</definedName>
    <definedName name="소보" localSheetId="9" hidden="1">{#N/A,#N/A,FALSE,"포장단가"}</definedName>
    <definedName name="소보" hidden="1">{#N/A,#N/A,FALSE,"포장단가"}</definedName>
    <definedName name="소속" localSheetId="13">#REF!</definedName>
    <definedName name="소속">#REF!</definedName>
    <definedName name="소속부" localSheetId="13">#REF!</definedName>
    <definedName name="소속부">#REF!</definedName>
    <definedName name="소요매수">#REF!</definedName>
    <definedName name="소요인력__인">#REF!</definedName>
    <definedName name="소요인원" localSheetId="13">#REF!</definedName>
    <definedName name="소요인원">#REF!</definedName>
    <definedName name="소용매수">#REF!</definedName>
    <definedName name="소일위대가1">#REF!</definedName>
    <definedName name="소천" localSheetId="9" hidden="1">{#N/A,#N/A,FALSE,"포장단가"}</definedName>
    <definedName name="소천" hidden="1">{#N/A,#N/A,FALSE,"포장단가"}</definedName>
    <definedName name="소켓무게">[48]DATE!$G$24:$G$79</definedName>
    <definedName name="소콘경">[75]관급자재대!#REF!</definedName>
    <definedName name="소콘노">[75]관급자재대!#REF!</definedName>
    <definedName name="소콘재">[75]관급자재대!#REF!</definedName>
    <definedName name="소프트웨어">#REF!</definedName>
    <definedName name="속고기">#REF!</definedName>
    <definedName name="속중기">#REF!</definedName>
    <definedName name="속중능">#REF!</definedName>
    <definedName name="속초기">#REF!</definedName>
    <definedName name="손잡이1219" localSheetId="13">#REF!</definedName>
    <definedName name="손잡이1219">#REF!</definedName>
    <definedName name="손잡이1829" localSheetId="13">#REF!</definedName>
    <definedName name="손잡이1829">#REF!</definedName>
    <definedName name="손잡이6" localSheetId="13">#REF!</definedName>
    <definedName name="손잡이6">#REF!</definedName>
    <definedName name="손잡이기둥" localSheetId="13">#REF!</definedName>
    <definedName name="손잡이기둥">#REF!</definedName>
    <definedName name="송" localSheetId="13">#REF!</definedName>
    <definedName name="송">#REF!</definedName>
    <definedName name="송강">#REF!</definedName>
    <definedName name="송곡교" localSheetId="13">#REF!</definedName>
    <definedName name="송곡교">#REF!</definedName>
    <definedName name="송수관로구경" localSheetId="13">#REF!</definedName>
    <definedName name="송수관로구경">#REF!</definedName>
    <definedName name="송수관로토공집계">#REF!</definedName>
    <definedName name="송유구조일수">#REF!</definedName>
    <definedName name="송유정위치작업일수">#REF!</definedName>
    <definedName name="송유조사연장">#REF!</definedName>
    <definedName name="송유탐사연장">#REF!</definedName>
    <definedName name="송일경비단가">#REF!</definedName>
    <definedName name="송일노무단가">#REF!</definedName>
    <definedName name="송일수량">#REF!</definedName>
    <definedName name="송일자재단가">#REF!</definedName>
    <definedName name="송전전공" localSheetId="13">#REF!</definedName>
    <definedName name="송전전공">#REF!</definedName>
    <definedName name="송전전공001">#REF!</definedName>
    <definedName name="송전전공002">#REF!</definedName>
    <definedName name="송전전공011">#REF!</definedName>
    <definedName name="송전전공982">#REF!</definedName>
    <definedName name="송전전공991">#REF!</definedName>
    <definedName name="송전전공992">#REF!</definedName>
    <definedName name="송전환선전공011">#REF!</definedName>
    <definedName name="송전활선전공" localSheetId="13">#REF!</definedName>
    <definedName name="송전활선전공">#REF!</definedName>
    <definedName name="송전활선전공001">#REF!</definedName>
    <definedName name="송전활선전공002">#REF!</definedName>
    <definedName name="송전활선전공982">#REF!</definedName>
    <definedName name="송전활선전공991">#REF!</definedName>
    <definedName name="송전활선전공992">#REF!</definedName>
    <definedName name="송천1" localSheetId="13">#REF!</definedName>
    <definedName name="송천1">#REF!</definedName>
    <definedName name="송천2" localSheetId="13">#REF!</definedName>
    <definedName name="송천2">#REF!</definedName>
    <definedName name="솥" localSheetId="13">#REF!</definedName>
    <definedName name="솥">#REF!</definedName>
    <definedName name="쇼" localSheetId="9">BlankMacro1</definedName>
    <definedName name="쇼" localSheetId="11">BlankMacro1</definedName>
    <definedName name="쇼">BlankMacro1</definedName>
    <definedName name="숏교" localSheetId="9">#REF!</definedName>
    <definedName name="숏교" localSheetId="13">#REF!</definedName>
    <definedName name="숏교">#REF!</definedName>
    <definedName name="수" localSheetId="9" hidden="1">#REF!</definedName>
    <definedName name="수" hidden="1">#REF!</definedName>
    <definedName name="수동레이어">#REF!</definedName>
    <definedName name="수동물수">#REF!</definedName>
    <definedName name="수동일수">#REF!</definedName>
    <definedName name="수동지형계수">#REF!</definedName>
    <definedName name="수량" localSheetId="13">#REF!</definedName>
    <definedName name="수량">#REF!</definedName>
    <definedName name="수량산출">#REF!</definedName>
    <definedName name="수량산출2" localSheetId="9">BlankMacro1</definedName>
    <definedName name="수량산출2">BlankMacro1</definedName>
    <definedName name="수량산출5" localSheetId="9">BlankMacro1</definedName>
    <definedName name="수량산출5">BlankMacro1</definedName>
    <definedName name="수량산출내역" localSheetId="9" hidden="1">{#N/A,#N/A,FALSE,"포장단가"}</definedName>
    <definedName name="수량산출내역" hidden="1">{#N/A,#N/A,FALSE,"포장단가"}</definedName>
    <definedName name="수량산출서2" localSheetId="9" hidden="1">{#N/A,#N/A,FALSE,"2~8번"}</definedName>
    <definedName name="수량산출서2" hidden="1">{#N/A,#N/A,FALSE,"2~8번"}</definedName>
    <definedName name="수량산출서표지" localSheetId="9">BlankMacro1</definedName>
    <definedName name="수량산출서표지">BlankMacro1</definedName>
    <definedName name="수량전체" localSheetId="9">#REF!</definedName>
    <definedName name="수량전체">#REF!</definedName>
    <definedName name="수량조정" localSheetId="9" hidden="1">{"'정산내역서'!$A$1:$I$35","'정산서(절.성토부)'!$A$1:$Q$17","'정산서(교량부)'!$A$1:$Q$84","'총괄표'!$A$1:$M$12","'시행현황'!$A$1:$G$12","'표지'!$A$1:$N$27","'정산서(절.성토부)'!$A$3:$Q$7"}</definedName>
    <definedName name="수량조정" hidden="1">{"'정산내역서'!$A$1:$I$35","'정산서(절.성토부)'!$A$1:$Q$17","'정산서(교량부)'!$A$1:$Q$84","'총괄표'!$A$1:$M$12","'시행현황'!$A$1:$G$12","'표지'!$A$1:$N$27","'정산서(절.성토부)'!$A$3:$Q$7"}</definedName>
    <definedName name="수로01" localSheetId="13">#REF!</definedName>
    <definedName name="수로01">#REF!</definedName>
    <definedName name="수리경비">#REF!</definedName>
    <definedName name="수리노무">#REF!</definedName>
    <definedName name="수리수문">[82]직접인건비!#REF!</definedName>
    <definedName name="수리재료">#REF!</definedName>
    <definedName name="수목">#REF!</definedName>
    <definedName name="수목2" localSheetId="13">#REF!</definedName>
    <definedName name="수목2">#REF!</definedName>
    <definedName name="수목내역서" localSheetId="13">#REF!</definedName>
    <definedName name="수목내역서">#REF!</definedName>
    <definedName name="수목보호대">#REF!</definedName>
    <definedName name="수목지주대" localSheetId="13">#REF!</definedName>
    <definedName name="수목지주대">#REF!</definedName>
    <definedName name="수문관측">#REF!</definedName>
    <definedName name="수문단위수량2">#REF!</definedName>
    <definedName name="수비" localSheetId="9" hidden="1">{#N/A,#N/A,FALSE,"포장단가"}</definedName>
    <definedName name="수비" hidden="1">{#N/A,#N/A,FALSE,"포장단가"}</definedName>
    <definedName name="수산" localSheetId="13">#REF!</definedName>
    <definedName name="수산">#REF!</definedName>
    <definedName name="수수꽃다리H1.8">#REF!</definedName>
    <definedName name="수식1" localSheetId="13">#REF!</definedName>
    <definedName name="수식1">#REF!</definedName>
    <definedName name="수식2" localSheetId="13">#REF!</definedName>
    <definedName name="수식2">#REF!</definedName>
    <definedName name="수식입력매크로">[44]!수식입력매크로</definedName>
    <definedName name="수원공자재">#REF!</definedName>
    <definedName name="수위경비">#REF!</definedName>
    <definedName name="수위노무">#REF!</definedName>
    <definedName name="수위재료">#REF!</definedName>
    <definedName name="수익">#REF!</definedName>
    <definedName name="수자경비">#REF!</definedName>
    <definedName name="수자노무">#REF!</definedName>
    <definedName name="수자재료">#REF!</definedName>
    <definedName name="수정도화비율">#REF!</definedName>
    <definedName name="수정도화지형증감계수">#REF!</definedName>
    <definedName name="수정도화축척별작업량">#REF!</definedName>
    <definedName name="수종범위">SUBSTITUTE(#REF!,"지급","")</definedName>
    <definedName name="수중_토사">[119]일반수량총괄집계!#REF!</definedName>
    <definedName name="수중면정리및청소" localSheetId="13">#REF!</definedName>
    <definedName name="수중면정리및청소">#REF!</definedName>
    <definedName name="수중모타1" localSheetId="13">#REF!</definedName>
    <definedName name="수중모타1">#REF!</definedName>
    <definedName name="수중모타10" localSheetId="13">#REF!</definedName>
    <definedName name="수중모타10">#REF!</definedName>
    <definedName name="수중모타15" localSheetId="13">#REF!</definedName>
    <definedName name="수중모타15">#REF!</definedName>
    <definedName name="수중모타2" localSheetId="13">#REF!</definedName>
    <definedName name="수중모타2">#REF!</definedName>
    <definedName name="수중모타20" localSheetId="13">#REF!</definedName>
    <definedName name="수중모타20">#REF!</definedName>
    <definedName name="수중모타25" localSheetId="13">#REF!</definedName>
    <definedName name="수중모타25">#REF!</definedName>
    <definedName name="수중모타3" localSheetId="13">#REF!</definedName>
    <definedName name="수중모타3">#REF!</definedName>
    <definedName name="수중모타30" localSheetId="13">#REF!</definedName>
    <definedName name="수중모타30">#REF!</definedName>
    <definedName name="수중모타5" localSheetId="13">#REF!</definedName>
    <definedName name="수중모타5">#REF!</definedName>
    <definedName name="수중모타7.5" localSheetId="13">#REF!</definedName>
    <definedName name="수중모타7.5">#REF!</definedName>
    <definedName name="수중모터" localSheetId="13">#REF!</definedName>
    <definedName name="수중모터">#REF!</definedName>
    <definedName name="수중모터펌프" localSheetId="13">#REF!</definedName>
    <definedName name="수중모터펌프">#REF!</definedName>
    <definedName name="수중모터펌프단가" localSheetId="13">#REF!</definedName>
    <definedName name="수중모터펌프단가">#REF!</definedName>
    <definedName name="수중케이블단가" localSheetId="13">#REF!</definedName>
    <definedName name="수중케이블단가">#REF!</definedName>
    <definedName name="수중토사">'[120]상촌2교-일반수량집계'!$C$9</definedName>
    <definedName name="수중토사_0_4_m">#REF!</definedName>
    <definedName name="수중토사p1">#REF!</definedName>
    <definedName name="수직">#REF!</definedName>
    <definedName name="수질">#REF!</definedName>
    <definedName name="수질경비">#REF!</definedName>
    <definedName name="수질노무">#REF!</definedName>
    <definedName name="수질유량" localSheetId="9">수준점!수질유량</definedName>
    <definedName name="수질유량">[0]!수질유량</definedName>
    <definedName name="수질재료" localSheetId="9">#REF!</definedName>
    <definedName name="수질재료">#REF!</definedName>
    <definedName name="수토1" localSheetId="9">#REF!</definedName>
    <definedName name="수토1">#REF!</definedName>
    <definedName name="수평">#REF!</definedName>
    <definedName name="수평규준틀설치노무비" localSheetId="13">#REF!</definedName>
    <definedName name="수평규준틀설치노무비">#REF!</definedName>
    <definedName name="수평규준틀설치재료비" localSheetId="13">#REF!</definedName>
    <definedName name="수평규준틀설치재료비">#REF!</definedName>
    <definedName name="숙박비">[76]설계기준!#REF!</definedName>
    <definedName name="순공사경비" localSheetId="13">#REF!</definedName>
    <definedName name="순공사경비">#REF!</definedName>
    <definedName name="순공사노무비" localSheetId="13">#REF!</definedName>
    <definedName name="순공사노무비">#REF!</definedName>
    <definedName name="순공사비">#REF!</definedName>
    <definedName name="순공사비수">#REF!</definedName>
    <definedName name="순공사비평">#REF!</definedName>
    <definedName name="순공사재료비" localSheetId="13">#REF!</definedName>
    <definedName name="순공사재료비">#REF!</definedName>
    <definedName name="순단면적">#REF!</definedName>
    <definedName name="슁글시멘트" localSheetId="13">#REF!</definedName>
    <definedName name="슁글시멘트">#REF!</definedName>
    <definedName name="슈">#REF!</definedName>
    <definedName name="스1" localSheetId="13">#REF!</definedName>
    <definedName name="스1">#REF!</definedName>
    <definedName name="스2" localSheetId="13">#REF!</definedName>
    <definedName name="스2">#REF!</definedName>
    <definedName name="스3" localSheetId="13">#REF!</definedName>
    <definedName name="스3">#REF!</definedName>
    <definedName name="스기루바" localSheetId="13">#REF!</definedName>
    <definedName name="스기루바">#REF!</definedName>
    <definedName name="스라브코너판넬" localSheetId="13">#REF!</definedName>
    <definedName name="스라브코너판넬">#REF!</definedName>
    <definedName name="스레이트못" localSheetId="13">#REF!</definedName>
    <definedName name="스레이트못">#REF!</definedName>
    <definedName name="스치로폴">[74]구체!$AU$218</definedName>
    <definedName name="스치로폴30" localSheetId="13">#REF!</definedName>
    <definedName name="스치로폴30">#REF!</definedName>
    <definedName name="스치로폴50" localSheetId="13">#REF!</definedName>
    <definedName name="스치로폴50">#REF!</definedName>
    <definedName name="스치로폴60" localSheetId="13">#REF!</definedName>
    <definedName name="스치로폴60">#REF!</definedName>
    <definedName name="스텐레스강판2.5" localSheetId="13">#REF!</definedName>
    <definedName name="스텐레스강판2.5">#REF!</definedName>
    <definedName name="스텐레스관10" localSheetId="13">#REF!</definedName>
    <definedName name="스텐레스관10">#REF!</definedName>
    <definedName name="스텐레스관63.5" localSheetId="13">#REF!</definedName>
    <definedName name="스텐레스관63.5">#REF!</definedName>
    <definedName name="스텝">#REF!</definedName>
    <definedName name="스텝당인건비">#REF!</definedName>
    <definedName name="스티로폴">'[72]대창(장성)'!$AR$450</definedName>
    <definedName name="스페이셔">[74]구체!$AU$209</definedName>
    <definedName name="스페이셔_설치" localSheetId="13">#REF!</definedName>
    <definedName name="스페이셔_설치">#REF!</definedName>
    <definedName name="슬">#REF!</definedName>
    <definedName name="슬1" localSheetId="13">#REF!</definedName>
    <definedName name="슬1">#REF!</definedName>
    <definedName name="슬2" localSheetId="13">#REF!</definedName>
    <definedName name="슬2">#REF!</definedName>
    <definedName name="슬3" localSheetId="13">#REF!</definedName>
    <definedName name="슬3">#REF!</definedName>
    <definedName name="슬래브">#REF!</definedName>
    <definedName name="슬래브두께" localSheetId="13">#REF!</definedName>
    <definedName name="슬래브두께">#REF!</definedName>
    <definedName name="슬래브총괄수량집계표">[121]간지!#REF!</definedName>
    <definedName name="시" localSheetId="9" hidden="1">{#N/A,#N/A,FALSE,"포장단가"}</definedName>
    <definedName name="시" hidden="1">{#N/A,#N/A,FALSE,"포장단가"}</definedName>
    <definedName name="시_이음">[71]수량산출!#REF!</definedName>
    <definedName name="시_행_전">#REF!</definedName>
    <definedName name="시공이음">#REF!</definedName>
    <definedName name="시공측량사" localSheetId="13">#REF!</definedName>
    <definedName name="시공측량사">#REF!</definedName>
    <definedName name="시공측량사001">#REF!</definedName>
    <definedName name="시공측량사002">#REF!</definedName>
    <definedName name="시공측량사011">#REF!</definedName>
    <definedName name="시공측량사982">#REF!</definedName>
    <definedName name="시공측량사991">#REF!</definedName>
    <definedName name="시공측량사992">#REF!</definedName>
    <definedName name="시공측량사조수" localSheetId="13">#REF!</definedName>
    <definedName name="시공측량사조수">#REF!</definedName>
    <definedName name="시공측량사조수001">#REF!</definedName>
    <definedName name="시공측량사조수002">#REF!</definedName>
    <definedName name="시공측량사조수011">#REF!</definedName>
    <definedName name="시공측량사조수982">#REF!</definedName>
    <definedName name="시공측량사조수991">#REF!</definedName>
    <definedName name="시공측량사조수992">#REF!</definedName>
    <definedName name="시꺼" localSheetId="13">#REF!</definedName>
    <definedName name="시꺼">#REF!</definedName>
    <definedName name="시도" localSheetId="13">#REF!</definedName>
    <definedName name="시도">#REF!</definedName>
    <definedName name="시도공사" localSheetId="13">#REF!</definedName>
    <definedName name="시도공사">#REF!</definedName>
    <definedName name="시멘트" localSheetId="9">BlankMacro1</definedName>
    <definedName name="시멘트">BlankMacro1</definedName>
    <definedName name="시멘트6" localSheetId="9">BlankMacro1</definedName>
    <definedName name="시멘트6">BlankMacro1</definedName>
    <definedName name="시멘트벽돌" localSheetId="9">#REF!</definedName>
    <definedName name="시멘트벽돌" localSheetId="13">#REF!</definedName>
    <definedName name="시멘트벽돌">#REF!</definedName>
    <definedName name="시멘트운반" localSheetId="9" hidden="1">{#N/A,#N/A,FALSE,"포장단가"}</definedName>
    <definedName name="시멘트운반" hidden="1">{#N/A,#N/A,FALSE,"포장단가"}</definedName>
    <definedName name="시멘트운반경" localSheetId="13">#REF!</definedName>
    <definedName name="시멘트운반경">#REF!</definedName>
    <definedName name="시설구분" localSheetId="13">#REF!</definedName>
    <definedName name="시설구분">#REF!</definedName>
    <definedName name="시설구분공사" localSheetId="13">#REF!</definedName>
    <definedName name="시설구분공사">#REF!</definedName>
    <definedName name="시설구조일수">#REF!</definedName>
    <definedName name="시설명" localSheetId="13">#REF!</definedName>
    <definedName name="시설명">#REF!</definedName>
    <definedName name="시설물계">[122]총괄내역!#REF!</definedName>
    <definedName name="시설물공사비">[122]총괄내역!#REF!</definedName>
    <definedName name="시설물수량">#REF!</definedName>
    <definedName name="시설정위치지형계수">#REF!</definedName>
    <definedName name="시점날개길이" localSheetId="13">#REF!</definedName>
    <definedName name="시점날개길이">#REF!</definedName>
    <definedName name="시점날개길이상행" localSheetId="13">#REF!</definedName>
    <definedName name="시점날개길이상행">#REF!</definedName>
    <definedName name="시점부날개벽길이" localSheetId="13">#REF!</definedName>
    <definedName name="시점부날개벽길이">#REF!</definedName>
    <definedName name="시점부라멘높이" localSheetId="13">#REF!</definedName>
    <definedName name="시점부라멘높이">#REF!</definedName>
    <definedName name="시중노임1">#N/A</definedName>
    <definedName name="시특법대가">#REF!</definedName>
    <definedName name="시행">#REF!</definedName>
    <definedName name="시행111">#REF!</definedName>
    <definedName name="시험경">#REF!</definedName>
    <definedName name="시험관련기사_시험사1급001">#REF!</definedName>
    <definedName name="시험관련기사_시험사1급002">#REF!</definedName>
    <definedName name="시험관련기사_시험사1급011">#REF!</definedName>
    <definedName name="시험관련기사_시험사1급982">#REF!</definedName>
    <definedName name="시험관련기사_시험사1급991">#REF!</definedName>
    <definedName name="시험관련기사_시험사1급992">#REF!</definedName>
    <definedName name="시험관련산업기사_2급001">#REF!</definedName>
    <definedName name="시험관련산업기사_2급002">#REF!</definedName>
    <definedName name="시험관련산업기사_2급011">#REF!</definedName>
    <definedName name="시험관련산업기사_2급982">#REF!</definedName>
    <definedName name="시험관련산업기사_2급991">#REF!</definedName>
    <definedName name="시험관련산업기사_2급992">#REF!</definedName>
    <definedName name="시험노">#REF!</definedName>
    <definedName name="시험보조수" localSheetId="13">#REF!</definedName>
    <definedName name="시험보조수">#REF!</definedName>
    <definedName name="시험보조수001">#REF!</definedName>
    <definedName name="시험보조수002">#REF!</definedName>
    <definedName name="시험보조수011">#REF!</definedName>
    <definedName name="시험보조수982">#REF!</definedName>
    <definedName name="시험보조수991">#REF!</definedName>
    <definedName name="시험보조수992">#REF!</definedName>
    <definedName name="시험사1급" localSheetId="13">#REF!</definedName>
    <definedName name="시험사1급">#REF!</definedName>
    <definedName name="시험사2급" localSheetId="13">#REF!</definedName>
    <definedName name="시험사2급">#REF!</definedName>
    <definedName name="시험설치">#REF!</definedName>
    <definedName name="시험재">#REF!</definedName>
    <definedName name="시험총">#REF!</definedName>
    <definedName name="식비">[76]설계기준!#REF!</definedName>
    <definedName name="식재">#REF!</definedName>
    <definedName name="식재공">[65]공구원가계산!#REF!</definedName>
    <definedName name="식재공사비">[122]총괄내역!#REF!</definedName>
    <definedName name="식재소계">[122]총괄내역!#REF!</definedName>
    <definedName name="신" localSheetId="13">#REF!</definedName>
    <definedName name="신">#REF!</definedName>
    <definedName name="신고서" localSheetId="9">BlankMacro1</definedName>
    <definedName name="신고서" localSheetId="11">BlankMacro1</definedName>
    <definedName name="신고서">BlankMacro1</definedName>
    <definedName name="신너" localSheetId="9">#REF!</definedName>
    <definedName name="신너">#REF!</definedName>
    <definedName name="신성" localSheetId="9">{"Book1","부대-(표지판,데리,가드).xls","부대-(낙,차,중분대).xls"}</definedName>
    <definedName name="신성">{"Book1","부대-(표지판,데리,가드).xls","부대-(낙,차,중분대).xls"}</definedName>
    <definedName name="신성1" localSheetId="13">#REF!</definedName>
    <definedName name="신성1">#REF!</definedName>
    <definedName name="신성2" localSheetId="13">#REF!</definedName>
    <definedName name="신성2">#REF!</definedName>
    <definedName name="신성3" localSheetId="13">#REF!</definedName>
    <definedName name="신성3">#REF!</definedName>
    <definedName name="신성4" localSheetId="13">#REF!</definedName>
    <definedName name="신성4">#REF!</definedName>
    <definedName name="신성5" localSheetId="13">#REF!</definedName>
    <definedName name="신성5">#REF!</definedName>
    <definedName name="신성6" localSheetId="13">#REF!</definedName>
    <definedName name="신성6">#REF!</definedName>
    <definedName name="신성7" localSheetId="13">#REF!</definedName>
    <definedName name="신성7">#REF!</definedName>
    <definedName name="신용준">#REF!</definedName>
    <definedName name="신청서출력" localSheetId="9">수준점!신청서출력</definedName>
    <definedName name="신청서출력" localSheetId="13">조사개요!신청서출력</definedName>
    <definedName name="신청서출력">[0]!신청서출력</definedName>
    <definedName name="신축이음각도" localSheetId="9">#REF!</definedName>
    <definedName name="신축이음각도">#REF!</definedName>
    <definedName name="신축이음갯수" localSheetId="9">#REF!</definedName>
    <definedName name="신축이음갯수">#REF!</definedName>
    <definedName name="신축장치" localSheetId="13">#REF!</definedName>
    <definedName name="신축장치">#REF!</definedName>
    <definedName name="신흥1호" localSheetId="13">#REF!</definedName>
    <definedName name="신흥1호">#REF!</definedName>
    <definedName name="신흥2호" localSheetId="13">#REF!</definedName>
    <definedName name="신흥2호">#REF!</definedName>
    <definedName name="실시설계비">#REF!</definedName>
    <definedName name="실시설계용역비변경내역" localSheetId="9" hidden="1">{"'정산내역서'!$A$1:$I$35","'정산서(절.성토부)'!$A$1:$Q$17","'정산서(교량부)'!$A$1:$Q$84","'총괄표'!$A$1:$M$12","'시행현황'!$A$1:$G$12","'표지'!$A$1:$N$27","'정산서(절.성토부)'!$A$3:$Q$7"}</definedName>
    <definedName name="실시설계용역비변경내역" hidden="1">{"'정산내역서'!$A$1:$I$35","'정산서(절.성토부)'!$A$1:$Q$17","'정산서(교량부)'!$A$1:$Q$84","'총괄표'!$A$1:$M$12","'시행현황'!$A$1:$G$12","'표지'!$A$1:$N$27","'정산서(절.성토부)'!$A$3:$Q$7"}</definedName>
    <definedName name="실적코드공사" localSheetId="13">#REF!</definedName>
    <definedName name="실적코드공사">#REF!</definedName>
    <definedName name="실행추" localSheetId="9" hidden="1">{#N/A,#N/A,FALSE,"포장2"}</definedName>
    <definedName name="실행추" hidden="1">{#N/A,#N/A,FALSE,"포장2"}</definedName>
    <definedName name="십호표">#REF!</definedName>
    <definedName name="싸리나무" localSheetId="13">#REF!</definedName>
    <definedName name="싸리나무">#REF!</definedName>
    <definedName name="싸립문제작설치노무비" localSheetId="13">#REF!</definedName>
    <definedName name="싸립문제작설치노무비">#REF!</definedName>
    <definedName name="싸립문제작설치재료비" localSheetId="13">#REF!</definedName>
    <definedName name="싸립문제작설치재료비">#REF!</definedName>
    <definedName name="쓰붕" localSheetId="13">#REF!</definedName>
    <definedName name="쓰붕">#REF!</definedName>
    <definedName name="씨">#REF!</definedName>
    <definedName name="씨그마ck">#REF!</definedName>
    <definedName name="씨그마y">#REF!</definedName>
    <definedName name="ㅇ" localSheetId="9">BlankMacro1</definedName>
    <definedName name="ㅇ" localSheetId="13">조사개요!ㅇ</definedName>
    <definedName name="ㅇ" localSheetId="11">BlankMacro1</definedName>
    <definedName name="ㅇ">BlankMacro1</definedName>
    <definedName name="ㅇ1" localSheetId="9">[123]수량산출!#REF!</definedName>
    <definedName name="ㅇ1">[123]수량산출!#REF!</definedName>
    <definedName name="ㅇ13" localSheetId="9">#REF!</definedName>
    <definedName name="ㅇ13">#REF!</definedName>
    <definedName name="ㅇ560" localSheetId="9">#REF!</definedName>
    <definedName name="ㅇ560">#REF!</definedName>
    <definedName name="ㅇㄴ" localSheetId="9" hidden="1">{#N/A,#N/A,FALSE,"구조2"}</definedName>
    <definedName name="ㅇㄴ" hidden="1">{#N/A,#N/A,FALSE,"구조2"}</definedName>
    <definedName name="ㅇㄴㄴㄴ">#REF!</definedName>
    <definedName name="ㅇㄴㄻ" localSheetId="9" hidden="1">{#N/A,#N/A,FALSE,"표지목차"}</definedName>
    <definedName name="ㅇㄴㄻ" hidden="1">{#N/A,#N/A,FALSE,"표지목차"}</definedName>
    <definedName name="ㅇㄴㄻㄴㅇ" localSheetId="9" hidden="1">{#N/A,#N/A,FALSE,"표지목차"}</definedName>
    <definedName name="ㅇㄴㄻㄴㅇ" hidden="1">{#N/A,#N/A,FALSE,"표지목차"}</definedName>
    <definedName name="ㅇㄴㅁㄴㄹ" localSheetId="13">#REF!</definedName>
    <definedName name="ㅇㄴㅁㄴㄹ">#REF!</definedName>
    <definedName name="ㅇㄴㅇ" localSheetId="9" hidden="1">{#N/A,#N/A,FALSE,"전열산출서"}</definedName>
    <definedName name="ㅇㄴㅇ" localSheetId="13">#REF!</definedName>
    <definedName name="ㅇㄴㅇ" hidden="1">{#N/A,#N/A,FALSE,"전열산출서"}</definedName>
    <definedName name="ㅇㄷㅂㄴ">'[25]ABUT수량-A1'!$T$25</definedName>
    <definedName name="ㅇㄷㅊ" localSheetId="9" hidden="1">{#N/A,#N/A,FALSE,"전열산출서"}</definedName>
    <definedName name="ㅇㄷㅊ" hidden="1">{#N/A,#N/A,FALSE,"전열산출서"}</definedName>
    <definedName name="ㅇㄹ" hidden="1">#REF!</definedName>
    <definedName name="ㅇㄹㄴ" localSheetId="13">#REF!</definedName>
    <definedName name="ㅇㄹㄴ">#REF!</definedName>
    <definedName name="ㅇㄹㄴㅇㄹ" localSheetId="13">#REF!</definedName>
    <definedName name="ㅇㄹㄴㅇㄹ">#REF!</definedName>
    <definedName name="ㅇㄹㄶ" localSheetId="9" hidden="1">{"'Sheet1'!$A$4","'Sheet1'!$A$9:$G$28"}</definedName>
    <definedName name="ㅇㄹㄶ" localSheetId="13" hidden="1">{"'Sheet1'!$A$4","'Sheet1'!$A$9:$G$28"}</definedName>
    <definedName name="ㅇㄹㄶ" hidden="1">{"'Sheet1'!$A$4","'Sheet1'!$A$9:$G$28"}</definedName>
    <definedName name="ㅇㄹㄷㅈ">#REF!</definedName>
    <definedName name="ㅇㄹㄹ" localSheetId="13">#REF!</definedName>
    <definedName name="ㅇㄹㄹ" hidden="1">#REF!</definedName>
    <definedName name="ㅇㄹㄹㄴㅇ" localSheetId="13">#REF!</definedName>
    <definedName name="ㅇㄹㄹㄴㅇ">#REF!</definedName>
    <definedName name="ㅇㄹㄹㄹ\">'[34]ABUT수량-A1'!$T$25</definedName>
    <definedName name="ㅇㄹㅇ" localSheetId="13">#REF!</definedName>
    <definedName name="ㅇㄹㅇ">#REF!</definedName>
    <definedName name="ㅇㄹㅇㄹ" hidden="1">#REF!</definedName>
    <definedName name="ㅇㄹ호" localSheetId="13">#REF!</definedName>
    <definedName name="ㅇㄹ호">#REF!</definedName>
    <definedName name="ㅇㄻㄴㅁㄴㄻ" localSheetId="9" hidden="1">{#N/A,#N/A,FALSE,"단가표지"}</definedName>
    <definedName name="ㅇㄻㄴㅁㄴㄻ" hidden="1">{#N/A,#N/A,FALSE,"단가표지"}</definedName>
    <definedName name="ㅇㄻㄴㅇㄹ" localSheetId="9">수준점!ㅇㄻㄴㅇㄹ</definedName>
    <definedName name="ㅇㄻㄴㅇㄹ">[0]!ㅇㄻㄴㅇㄹ</definedName>
    <definedName name="ㅇㄻㄴㅇㄻㄴㅇㄹ" localSheetId="9" hidden="1">#REF!</definedName>
    <definedName name="ㅇㄻㄴㅇㄻㄴㅇㄹ" localSheetId="13" hidden="1">#REF!</definedName>
    <definedName name="ㅇㄻㄴㅇㄻㄴㅇㄹ" hidden="1">#REF!</definedName>
    <definedName name="ㅇㄻㄹㄴㄹ" localSheetId="13">#REF!</definedName>
    <definedName name="ㅇㄻㄹㄴㄹ">#REF!</definedName>
    <definedName name="ㅇㄻㅇㄻㄴㄹ" localSheetId="9" hidden="1">{#N/A,#N/A,FALSE,"단가표지"}</definedName>
    <definedName name="ㅇㄻㅇㄻㄴㄹ" hidden="1">{#N/A,#N/A,FALSE,"단가표지"}</definedName>
    <definedName name="ㅇㅀ" localSheetId="9" hidden="1">{#N/A,#N/A,FALSE,"전열산출서"}</definedName>
    <definedName name="ㅇㅀ" hidden="1">{#N/A,#N/A,FALSE,"전열산출서"}</definedName>
    <definedName name="ㅇㅀㄷㄱㅎ" localSheetId="9">BLCH</definedName>
    <definedName name="ㅇㅀㄷㄱㅎ">BLCH</definedName>
    <definedName name="ㅇㅀㅁㅇㅁㅇ" localSheetId="9" hidden="1">{#N/A,#N/A,FALSE,"단가표지"}</definedName>
    <definedName name="ㅇㅀㅁㅇㅁㅇ" hidden="1">{#N/A,#N/A,FALSE,"단가표지"}</definedName>
    <definedName name="ㅇㅀㅇㄹ" localSheetId="13">#REF!</definedName>
    <definedName name="ㅇㅀㅇㄹ">#REF!</definedName>
    <definedName name="ㅇㅁㄴㄹ">[124]수량산출!#REF!</definedName>
    <definedName name="ㅇㅁㄴㅇ" localSheetId="9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ㅇㅁㄴㅇ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ㅇㅇ" localSheetId="9">수준점!ㅇㅇ</definedName>
    <definedName name="ㅇㅇ">[0]!ㅇㅇ</definedName>
    <definedName name="ㅇㅇㄹ" localSheetId="9" hidden="1">#REF!</definedName>
    <definedName name="ㅇㅇㄹ" hidden="1">#REF!</definedName>
    <definedName name="ㅇㅇㅇ" localSheetId="13">#REF!</definedName>
    <definedName name="ㅇㅇㅇ" hidden="1">#REF!</definedName>
    <definedName name="ㅇㅇㅇㅇ" localSheetId="9">BlankMacro1</definedName>
    <definedName name="ㅇㅇㅇㅇ" localSheetId="11">BlankMacro1</definedName>
    <definedName name="ㅇㅇㅇㅇ">BlankMacro1</definedName>
    <definedName name="ㅇㅇㅇㅇㅇ" localSheetId="9">BlankMacro1</definedName>
    <definedName name="ㅇㅇㅇㅇㅇ" localSheetId="11">BlankMacro1</definedName>
    <definedName name="ㅇㅇㅇㅇㅇ">BlankMacro1</definedName>
    <definedName name="ㅇㅇㅇㅇㅇㅇ" localSheetId="9">BlankMacro1</definedName>
    <definedName name="ㅇㅇㅇㅇㅇㅇ" localSheetId="11">BlankMacro1</definedName>
    <definedName name="ㅇㅇㅇㅇㅇㅇ">BlankMacro1</definedName>
    <definedName name="ㅇㅇㅇㅇㅇㅇㅇ" localSheetId="9">BlankMacro1</definedName>
    <definedName name="ㅇㅇㅇㅇㅇㅇㅇ" localSheetId="11">BlankMacro1</definedName>
    <definedName name="ㅇㅇㅇㅇㅇㅇㅇ">BlankMacro1</definedName>
    <definedName name="ㅇㅇㅇㅇㅇㅇㅇㅇ" localSheetId="9">BlankMacro1</definedName>
    <definedName name="ㅇㅇㅇㅇㅇㅇㅇㅇ" localSheetId="11">BlankMacro1</definedName>
    <definedName name="ㅇㅇㅇㅇㅇㅇㅇㅇ">BlankMacro1</definedName>
    <definedName name="ㅇㅇㅇㅇㅇㅇㅇㅇㅇ" localSheetId="9">BlankMacro1</definedName>
    <definedName name="ㅇㅇㅇㅇㅇㅇㅇㅇㅇ" localSheetId="11">BlankMacro1</definedName>
    <definedName name="ㅇㅇㅇㅇㅇㅇㅇㅇㅇ">BlankMacro1</definedName>
    <definedName name="ㅇㅈㄷㅄㅂㅈㄷㄱ" localSheetId="9" hidden="1">#REF!</definedName>
    <definedName name="ㅇㅈㄷㅄㅂㅈㄷㄱ" localSheetId="13" hidden="1">#REF!</definedName>
    <definedName name="ㅇㅈㄷㅄㅂㅈㄷㄱ" hidden="1">#REF!</definedName>
    <definedName name="ㅇㅈㅇㅈㅇㅈㅇㅈㅇㅈ" localSheetId="9" hidden="1">{"'중기작업1'!$A$1:$V$18"}</definedName>
    <definedName name="ㅇㅈㅇㅈㅇㅈㅇㅈㅇㅈ" hidden="1">{"'중기작업1'!$A$1:$V$18"}</definedName>
    <definedName name="ㅇㅍㅁㄴㅇㄹㅈㄴ" localSheetId="13">#REF!</definedName>
    <definedName name="ㅇㅍㅁㄴㅇㄹㅈㄴ">#REF!</definedName>
    <definedName name="ㅇㅎㅍ" localSheetId="13">#REF!</definedName>
    <definedName name="ㅇㅎㅍ">#REF!</definedName>
    <definedName name="ㅇ호" localSheetId="9" hidden="1">{#N/A,#N/A,FALSE,"혼합골재"}</definedName>
    <definedName name="ㅇ호" hidden="1">{#N/A,#N/A,FALSE,"혼합골재"}</definedName>
    <definedName name="아" localSheetId="13">#REF!</definedName>
    <definedName name="아">#REF!</definedName>
    <definedName name="아세틸렌">#REF!</definedName>
    <definedName name="아스콘">#REF!</definedName>
    <definedName name="아스콘복구비">[80]일위대가!#REF!</definedName>
    <definedName name="아스콘복구비5">[80]일위대가!#REF!</definedName>
    <definedName name="아스콘중기운반경" localSheetId="13">#REF!</definedName>
    <definedName name="아스콘중기운반경">#REF!</definedName>
    <definedName name="아스콘중기운반노" localSheetId="13">#REF!</definedName>
    <definedName name="아스콘중기운반노">#REF!</definedName>
    <definedName name="아스콘중기운반재" localSheetId="13">#REF!</definedName>
    <definedName name="아스콘중기운반재">#REF!</definedName>
    <definedName name="아스콘토적" localSheetId="13">#REF!</definedName>
    <definedName name="아스콘토적">#REF!</definedName>
    <definedName name="아스콘파괴비">[80]일위대가!#REF!</definedName>
    <definedName name="아스콘포설경" localSheetId="13">#REF!</definedName>
    <definedName name="아스콘포설경">#REF!</definedName>
    <definedName name="아스콘포설노" localSheetId="13">#REF!</definedName>
    <definedName name="아스콘포설노">#REF!</definedName>
    <definedName name="아스콘포설재" localSheetId="13">#REF!</definedName>
    <definedName name="아스콘포설재">#REF!</definedName>
    <definedName name="아스팔트디스트리뷰터3800L" localSheetId="13">#REF!</definedName>
    <definedName name="아스팔트디스트리뷰터3800L">#REF!</definedName>
    <definedName name="아스팔트믹싱플랜트80Ton" localSheetId="13">#REF!</definedName>
    <definedName name="아스팔트믹싱플랜트80Ton">#REF!</definedName>
    <definedName name="아스팔트운반경" localSheetId="13">#REF!</definedName>
    <definedName name="아스팔트운반경">#REF!</definedName>
    <definedName name="아스팔트페이버3M" localSheetId="13">#REF!</definedName>
    <definedName name="아스팔트페이버3M">#REF!</definedName>
    <definedName name="아스팔트프라이머" localSheetId="13">#REF!</definedName>
    <definedName name="아스팔트프라이머">#REF!</definedName>
    <definedName name="아싸">#REF!</definedName>
    <definedName name="아아" localSheetId="9">BlankMacro1</definedName>
    <definedName name="아아" localSheetId="11">BlankMacro1</definedName>
    <definedName name="아아">BlankMacro1</definedName>
    <definedName name="아연도강관단가" localSheetId="9">#REF!</definedName>
    <definedName name="아연도강관단가" localSheetId="13">#REF!</definedName>
    <definedName name="아연도강관단가">#REF!</definedName>
    <definedName name="아연도배관단가" localSheetId="13">#REF!</definedName>
    <definedName name="아연도배관단가">#REF!</definedName>
    <definedName name="아연도배관자재" localSheetId="13">#REF!</definedName>
    <definedName name="아연도배관자재">#REF!</definedName>
    <definedName name="아연도철망20" localSheetId="13">#REF!</definedName>
    <definedName name="아연도철망20">#REF!</definedName>
    <definedName name="아왜나무H2.5">#REF!</definedName>
    <definedName name="아이소핑크30" localSheetId="13">#REF!</definedName>
    <definedName name="아이소핑크30">#REF!</definedName>
    <definedName name="악취">[82]직접인건비!#REF!</definedName>
    <definedName name="안">#REF!</definedName>
    <definedName name="안계" localSheetId="13">#REF!</definedName>
    <definedName name="안계">#REF!</definedName>
    <definedName name="안내이정표제작및설치경비" localSheetId="13">#REF!</definedName>
    <definedName name="안내이정표제작및설치경비">#REF!</definedName>
    <definedName name="안내이정표제작및설치재료비" localSheetId="13">#REF!</definedName>
    <definedName name="안내이정표제작및설치재료비">#REF!</definedName>
    <definedName name="안방1호" localSheetId="13">#REF!</definedName>
    <definedName name="안방1호">#REF!</definedName>
    <definedName name="안방2호" localSheetId="13">#REF!</definedName>
    <definedName name="안방2호">#REF!</definedName>
    <definedName name="안전11">#REF!</definedName>
    <definedName name="안전관리비" localSheetId="13">#REF!</definedName>
    <definedName name="안전관리비">#REF!</definedName>
    <definedName name="안전관리비기초액">#REF!</definedName>
    <definedName name="안전관리비요율" localSheetId="13">#REF!</definedName>
    <definedName name="안전관리비요율">#REF!</definedName>
    <definedName name="안전관리비요율_변경" localSheetId="13">#REF!</definedName>
    <definedName name="안전관리비요율_변경">#REF!</definedName>
    <definedName name="안전관리비율">#REF!</definedName>
    <definedName name="안전관리비표">#REF!</definedName>
    <definedName name="안정수위" localSheetId="13">#REF!</definedName>
    <definedName name="안정수위">#REF!</definedName>
    <definedName name="알d">#REF!</definedName>
    <definedName name="알파1">#REF!</definedName>
    <definedName name="알파2">#REF!</definedName>
    <definedName name="암거">#REF!</definedName>
    <definedName name="암거공자재집계" localSheetId="13">#REF!</definedName>
    <definedName name="암거공자재집계">#REF!</definedName>
    <definedName name="암거구조물공">#REF!</definedName>
    <definedName name="암거구조물자재대">#REF!</definedName>
    <definedName name="암거구체수량산출_1연">#REF!</definedName>
    <definedName name="암거구체수량산출1연_형식1">#REF!</definedName>
    <definedName name="암거구체수량산출1연_형식2">#REF!</definedName>
    <definedName name="암거구체수량산출2연_형식1">#REF!</definedName>
    <definedName name="암거구체수량산출2연_형식2">#REF!</definedName>
    <definedName name="암거구체수량산출3연_형식1">#REF!</definedName>
    <definedName name="암거구체수량산출3연_형식2">#REF!</definedName>
    <definedName name="암거기초수량" localSheetId="13">#REF!</definedName>
    <definedName name="암거기초수량">#REF!</definedName>
    <definedName name="암거날개벽기초수량" localSheetId="13">#REF!</definedName>
    <definedName name="암거날개벽기초수량">#REF!</definedName>
    <definedName name="암거날개재료집계">#REF!</definedName>
    <definedName name="암거날개토공집계">#REF!</definedName>
    <definedName name="암거단위수량1">#REF!</definedName>
    <definedName name="암거단위수량2">#REF!</definedName>
    <definedName name="암거재료집계" localSheetId="9" hidden="1">{"'중기작업1'!$A$1:$V$18"}</definedName>
    <definedName name="암거재료집계" hidden="1">{"'중기작업1'!$A$1:$V$18"}</definedName>
    <definedName name="암거조서" localSheetId="13">#REF!</definedName>
    <definedName name="암거조서">#REF!</definedName>
    <definedName name="암거토공">#REF!</definedName>
    <definedName name="압축강도">#REF!</definedName>
    <definedName name="앙토재사벽바르기노무비" localSheetId="13">#REF!</definedName>
    <definedName name="앙토재사벽바르기노무비">#REF!</definedName>
    <definedName name="앙토재사벽바르기재료비" localSheetId="13">#REF!</definedName>
    <definedName name="앙토재사벽바르기재료비">#REF!</definedName>
    <definedName name="앞들1호" localSheetId="13">#REF!</definedName>
    <definedName name="앞들1호">#REF!</definedName>
    <definedName name="앞들2호" localSheetId="13">#REF!</definedName>
    <definedName name="앞들2호">#REF!</definedName>
    <definedName name="앞성토">#REF!</definedName>
    <definedName name="앨c">#REF!</definedName>
    <definedName name="앨e">#REF!</definedName>
    <definedName name="앵커볼트">#REF!</definedName>
    <definedName name="앵커볼트16" localSheetId="13">#REF!</definedName>
    <definedName name="앵커볼트16">#REF!</definedName>
    <definedName name="앵커볼트19" localSheetId="13">#REF!</definedName>
    <definedName name="앵커볼트19">#REF!</definedName>
    <definedName name="야면석경" localSheetId="13">#REF!</definedName>
    <definedName name="야면석경">#REF!</definedName>
    <definedName name="야면석노" localSheetId="13">#REF!</definedName>
    <definedName name="야면석노">#REF!</definedName>
    <definedName name="야면석재" localSheetId="13">#REF!</definedName>
    <definedName name="야면석재">#REF!</definedName>
    <definedName name="야면석채집" localSheetId="13">#REF!</definedName>
    <definedName name="야면석채집">#REF!</definedName>
    <definedName name="양매자0403">[67]데이타!$E$168</definedName>
    <definedName name="양매자0505">[67]데이타!$E$169</definedName>
    <definedName name="양매자0606">[67]데이타!$E$170</definedName>
    <definedName name="양수공사" localSheetId="13">#REF!</definedName>
    <definedName name="양수공사">#REF!</definedName>
    <definedName name="양수량" localSheetId="13">#REF!</definedName>
    <definedName name="양수량">#REF!</definedName>
    <definedName name="양식" localSheetId="9" hidden="1">{"'중기작업1'!$A$1:$V$18"}</definedName>
    <definedName name="양식" hidden="1">{"'중기작업1'!$A$1:$V$18"}</definedName>
    <definedName name="어스" localSheetId="13">#REF!</definedName>
    <definedName name="어스">#REF!</definedName>
    <definedName name="어전" localSheetId="9">{"'결과(하)'!$L$24"}</definedName>
    <definedName name="어전">{"'결과(하)'!$L$24"}</definedName>
    <definedName name="어ㅏ" localSheetId="13">#REF!</definedName>
    <definedName name="어ㅏ">#REF!</definedName>
    <definedName name="언어보정계수">#REF!</definedName>
    <definedName name="언어보정인건비">#REF!</definedName>
    <definedName name="언체집계표" localSheetId="9">수준점!언체집계표</definedName>
    <definedName name="언체집계표" localSheetId="13">조사개요!언체집계표</definedName>
    <definedName name="언체집계표">[0]!언체집계표</definedName>
    <definedName name="업무편람" localSheetId="9" hidden="1">{#N/A,#N/A,FALSE,"구조1"}</definedName>
    <definedName name="업무편람" hidden="1">{#N/A,#N/A,FALSE,"구조1"}</definedName>
    <definedName name="업체" hidden="1">#REF!</definedName>
    <definedName name="에이">[112]사리부설!#REF!</definedName>
    <definedName name="엠바" localSheetId="13">#REF!</definedName>
    <definedName name="엠바">#REF!</definedName>
    <definedName name="엠바조인트" localSheetId="13">#REF!</definedName>
    <definedName name="엠바조인트">#REF!</definedName>
    <definedName name="엠바클립" localSheetId="13">#REF!</definedName>
    <definedName name="엠바클립">#REF!</definedName>
    <definedName name="여기">#REF!</definedName>
    <definedName name="여물" localSheetId="13">#REF!</definedName>
    <definedName name="여물">#REF!</definedName>
    <definedName name="여비" localSheetId="13">[82]직접경비!#REF!</definedName>
    <definedName name="여비">#REF!</definedName>
    <definedName name="여수토경비">#REF!</definedName>
    <definedName name="여수토노무비">#REF!</definedName>
    <definedName name="여수토재료비">#REF!</definedName>
    <definedName name="연겅2" localSheetId="9" hidden="1">{#N/A,#N/A,FALSE,"단면 제원"}</definedName>
    <definedName name="연겅2" localSheetId="13" hidden="1">{#N/A,#N/A,FALSE,"단면 제원"}</definedName>
    <definedName name="연겅2" hidden="1">{#N/A,#N/A,FALSE,"단면 제원"}</definedName>
    <definedName name="연경1교" localSheetId="9" hidden="1">{#N/A,#N/A,FALSE,"단면 제원"}</definedName>
    <definedName name="연경1교" localSheetId="13" hidden="1">{#N/A,#N/A,FALSE,"단면 제원"}</definedName>
    <definedName name="연경1교" hidden="1">{#N/A,#N/A,FALSE,"단면 제원"}</definedName>
    <definedName name="연경1교1" localSheetId="9" hidden="1">{#N/A,#N/A,FALSE,"단면 제원"}</definedName>
    <definedName name="연경1교1" localSheetId="13" hidden="1">{#N/A,#N/A,FALSE,"단면 제원"}</definedName>
    <definedName name="연경1교1" hidden="1">{#N/A,#N/A,FALSE,"단면 제원"}</definedName>
    <definedName name="연경2교" localSheetId="9" hidden="1">{#N/A,#N/A,FALSE,"단면 제원"}</definedName>
    <definedName name="연경2교" localSheetId="13" hidden="1">{#N/A,#N/A,FALSE,"단면 제원"}</definedName>
    <definedName name="연경2교" hidden="1">{#N/A,#N/A,FALSE,"단면 제원"}</definedName>
    <definedName name="연구">#REF!</definedName>
    <definedName name="연구보">#REF!</definedName>
    <definedName name="연구보조원">#REF!</definedName>
    <definedName name="연구원">#REF!</definedName>
    <definedName name="연마공" localSheetId="13">#REF!</definedName>
    <definedName name="연마공">#REF!</definedName>
    <definedName name="연마공001">#REF!</definedName>
    <definedName name="연마공002">#REF!</definedName>
    <definedName name="연마공011">#REF!</definedName>
    <definedName name="연마공982">#REF!</definedName>
    <definedName name="연마공991">#REF!</definedName>
    <definedName name="연마공992">#REF!</definedName>
    <definedName name="연마석" localSheetId="13">#REF!</definedName>
    <definedName name="연마석">#REF!</definedName>
    <definedName name="연마지">#REF!</definedName>
    <definedName name="연수">#REF!</definedName>
    <definedName name="연수1">#REF!</definedName>
    <definedName name="연수기">#REF!</definedName>
    <definedName name="연숙">#REF!</definedName>
    <definedName name="연습">[125]선급금신청서!$A$1:$B$5</definedName>
    <definedName name="연장" localSheetId="13">[76]설계기준!#REF!</definedName>
    <definedName name="연장">#REF!</definedName>
    <definedName name="연장1">#REF!</definedName>
    <definedName name="영산홍H0.3">#REF!</definedName>
    <definedName name="예가작성" localSheetId="9">수준점!예가작성</definedName>
    <definedName name="예가작성" localSheetId="13">조사개요!예가작성</definedName>
    <definedName name="예가작성">[0]!예가작성</definedName>
    <definedName name="예비경비" localSheetId="9">#REF!</definedName>
    <definedName name="예비경비">#REF!</definedName>
    <definedName name="예비노무" localSheetId="9">#REF!</definedName>
    <definedName name="예비노무">#REF!</definedName>
    <definedName name="예비비수">#REF!</definedName>
    <definedName name="예비비평">#REF!</definedName>
    <definedName name="예비재료">#REF!</definedName>
    <definedName name="오" localSheetId="9">BlankMacro1</definedName>
    <definedName name="오" localSheetId="11">BlankMacro1</definedName>
    <definedName name="오">BlankMacro1</definedName>
    <definedName name="오수1호맨홀" localSheetId="9">[126]터파기및재료!#REF!</definedName>
    <definedName name="오수1호맨홀">[126]터파기및재료!#REF!</definedName>
    <definedName name="오수관단위수량">[126]터파기및재료!#REF!</definedName>
    <definedName name="오수관로높이">[126]터파기및재료!#REF!</definedName>
    <definedName name="오수단위수량1">#REF!</definedName>
    <definedName name="오수단위수량2">#REF!</definedName>
    <definedName name="오수돈">#REF!</definedName>
    <definedName name="오수돈2">#REF!</definedName>
    <definedName name="오수맨홀높이">[126]터파기및재료!#REF!</definedName>
    <definedName name="오수맨홀수량1">#REF!</definedName>
    <definedName name="오수맨홀수량2">'[2]#REF'!$A$1:$M$40</definedName>
    <definedName name="오수맨홀수량3">#REF!</definedName>
    <definedName name="오수맨홀수량5">#REF!</definedName>
    <definedName name="오수맨홀위치" localSheetId="9" hidden="1">{"'Sheet1'!$A$4","'Sheet1'!$A$9:$G$28"}</definedName>
    <definedName name="오수맨홀위치" localSheetId="13" hidden="1">{"'Sheet1'!$A$4","'Sheet1'!$A$9:$G$28"}</definedName>
    <definedName name="오수맨홀위치" hidden="1">{"'Sheet1'!$A$4","'Sheet1'!$A$9:$G$28"}</definedName>
    <definedName name="오수맨홀집계">'[2]#REF'!$A$1:$M$40</definedName>
    <definedName name="오수맨홀집계1">#REF!</definedName>
    <definedName name="오수맨홀집계2">'[3]#REF'!$A$1:$M$40</definedName>
    <definedName name="오수맨홀집계3">#REF!</definedName>
    <definedName name="오염경비">#REF!</definedName>
    <definedName name="오염노무">#REF!</definedName>
    <definedName name="오염재료">#REF!</definedName>
    <definedName name="오오오" localSheetId="13">#REF!</definedName>
    <definedName name="오오오">#REF!</definedName>
    <definedName name="오주1호" localSheetId="13">#REF!</definedName>
    <definedName name="오주1호">#REF!</definedName>
    <definedName name="오주2호" localSheetId="13">#REF!</definedName>
    <definedName name="오주2호">#REF!</definedName>
    <definedName name="오주3호" localSheetId="13">#REF!</definedName>
    <definedName name="오주3호">#REF!</definedName>
    <definedName name="오주4호" localSheetId="13">#REF!</definedName>
    <definedName name="오주4호">#REF!</definedName>
    <definedName name="오지영" localSheetId="13">#REF!</definedName>
    <definedName name="오지영">#REF!</definedName>
    <definedName name="오호">#REF!</definedName>
    <definedName name="옥계1교">#REF!</definedName>
    <definedName name="옥향H0.5">#REF!</definedName>
    <definedName name="온천공검사적용단가">#N/A</definedName>
    <definedName name="옹">'[32]3련 BOX'!#REF!</definedName>
    <definedName name="옹1.85" localSheetId="9" hidden="1">{#N/A,#N/A,FALSE,"포장단가"}</definedName>
    <definedName name="옹1.85" hidden="1">{#N/A,#N/A,FALSE,"포장단가"}</definedName>
    <definedName name="옹2되" localSheetId="13">#REF!</definedName>
    <definedName name="옹2되">#REF!</definedName>
    <definedName name="옹2부" localSheetId="13">#REF!</definedName>
    <definedName name="옹2부">#REF!</definedName>
    <definedName name="옹2블캡" localSheetId="13">#REF!</definedName>
    <definedName name="옹2블캡">#REF!</definedName>
    <definedName name="옹2블표" localSheetId="13">#REF!</definedName>
    <definedName name="옹2블표">#REF!</definedName>
    <definedName name="옹2상" localSheetId="13">#REF!</definedName>
    <definedName name="옹2상">#REF!</definedName>
    <definedName name="옹2속" localSheetId="13">#REF!</definedName>
    <definedName name="옹2속">#REF!</definedName>
    <definedName name="옹2잔" localSheetId="13">#REF!</definedName>
    <definedName name="옹2잔">#REF!</definedName>
    <definedName name="옹2잡" localSheetId="13">#REF!</definedName>
    <definedName name="옹2잡">#REF!</definedName>
    <definedName name="옹2지1" localSheetId="13">#REF!</definedName>
    <definedName name="옹2지1">#REF!</definedName>
    <definedName name="옹2지2" localSheetId="13">#REF!</definedName>
    <definedName name="옹2지2">#REF!</definedName>
    <definedName name="옹2지3" localSheetId="13">#REF!</definedName>
    <definedName name="옹2지3">#REF!</definedName>
    <definedName name="옹2터" localSheetId="13">#REF!</definedName>
    <definedName name="옹2터">#REF!</definedName>
    <definedName name="옹2합" localSheetId="13">#REF!</definedName>
    <definedName name="옹2합">#REF!</definedName>
    <definedName name="옹되" localSheetId="13">#REF!</definedName>
    <definedName name="옹되">#REF!</definedName>
    <definedName name="옹벽">[19]Sheet1!$G$48</definedName>
    <definedName name="옹벽공">[86]TOTAL_BOQ!#REF!</definedName>
    <definedName name="옹벽단위">[127]터파기및재료!#REF!</definedName>
    <definedName name="옹벽대비일위" localSheetId="13">#REF!</definedName>
    <definedName name="옹벽대비일위">#REF!</definedName>
    <definedName name="옹부" localSheetId="13">#REF!</definedName>
    <definedName name="옹부">#REF!</definedName>
    <definedName name="옹블캡" localSheetId="13">#REF!</definedName>
    <definedName name="옹블캡">#REF!</definedName>
    <definedName name="옹블표" localSheetId="13">#REF!</definedName>
    <definedName name="옹블표">#REF!</definedName>
    <definedName name="옹상" localSheetId="13">#REF!</definedName>
    <definedName name="옹상">#REF!</definedName>
    <definedName name="옹속" localSheetId="13">#REF!</definedName>
    <definedName name="옹속">#REF!</definedName>
    <definedName name="옹잔" localSheetId="13">#REF!</definedName>
    <definedName name="옹잔">#REF!</definedName>
    <definedName name="옹잡" localSheetId="13">#REF!</definedName>
    <definedName name="옹잡">#REF!</definedName>
    <definedName name="옹지1" localSheetId="13">#REF!</definedName>
    <definedName name="옹지1">#REF!</definedName>
    <definedName name="옹지2" localSheetId="13">#REF!</definedName>
    <definedName name="옹지2">#REF!</definedName>
    <definedName name="옹지3" localSheetId="13">#REF!</definedName>
    <definedName name="옹지3">#REF!</definedName>
    <definedName name="옹터" localSheetId="13">#REF!</definedName>
    <definedName name="옹터">#REF!</definedName>
    <definedName name="옹합" localSheetId="13">#REF!</definedName>
    <definedName name="옹합">#REF!</definedName>
    <definedName name="와이어매쉬" localSheetId="13">#REF!</definedName>
    <definedName name="와이어매쉬">#REF!</definedName>
    <definedName name="와이어메쉬깔기노무비" localSheetId="13">#REF!</definedName>
    <definedName name="와이어메쉬깔기노무비">#REF!</definedName>
    <definedName name="와이어메쉬깔기재료비" localSheetId="13">#REF!</definedName>
    <definedName name="와이어메쉬깔기재료비">#REF!</definedName>
    <definedName name="와촌면" localSheetId="13">#REF!</definedName>
    <definedName name="와촌면">#REF!</definedName>
    <definedName name="왁스" localSheetId="13">#REF!</definedName>
    <definedName name="왁스">#REF!</definedName>
    <definedName name="완결방수액" localSheetId="13">#REF!</definedName>
    <definedName name="완결방수액">#REF!</definedName>
    <definedName name="왕벚나무H4.5">#REF!</definedName>
    <definedName name="왜안돼">'[40]ABUT수량-A1'!$T$25</definedName>
    <definedName name="왜안돼?">'[24]ABUT수량-A1'!$T$25</definedName>
    <definedName name="외벽">#REF!</definedName>
    <definedName name="외부수성" localSheetId="13">#REF!</definedName>
    <definedName name="외부수성">#REF!</definedName>
    <definedName name="외부쌍줄비계노무비" localSheetId="13">#REF!</definedName>
    <definedName name="외부쌍줄비계노무비">#REF!</definedName>
    <definedName name="외부쌍줄비계재료비" localSheetId="13">#REF!</definedName>
    <definedName name="외부쌍줄비계재료비">#REF!</definedName>
    <definedName name="외엮고재사벽치기노무비" localSheetId="13">#REF!</definedName>
    <definedName name="외엮고재사벽치기노무비">#REF!</definedName>
    <definedName name="외엮고재사벽치기재료비" localSheetId="13">#REF!</definedName>
    <definedName name="외엮고재사벽치기재료비">#REF!</definedName>
    <definedName name="외엮기노무비" localSheetId="13">#REF!</definedName>
    <definedName name="외엮기노무비">#REF!</definedName>
    <definedName name="외엮기재료비" localSheetId="13">#REF!</definedName>
    <definedName name="외엮기재료비">#REF!</definedName>
    <definedName name="요동1호" localSheetId="13">#REF!</definedName>
    <definedName name="요동1호">#REF!</definedName>
    <definedName name="요동2호" localSheetId="13">#REF!</definedName>
    <definedName name="요동2호">#REF!</definedName>
    <definedName name="요약문">[82]직접인건비!#REF!</definedName>
    <definedName name="요약문작성">#REF!</definedName>
    <definedName name="용수경비">#REF!</definedName>
    <definedName name="용수노무">#REF!</definedName>
    <definedName name="용수로재료집계" localSheetId="9" hidden="1">{"'Sheet1'!$A$4","'Sheet1'!$A$9:$G$28"}</definedName>
    <definedName name="용수로재료집계" localSheetId="13" hidden="1">{"'Sheet1'!$A$4","'Sheet1'!$A$9:$G$28"}</definedName>
    <definedName name="용수로재료집계" hidden="1">{"'Sheet1'!$A$4","'Sheet1'!$A$9:$G$28"}</definedName>
    <definedName name="용수재료">#REF!</definedName>
    <definedName name="용역구분">#REF!</definedName>
    <definedName name="용역설계비">#REF!</definedName>
    <definedName name="용접공">#REF!</definedName>
    <definedName name="용접공_일반">#REF!</definedName>
    <definedName name="용접공_일반001">#REF!</definedName>
    <definedName name="용접공_일반002">#REF!</definedName>
    <definedName name="용접공_일반011">#REF!</definedName>
    <definedName name="용접공_일반982">#REF!</definedName>
    <definedName name="용접공_일반991">#REF!</definedName>
    <definedName name="용접공_일반992">#REF!</definedName>
    <definedName name="용접공_철도" localSheetId="13">#REF!</definedName>
    <definedName name="용접공_철도">#REF!</definedName>
    <definedName name="용접공_철도001">#REF!</definedName>
    <definedName name="용접공_철도002">#REF!</definedName>
    <definedName name="용접공_철도011">#REF!</definedName>
    <definedName name="용접공_철도982">#REF!</definedName>
    <definedName name="용접공_철도991">#REF!</definedName>
    <definedName name="용접공_철도992">#REF!</definedName>
    <definedName name="용접기" localSheetId="13">#REF!</definedName>
    <definedName name="용접기">#REF!</definedName>
    <definedName name="용접기손료재료비" localSheetId="13">#REF!</definedName>
    <definedName name="용접기손료재료비">#REF!</definedName>
    <definedName name="용접노" localSheetId="13">#REF!</definedName>
    <definedName name="용접노">#REF!</definedName>
    <definedName name="용접봉">#REF!</definedName>
    <definedName name="용접식_이음" localSheetId="13">#REF!</definedName>
    <definedName name="용접식_이음">#REF!</definedName>
    <definedName name="용접재" localSheetId="13">#REF!</definedName>
    <definedName name="용접재">#REF!</definedName>
    <definedName name="용지단가">#REF!</definedName>
    <definedName name="용지수량">#REF!</definedName>
    <definedName name="우강공감율">#REF!</definedName>
    <definedName name="우강기본율">#REF!</definedName>
    <definedName name="우강사업율">#REF!</definedName>
    <definedName name="우강세부율">#REF!</definedName>
    <definedName name="우리" localSheetId="9" hidden="1">{#N/A,#N/A,FALSE,"포장단가"}</definedName>
    <definedName name="우리" hidden="1">{#N/A,#N/A,FALSE,"포장단가"}</definedName>
    <definedName name="우리나라" localSheetId="9" hidden="1">{"'제조(순번)'!$A$386:$A$387","'제조(순번)'!$A$1:$H$399"}</definedName>
    <definedName name="우리나라" hidden="1">{"'제조(순번)'!$A$386:$A$387","'제조(순번)'!$A$1:$H$399"}</definedName>
    <definedName name="우물설치노무비" localSheetId="13">#REF!</definedName>
    <definedName name="우물설치노무비">#REF!</definedName>
    <definedName name="우물설치재료비" localSheetId="13">#REF!</definedName>
    <definedName name="우물설치재료비">#REF!</definedName>
    <definedName name="우물통_굴착토사" localSheetId="13">#REF!</definedName>
    <definedName name="우물통_굴착토사">#REF!</definedName>
    <definedName name="우물통굴착_리핑암" localSheetId="13">#REF!</definedName>
    <definedName name="우물통굴착_리핑암">#REF!</definedName>
    <definedName name="우물통굴착_발파암" localSheetId="13">#REF!</definedName>
    <definedName name="우물통굴착_발파암">#REF!</definedName>
    <definedName name="우산" localSheetId="13">#REF!</definedName>
    <definedName name="우산">#REF!</definedName>
    <definedName name="우수">[128]터파기및재료!#REF!</definedName>
    <definedName name="우수돈">#REF!</definedName>
    <definedName name="우수돈2">#REF!</definedName>
    <definedName name="우수연장조서">#REF!</definedName>
    <definedName name="우수토실평균높이" localSheetId="9">BLCH</definedName>
    <definedName name="우수토실평균높이">BLCH</definedName>
    <definedName name="우장막설치노무비" localSheetId="9">#REF!</definedName>
    <definedName name="우장막설치노무비" localSheetId="13">#REF!</definedName>
    <definedName name="우장막설치노무비">#REF!</definedName>
    <definedName name="우장막설치재료비" localSheetId="13">#REF!</definedName>
    <definedName name="우장막설치재료비">#REF!</definedName>
    <definedName name="우ㅗ홓ㅇ" localSheetId="9" hidden="1">{#N/A,#N/A,FALSE,"조골재"}</definedName>
    <definedName name="우ㅗ홓ㅇ" hidden="1">{#N/A,#N/A,FALSE,"조골재"}</definedName>
    <definedName name="우ㅝㄴ수2">#REF!</definedName>
    <definedName name="운반산출">#REF!</definedName>
    <definedName name="운반차운전사" localSheetId="13">#REF!</definedName>
    <definedName name="운반차운전사">#REF!</definedName>
    <definedName name="운암" localSheetId="13">#REF!</definedName>
    <definedName name="운암">#REF!</definedName>
    <definedName name="운전기사">#REF!</definedName>
    <definedName name="운전사">#REF!</definedName>
    <definedName name="운전사_기계">#REF!</definedName>
    <definedName name="운전사_기계001">#REF!</definedName>
    <definedName name="운전사_기계002">#REF!</definedName>
    <definedName name="운전사_기계011">#REF!</definedName>
    <definedName name="운전사_기계982">#REF!</definedName>
    <definedName name="운전사_기계991">#REF!</definedName>
    <definedName name="운전사_기계992">#REF!</definedName>
    <definedName name="운전사_운반차">#REF!</definedName>
    <definedName name="운전사_운반차001">#REF!</definedName>
    <definedName name="운전사_운반차002">#REF!</definedName>
    <definedName name="운전사_운반차011">#REF!</definedName>
    <definedName name="운전사_운반차982">#REF!</definedName>
    <definedName name="운전사_운반차991">#REF!</definedName>
    <definedName name="운전사_운반차992">#REF!</definedName>
    <definedName name="운전사기계" localSheetId="13">#REF!</definedName>
    <definedName name="운전사기계">#REF!</definedName>
    <definedName name="운전사운반차" localSheetId="13">#REF!</definedName>
    <definedName name="운전사운반차">#REF!</definedName>
    <definedName name="운전조수">#REF!</definedName>
    <definedName name="운호1호" localSheetId="13">#REF!</definedName>
    <definedName name="운호1호">#REF!</definedName>
    <definedName name="운호2호" localSheetId="13">#REF!</definedName>
    <definedName name="운호2호">#REF!</definedName>
    <definedName name="운호3호" localSheetId="13">#REF!</definedName>
    <definedName name="운호3호">#REF!</definedName>
    <definedName name="원_가_계_산_서" localSheetId="13">#REF!</definedName>
    <definedName name="원_가_계_산_서">#REF!</definedName>
    <definedName name="원2" localSheetId="9" hidden="1">{#N/A,#N/A,FALSE,"포장단가"}</definedName>
    <definedName name="원2" hidden="1">{#N/A,#N/A,FALSE,"포장단가"}</definedName>
    <definedName name="원가2" localSheetId="9" hidden="1">{#N/A,#N/A,FALSE,"포장단가"}</definedName>
    <definedName name="원가2" hidden="1">{#N/A,#N/A,FALSE,"포장단가"}</definedName>
    <definedName name="원가계산">#N/A</definedName>
    <definedName name="원가계산명">#REF!</definedName>
    <definedName name="원가계산선갑지">[129]기본단가표!$K$6</definedName>
    <definedName name="원가계산창">#N/A</definedName>
    <definedName name="원금">#REF!</definedName>
    <definedName name="원수">#REF!</definedName>
    <definedName name="원운1호" localSheetId="13">#REF!</definedName>
    <definedName name="원운1호">#REF!</definedName>
    <definedName name="원운2호" localSheetId="13">#REF!</definedName>
    <definedName name="원운2호">#REF!</definedName>
    <definedName name="원자력계장공001">#REF!</definedName>
    <definedName name="원자력계장공002">#REF!</definedName>
    <definedName name="원자력계장공011">#REF!</definedName>
    <definedName name="원자력계장공982">#REF!</definedName>
    <definedName name="원자력계장공991">#REF!</definedName>
    <definedName name="원자력계장공992">#REF!</definedName>
    <definedName name="원자력기계설치공001">#REF!</definedName>
    <definedName name="원자력기계설치공002">#REF!</definedName>
    <definedName name="원자력기계설치공011">#REF!</definedName>
    <definedName name="원자력기계설치공982">#REF!</definedName>
    <definedName name="원자력기계설치공991">#REF!</definedName>
    <definedName name="원자력기계설치공992">#REF!</definedName>
    <definedName name="원자력기술자001">#REF!</definedName>
    <definedName name="원자력기술자002">#REF!</definedName>
    <definedName name="원자력기술자011">#REF!</definedName>
    <definedName name="원자력기술자982">#REF!</definedName>
    <definedName name="원자력기술자991">#REF!</definedName>
    <definedName name="원자력기술자992">#REF!</definedName>
    <definedName name="원자력덕트공001">#REF!</definedName>
    <definedName name="원자력덕트공002">#REF!</definedName>
    <definedName name="원자력덕트공011">#REF!</definedName>
    <definedName name="원자력덕트공982">#REF!</definedName>
    <definedName name="원자력덕트공991">#REF!</definedName>
    <definedName name="원자력덕트공992">#REF!</definedName>
    <definedName name="원자력배관공001">#REF!</definedName>
    <definedName name="원자력배관공002">#REF!</definedName>
    <definedName name="원자력배관공011">#REF!</definedName>
    <definedName name="원자력배관공982">#REF!</definedName>
    <definedName name="원자력배관공991">#REF!</definedName>
    <definedName name="원자력배관공992">#REF!</definedName>
    <definedName name="원자력보온공001">#REF!</definedName>
    <definedName name="원자력보온공002">#REF!</definedName>
    <definedName name="원자력보온공011">#REF!</definedName>
    <definedName name="원자력보온공982">#REF!</definedName>
    <definedName name="원자력보온공991">#REF!</definedName>
    <definedName name="원자력보온공992">#REF!</definedName>
    <definedName name="원자력용접공001">#REF!</definedName>
    <definedName name="원자력용접공002">#REF!</definedName>
    <definedName name="원자력용접공011">#REF!</definedName>
    <definedName name="원자력용접공982">#REF!</definedName>
    <definedName name="원자력용접공991">#REF!</definedName>
    <definedName name="원자력용접공992">#REF!</definedName>
    <definedName name="원자력제관공001">#REF!</definedName>
    <definedName name="원자력제관공002">#REF!</definedName>
    <definedName name="원자력제관공011">#REF!</definedName>
    <definedName name="원자력제관공982">#REF!</definedName>
    <definedName name="원자력제관공991">#REF!</definedName>
    <definedName name="원자력제관공992">#REF!</definedName>
    <definedName name="원자력케이블전공001">#REF!</definedName>
    <definedName name="원자력케이블전공002">#REF!</definedName>
    <definedName name="원자력케이블전공011">#REF!</definedName>
    <definedName name="원자력케이블전공982">#REF!</definedName>
    <definedName name="원자력케이블전공991">#REF!</definedName>
    <definedName name="원자력케이블전공992">#REF!</definedName>
    <definedName name="원자력특별인부001">#REF!</definedName>
    <definedName name="원자력특별인부002">#REF!</definedName>
    <definedName name="원자력특별인부011">#REF!</definedName>
    <definedName name="원자력특별인부982">#REF!</definedName>
    <definedName name="원자력특별인부991">#REF!</definedName>
    <definedName name="원자력특별인부992">#REF!</definedName>
    <definedName name="원자력품질관리사001">#REF!</definedName>
    <definedName name="원자력품질관리사002">#REF!</definedName>
    <definedName name="원자력품질관리사011">#REF!</definedName>
    <definedName name="원자력품질관리사982">#REF!</definedName>
    <definedName name="원자력품질관리사991">#REF!</definedName>
    <definedName name="원자력품질관리사992">#REF!</definedName>
    <definedName name="원자력플랜트전공001">#REF!</definedName>
    <definedName name="원자력플랜트전공002">#REF!</definedName>
    <definedName name="원자력플랜트전공011">#REF!</definedName>
    <definedName name="원자력플랜트전공982">#REF!</definedName>
    <definedName name="원자력플랜트전공991">#REF!</definedName>
    <definedName name="원자력플랜트전공992">#REF!</definedName>
    <definedName name="원지반다짐">#REF!</definedName>
    <definedName name="월명출력" localSheetId="9">수준점!월명출력</definedName>
    <definedName name="월명출력" localSheetId="13">조사개요!월명출력</definedName>
    <definedName name="월명출력">[0]!월명출력</definedName>
    <definedName name="웨이지핀" localSheetId="9">#REF!</definedName>
    <definedName name="웨이지핀" localSheetId="13">#REF!</definedName>
    <definedName name="웨이지핀">#REF!</definedName>
    <definedName name="위락경관" localSheetId="9">[82]직접인건비!#REF!</definedName>
    <definedName name="위락경관">[82]직접인건비!#REF!</definedName>
    <definedName name="위생공" localSheetId="13">#REF!</definedName>
    <definedName name="위생공">#REF!</definedName>
    <definedName name="위생공001">#REF!</definedName>
    <definedName name="위생공002">#REF!</definedName>
    <definedName name="위생공011">#REF!</definedName>
    <definedName name="위생공982">#REF!</definedName>
    <definedName name="위생공991">#REF!</definedName>
    <definedName name="위생공992">#REF!</definedName>
    <definedName name="위생보건">[82]직접인건비!#REF!</definedName>
    <definedName name="위성사진">#REF!</definedName>
    <definedName name="위치" localSheetId="13">#REF!</definedName>
    <definedName name="위치">#REF!</definedName>
    <definedName name="윗변">#REF!</definedName>
    <definedName name="유기질">#REF!</definedName>
    <definedName name="유량경비">#REF!</definedName>
    <definedName name="유량노무">#REF!</definedName>
    <definedName name="유량재료">#REF!</definedName>
    <definedName name="유량측정">#REF!</definedName>
    <definedName name="유로내부코너판넬" localSheetId="13">#REF!</definedName>
    <definedName name="유로내부코너판넬">#REF!</definedName>
    <definedName name="유로판넬" localSheetId="13">#REF!</definedName>
    <definedName name="유로판넬">#REF!</definedName>
    <definedName name="유로판넬1800" localSheetId="13">#REF!</definedName>
    <definedName name="유로판넬1800">#REF!</definedName>
    <definedName name="유로폼바닥경" localSheetId="13">#REF!</definedName>
    <definedName name="유로폼바닥경">#REF!</definedName>
    <definedName name="유로폼바닥노" localSheetId="13">#REF!</definedName>
    <definedName name="유로폼바닥노">#REF!</definedName>
    <definedName name="유로폼바닥재" localSheetId="13">#REF!</definedName>
    <definedName name="유로폼바닥재">#REF!</definedName>
    <definedName name="유로폼벽경" localSheetId="13">#REF!</definedName>
    <definedName name="유로폼벽경">#REF!</definedName>
    <definedName name="유로폼벽노" localSheetId="13">#REF!</definedName>
    <definedName name="유로폼벽노">#REF!</definedName>
    <definedName name="유로폼벽재" localSheetId="13">#REF!</definedName>
    <definedName name="유로폼벽재">#REF!</definedName>
    <definedName name="유리공" localSheetId="13">#REF!</definedName>
    <definedName name="유리공">#REF!</definedName>
    <definedName name="유리공001">#REF!</definedName>
    <definedName name="유리공002">#REF!</definedName>
    <definedName name="유리공011">#REF!</definedName>
    <definedName name="유리공982">#REF!</definedName>
    <definedName name="유리공991">#REF!</definedName>
    <definedName name="유리공992">#REF!</definedName>
    <definedName name="유사량측">#REF!</definedName>
    <definedName name="유사복구">[80]일위대가!#REF!</definedName>
    <definedName name="유역경비">#REF!</definedName>
    <definedName name="유역노무">#REF!</definedName>
    <definedName name="유역재료">#REF!</definedName>
    <definedName name="유입공" localSheetId="9" hidden="1">{"'결과(하)'!$L$24"}</definedName>
    <definedName name="유입공" hidden="1">{"'결과(하)'!$L$24"}</definedName>
    <definedName name="유출경비">#REF!</definedName>
    <definedName name="유출노무">#REF!</definedName>
    <definedName name="유출재료">#REF!</definedName>
    <definedName name="육리1호" localSheetId="13">#REF!</definedName>
    <definedName name="육리1호">#REF!</definedName>
    <definedName name="육리2호" localSheetId="13">#REF!</definedName>
    <definedName name="육리2호">#REF!</definedName>
    <definedName name="육상면정리및청소" localSheetId="13">#REF!</definedName>
    <definedName name="육상면정리및청소">#REF!</definedName>
    <definedName name="육송각재" localSheetId="13">#REF!</definedName>
    <definedName name="육송각재">#REF!</definedName>
    <definedName name="육송원목" localSheetId="13">#REF!</definedName>
    <definedName name="육송원목">#REF!</definedName>
    <definedName name="육송판재" localSheetId="13">#REF!</definedName>
    <definedName name="육송판재">#REF!</definedName>
    <definedName name="육수동식물">[82]직접인건비!#REF!</definedName>
    <definedName name="육호표">#REF!</definedName>
    <definedName name="은산1호" localSheetId="13">#REF!</definedName>
    <definedName name="은산1호">#REF!</definedName>
    <definedName name="은산2호" localSheetId="13">#REF!</definedName>
    <definedName name="은산2호">#REF!</definedName>
    <definedName name="은산3호" localSheetId="13">#REF!</definedName>
    <definedName name="은산3호">#REF!</definedName>
    <definedName name="은산4호" localSheetId="13">#REF!</definedName>
    <definedName name="은산4호">#REF!</definedName>
    <definedName name="은행나무H3.5">#REF!</definedName>
    <definedName name="을1" localSheetId="9">#REF!,#REF!,#REF!,#REF!,#REF!,#REF!</definedName>
    <definedName name="을1">#REF!,#REF!,#REF!,#REF!,#REF!,#REF!</definedName>
    <definedName name="을10">#REF!,#REF!,#REF!,#REF!,#REF!,#REF!,#REF!</definedName>
    <definedName name="을11">#REF!,#REF!,#REF!,#REF!,#REF!,#REF!,#REF!</definedName>
    <definedName name="을12">#REF!,#REF!,#REF!,#REF!,#REF!,#REF!,#REF!</definedName>
    <definedName name="을13">#REF!,#REF!,#REF!,#REF!,#REF!,#REF!,#REF!</definedName>
    <definedName name="을14">#REF!,#REF!,#REF!,#REF!,#REF!,#REF!,#REF!</definedName>
    <definedName name="을15">#REF!,#REF!,#REF!,#REF!,#REF!</definedName>
    <definedName name="을2">#REF!,#REF!,#REF!,#REF!,#REF!,#REF!,#REF!</definedName>
    <definedName name="을3">#REF!,#REF!,#REF!,#REF!,#REF!,#REF!,#REF!</definedName>
    <definedName name="을4">#REF!,#REF!,#REF!,#REF!,#REF!,#REF!,#REF!</definedName>
    <definedName name="을5">#REF!,#REF!,#REF!,#REF!,#REF!,#REF!,#REF!</definedName>
    <definedName name="을6">#REF!,#REF!,#REF!,#REF!,#REF!,#REF!,#REF!</definedName>
    <definedName name="을7">#REF!,#REF!,#REF!,#REF!,#REF!,#REF!,#REF!</definedName>
    <definedName name="을8">#REF!,#REF!,#REF!,#REF!,#REF!,#REF!,#REF!</definedName>
    <definedName name="을9">#REF!,#REF!,#REF!,#REF!,#REF!,#REF!,#REF!</definedName>
    <definedName name="을면1">#REF!,#REF!,#REF!,#REF!,#REF!,#REF!</definedName>
    <definedName name="을면10">#REF!,#REF!,#REF!,#REF!,#REF!,#REF!,#REF!</definedName>
    <definedName name="을면11">#REF!,#REF!,#REF!,#REF!,#REF!,#REF!,#REF!</definedName>
    <definedName name="을면12">#REF!,#REF!,#REF!,#REF!,#REF!,#REF!,#REF!</definedName>
    <definedName name="을면13">#REF!,#REF!,#REF!,#REF!,#REF!,#REF!,#REF!</definedName>
    <definedName name="을면14">#REF!,#REF!,#REF!,#REF!,#REF!,#REF!,#REF!</definedName>
    <definedName name="을면15">#REF!,#REF!,#REF!,#REF!,#REF!</definedName>
    <definedName name="을면2">#REF!,#REF!,#REF!,#REF!,#REF!,#REF!,#REF!</definedName>
    <definedName name="을면3">#REF!,#REF!,#REF!,#REF!,#REF!,#REF!,#REF!</definedName>
    <definedName name="을면4">#REF!,#REF!,#REF!,#REF!,#REF!,#REF!,#REF!</definedName>
    <definedName name="을면5">#REF!,#REF!,#REF!,#REF!,#REF!,#REF!,#REF!</definedName>
    <definedName name="을면6">#REF!,#REF!,#REF!,#REF!,#REF!,#REF!,#REF!</definedName>
    <definedName name="을면7">#REF!,#REF!,#REF!,#REF!,#REF!,#REF!,#REF!</definedName>
    <definedName name="을면8">#REF!,#REF!,#REF!,#REF!,#REF!,#REF!,#REF!</definedName>
    <definedName name="을면9">#REF!,#REF!,#REF!,#REF!,#REF!,#REF!,#REF!</definedName>
    <definedName name="을지양식">#REF!</definedName>
    <definedName name="응용SW인건비">#REF!</definedName>
    <definedName name="이">#REF!</definedName>
    <definedName name="이각">[111]단위단가!#REF!</definedName>
    <definedName name="이각A형">[101]일위대가!#REF!</definedName>
    <definedName name="이각B형">[108]일위대가!#REF!</definedName>
    <definedName name="이공">#REF!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부가가치세">'[130]2공구산출내역'!#REF!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구">'[131]Sheet1 (2)'!#REF!</definedName>
    <definedName name="이구호">[132]xxxxxx!#REF!</definedName>
    <definedName name="이니니">#REF!</definedName>
    <definedName name="이동">#N/A</definedName>
    <definedName name="이런">#REF!</definedName>
    <definedName name="이름">#REF!</definedName>
    <definedName name="이릉" localSheetId="13" hidden="1">#REF!</definedName>
    <definedName name="이릉" hidden="1">#REF!</definedName>
    <definedName name="이민상" hidden="1">[1]노임단가!#REF!</definedName>
    <definedName name="이삼">#REF!</definedName>
    <definedName name="이상">#REF!</definedName>
    <definedName name="이수경비">#REF!</definedName>
    <definedName name="이수노무">#REF!</definedName>
    <definedName name="이수시경비">#REF!</definedName>
    <definedName name="이수시노무">#REF!</definedName>
    <definedName name="이수시재료">#REF!</definedName>
    <definedName name="이수재료">#REF!</definedName>
    <definedName name="이식">#REF!</definedName>
    <definedName name="이엉만들기노무비" localSheetId="13">#REF!</definedName>
    <definedName name="이엉만들기노무비">#REF!</definedName>
    <definedName name="이엉만들기재료비" localSheetId="13">#REF!</definedName>
    <definedName name="이엉만들기재료비">#REF!</definedName>
    <definedName name="이엉잇기노무비" localSheetId="13">#REF!</definedName>
    <definedName name="이엉잇기노무비">#REF!</definedName>
    <definedName name="이엉잇기재료비" localSheetId="13">#REF!</definedName>
    <definedName name="이엉잇기재료비">#REF!</definedName>
    <definedName name="이용시설" localSheetId="13">#REF!</definedName>
    <definedName name="이용시설">#REF!</definedName>
    <definedName name="이윤" localSheetId="13">#REF!</definedName>
    <definedName name="이윤">#REF!</definedName>
    <definedName name="이윤11">#REF!</definedName>
    <definedName name="이윤22">#REF!</definedName>
    <definedName name="이윤요율" localSheetId="13">#REF!</definedName>
    <definedName name="이윤요율">#REF!</definedName>
    <definedName name="이윤요율_변경" localSheetId="13">#REF!</definedName>
    <definedName name="이윤요율_변경">#REF!</definedName>
    <definedName name="이윤율">#REF!</definedName>
    <definedName name="이윤조정액">#REF!</definedName>
    <definedName name="이윤표">#REF!</definedName>
    <definedName name="이이">#REF!</definedName>
    <definedName name="이자">#REF!</definedName>
    <definedName name="이자율">0.125</definedName>
    <definedName name="이재명">#REF!</definedName>
    <definedName name="이재명1">#REF!</definedName>
    <definedName name="이재명3">#REF!</definedName>
    <definedName name="이재명4">#REF!</definedName>
    <definedName name="이정" localSheetId="9" hidden="1">{#N/A,#N/A,FALSE,"2~8번"}</definedName>
    <definedName name="이정" hidden="1">{#N/A,#N/A,FALSE,"2~8번"}</definedName>
    <definedName name="이종훈" hidden="1">[78]전기!$A$4:$A$163</definedName>
    <definedName name="이준구">#REF!</definedName>
    <definedName name="이차기계비">#REF!</definedName>
    <definedName name="이차심사">#REF!</definedName>
    <definedName name="이차여비">#REF!</definedName>
    <definedName name="이차현지검측">#REF!</definedName>
    <definedName name="이토">#REF!</definedName>
    <definedName name="이팝나무H3.5">#REF!</definedName>
    <definedName name="이형관">[48]DATE!$B$24:$B$85</definedName>
    <definedName name="이호표">#REF!</definedName>
    <definedName name="이히">#REF!</definedName>
    <definedName name="인1">#REF!</definedName>
    <definedName name="인2">#REF!</definedName>
    <definedName name="인3">#REF!</definedName>
    <definedName name="인4">#REF!</definedName>
    <definedName name="인5">#REF!</definedName>
    <definedName name="인6">#REF!</definedName>
    <definedName name="인7">#REF!</definedName>
    <definedName name="인8">#REF!</definedName>
    <definedName name="인9">#REF!</definedName>
    <definedName name="인건비">#REF!</definedName>
    <definedName name="인구">[82]직접인건비!#REF!</definedName>
    <definedName name="인력">#REF!</definedName>
    <definedName name="인력2">#REF!</definedName>
    <definedName name="인력3">#REF!</definedName>
    <definedName name="인력관리">#REF!</definedName>
    <definedName name="인력되메우기" localSheetId="13">#REF!</definedName>
    <definedName name="인력되메우기">#REF!</definedName>
    <definedName name="인력수">#REF!</definedName>
    <definedName name="인력터파기" localSheetId="13">#REF!</definedName>
    <definedName name="인력터파기">#REF!</definedName>
    <definedName name="인문경비">#REF!</definedName>
    <definedName name="인문노무">#REF!</definedName>
    <definedName name="인문산업">#REF!</definedName>
    <definedName name="인문재료">#REF!</definedName>
    <definedName name="인부">#REF!</definedName>
    <definedName name="인서트" localSheetId="13">#REF!</definedName>
    <definedName name="인서트">#REF!</definedName>
    <definedName name="인쇄">#REF!</definedName>
    <definedName name="인쇄량">#REF!</definedName>
    <definedName name="인쇄비">#REF!</definedName>
    <definedName name="인쇄비단가">#REF!</definedName>
    <definedName name="인쇄비산출">#REF!</definedName>
    <definedName name="인쇄수량">#REF!</definedName>
    <definedName name="인쇄양식" localSheetId="9">수준점!인쇄양식</definedName>
    <definedName name="인쇄양식">[0]!인쇄양식</definedName>
    <definedName name="인입공사비" localSheetId="9">#REF!</definedName>
    <definedName name="인입공사비">#REF!</definedName>
    <definedName name="인천공항고속도로" localSheetId="9" hidden="1">{#N/A,#N/A,FALSE,"단가표지"}</definedName>
    <definedName name="인천공항고속도로" hidden="1">{#N/A,#N/A,FALSE,"단가표지"}</definedName>
    <definedName name="인터넷">#REF!</definedName>
    <definedName name="인트라넷">#REF!</definedName>
    <definedName name="인화">#REF!</definedName>
    <definedName name="일">#REF!</definedName>
    <definedName name="일.화장실및관리실">[65]공구원가계산!#REF!</definedName>
    <definedName name="일경비금액">#REF!</definedName>
    <definedName name="일경비단가">#REF!</definedName>
    <definedName name="일공구기계경비">[65]공구원가계산!#REF!</definedName>
    <definedName name="일공구직영비">#REF!</definedName>
    <definedName name="일공구직접노무비">[65]공구원가계산!#REF!</definedName>
    <definedName name="일공구직접재료비">[65]공구원가계산!#REF!</definedName>
    <definedName name="일노무금액">#REF!</definedName>
    <definedName name="일노무단가">#REF!</definedName>
    <definedName name="일반">#REF!</definedName>
    <definedName name="일반11">#REF!</definedName>
    <definedName name="일반112">#REF!</definedName>
    <definedName name="일반건수">#REF!</definedName>
    <definedName name="일반계속">#REF!</definedName>
    <definedName name="일반관리123">#REF!</definedName>
    <definedName name="일반관리비" localSheetId="13">#REF!</definedName>
    <definedName name="일반관리비">#REF!</definedName>
    <definedName name="일반관리비요율" localSheetId="13">#REF!</definedName>
    <definedName name="일반관리비요율">#REF!</definedName>
    <definedName name="일반관리비요율_변경" localSheetId="13">#REF!</definedName>
    <definedName name="일반관리비요율_변경">#REF!</definedName>
    <definedName name="일반관리비율">#REF!</definedName>
    <definedName name="일반관리비표">#REF!</definedName>
    <definedName name="일반관부설" localSheetId="13">#REF!</definedName>
    <definedName name="일반관부설">#REF!</definedName>
    <definedName name="일반비">#REF!</definedName>
    <definedName name="일반용접공" localSheetId="13">#REF!</definedName>
    <definedName name="일반용접공">#REF!</definedName>
    <definedName name="일반집계">#REF!</definedName>
    <definedName name="일반철콘" localSheetId="9" hidden="1">{#N/A,#N/A,FALSE,"토공2"}</definedName>
    <definedName name="일반철콘" hidden="1">{#N/A,#N/A,FALSE,"토공2"}</definedName>
    <definedName name="일반토공" localSheetId="13">#REF!</definedName>
    <definedName name="일반토공">#REF!</definedName>
    <definedName name="일수">#REF!</definedName>
    <definedName name="일수량">#REF!</definedName>
    <definedName name="일위" localSheetId="13">#REF!</definedName>
    <definedName name="일위">#REF!</definedName>
    <definedName name="일위규격매크로">[44]!일위규격매크로</definedName>
    <definedName name="일위대가">#REF!</definedName>
    <definedName name="일위대가_HW" localSheetId="9">BlankMacro1</definedName>
    <definedName name="일위대가_HW" localSheetId="11">BlankMacro1</definedName>
    <definedName name="일위대가_HW">BlankMacro1</definedName>
    <definedName name="일위대가총괄" localSheetId="9">#REF!</definedName>
    <definedName name="일위대가총괄" localSheetId="13">#REF!</definedName>
    <definedName name="일위대가총괄">#REF!</definedName>
    <definedName name="일위대가표" localSheetId="9">#REF!</definedName>
    <definedName name="일위대가표">#REF!</definedName>
    <definedName name="일위코드입력매크로">[44]!일위코드입력매크로</definedName>
    <definedName name="일위화면복귀매크로">[44]!일위화면복귀매크로</definedName>
    <definedName name="일의01">[102]직노!#REF!</definedName>
    <definedName name="일자재금액">#REF!</definedName>
    <definedName name="일자재단가">#REF!</definedName>
    <definedName name="일집" localSheetId="13" hidden="1">#REF!</definedName>
    <definedName name="일집" hidden="1">#REF!</definedName>
    <definedName name="일차기계비">#REF!</definedName>
    <definedName name="일차심사">#REF!</definedName>
    <definedName name="일차여비">#REF!</definedName>
    <definedName name="일차현지검측">#REF!</definedName>
    <definedName name="일출력">#REF!</definedName>
    <definedName name="일호표">#REF!</definedName>
    <definedName name="임대면적">#REF!</definedName>
    <definedName name="임대비">#REF!</definedName>
    <definedName name="입력란">#REF!</definedName>
    <definedName name="입력레이어">#REF!</definedName>
    <definedName name="입력물수">#REF!</definedName>
    <definedName name="입력완료">[133]!입력완료</definedName>
    <definedName name="입력일수">#REF!</definedName>
    <definedName name="입력작업량">#REF!</definedName>
    <definedName name="입력전체">#REF!</definedName>
    <definedName name="입력지형계수">#REF!</definedName>
    <definedName name="입안1호" localSheetId="13">#REF!</definedName>
    <definedName name="입안1호">#REF!</definedName>
    <definedName name="입안2호" localSheetId="13">#REF!</definedName>
    <definedName name="입안2호">#REF!</definedName>
    <definedName name="입안3호" localSheetId="13">#REF!</definedName>
    <definedName name="입안3호">#REF!</definedName>
    <definedName name="입안4호" localSheetId="13">#REF!</definedName>
    <definedName name="입안4호">#REF!</definedName>
    <definedName name="입안기존2" localSheetId="13">#REF!</definedName>
    <definedName name="입안기존2">#REF!</definedName>
    <definedName name="잉크가격">#REF!</definedName>
    <definedName name="잉크단가">#REF!</definedName>
    <definedName name="ㅈ">#REF!</definedName>
    <definedName name="ㅈㄳㄱ" localSheetId="9">BlankMacro1</definedName>
    <definedName name="ㅈㄳㄱ">BlankMacro1</definedName>
    <definedName name="ㅈㄵㄵㄵㄴㄵㄵㄴ" localSheetId="9" hidden="1">{"'중기작업1'!$A$1:$V$18"}</definedName>
    <definedName name="ㅈㄵㄵㄵㄴㄵㄵㄴ" hidden="1">{"'중기작업1'!$A$1:$V$18"}</definedName>
    <definedName name="ㅈㄷ" localSheetId="9" hidden="1">{"'Sheet1'!$A$4","'Sheet1'!$A$9:$G$28"}</definedName>
    <definedName name="ㅈㄷ" localSheetId="13" hidden="1">{"'Sheet1'!$A$4","'Sheet1'!$A$9:$G$28"}</definedName>
    <definedName name="ㅈㄷ" hidden="1">{"'Sheet1'!$A$4","'Sheet1'!$A$9:$G$28"}</definedName>
    <definedName name="ㅈㄷㄱㄴㅅ">#REF!</definedName>
    <definedName name="ㅈㄷㄻㅇㄹ" localSheetId="13" hidden="1">#REF!</definedName>
    <definedName name="ㅈㄷㄻㅇㄹ" hidden="1">#REF!</definedName>
    <definedName name="ㅈㄷㄻㅈ" localSheetId="13" hidden="1">#REF!</definedName>
    <definedName name="ㅈㄷㄻㅈ" hidden="1">#REF!</definedName>
    <definedName name="ㅈㄷㅅㅂㅈㅇㄿ" localSheetId="13">#REF!</definedName>
    <definedName name="ㅈㄷㅅㅂㅈㅇㄿ">#REF!</definedName>
    <definedName name="ㅈㄷ숒" localSheetId="13">#REF!</definedName>
    <definedName name="ㅈㄷ숒">#REF!</definedName>
    <definedName name="ㅈㅁ" localSheetId="13">#REF!</definedName>
    <definedName name="ㅈㅁ">#REF!</definedName>
    <definedName name="ㅈㅇㅈ" localSheetId="13">#REF!</definedName>
    <definedName name="ㅈㅇㅈ">#REF!</definedName>
    <definedName name="ㅈㅈ" localSheetId="9" hidden="1">{#N/A,#N/A,FALSE,"표지목차"}</definedName>
    <definedName name="ㅈㅈ" hidden="1">{#N/A,#N/A,FALSE,"표지목차"}</definedName>
    <definedName name="ㅈㅈㄷ" localSheetId="13">#REF!</definedName>
    <definedName name="ㅈㅈㄷ">#REF!</definedName>
    <definedName name="ㅈㅈㅈ">#REF!</definedName>
    <definedName name="ㅈㅈㅈㅈ" localSheetId="13">#REF!</definedName>
    <definedName name="ㅈㅈㅈㅈ">#REF!</definedName>
    <definedName name="자">#REF!</definedName>
    <definedName name="자_트">#REF!</definedName>
    <definedName name="자갈" localSheetId="13">#REF!</definedName>
    <definedName name="자갈">#REF!</definedName>
    <definedName name="자갈부설" localSheetId="13">#REF!</definedName>
    <definedName name="자갈부설">#REF!</definedName>
    <definedName name="자갈운반경" localSheetId="13">#REF!</definedName>
    <definedName name="자갈운반경">#REF!</definedName>
    <definedName name="자갈운반노" localSheetId="13">#REF!</definedName>
    <definedName name="자갈운반노">#REF!</definedName>
    <definedName name="자갈운반재" localSheetId="13">#REF!</definedName>
    <definedName name="자갈운반재">#REF!</definedName>
    <definedName name="자귀나무H3.0xR8">#REF!</definedName>
    <definedName name="자료경비">#REF!</definedName>
    <definedName name="자료관리">#REF!</definedName>
    <definedName name="자료노무">#REF!</definedName>
    <definedName name="자료재료">#REF!</definedName>
    <definedName name="자문비">#REF!</definedName>
    <definedName name="자문비비" localSheetId="9" hidden="1">{"SJ - 기본 보기",#N/A,FALSE,"공사별 외주견적"}</definedName>
    <definedName name="자문비비" hidden="1">{"SJ - 기본 보기",#N/A,FALSE,"공사별 외주견적"}</definedName>
    <definedName name="자연경비">#REF!</definedName>
    <definedName name="자연노무">#REF!</definedName>
    <definedName name="자연석깔기노무비" localSheetId="13">#REF!</definedName>
    <definedName name="자연석깔기노무비">#REF!</definedName>
    <definedName name="자연석깔기재료비" localSheetId="13">#REF!</definedName>
    <definedName name="자연석깔기재료비">#REF!</definedName>
    <definedName name="자연수위" localSheetId="13">#REF!</definedName>
    <definedName name="자연수위">#REF!</definedName>
    <definedName name="자연재료">#REF!</definedName>
    <definedName name="자원경비">#REF!</definedName>
    <definedName name="자원노무">#REF!</definedName>
    <definedName name="자원재료">#REF!</definedName>
    <definedName name="자재" localSheetId="13">#REF!</definedName>
    <definedName name="자재">#REF!</definedName>
    <definedName name="자재단가근거" localSheetId="13" hidden="1">#REF!</definedName>
    <definedName name="자재단가근거" hidden="1">#REF!</definedName>
    <definedName name="자재및골재집계" localSheetId="9" hidden="1">{"'Sheet1'!$A$4","'Sheet1'!$A$9:$G$28"}</definedName>
    <definedName name="자재및골재집계" localSheetId="13" hidden="1">{"'Sheet1'!$A$4","'Sheet1'!$A$9:$G$28"}</definedName>
    <definedName name="자재및골재집계" hidden="1">{"'Sheet1'!$A$4","'Sheet1'!$A$9:$G$28"}</definedName>
    <definedName name="자재수">#REF!</definedName>
    <definedName name="자재집계" localSheetId="9" hidden="1">{#N/A,#N/A,FALSE,"포장단가"}</definedName>
    <definedName name="자재집계" hidden="1">{#N/A,#N/A,FALSE,"포장단가"}</definedName>
    <definedName name="자재총괄" localSheetId="13">#REF!</definedName>
    <definedName name="자재총괄">#REF!</definedName>
    <definedName name="자재평">#REF!</definedName>
    <definedName name="자지" localSheetId="9" hidden="1">{#N/A,#N/A,FALSE,"부대2"}</definedName>
    <definedName name="자지" hidden="1">{#N/A,#N/A,FALSE,"부대2"}</definedName>
    <definedName name="작업계수">#REF!</definedName>
    <definedName name="작업관리">#REF!</definedName>
    <definedName name="작업량증감계수">#REF!</definedName>
    <definedName name="작업반장" localSheetId="13">#REF!</definedName>
    <definedName name="작업반장">#REF!</definedName>
    <definedName name="작업반장001">#REF!</definedName>
    <definedName name="작업반장002">#REF!</definedName>
    <definedName name="작업반장011">#REF!</definedName>
    <definedName name="작업반장982">#REF!</definedName>
    <definedName name="작업반장991">#REF!</definedName>
    <definedName name="작업반장992">#REF!</definedName>
    <definedName name="작은금액">#REF!</definedName>
    <definedName name="작은금액요율">#REF!</definedName>
    <definedName name="잔디" localSheetId="13">#REF!</definedName>
    <definedName name="잔디">#REF!</definedName>
    <definedName name="잔토">#REF!</definedName>
    <definedName name="잔토1">#REF!</definedName>
    <definedName name="잔토경" localSheetId="13">#REF!</definedName>
    <definedName name="잔토경">#REF!</definedName>
    <definedName name="잔토노" localSheetId="13">#REF!</definedName>
    <definedName name="잔토노">#REF!</definedName>
    <definedName name="잔토재" localSheetId="13">#REF!</definedName>
    <definedName name="잔토재">#REF!</definedName>
    <definedName name="잔토처리" localSheetId="13">#REF!</definedName>
    <definedName name="잔토처리">#REF!</definedName>
    <definedName name="잔토처리____________인력">[101]일위대가!#REF!</definedName>
    <definedName name="잔토처리경경">#REF!</definedName>
    <definedName name="잔토처리경노">#REF!</definedName>
    <definedName name="잔토처리경재">#REF!</definedName>
    <definedName name="잔토처리노무비" localSheetId="13">#REF!</definedName>
    <definedName name="잔토처리노무비">#REF!</definedName>
    <definedName name="잠수부" localSheetId="13">#REF!</definedName>
    <definedName name="잠수부">#REF!</definedName>
    <definedName name="잠수부001">#REF!</definedName>
    <definedName name="잠수부002">#REF!</definedName>
    <definedName name="잠수부011">#REF!</definedName>
    <definedName name="잠수부982">#REF!</definedName>
    <definedName name="잠수부991">#REF!</definedName>
    <definedName name="잠수부992">#REF!</definedName>
    <definedName name="잡석" localSheetId="13">#REF!</definedName>
    <definedName name="잡석">#REF!</definedName>
    <definedName name="잡석지정노무비" localSheetId="13">#REF!</definedName>
    <definedName name="잡석지정노무비">#REF!</definedName>
    <definedName name="잡석지정재료비" localSheetId="13">#REF!</definedName>
    <definedName name="잡석지정재료비">#REF!</definedName>
    <definedName name="잡지출수">#REF!</definedName>
    <definedName name="잡지출평">#REF!</definedName>
    <definedName name="잡철">#REF!</definedName>
    <definedName name="잡철물경" localSheetId="13">#REF!</definedName>
    <definedName name="잡철물경">#REF!</definedName>
    <definedName name="잡철물노" localSheetId="13">#REF!</definedName>
    <definedName name="잡철물노">#REF!</definedName>
    <definedName name="잡철물일위대가2004" localSheetId="13" hidden="1">#REF!</definedName>
    <definedName name="잡철물일위대가2004" hidden="1">#REF!</definedName>
    <definedName name="잡철물재" localSheetId="13">#REF!</definedName>
    <definedName name="잡철물재">#REF!</definedName>
    <definedName name="잡철물제작및설치노무비" localSheetId="13">#REF!</definedName>
    <definedName name="잡철물제작및설치노무비">#REF!</definedName>
    <definedName name="잡철물제작설치경비" localSheetId="13">#REF!</definedName>
    <definedName name="잡철물제작설치경비">#REF!</definedName>
    <definedName name="잡철물제작설치노무비" localSheetId="13">#REF!</definedName>
    <definedName name="잡철물제작설치노무비">#REF!</definedName>
    <definedName name="잡철물제작설치재료비" localSheetId="13">#REF!</definedName>
    <definedName name="잡철물제작설치재료비">#REF!</definedName>
    <definedName name="장" localSheetId="9" hidden="1">{#N/A,#N/A,FALSE,"단가표지"}</definedName>
    <definedName name="장" hidden="1">{#N/A,#N/A,FALSE,"단가표지"}</definedName>
    <definedName name="장1" localSheetId="9" hidden="1">{#N/A,#N/A,FALSE,"토공2"}</definedName>
    <definedName name="장1" hidden="1">{#N/A,#N/A,FALSE,"토공2"}</definedName>
    <definedName name="장10" localSheetId="9" hidden="1">{#N/A,#N/A,FALSE,"조골재"}</definedName>
    <definedName name="장10" hidden="1">{#N/A,#N/A,FALSE,"조골재"}</definedName>
    <definedName name="장11" localSheetId="9" hidden="1">{#N/A,#N/A,FALSE,"2~8번"}</definedName>
    <definedName name="장11" hidden="1">{#N/A,#N/A,FALSE,"2~8번"}</definedName>
    <definedName name="장12" localSheetId="9" hidden="1">{#N/A,#N/A,FALSE,"골재소요량";#N/A,#N/A,FALSE,"골재소요량"}</definedName>
    <definedName name="장12" hidden="1">{#N/A,#N/A,FALSE,"골재소요량";#N/A,#N/A,FALSE,"골재소요량"}</definedName>
    <definedName name="장13" localSheetId="9" hidden="1">{#N/A,#N/A,FALSE,"구조2"}</definedName>
    <definedName name="장13" hidden="1">{#N/A,#N/A,FALSE,"구조2"}</definedName>
    <definedName name="장14" localSheetId="9" hidden="1">{#N/A,#N/A,FALSE,"단가표지"}</definedName>
    <definedName name="장14" hidden="1">{#N/A,#N/A,FALSE,"단가표지"}</definedName>
    <definedName name="장15" localSheetId="9" hidden="1">{#N/A,#N/A,FALSE,"배수1"}</definedName>
    <definedName name="장15" hidden="1">{#N/A,#N/A,FALSE,"배수1"}</definedName>
    <definedName name="장16" localSheetId="9" hidden="1">{#N/A,#N/A,FALSE,"배수2"}</definedName>
    <definedName name="장16" hidden="1">{#N/A,#N/A,FALSE,"배수2"}</definedName>
    <definedName name="장17" localSheetId="9" hidden="1">{#N/A,#N/A,FALSE,"부대1"}</definedName>
    <definedName name="장17" hidden="1">{#N/A,#N/A,FALSE,"부대1"}</definedName>
    <definedName name="장18" localSheetId="9" hidden="1">{#N/A,#N/A,FALSE,"부대2"}</definedName>
    <definedName name="장18" hidden="1">{#N/A,#N/A,FALSE,"부대2"}</definedName>
    <definedName name="장19" localSheetId="9" hidden="1">{#N/A,#N/A,FALSE,"속도"}</definedName>
    <definedName name="장19" hidden="1">{#N/A,#N/A,FALSE,"속도"}</definedName>
    <definedName name="장2" localSheetId="9" hidden="1">{#N/A,#N/A,FALSE,"2~8번"}</definedName>
    <definedName name="장2" hidden="1">{#N/A,#N/A,FALSE,"2~8번"}</definedName>
    <definedName name="장20" localSheetId="9" hidden="1">{#N/A,#N/A,FALSE,"운반시간"}</definedName>
    <definedName name="장20" hidden="1">{#N/A,#N/A,FALSE,"운반시간"}</definedName>
    <definedName name="장21" localSheetId="9" hidden="1">{#N/A,#N/A,FALSE,"이정표"}</definedName>
    <definedName name="장21" hidden="1">{#N/A,#N/A,FALSE,"이정표"}</definedName>
    <definedName name="장22" localSheetId="9" hidden="1">{#N/A,#N/A,FALSE,"조골재"}</definedName>
    <definedName name="장22" hidden="1">{#N/A,#N/A,FALSE,"조골재"}</definedName>
    <definedName name="장23" localSheetId="9" hidden="1">{#N/A,#N/A,FALSE,"구조1"}</definedName>
    <definedName name="장23" hidden="1">{#N/A,#N/A,FALSE,"구조1"}</definedName>
    <definedName name="장24" localSheetId="9" hidden="1">{#N/A,#N/A,FALSE,"토공2"}</definedName>
    <definedName name="장24" hidden="1">{#N/A,#N/A,FALSE,"토공2"}</definedName>
    <definedName name="장25" localSheetId="9" hidden="1">{#N/A,#N/A,FALSE,"포장1";#N/A,#N/A,FALSE,"포장1"}</definedName>
    <definedName name="장25" hidden="1">{#N/A,#N/A,FALSE,"포장1";#N/A,#N/A,FALSE,"포장1"}</definedName>
    <definedName name="장26" localSheetId="9" hidden="1">{#N/A,#N/A,FALSE,"포장2"}</definedName>
    <definedName name="장26" hidden="1">{#N/A,#N/A,FALSE,"포장2"}</definedName>
    <definedName name="장27" localSheetId="9" hidden="1">{#N/A,#N/A,FALSE,"표지목차"}</definedName>
    <definedName name="장27" hidden="1">{#N/A,#N/A,FALSE,"표지목차"}</definedName>
    <definedName name="장28" localSheetId="9" hidden="1">{#N/A,#N/A,FALSE,"혼합골재"}</definedName>
    <definedName name="장28" hidden="1">{#N/A,#N/A,FALSE,"혼합골재"}</definedName>
    <definedName name="장3">#REF!</definedName>
    <definedName name="장4" localSheetId="9" hidden="1">{#N/A,#N/A,FALSE,"단가표지"}</definedName>
    <definedName name="장4" hidden="1">{#N/A,#N/A,FALSE,"단가표지"}</definedName>
    <definedName name="장5" localSheetId="9" hidden="1">{#N/A,#N/A,FALSE,"운반시간"}</definedName>
    <definedName name="장5" hidden="1">{#N/A,#N/A,FALSE,"운반시간"}</definedName>
    <definedName name="장6" localSheetId="9" hidden="1">{#N/A,#N/A,FALSE,"운반시간"}</definedName>
    <definedName name="장6" hidden="1">{#N/A,#N/A,FALSE,"운반시간"}</definedName>
    <definedName name="장7" localSheetId="9" hidden="1">{#N/A,#N/A,FALSE,"골재소요량";#N/A,#N/A,FALSE,"골재소요량"}</definedName>
    <definedName name="장7" hidden="1">{#N/A,#N/A,FALSE,"골재소요량";#N/A,#N/A,FALSE,"골재소요량"}</definedName>
    <definedName name="장8" localSheetId="9" hidden="1">{#N/A,#N/A,FALSE,"단가표지"}</definedName>
    <definedName name="장8" hidden="1">{#N/A,#N/A,FALSE,"단가표지"}</definedName>
    <definedName name="장9" localSheetId="9" hidden="1">{#N/A,#N/A,FALSE,"단가표지"}</definedName>
    <definedName name="장9" hidden="1">{#N/A,#N/A,FALSE,"단가표지"}</definedName>
    <definedName name="장래경비">#REF!</definedName>
    <definedName name="장래노무">#REF!</definedName>
    <definedName name="장비총액">#REF!</definedName>
    <definedName name="장산1" localSheetId="13">#REF!</definedName>
    <definedName name="장산1">#REF!</definedName>
    <definedName name="장산2" localSheetId="13">#REF!</definedName>
    <definedName name="장산2">#REF!</definedName>
    <definedName name="장산3" localSheetId="13">#REF!</definedName>
    <definedName name="장산3">#REF!</definedName>
    <definedName name="장산교" localSheetId="13">#REF!</definedName>
    <definedName name="장산교">#REF!</definedName>
    <definedName name="장상교">#REF!</definedName>
    <definedName name="장선2호" localSheetId="9" hidden="1">{"'중기작업1'!$A$1:$V$18"}</definedName>
    <definedName name="장선2호" hidden="1">{"'중기작업1'!$A$1:$V$18"}</definedName>
    <definedName name="장선2호산출" localSheetId="9" hidden="1">{"'중기작업1'!$A$1:$V$18"}</definedName>
    <definedName name="장선2호산출" hidden="1">{"'중기작업1'!$A$1:$V$18"}</definedName>
    <definedName name="장순상">#REF!</definedName>
    <definedName name="장춘" localSheetId="13">#REF!</definedName>
    <definedName name="장춘">#REF!</definedName>
    <definedName name="장판지깔기노무비" localSheetId="13">#REF!</definedName>
    <definedName name="장판지깔기노무비">#REF!</definedName>
    <definedName name="장판지깔기재료비" localSheetId="13">#REF!</definedName>
    <definedName name="장판지깔기재료비">#REF!</definedName>
    <definedName name="장판지바르기노무비" localSheetId="13">#REF!</definedName>
    <definedName name="장판지바르기노무비">#REF!</definedName>
    <definedName name="장판지바르기재료비" localSheetId="13">#REF!</definedName>
    <definedName name="장판지바르기재료비">#REF!</definedName>
    <definedName name="재1">#REF!</definedName>
    <definedName name="재2">#REF!</definedName>
    <definedName name="재3">#REF!</definedName>
    <definedName name="재4">#REF!</definedName>
    <definedName name="재5">#REF!</definedName>
    <definedName name="재6">#REF!</definedName>
    <definedName name="재7">#REF!</definedName>
    <definedName name="재8">#REF!</definedName>
    <definedName name="재9">#REF!</definedName>
    <definedName name="재가공">[134]원본!$C$6:$C$21</definedName>
    <definedName name="재노경" localSheetId="13">#REF!</definedName>
    <definedName name="재노경">#REF!</definedName>
    <definedName name="재단">#REF!</definedName>
    <definedName name="재단가">#REF!</definedName>
    <definedName name="재료" localSheetId="9" hidden="1">{"'결과(하)'!$L$24"}</definedName>
    <definedName name="재료" hidden="1">{"'결과(하)'!$L$24"}</definedName>
    <definedName name="재료123">#REF!</definedName>
    <definedName name="재료경비">#REF!</definedName>
    <definedName name="재료단가">#REF!</definedName>
    <definedName name="재료비" localSheetId="13">#REF!</definedName>
    <definedName name="재료비">#REF!</definedName>
    <definedName name="재료비금액">#REF!</definedName>
    <definedName name="재료비단가">#REF!</definedName>
    <definedName name="재료비요율">#REF!</definedName>
    <definedName name="재료비합">#REF!</definedName>
    <definedName name="재료조사">#REF!</definedName>
    <definedName name="재료집계표" localSheetId="9">수준점!재료집계표</definedName>
    <definedName name="재료집계표" localSheetId="13">조사개요!재료집계표</definedName>
    <definedName name="재료집계표">[0]!재료집계표</definedName>
    <definedName name="재배지" localSheetId="9">#REF!</definedName>
    <definedName name="재배지" localSheetId="13">#REF!</definedName>
    <definedName name="재배지">#REF!</definedName>
    <definedName name="재사벽표면미장바르기노무비" localSheetId="13">#REF!</definedName>
    <definedName name="재사벽표면미장바르기노무비">#REF!</definedName>
    <definedName name="재사벽표면미장바르기재료비" localSheetId="13">#REF!</definedName>
    <definedName name="재사벽표면미장바르기재료비">#REF!</definedName>
    <definedName name="재희" localSheetId="9" hidden="1">{#N/A,#N/A,FALSE,"골재소요량";#N/A,#N/A,FALSE,"골재소요량"}</definedName>
    <definedName name="재희" hidden="1">{#N/A,#N/A,FALSE,"골재소요량";#N/A,#N/A,FALSE,"골재소요량"}</definedName>
    <definedName name="저">#REF!</definedName>
    <definedName name="저감방안">[82]직접인건비!#REF!</definedName>
    <definedName name="저면폭">#REF!</definedName>
    <definedName name="저면폭1">#REF!</definedName>
    <definedName name="저면폭2">#REF!</definedName>
    <definedName name="저상" localSheetId="13">#REF!</definedName>
    <definedName name="저상">#REF!</definedName>
    <definedName name="저수">#REF!</definedName>
    <definedName name="저수조만수위" localSheetId="13">#REF!</definedName>
    <definedName name="저수조만수위">#REF!</definedName>
    <definedName name="저압케이블전공" localSheetId="13">#REF!</definedName>
    <definedName name="저압케이블전공">#REF!</definedName>
    <definedName name="저압케이블전공001">#REF!</definedName>
    <definedName name="저압케이블전공002">#REF!</definedName>
    <definedName name="저압케이블전공011">#REF!</definedName>
    <definedName name="저압케이블전공982">#REF!</definedName>
    <definedName name="저압케이블전공991">#REF!</definedName>
    <definedName name="저압케이블전공992">#REF!</definedName>
    <definedName name="저판1">#REF!</definedName>
    <definedName name="저판길이">#REF!</definedName>
    <definedName name="저판두께">#REF!</definedName>
    <definedName name="저판폭">#REF!</definedName>
    <definedName name="적격종건">#REF!</definedName>
    <definedName name="적용1">#REF!</definedName>
    <definedName name="적용2">#REF!</definedName>
    <definedName name="적용3">#REF!</definedName>
    <definedName name="적용4">#REF!</definedName>
    <definedName name="적용5">#REF!</definedName>
    <definedName name="적용단가근거" localSheetId="13">#REF!</definedName>
    <definedName name="적용단가근거">#REF!</definedName>
    <definedName name="적용연장">#REF!</definedName>
    <definedName name="적용연장비">#REF!</definedName>
    <definedName name="적용호표">#REF!</definedName>
    <definedName name="적용호표1">#REF!</definedName>
    <definedName name="전" localSheetId="13">#REF!</definedName>
    <definedName name="전">#REF!</definedName>
    <definedName name="전기공사기사_전기공사기사1급001">#REF!</definedName>
    <definedName name="전기공사기사_전기공사기사1급002">#REF!</definedName>
    <definedName name="전기공사기사_전기공사기사1급011">#REF!</definedName>
    <definedName name="전기공사기사_전기공사기사1급982">#REF!</definedName>
    <definedName name="전기공사기사_전기공사기사1급991">#REF!</definedName>
    <definedName name="전기공사기사_전기공사기사1급992">#REF!</definedName>
    <definedName name="전기공사산업기사_전기공사기사2급001">#REF!</definedName>
    <definedName name="전기공사산업기사_전기공사기사2급002">#REF!</definedName>
    <definedName name="전기공사산업기사_전기공사기사2급011">#REF!</definedName>
    <definedName name="전기공사산업기사_전기공사기사2급982">#REF!</definedName>
    <definedName name="전기공사산업기사_전기공사기사2급991">#REF!</definedName>
    <definedName name="전기공사산업기사_전기공사기사2급992">#REF!</definedName>
    <definedName name="전기노무원수" localSheetId="13">#REF!</definedName>
    <definedName name="전기노무원수">#REF!</definedName>
    <definedName name="전단면적">#REF!</definedName>
    <definedName name="전동기용량" localSheetId="13">#REF!</definedName>
    <definedName name="전동기용량">#REF!</definedName>
    <definedName name="전력" localSheetId="13">#REF!</definedName>
    <definedName name="전력">#REF!</definedName>
    <definedName name="전력비">#REF!</definedName>
    <definedName name="전력조사연장">#REF!</definedName>
    <definedName name="전력탐사연장">#REF!</definedName>
    <definedName name="전문인력">#REF!</definedName>
    <definedName name="전선30경" localSheetId="13">#REF!</definedName>
    <definedName name="전선30경">#REF!</definedName>
    <definedName name="전선30노" localSheetId="13">#REF!</definedName>
    <definedName name="전선30노">#REF!</definedName>
    <definedName name="전선30재" localSheetId="13">#REF!</definedName>
    <definedName name="전선30재">#REF!</definedName>
    <definedName name="전시장비노임단가" localSheetId="9" hidden="1">{"SJ - 기본 보기",#N/A,FALSE,"공사별 외주견적"}</definedName>
    <definedName name="전시장비노임단가" hidden="1">{"SJ - 기본 보기",#N/A,FALSE,"공사별 외주견적"}</definedName>
    <definedName name="전장">#REF!</definedName>
    <definedName name="전주" localSheetId="13">#REF!</definedName>
    <definedName name="전주">#REF!</definedName>
    <definedName name="전체">#REF!</definedName>
    <definedName name="전토압도">'[11]DATA 입력란'!$D$33</definedName>
    <definedName name="전토압콘">'[11]DATA 입력란'!$D$28</definedName>
    <definedName name="전토처리" localSheetId="13">#REF!</definedName>
    <definedName name="전토처리">#REF!</definedName>
    <definedName name="절_단_공">#REF!</definedName>
    <definedName name="절단공" localSheetId="13">#REF!</definedName>
    <definedName name="절단공">#REF!</definedName>
    <definedName name="절단공001">#REF!</definedName>
    <definedName name="절단공002">#REF!</definedName>
    <definedName name="절단공011">#REF!</definedName>
    <definedName name="절단공982">#REF!</definedName>
    <definedName name="절단공991">#REF!</definedName>
    <definedName name="절단공992">#REF!</definedName>
    <definedName name="절삭">#REF!</definedName>
    <definedName name="절삭2">#REF!</definedName>
    <definedName name="절토0.4경" localSheetId="13">#REF!</definedName>
    <definedName name="절토0.4경">#REF!</definedName>
    <definedName name="절토0.4노" localSheetId="13">#REF!</definedName>
    <definedName name="절토0.4노">#REF!</definedName>
    <definedName name="절토0.4재" localSheetId="13">#REF!</definedName>
    <definedName name="절토0.4재">#REF!</definedName>
    <definedName name="절토0.7경" localSheetId="13">#REF!</definedName>
    <definedName name="절토0.7경">#REF!</definedName>
    <definedName name="절토0.7노" localSheetId="13">#REF!</definedName>
    <definedName name="절토0.7노">#REF!</definedName>
    <definedName name="절토0.7재" localSheetId="13">#REF!</definedName>
    <definedName name="절토0.7재">#REF!</definedName>
    <definedName name="점검계단">#REF!</definedName>
    <definedName name="점검공종">#REF!</definedName>
    <definedName name="점검대가">#REF!</definedName>
    <definedName name="점검선정">#REF!</definedName>
    <definedName name="점검지역">#REF!</definedName>
    <definedName name="점자블럭" localSheetId="13">#REF!</definedName>
    <definedName name="점자블럭">#REF!</definedName>
    <definedName name="점토">#REF!</definedName>
    <definedName name="접속">[64]교각1!#REF!</definedName>
    <definedName name="접속도로">#REF!</definedName>
    <definedName name="접속면적" localSheetId="13">#REF!</definedName>
    <definedName name="접속면적">#REF!</definedName>
    <definedName name="접속슬라브길이1">#REF!</definedName>
    <definedName name="접속슬라브길이2">#REF!</definedName>
    <definedName name="접속슬라브폭1">#REF!</definedName>
    <definedName name="접속슬라브폭2">#REF!</definedName>
    <definedName name="접속슬라브폭3">#REF!</definedName>
    <definedName name="접속슬라브폭4">#REF!</definedName>
    <definedName name="접속슬래브">#REF!</definedName>
    <definedName name="접속슬래브두께">#REF!</definedName>
    <definedName name="접속저판길이1">#REF!</definedName>
    <definedName name="접속저판길이2">#REF!</definedName>
    <definedName name="접속저판폭1">#REF!</definedName>
    <definedName name="접속저판폭2">#REF!</definedName>
    <definedName name="접속저판폭3">#REF!</definedName>
    <definedName name="접속저판폭4">#REF!</definedName>
    <definedName name="접속현황" localSheetId="13">#REF!</definedName>
    <definedName name="접속현황">#REF!</definedName>
    <definedName name="접착제" localSheetId="13">#REF!</definedName>
    <definedName name="접착제">#REF!</definedName>
    <definedName name="접합개소">#REF!</definedName>
    <definedName name="접합상변">#REF!</definedName>
    <definedName name="접합터파기고">#REF!</definedName>
    <definedName name="접합하변">#REF!</definedName>
    <definedName name="접합환토고">#REF!</definedName>
    <definedName name="접합환토상변">#REF!</definedName>
    <definedName name="정리">#REF!</definedName>
    <definedName name="정배지" localSheetId="13">#REF!</definedName>
    <definedName name="정배지">#REF!</definedName>
    <definedName name="정보1급">#REF!</definedName>
    <definedName name="정보처리1급" localSheetId="13">#REF!</definedName>
    <definedName name="정보처리1급">#REF!</definedName>
    <definedName name="정비비">#REF!</definedName>
    <definedName name="정비사" localSheetId="13">#REF!</definedName>
    <definedName name="정비사">#REF!</definedName>
    <definedName name="정수시설" localSheetId="13">#REF!</definedName>
    <definedName name="정수시설">#REF!</definedName>
    <definedName name="정액초과20">#REF!</definedName>
    <definedName name="정원석석축놓기노무비" localSheetId="13">#REF!</definedName>
    <definedName name="정원석석축놓기노무비">#REF!</definedName>
    <definedName name="정위치시간당작업량">#REF!</definedName>
    <definedName name="정위치작업계수">#REF!</definedName>
    <definedName name="정위치작업량">#REF!</definedName>
    <definedName name="정위치작업일수">#REF!</definedName>
    <definedName name="정위치지형계수">#REF!</definedName>
    <definedName name="정위치편집작업증감계수">#REF!</definedName>
    <definedName name="정위치편집지형증감계수">#REF!</definedName>
    <definedName name="정위치편집축척별시간당작업량">#REF!</definedName>
    <definedName name="정창희">'[39]ABUT수량-A1'!$T$25</definedName>
    <definedName name="제3배스집계" localSheetId="9" hidden="1">{#N/A,#N/A,FALSE,"단면 제원"}</definedName>
    <definedName name="제3배스집계" localSheetId="13" hidden="1">{#N/A,#N/A,FALSE,"단면 제원"}</definedName>
    <definedName name="제3배스집계" hidden="1">{#N/A,#N/A,FALSE,"단면 제원"}</definedName>
    <definedName name="제4배수" localSheetId="9" hidden="1">{#N/A,#N/A,FALSE,"단면 제원"}</definedName>
    <definedName name="제4배수" localSheetId="13" hidden="1">{#N/A,#N/A,FALSE,"단면 제원"}</definedName>
    <definedName name="제4배수" hidden="1">{#N/A,#N/A,FALSE,"단면 제원"}</definedName>
    <definedName name="제4배수집계" localSheetId="9" hidden="1">{#N/A,#N/A,FALSE,"단면 제원"}</definedName>
    <definedName name="제4배수집계" localSheetId="13" hidden="1">{#N/A,#N/A,FALSE,"단면 제원"}</definedName>
    <definedName name="제4배수집계" hidden="1">{#N/A,#N/A,FALSE,"단면 제원"}</definedName>
    <definedName name="제5배수집계" localSheetId="9" hidden="1">{#N/A,#N/A,FALSE,"단면 제원"}</definedName>
    <definedName name="제5배수집계" localSheetId="13" hidden="1">{#N/A,#N/A,FALSE,"단면 제원"}</definedName>
    <definedName name="제5배수집계" hidden="1">{#N/A,#N/A,FALSE,"단면 제원"}</definedName>
    <definedName name="제각경비">#REF!</definedName>
    <definedName name="제각노무비">#REF!</definedName>
    <definedName name="제각이윤">#REF!</definedName>
    <definedName name="제각일관">#REF!</definedName>
    <definedName name="제각재료비">#REF!</definedName>
    <definedName name="제각직노">#REF!</definedName>
    <definedName name="제각직접노무비">#REF!</definedName>
    <definedName name="제각직접노무비전">#REF!</definedName>
    <definedName name="제경">#REF!</definedName>
    <definedName name="제경비">#REF!</definedName>
    <definedName name="제경비율">#REF!</definedName>
    <definedName name="제도사">#REF!</definedName>
    <definedName name="제도사001">#REF!</definedName>
    <definedName name="제도사002">#REF!</definedName>
    <definedName name="제도사011">#REF!</definedName>
    <definedName name="제도사982">#REF!</definedName>
    <definedName name="제도사991">#REF!</definedName>
    <definedName name="제도사992">#REF!</definedName>
    <definedName name="제목">'[11]DATA 입력란'!$C$1</definedName>
    <definedName name="제방설계용역비">[76]내역1!#REF!</definedName>
    <definedName name="제변집계">#REF!</definedName>
    <definedName name="제수">#REF!</definedName>
    <definedName name="제수문" localSheetId="13" hidden="1">#REF!</definedName>
    <definedName name="제수문" hidden="1">#REF!</definedName>
    <definedName name="제수변">#REF!</definedName>
    <definedName name="제수변설치노200">[75]관급자재대!#REF!</definedName>
    <definedName name="제수변설치노80">[75]관급자재대!#REF!</definedName>
    <definedName name="제진설비1">#REF!</definedName>
    <definedName name="제철축로공" localSheetId="13">#REF!</definedName>
    <definedName name="제철축로공">#REF!</definedName>
    <definedName name="제철축로공001">#REF!</definedName>
    <definedName name="제철축로공002">#REF!</definedName>
    <definedName name="제철축로공011">#REF!</definedName>
    <definedName name="제철축로공982">#REF!</definedName>
    <definedName name="제철축로공991">#REF!</definedName>
    <definedName name="제철축로공992">#REF!</definedName>
    <definedName name="조" localSheetId="9">#REF!</definedName>
    <definedName name="조" localSheetId="13">조사개요!조</definedName>
    <definedName name="조">#REF!</definedName>
    <definedName name="조_적_공" localSheetId="9">#REF!</definedName>
    <definedName name="조_적_공">#REF!</definedName>
    <definedName name="조1" localSheetId="13">#REF!</definedName>
    <definedName name="조1">#REF!</definedName>
    <definedName name="조2">[135]산출근거!$J$17</definedName>
    <definedName name="조경공">#REF!</definedName>
    <definedName name="조경공001">#REF!</definedName>
    <definedName name="조경공002">#REF!</definedName>
    <definedName name="조경공011">#REF!</definedName>
    <definedName name="조경공982">#REF!</definedName>
    <definedName name="조경공991">#REF!</definedName>
    <definedName name="조경공992">#REF!</definedName>
    <definedName name="조경공B10">[67]식재인부!$B$24</definedName>
    <definedName name="조경공B4이하">[67]식재인부!$B$18</definedName>
    <definedName name="조경공B5">[67]식재인부!$B$19</definedName>
    <definedName name="조경공B6">[67]식재인부!$B$20</definedName>
    <definedName name="조경공B8">[67]식재인부!$B$22</definedName>
    <definedName name="조경공R10">[67]식재인부!$B$54</definedName>
    <definedName name="조경공R12">[67]식재인부!$B$56</definedName>
    <definedName name="조경공R15">[67]식재인부!$B$59</definedName>
    <definedName name="조경공R4이하">[67]식재인부!$B$48</definedName>
    <definedName name="조경공R5">[67]식재인부!$B$49</definedName>
    <definedName name="조경공R6">[67]식재인부!$B$50</definedName>
    <definedName name="조경공R7">[67]식재인부!$B$51</definedName>
    <definedName name="조경공R8">[67]식재인부!$B$52</definedName>
    <definedName name="조력공" localSheetId="13">#REF!</definedName>
    <definedName name="조력공">#REF!</definedName>
    <definedName name="조력공001">#REF!</definedName>
    <definedName name="조력공002">#REF!</definedName>
    <definedName name="조력공011">#REF!</definedName>
    <definedName name="조력공982">#REF!</definedName>
    <definedName name="조력공991">#REF!</definedName>
    <definedName name="조력공992">#REF!</definedName>
    <definedName name="조림인부" localSheetId="13">#REF!</definedName>
    <definedName name="조림인부">#REF!</definedName>
    <definedName name="조림인부001">#REF!</definedName>
    <definedName name="조림인부002">#REF!</definedName>
    <definedName name="조림인부011">#REF!</definedName>
    <definedName name="조림인부982">#REF!</definedName>
    <definedName name="조림인부991">#REF!</definedName>
    <definedName name="조림인부992">#REF!</definedName>
    <definedName name="조약돌경" localSheetId="13">#REF!</definedName>
    <definedName name="조약돌경">#REF!</definedName>
    <definedName name="조약돌노" localSheetId="13">#REF!</definedName>
    <definedName name="조약돌노">#REF!</definedName>
    <definedName name="조약돌재" localSheetId="13">#REF!</definedName>
    <definedName name="조약돌재">#REF!</definedName>
    <definedName name="조약돌채집" localSheetId="13">#REF!</definedName>
    <definedName name="조약돌채집">#REF!</definedName>
    <definedName name="조영수">#REF!</definedName>
    <definedName name="조원공_1.1_1.5">[67]식재인부!$B$5</definedName>
    <definedName name="조적공" localSheetId="13">#REF!</definedName>
    <definedName name="조적공">#REF!</definedName>
    <definedName name="조적공001">#REF!</definedName>
    <definedName name="조적공002">#REF!</definedName>
    <definedName name="조적공011">#REF!</definedName>
    <definedName name="조적공982">#REF!</definedName>
    <definedName name="조적공991">#REF!</definedName>
    <definedName name="조적공992">#REF!</definedName>
    <definedName name="조종사" localSheetId="13">#REF!</definedName>
    <definedName name="조종사">#REF!</definedName>
    <definedName name="조합경">[75]관급자재대!#REF!</definedName>
    <definedName name="조합노">[75]관급자재대!#REF!</definedName>
    <definedName name="조합재">[75]관급자재대!#REF!</definedName>
    <definedName name="조형가이즈까3010">[67]데이타!$E$11</definedName>
    <definedName name="조형가이즈까3012">[67]데이타!$E$12</definedName>
    <definedName name="조형가이즈까3014">[67]데이타!$E$13</definedName>
    <definedName name="조형가이즈까3516">[67]데이타!$E$14</definedName>
    <definedName name="종" localSheetId="9">수준점!종</definedName>
    <definedName name="종" localSheetId="13">조사개요!종</definedName>
    <definedName name="종">[0]!종</definedName>
    <definedName name="종구분" localSheetId="9">#REF!</definedName>
    <definedName name="종구분" localSheetId="13">#REF!</definedName>
    <definedName name="종구분">#REF!</definedName>
    <definedName name="종단위">#REF!</definedName>
    <definedName name="종단측량">#REF!</definedName>
    <definedName name="종민" localSheetId="13">#REF!</definedName>
    <definedName name="종민">#REF!</definedName>
    <definedName name="종배수공집계" localSheetId="13">#REF!</definedName>
    <definedName name="종배수공집계">#REF!</definedName>
    <definedName name="종배수관기초" localSheetId="13">#REF!</definedName>
    <definedName name="종배수관기초">#REF!</definedName>
    <definedName name="종배수관연장" localSheetId="13">#REF!</definedName>
    <definedName name="종배수관연장">#REF!</definedName>
    <definedName name="종배수맨홀" localSheetId="13">#REF!</definedName>
    <definedName name="종배수맨홀">#REF!</definedName>
    <definedName name="종석" localSheetId="13">#REF!</definedName>
    <definedName name="종석">#REF!</definedName>
    <definedName name="종점날개길이" localSheetId="13">#REF!</definedName>
    <definedName name="종점날개길이">#REF!</definedName>
    <definedName name="종점날개길이상행" localSheetId="13">#REF!</definedName>
    <definedName name="종점날개길이상행">#REF!</definedName>
    <definedName name="종집" localSheetId="9">수준점!종집</definedName>
    <definedName name="종집" localSheetId="13">조사개요!종집</definedName>
    <definedName name="종집">[0]!종집</definedName>
    <definedName name="종합평가결론" localSheetId="9">#REF!</definedName>
    <definedName name="종합평가결론">#REF!</definedName>
    <definedName name="주간" localSheetId="9" hidden="1">{#N/A,#N/A,FALSE,"운반시간"}</definedName>
    <definedName name="주간" hidden="1">{#N/A,#N/A,FALSE,"운반시간"}</definedName>
    <definedName name="주거">[82]직접인건비!#REF!</definedName>
    <definedName name="주경기장수량산출">#REF!</definedName>
    <definedName name="주목H2.5">#REF!</definedName>
    <definedName name="주민">#REF!</definedName>
    <definedName name="주민생활">[82]직접인건비!#REF!</definedName>
    <definedName name="주민의견">[82]직접인건비!#REF!</definedName>
    <definedName name="주빔플랜지">#REF!</definedName>
    <definedName name="주요경비">#REF!</definedName>
    <definedName name="주요노무">#REF!</definedName>
    <definedName name="주요재료">#REF!</definedName>
    <definedName name="주집">#REF!</definedName>
    <definedName name="주차장토공">#REF!</definedName>
    <definedName name="준공년도" localSheetId="13">#REF!</definedName>
    <definedName name="준공년도">#REF!</definedName>
    <definedName name="준공년도공사" localSheetId="13">#REF!</definedName>
    <definedName name="준공년도공사">#REF!</definedName>
    <definedName name="준설선기관사" localSheetId="13">#REF!</definedName>
    <definedName name="준설선기관사">#REF!</definedName>
    <definedName name="준설선기관사001">#REF!</definedName>
    <definedName name="준설선기관사002">#REF!</definedName>
    <definedName name="준설선기관사982">#REF!</definedName>
    <definedName name="준설선기관사991">#REF!</definedName>
    <definedName name="준설선기관사992">#REF!</definedName>
    <definedName name="준설선기관장" localSheetId="13">#REF!</definedName>
    <definedName name="준설선기관장">#REF!</definedName>
    <definedName name="준설선기관장001">#REF!</definedName>
    <definedName name="준설선기관장002">#REF!</definedName>
    <definedName name="준설선기관장011">#REF!</definedName>
    <definedName name="준설선기관장982">#REF!</definedName>
    <definedName name="준설선기관장991">#REF!</definedName>
    <definedName name="준설선기관장992">#REF!</definedName>
    <definedName name="준설선선장" localSheetId="13">#REF!</definedName>
    <definedName name="준설선선장">#REF!</definedName>
    <definedName name="준설선선장001">#REF!</definedName>
    <definedName name="준설선선장002">#REF!</definedName>
    <definedName name="준설선선장011">#REF!</definedName>
    <definedName name="준설선선장982">#REF!</definedName>
    <definedName name="준설선선장991">#REF!</definedName>
    <definedName name="준설선선장992">#REF!</definedName>
    <definedName name="준설선운전사" localSheetId="13">#REF!</definedName>
    <definedName name="준설선운전사">#REF!</definedName>
    <definedName name="준설선운전사001">#REF!</definedName>
    <definedName name="준설선운전사002">#REF!</definedName>
    <definedName name="준설선운전사982">#REF!</definedName>
    <definedName name="준설선운전사991">#REF!</definedName>
    <definedName name="준설선운전사992">#REF!</definedName>
    <definedName name="준설선전기사" localSheetId="13">#REF!</definedName>
    <definedName name="준설선전기사">#REF!</definedName>
    <definedName name="준설선전기사001">#REF!</definedName>
    <definedName name="준설선전기사002">#REF!</definedName>
    <definedName name="준설선전기사982">#REF!</definedName>
    <definedName name="준설선전기사991">#REF!</definedName>
    <definedName name="준설선전기사992">#REF!</definedName>
    <definedName name="준설설기관사011">#REF!</definedName>
    <definedName name="준설설운전기사011">#REF!</definedName>
    <definedName name="준설설운전사011">#REF!</definedName>
    <definedName name="준설설전기사011">#REF!</definedName>
    <definedName name="줄눈공" localSheetId="13">#REF!</definedName>
    <definedName name="줄눈공">#REF!</definedName>
    <definedName name="줄눈공001">#REF!</definedName>
    <definedName name="줄눈공002">#REF!</definedName>
    <definedName name="줄눈공011">#REF!</definedName>
    <definedName name="줄눈공982">#REF!</definedName>
    <definedName name="줄눈공991">#REF!</definedName>
    <definedName name="줄눈공992">#REF!</definedName>
    <definedName name="줄떼입히기노무비" localSheetId="13">#REF!</definedName>
    <definedName name="줄떼입히기노무비">#REF!</definedName>
    <definedName name="줄떼입히기재료비" localSheetId="13">#REF!</definedName>
    <definedName name="줄떼입히기재료비">#REF!</definedName>
    <definedName name="중">#REF!</definedName>
    <definedName name="중1">#REF!</definedName>
    <definedName name="중2">#REF!</definedName>
    <definedName name="중3">#REF!</definedName>
    <definedName name="중4">#REF!</definedName>
    <definedName name="중5">#REF!</definedName>
    <definedName name="중6">#REF!</definedName>
    <definedName name="중7">#REF!</definedName>
    <definedName name="중8">#REF!</definedName>
    <definedName name="중9">#REF!</definedName>
    <definedName name="중급">#REF!</definedName>
    <definedName name="중급2">#REF!</definedName>
    <definedName name="중급기능">#REF!</definedName>
    <definedName name="중급기능사">#REF!</definedName>
    <definedName name="중급기능사_측량">#REF!</definedName>
    <definedName name="중급기술자" localSheetId="13">#REF!</definedName>
    <definedName name="중급기술자">#REF!</definedName>
    <definedName name="중급기술자_측량">#REF!</definedName>
    <definedName name="중급달">#REF!</definedName>
    <definedName name="중급도화">#REF!</definedName>
    <definedName name="중급엔지니어링">#REF!</definedName>
    <definedName name="중급여비">#REF!</definedName>
    <definedName name="중급원자력기술자001">#REF!</definedName>
    <definedName name="중급원자력기술자002">#REF!</definedName>
    <definedName name="중급원자력기술자011">#REF!</definedName>
    <definedName name="중급원자력기술자982">#REF!</definedName>
    <definedName name="중급원자력기술자991">#REF!</definedName>
    <definedName name="중급원자력기술자992">#REF!</definedName>
    <definedName name="중급전체" localSheetId="13">#REF!</definedName>
    <definedName name="중급전체">#REF!</definedName>
    <definedName name="중급지도제작">#REF!</definedName>
    <definedName name="중급측량">#REF!</definedName>
    <definedName name="중급할증">#REF!</definedName>
    <definedName name="중급항공사진">#REF!</definedName>
    <definedName name="중기">#REF!</definedName>
    <definedName name="중기1">"백    호    우 ( 0.7 ㎥ )                   1  대"</definedName>
    <definedName name="중기2">"머캐덤  로울러 ( 8~10 Ton )                 1  대"</definedName>
    <definedName name="중기3">"탄 덤 로 울 러 ( 10~14 Ton )                1  대"</definedName>
    <definedName name="중기4">"타 이 어 로 라 ( 8~15 Ton )                 1  대"</definedName>
    <definedName name="중기5">"진 동 로 울 러 ( 10 Ton )                   1  대"</definedName>
    <definedName name="중기6">"살    수    차 ( 5500 ℓ )                  1  대"</definedName>
    <definedName name="중기7">"콘크리트펌프카 ( 80 ㎥/Hr )                 1  대"</definedName>
    <definedName name="중기경">#REF!</definedName>
    <definedName name="중기노">#REF!</definedName>
    <definedName name="중기달">#REF!</definedName>
    <definedName name="중기산출" localSheetId="9">수준점!중기산출</definedName>
    <definedName name="중기산출">[0]!중기산출</definedName>
    <definedName name="중기운반경" localSheetId="9">#REF!</definedName>
    <definedName name="중기운반경" localSheetId="13">#REF!</definedName>
    <definedName name="중기운반경">#REF!</definedName>
    <definedName name="중기운반노" localSheetId="13">#REF!</definedName>
    <definedName name="중기운반노">#REF!</definedName>
    <definedName name="중기운반식" localSheetId="9" hidden="1">{#N/A,#N/A,FALSE,"포장단가"}</definedName>
    <definedName name="중기운반식" hidden="1">{#N/A,#N/A,FALSE,"포장단가"}</definedName>
    <definedName name="중기운반재" localSheetId="13">#REF!</definedName>
    <definedName name="중기운반재">#REF!</definedName>
    <definedName name="중기운전기사" localSheetId="13">#REF!</definedName>
    <definedName name="중기운전기사">#REF!</definedName>
    <definedName name="중기운전사" localSheetId="13">#REF!</definedName>
    <definedName name="중기운전사">#REF!</definedName>
    <definedName name="중기운전조수" localSheetId="13">#REF!</definedName>
    <definedName name="중기운전조수">#REF!</definedName>
    <definedName name="중기재">#REF!</definedName>
    <definedName name="중기조수">[111]단위단가!$D$4</definedName>
    <definedName name="중기조장" localSheetId="13">#REF!</definedName>
    <definedName name="중기조장">#REF!</definedName>
    <definedName name="중기총">#REF!</definedName>
    <definedName name="중능">#REF!</definedName>
    <definedName name="중분대">#REF!</definedName>
    <definedName name="중분대폭" localSheetId="13">#REF!</definedName>
    <definedName name="중분대폭">#REF!</definedName>
    <definedName name="중심선측량">#REF!</definedName>
    <definedName name="중유" localSheetId="13">#REF!</definedName>
    <definedName name="중유">#REF!</definedName>
    <definedName name="중폭" localSheetId="13">#REF!</definedName>
    <definedName name="중폭">#REF!</definedName>
    <definedName name="증감대비" localSheetId="13">#REF!</definedName>
    <definedName name="증감대비">#REF!</definedName>
    <definedName name="증감표">#REF!</definedName>
    <definedName name="증설13205계">#REF!</definedName>
    <definedName name="지k1">#REF!</definedName>
    <definedName name="지k2">#REF!</definedName>
    <definedName name="지k4">#REF!</definedName>
    <definedName name="지VI1">#REF!</definedName>
    <definedName name="지VI2">#REF!</definedName>
    <definedName name="지VI3">#REF!</definedName>
    <definedName name="지VI4">#REF!</definedName>
    <definedName name="지vi5">#REF!</definedName>
    <definedName name="지고능">#REF!</definedName>
    <definedName name="지구" localSheetId="13">#REF!</definedName>
    <definedName name="지구">#REF!</definedName>
    <definedName name="지구명" localSheetId="13">#REF!</definedName>
    <definedName name="지구명">#REF!</definedName>
    <definedName name="지구명공사" localSheetId="13">#REF!</definedName>
    <definedName name="지구명공사">#REF!</definedName>
    <definedName name="지급부가제외">#REF!</definedName>
    <definedName name="지급부가포함">#REF!</definedName>
    <definedName name="지급자재">#REF!</definedName>
    <definedName name="지도제작고급" localSheetId="13">#REF!</definedName>
    <definedName name="지도제작고급">#REF!</definedName>
    <definedName name="지도제작중급" localSheetId="13">#REF!</definedName>
    <definedName name="지도제작중급">#REF!</definedName>
    <definedName name="지도제작초급" localSheetId="13">#REF!</definedName>
    <definedName name="지도제작초급">#REF!</definedName>
    <definedName name="지도중급기능">#REF!</definedName>
    <definedName name="지동" localSheetId="13">#REF!</definedName>
    <definedName name="지동">#REF!</definedName>
    <definedName name="지리조사지형증감계수">#REF!</definedName>
    <definedName name="지리조사축척계수">#REF!</definedName>
    <definedName name="지베타">#REF!</definedName>
    <definedName name="지부외배">#REF!</definedName>
    <definedName name="지부외평">#REF!</definedName>
    <definedName name="지부포배">#REF!</definedName>
    <definedName name="지부포수">#REF!</definedName>
    <definedName name="지부포평">#REF!</definedName>
    <definedName name="지붕잇기공" localSheetId="13">#REF!</definedName>
    <definedName name="지붕잇기공">#REF!</definedName>
    <definedName name="지붕잇기공001">#REF!</definedName>
    <definedName name="지붕잇기공002">#REF!</definedName>
    <definedName name="지붕잇기공011">#REF!</definedName>
    <definedName name="지붕잇기공982">#REF!</definedName>
    <definedName name="지붕잇기공991">#REF!</definedName>
    <definedName name="지붕잇기공992">#REF!</definedName>
    <definedName name="지사" localSheetId="13">#REF!</definedName>
    <definedName name="지사">#REF!</definedName>
    <definedName name="지사공사" localSheetId="13">#REF!</definedName>
    <definedName name="지사공사">#REF!</definedName>
    <definedName name="지선계1">#REF!</definedName>
    <definedName name="지선계2">#REF!</definedName>
    <definedName name="지적기능사_지적기능사2급001">#REF!</definedName>
    <definedName name="지적기능사_지적기능사2급002">#REF!</definedName>
    <definedName name="지적기능사_지적기능사2급011">#REF!</definedName>
    <definedName name="지적기능사_지적기능사2급982">#REF!</definedName>
    <definedName name="지적기능사_지적기능사2급991">#REF!</definedName>
    <definedName name="지적기능사_지적기능사2급992">#REF!</definedName>
    <definedName name="지적기능산업기사_지적기능사1급001">#REF!</definedName>
    <definedName name="지적기능산업기사_지적기능사1급002">#REF!</definedName>
    <definedName name="지적기능산업기사_지적기능사1급011">#REF!</definedName>
    <definedName name="지적기능산업기사_지적기능사1급982">#REF!</definedName>
    <definedName name="지적기능산업기사_지적기능사1급991">#REF!</definedName>
    <definedName name="지적기능산업기사_지적기능사1급992">#REF!</definedName>
    <definedName name="지적기사_1급">#REF!</definedName>
    <definedName name="지적기사_2급">#REF!</definedName>
    <definedName name="지적기사_지적기사1급001">#REF!</definedName>
    <definedName name="지적기사_지적기사1급002">#REF!</definedName>
    <definedName name="지적기사_지적기사1급011">#REF!</definedName>
    <definedName name="지적기사_지적기사1급982">#REF!</definedName>
    <definedName name="지적기사_지적기사1급991">#REF!</definedName>
    <definedName name="지적기사_지적기사1급992">#REF!</definedName>
    <definedName name="지적도복사">[76]설계기준!#REF!</definedName>
    <definedName name="지적도입력지형증감계수">#REF!</definedName>
    <definedName name="지적도입력축척계수">#REF!</definedName>
    <definedName name="지적산업기사_지적기사2급001">#REF!</definedName>
    <definedName name="지적산업기사_지적기사2급002">#REF!</definedName>
    <definedName name="지적산업기사_지적기사2급011">#REF!</definedName>
    <definedName name="지적산업기사_지적기사2급982">#REF!</definedName>
    <definedName name="지적산업기사_지적기사2급991">#REF!</definedName>
    <definedName name="지적산업기사_지적기사2급992">#REF!</definedName>
    <definedName name="지적입력지형계수">#REF!</definedName>
    <definedName name="지적입력축척계수">#REF!</definedName>
    <definedName name="지주">#N/A</definedName>
    <definedName name="지중능">#REF!</definedName>
    <definedName name="지지철물" localSheetId="13">#REF!</definedName>
    <definedName name="지지철물">#REF!</definedName>
    <definedName name="지초능">#REF!</definedName>
    <definedName name="지표수">#REF!</definedName>
    <definedName name="지표수측정지점수">#REF!</definedName>
    <definedName name="지품2" localSheetId="9" hidden="1">{#N/A,#N/A,FALSE,"포장단가"}</definedName>
    <definedName name="지품2" hidden="1">{#N/A,#N/A,FALSE,"포장단가"}</definedName>
    <definedName name="지하경비">#REF!</definedName>
    <definedName name="지하노무">#REF!</definedName>
    <definedName name="지하수">#REF!</definedName>
    <definedName name="지하수공사비" localSheetId="13">#REF!</definedName>
    <definedName name="지하수공사비">#REF!</definedName>
    <definedName name="지하수단위단가" localSheetId="13">#REF!</definedName>
    <definedName name="지하수단위단가">#REF!</definedName>
    <definedName name="지하재료">#REF!</definedName>
    <definedName name="지형경비">#REF!</definedName>
    <definedName name="지형구조작업량">#REF!</definedName>
    <definedName name="지형구조지형계수">#REF!</definedName>
    <definedName name="지형노무">#REF!</definedName>
    <definedName name="지형재료">#REF!</definedName>
    <definedName name="지형증감계수">#REF!</definedName>
    <definedName name="지힌k1">#REF!</definedName>
    <definedName name="지힌k2">#REF!</definedName>
    <definedName name="지힌k4">#REF!</definedName>
    <definedName name="지힌VI1">#REF!</definedName>
    <definedName name="지힌VI2">#REF!</definedName>
    <definedName name="지힌VI3">#REF!</definedName>
    <definedName name="지힌VI4">#REF!</definedName>
    <definedName name="지힌vi5">#REF!</definedName>
    <definedName name="직경">#REF!</definedName>
    <definedName name="직노비">#REF!</definedName>
    <definedName name="직매54P" localSheetId="9" hidden="1">{#N/A,#N/A,TRUE,"토적및재료집계";#N/A,#N/A,TRUE,"토적및재료집계";#N/A,#N/A,TRUE,"단위량"}</definedName>
    <definedName name="직매54P" hidden="1">{#N/A,#N/A,TRUE,"토적및재료집계";#N/A,#N/A,TRUE,"토적및재료집계";#N/A,#N/A,TRUE,"단위량"}</definedName>
    <definedName name="직영비">#REF!</definedName>
    <definedName name="직영시행계획2" localSheetId="13">#REF!</definedName>
    <definedName name="직영시행계획2">#REF!</definedName>
    <definedName name="직인">#REF!</definedName>
    <definedName name="직재비">#REF!</definedName>
    <definedName name="직접경비">#REF!</definedName>
    <definedName name="직접노무비">#REF!</definedName>
    <definedName name="직접노무비요율">#REF!</definedName>
    <definedName name="직접인건비">#REF!</definedName>
    <definedName name="직접재료비" localSheetId="13">#REF!</definedName>
    <definedName name="직접재료비">#REF!</definedName>
    <definedName name="직접재료비합">#REF!</definedName>
    <definedName name="직종" localSheetId="13">#REF!</definedName>
    <definedName name="직종">#REF!</definedName>
    <definedName name="진단공종">#REF!</definedName>
    <definedName name="진단관리자">#REF!</definedName>
    <definedName name="진단대가">#REF!</definedName>
    <definedName name="진단이름">#REF!</definedName>
    <definedName name="진단종별">#REF!</definedName>
    <definedName name="진단지급">#REF!</definedName>
    <definedName name="진단지역">#REF!</definedName>
    <definedName name="진달래H0.6">#REF!</definedName>
    <definedName name="진동기경" localSheetId="13">#REF!</definedName>
    <definedName name="진동기경">#REF!</definedName>
    <definedName name="진동기재" localSheetId="13">#REF!</definedName>
    <definedName name="진동기재">#REF!</definedName>
    <definedName name="진동롤러" localSheetId="13">#REF!</definedName>
    <definedName name="진동롤러">#REF!</definedName>
    <definedName name="진량읍" localSheetId="13">#REF!</definedName>
    <definedName name="진량읍">#REF!</definedName>
    <definedName name="진흙" localSheetId="13">#REF!</definedName>
    <definedName name="진흙">#REF!</definedName>
    <definedName name="진흙백토채집노무비" localSheetId="13">#REF!</definedName>
    <definedName name="진흙백토채집노무비">#REF!</definedName>
    <definedName name="진흙백토채집재료비" localSheetId="13">#REF!</definedName>
    <definedName name="진흙백토채집재료비">#REF!</definedName>
    <definedName name="집계">'[87]토공(우물통,기타) '!$M$8:$U$25</definedName>
    <definedName name="집계3" localSheetId="9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집계3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집수정연장산출">#REF!</definedName>
    <definedName name="집수정재료집계">#REF!</definedName>
    <definedName name="집수정토공집계">#REF!</definedName>
    <definedName name="징검다리" localSheetId="9">수준점!징검다리</definedName>
    <definedName name="징검다리" localSheetId="13">조사개요!징검다리</definedName>
    <definedName name="징검다리">[0]!징검다리</definedName>
    <definedName name="징래재료" localSheetId="9">#REF!</definedName>
    <definedName name="징래재료">#REF!</definedName>
    <definedName name="짚" localSheetId="13">#REF!</definedName>
    <definedName name="짚">#REF!</definedName>
    <definedName name="짧은비계목" localSheetId="13">#REF!</definedName>
    <definedName name="짧은비계목">#REF!</definedName>
    <definedName name="ㅊ" localSheetId="9" hidden="1">{#N/A,#N/A,FALSE,"운반시간"}</definedName>
    <definedName name="ㅊ" localSheetId="13">#REF!</definedName>
    <definedName name="ㅊ" hidden="1">{#N/A,#N/A,FALSE,"운반시간"}</definedName>
    <definedName name="ㅊ24">#REF!</definedName>
    <definedName name="ㅊ2409">[136]내역!#REF!</definedName>
    <definedName name="ㅊㄴ" localSheetId="13">#REF!</definedName>
    <definedName name="ㅊㄴ">#REF!</definedName>
    <definedName name="ㅊㅇㄹ" localSheetId="13">#REF!</definedName>
    <definedName name="ㅊㅇㄹ">#REF!</definedName>
    <definedName name="ㅊㅍ" localSheetId="13" hidden="1">#REF!</definedName>
    <definedName name="ㅊㅍ" hidden="1">#REF!</definedName>
    <definedName name="ㅊㅍㅁㄴㅇㄹ" localSheetId="13">#REF!</definedName>
    <definedName name="ㅊㅍㅁㄴㅇㄹ">#REF!</definedName>
    <definedName name="ㅊㅍㅋㅌㅊㅋ" localSheetId="9" hidden="1">{#N/A,#N/A,FALSE,"운반시간"}</definedName>
    <definedName name="ㅊㅍㅋㅌㅊㅋ" hidden="1">{#N/A,#N/A,FALSE,"운반시간"}</definedName>
    <definedName name="ㅊㅍㅋㅌㅊㅍㅁㄴ" localSheetId="13">#REF!</definedName>
    <definedName name="ㅊㅍㅋㅌㅊㅍㅁㄴ">#REF!</definedName>
    <definedName name="ㅊㅍㅋㅌㅍㅌ" localSheetId="9" hidden="1">{#N/A,#N/A,FALSE,"혼합골재"}</definedName>
    <definedName name="ㅊㅍㅋㅌㅍㅌ" hidden="1">{#N/A,#N/A,FALSE,"혼합골재"}</definedName>
    <definedName name="차">#REF!</definedName>
    <definedName name="차선도색경" localSheetId="13">#REF!</definedName>
    <definedName name="차선도색경">#REF!</definedName>
    <definedName name="차선도색노" localSheetId="13">#REF!</definedName>
    <definedName name="차선도색노">#REF!</definedName>
    <definedName name="차선도색재" localSheetId="13">#REF!</definedName>
    <definedName name="차선도색재">#REF!</definedName>
    <definedName name="차선도색집계">#REF!</definedName>
    <definedName name="차수벽높이">#REF!</definedName>
    <definedName name="차수벽두께">#REF!</definedName>
    <definedName name="착암공" localSheetId="13">#REF!</definedName>
    <definedName name="착암공">#REF!</definedName>
    <definedName name="착암공001">#REF!</definedName>
    <definedName name="착암공002">#REF!</definedName>
    <definedName name="착암공011">#REF!</definedName>
    <definedName name="착암공982">#REF!</definedName>
    <definedName name="착암공991">#REF!</definedName>
    <definedName name="착암공992">#REF!</definedName>
    <definedName name="착정심도" localSheetId="13">#REF!</definedName>
    <definedName name="착정심도">#REF!</definedName>
    <definedName name="찬넬크립" localSheetId="13">#REF!</definedName>
    <definedName name="찬넬크립">#REF!</definedName>
    <definedName name="찰쌓기경" localSheetId="13">#REF!</definedName>
    <definedName name="찰쌓기경">#REF!</definedName>
    <definedName name="찰쌓기노" localSheetId="13">#REF!</definedName>
    <definedName name="찰쌓기노">#REF!</definedName>
    <definedName name="찰쌓기재" localSheetId="13">#REF!</definedName>
    <definedName name="찰쌓기재">#REF!</definedName>
    <definedName name="참조" localSheetId="13">#REF!</definedName>
    <definedName name="참조">#REF!</definedName>
    <definedName name="창호목공" localSheetId="13">#REF!</definedName>
    <definedName name="창호목공">#REF!</definedName>
    <definedName name="창호목공001">#REF!</definedName>
    <definedName name="창호목공002">#REF!</definedName>
    <definedName name="창호목공011">#REF!</definedName>
    <definedName name="창호목공982">#REF!</definedName>
    <definedName name="창호목공991">#REF!</definedName>
    <definedName name="창호목공992">#REF!</definedName>
    <definedName name="창호지" localSheetId="13">#REF!</definedName>
    <definedName name="창호지">#REF!</definedName>
    <definedName name="창호지바르기노무비" localSheetId="13">#REF!</definedName>
    <definedName name="창호지바르기노무비">#REF!</definedName>
    <definedName name="창호지바르기재료비" localSheetId="13">#REF!</definedName>
    <definedName name="창호지바르기재료비">#REF!</definedName>
    <definedName name="채움높이">#REF!</definedName>
    <definedName name="채움높이1">#REF!</definedName>
    <definedName name="채움조약돌경" localSheetId="13">#REF!</definedName>
    <definedName name="채움조약돌경">#REF!</definedName>
    <definedName name="채움조약돌노" localSheetId="13">#REF!</definedName>
    <definedName name="채움조약돌노">#REF!</definedName>
    <definedName name="채움조약돌재" localSheetId="13">#REF!</definedName>
    <definedName name="채움조약돌재">#REF!</definedName>
    <definedName name="채움폭">#REF!</definedName>
    <definedName name="채움폭1">#REF!</definedName>
    <definedName name="책임연">#REF!</definedName>
    <definedName name="책임연구원">#REF!</definedName>
    <definedName name="책임연구원공정">#REF!</definedName>
    <definedName name="천안토공_토공_List">#REF!</definedName>
    <definedName name="천정지바르기노무비" localSheetId="13">#REF!</definedName>
    <definedName name="천정지바르기노무비">#REF!</definedName>
    <definedName name="천정지바르기재료비" localSheetId="13">#REF!</definedName>
    <definedName name="천정지바르기재료비">#REF!</definedName>
    <definedName name="철" localSheetId="13">#REF!</definedName>
    <definedName name="철">#REF!</definedName>
    <definedName name="철____공">#REF!</definedName>
    <definedName name="철_13">[73]수량산출!$F$38</definedName>
    <definedName name="철_16">[73]수량산출!$F$39</definedName>
    <definedName name="철_19">[71]수량산출!#REF!</definedName>
    <definedName name="철_199">[71]수량산출!#REF!</definedName>
    <definedName name="철_999">[71]수량산출!#REF!</definedName>
    <definedName name="철_골_공">#REF!</definedName>
    <definedName name="철_총">[85]수량산출!#REF!</definedName>
    <definedName name="철골공">#REF!</definedName>
    <definedName name="철골공001">#REF!</definedName>
    <definedName name="철골공002">#REF!</definedName>
    <definedName name="철골공011">#REF!</definedName>
    <definedName name="철골공982">#REF!</definedName>
    <definedName name="철골공991">#REF!</definedName>
    <definedName name="철골공992">#REF!</definedName>
    <definedName name="철공">#REF!</definedName>
    <definedName name="철공001">#REF!</definedName>
    <definedName name="철공002">#REF!</definedName>
    <definedName name="철공011">#REF!</definedName>
    <definedName name="철공982">#REF!</definedName>
    <definedName name="철공991">#REF!</definedName>
    <definedName name="철공992">#REF!</definedName>
    <definedName name="철근" localSheetId="9">수준점!철근</definedName>
    <definedName name="철근" localSheetId="13">조사개요!철근</definedName>
    <definedName name="철근">[0]!철근</definedName>
    <definedName name="철근1.51.5" localSheetId="9">#REF!</definedName>
    <definedName name="철근1.51.5" localSheetId="13">#REF!</definedName>
    <definedName name="철근1.51.5">#REF!</definedName>
    <definedName name="철근22015" localSheetId="13">#REF!</definedName>
    <definedName name="철근22015">#REF!</definedName>
    <definedName name="철근22515" localSheetId="13">#REF!</definedName>
    <definedName name="철근22515">#REF!</definedName>
    <definedName name="철근가공조립" localSheetId="13">#REF!</definedName>
    <definedName name="철근가공조립">#REF!</definedName>
    <definedName name="철근간단노" localSheetId="13">#REF!</definedName>
    <definedName name="철근간단노">#REF!</definedName>
    <definedName name="철근간단재" localSheetId="13">#REF!</definedName>
    <definedName name="철근간단재">#REF!</definedName>
    <definedName name="철근경" localSheetId="13">#REF!</definedName>
    <definedName name="철근경">#REF!</definedName>
    <definedName name="철근공" localSheetId="13">#REF!</definedName>
    <definedName name="철근공">#REF!</definedName>
    <definedName name="철근공001">#REF!</definedName>
    <definedName name="철근공002">#REF!</definedName>
    <definedName name="철근공011">#REF!</definedName>
    <definedName name="철근공982">#REF!</definedName>
    <definedName name="철근공991">#REF!</definedName>
    <definedName name="철근공992">#REF!</definedName>
    <definedName name="철근깨기수량">[19]Sheet1!$G$48</definedName>
    <definedName name="철근노" localSheetId="13">#REF!</definedName>
    <definedName name="철근노">#REF!</definedName>
    <definedName name="철근보통노" localSheetId="13">#REF!</definedName>
    <definedName name="철근보통노">#REF!</definedName>
    <definedName name="철근보통재" localSheetId="13">#REF!</definedName>
    <definedName name="철근보통재">#REF!</definedName>
    <definedName name="철근복잡노" localSheetId="13">#REF!</definedName>
    <definedName name="철근복잡노">#REF!</definedName>
    <definedName name="철근복잡재" localSheetId="13">#REF!</definedName>
    <definedName name="철근복잡재">#REF!</definedName>
    <definedName name="철근운반" localSheetId="9" hidden="1">{#N/A,#N/A,FALSE,"포장단가"}</definedName>
    <definedName name="철근운반" hidden="1">{#N/A,#N/A,FALSE,"포장단가"}</definedName>
    <definedName name="철근운반경" localSheetId="13">#REF!</definedName>
    <definedName name="철근운반경">#REF!</definedName>
    <definedName name="철근재" localSheetId="13">#REF!</definedName>
    <definedName name="철근재">#REF!</definedName>
    <definedName name="철근조립노">[75]관급자재대!#REF!</definedName>
    <definedName name="철근조립재">[75]관급자재대!#REF!</definedName>
    <definedName name="철근직경D13" localSheetId="13">#REF!</definedName>
    <definedName name="철근직경D13">#REF!</definedName>
    <definedName name="철근직경D16_25" localSheetId="13">#REF!</definedName>
    <definedName name="철근직경D16_25">#REF!</definedName>
    <definedName name="철근직경D29_35" localSheetId="13">#REF!</definedName>
    <definedName name="철근직경D29_35">#REF!</definedName>
    <definedName name="철근콘크리트타설">#REF!</definedName>
    <definedName name="철근콘크리트헐기">#REF!</definedName>
    <definedName name="철근항복응력">'[137]#REF'!$G$144</definedName>
    <definedName name="철도신호공" localSheetId="13">#REF!</definedName>
    <definedName name="철도신호공">#REF!</definedName>
    <definedName name="철도신호공001">#REF!</definedName>
    <definedName name="철도신호공002">#REF!</definedName>
    <definedName name="철도신호공011">#REF!</definedName>
    <definedName name="철도신호공982">#REF!</definedName>
    <definedName name="철도신호공991">#REF!</definedName>
    <definedName name="철도신호공992">#REF!</definedName>
    <definedName name="철도용접공" localSheetId="13">#REF!</definedName>
    <definedName name="철도용접공">#REF!</definedName>
    <definedName name="철목1호" localSheetId="13">#REF!</definedName>
    <definedName name="철목1호">#REF!</definedName>
    <definedName name="철목2호" localSheetId="13">#REF!</definedName>
    <definedName name="철목2호">#REF!</definedName>
    <definedName name="철목3호" localSheetId="13">#REF!</definedName>
    <definedName name="철목3호">#REF!</definedName>
    <definedName name="철목4호" localSheetId="13">#REF!</definedName>
    <definedName name="철목4호">#REF!</definedName>
    <definedName name="철물" localSheetId="13">#REF!</definedName>
    <definedName name="철물">#REF!</definedName>
    <definedName name="철선" localSheetId="13">#REF!</definedName>
    <definedName name="철선">#REF!</definedName>
    <definedName name="철선20" localSheetId="13">#REF!</definedName>
    <definedName name="철선20">#REF!</definedName>
    <definedName name="철선8" localSheetId="13">#REF!</definedName>
    <definedName name="철선8">#REF!</definedName>
    <definedName name="철쭉" localSheetId="13">#REF!</definedName>
    <definedName name="철쭉">#REF!</definedName>
    <definedName name="철탑높이">#REF!</definedName>
    <definedName name="철판공" localSheetId="13">#REF!</definedName>
    <definedName name="철판공">#REF!</definedName>
    <definedName name="철판공001">#REF!</definedName>
    <definedName name="철판공002">#REF!</definedName>
    <definedName name="철판공011">#REF!</definedName>
    <definedName name="철판공982">#REF!</definedName>
    <definedName name="철판공991">#REF!</definedName>
    <definedName name="철판공992">#REF!</definedName>
    <definedName name="청단풍H3.0">#REF!</definedName>
    <definedName name="청림1호" localSheetId="13">#REF!</definedName>
    <definedName name="청림1호">#REF!</definedName>
    <definedName name="청림2호" localSheetId="13">#REF!</definedName>
    <definedName name="청림2호">#REF!</definedName>
    <definedName name="청림3호" localSheetId="13">#REF!</definedName>
    <definedName name="청림3호">#REF!</definedName>
    <definedName name="청마총괄">[138]직노!#REF!</definedName>
    <definedName name="첵임급">#REF!</definedName>
    <definedName name="초">#REF!</definedName>
    <definedName name="초가알매흙치기노무비" localSheetId="13">#REF!</definedName>
    <definedName name="초가알매흙치기노무비">#REF!</definedName>
    <definedName name="초가알매흙치기재료비" localSheetId="13">#REF!</definedName>
    <definedName name="초가알매흙치기재료비">#REF!</definedName>
    <definedName name="초가지붕용마루잇기노무비" localSheetId="13">#REF!</definedName>
    <definedName name="초가지붕용마루잇기노무비">#REF!</definedName>
    <definedName name="초가지붕용마루잇기재료비" localSheetId="13">#REF!</definedName>
    <definedName name="초가지붕용마루잇기재료비">#REF!</definedName>
    <definedName name="초가지붕처마마름설치노무비" localSheetId="13">#REF!</definedName>
    <definedName name="초가지붕처마마름설치노무비">#REF!</definedName>
    <definedName name="초가지붕처마마름설치재료비" localSheetId="13">#REF!</definedName>
    <definedName name="초가지붕처마마름설치재료비">#REF!</definedName>
    <definedName name="초가집새끼엮기노무비" localSheetId="13">#REF!</definedName>
    <definedName name="초가집새끼엮기노무비">#REF!</definedName>
    <definedName name="초가집새끼엮기재료비" localSheetId="13">#REF!</definedName>
    <definedName name="초가집새끼엮기재료비">#REF!</definedName>
    <definedName name="초급">#REF!</definedName>
    <definedName name="초급1">#REF!</definedName>
    <definedName name="초급2">#REF!</definedName>
    <definedName name="초급기능">#REF!</definedName>
    <definedName name="초급기능사">#REF!</definedName>
    <definedName name="초급기능사_측량">#REF!</definedName>
    <definedName name="초급기술자" localSheetId="13">#REF!</definedName>
    <definedName name="초급기술자">#REF!</definedName>
    <definedName name="초급기술자_측량">#REF!</definedName>
    <definedName name="초급달">#REF!</definedName>
    <definedName name="초급도화">#REF!</definedName>
    <definedName name="초급엔지니어링">#REF!</definedName>
    <definedName name="초급지도제작">#REF!</definedName>
    <definedName name="초급측량">#REF!</definedName>
    <definedName name="초급할증">#REF!</definedName>
    <definedName name="초급항공사진">#REF!</definedName>
    <definedName name="초기">#REF!</definedName>
    <definedName name="초기달">#REF!</definedName>
    <definedName name="초능">#REF!</definedName>
    <definedName name="초배지" localSheetId="13">#REF!</definedName>
    <definedName name="초배지">#REF!</definedName>
    <definedName name="초화류">#REF!</definedName>
    <definedName name="촌1" localSheetId="9">#REF!,#REF!,#REF!,#REF!,#REF!,#REF!</definedName>
    <definedName name="촌1">#REF!,#REF!,#REF!,#REF!,#REF!,#REF!</definedName>
    <definedName name="촌10">#REF!,#REF!,#REF!,#REF!,#REF!,#REF!,#REF!</definedName>
    <definedName name="촌11">#REF!,#REF!,#REF!,#REF!,#REF!,#REF!,#REF!</definedName>
    <definedName name="촌12">#REF!,#REF!,#REF!,#REF!,#REF!,#REF!,#REF!</definedName>
    <definedName name="촌13">#REF!,#REF!,#REF!,#REF!,#REF!,#REF!,#REF!</definedName>
    <definedName name="촌14">#REF!,#REF!,#REF!,#REF!,#REF!,#REF!,#REF!</definedName>
    <definedName name="촌15">#REF!,#REF!,#REF!,#REF!,#REF!</definedName>
    <definedName name="촌2">#REF!,#REF!,#REF!,#REF!,#REF!,#REF!,#REF!</definedName>
    <definedName name="촌3">#REF!,#REF!,#REF!,#REF!,#REF!,#REF!,#REF!</definedName>
    <definedName name="촌4">#REF!,#REF!,#REF!,#REF!,#REF!,#REF!,#REF!</definedName>
    <definedName name="촌5">#REF!,#REF!,#REF!,#REF!,#REF!,#REF!,#REF!</definedName>
    <definedName name="촌6">#REF!,#REF!,#REF!,#REF!,#REF!,#REF!,#REF!</definedName>
    <definedName name="촌7">#REF!,#REF!,#REF!,#REF!,#REF!,#REF!,#REF!</definedName>
    <definedName name="촌8">#REF!,#REF!,#REF!,#REF!,#REF!,#REF!,#REF!</definedName>
    <definedName name="촌9">#REF!,#REF!,#REF!,#REF!,#REF!,#REF!,#REF!</definedName>
    <definedName name="촌면1">#REF!,#REF!,#REF!,#REF!,#REF!,#REF!</definedName>
    <definedName name="촌면10">#REF!,#REF!,#REF!,#REF!,#REF!,#REF!,#REF!</definedName>
    <definedName name="촌면11">#REF!,#REF!,#REF!,#REF!,#REF!,#REF!,#REF!</definedName>
    <definedName name="촌면12">#REF!,#REF!,#REF!,#REF!,#REF!,#REF!,#REF!</definedName>
    <definedName name="촌면13">#REF!,#REF!,#REF!,#REF!,#REF!,#REF!,#REF!</definedName>
    <definedName name="촌면14">#REF!,#REF!,#REF!,#REF!,#REF!,#REF!,#REF!</definedName>
    <definedName name="촌면15">#REF!,#REF!,#REF!,#REF!,#REF!</definedName>
    <definedName name="촌면2">#REF!,#REF!,#REF!,#REF!,#REF!,#REF!,#REF!</definedName>
    <definedName name="촌면3">#REF!,#REF!,#REF!,#REF!,#REF!,#REF!,#REF!</definedName>
    <definedName name="촌면4">#REF!,#REF!,#REF!,#REF!,#REF!,#REF!,#REF!</definedName>
    <definedName name="촌면5">#REF!,#REF!,#REF!,#REF!,#REF!,#REF!,#REF!</definedName>
    <definedName name="촌면6">#REF!,#REF!,#REF!,#REF!,#REF!,#REF!,#REF!</definedName>
    <definedName name="촌면7">#REF!,#REF!,#REF!,#REF!,#REF!,#REF!,#REF!</definedName>
    <definedName name="촌면8">#REF!,#REF!,#REF!,#REF!,#REF!,#REF!,#REF!</definedName>
    <definedName name="촌면9">#REF!,#REF!,#REF!,#REF!,#REF!,#REF!,#REF!</definedName>
    <definedName name="총" localSheetId="9">BlankMacro1</definedName>
    <definedName name="총" localSheetId="11">BlankMacro1</definedName>
    <definedName name="총">BlankMacro1</definedName>
    <definedName name="총k44" localSheetId="9">#REF!</definedName>
    <definedName name="총k44">#REF!</definedName>
    <definedName name="총갑지" localSheetId="9" hidden="1">#REF!</definedName>
    <definedName name="총갑지" hidden="1">#REF!</definedName>
    <definedName name="총공" localSheetId="9" hidden="1">{#N/A,#N/A,FALSE,"운반시간"}</definedName>
    <definedName name="총공" hidden="1">{#N/A,#N/A,FALSE,"운반시간"}</definedName>
    <definedName name="총공사비" localSheetId="13">#REF!</definedName>
    <definedName name="총공사비">#REF!</definedName>
    <definedName name="총공사비한" localSheetId="13">#REF!</definedName>
    <definedName name="총공사비한">#REF!</definedName>
    <definedName name="총괄기계비">#REF!</definedName>
    <definedName name="총괄심사">#REF!</definedName>
    <definedName name="총괄여비">#REF!</definedName>
    <definedName name="총괄표" localSheetId="9">BlankMacro1</definedName>
    <definedName name="총괄표" localSheetId="13">#REF!</definedName>
    <definedName name="총괄표" localSheetId="11">BlankMacro1</definedName>
    <definedName name="총괄표">BlankMacro1</definedName>
    <definedName name="총괄현지검측" localSheetId="9">#REF!</definedName>
    <definedName name="총괄현지검측">#REF!</definedName>
    <definedName name="총비용" localSheetId="9">#REF!</definedName>
    <definedName name="총비용">#REF!</definedName>
    <definedName name="총사업비수" localSheetId="9">#REF!</definedName>
    <definedName name="총사업비수">#REF!</definedName>
    <definedName name="총사업비평">#REF!</definedName>
    <definedName name="총스텝수">#REF!</definedName>
    <definedName name="총액">[139]DANGA!$J$4:$J$300</definedName>
    <definedName name="총원가" localSheetId="13">#REF!</definedName>
    <definedName name="총원가">#REF!</definedName>
    <definedName name="총이윤">#REF!</definedName>
    <definedName name="총재료집계">[140]총재료집계!$A$3:$O$10001</definedName>
    <definedName name="총집계" localSheetId="9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총집계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총폭">#REF!</definedName>
    <definedName name="촤" localSheetId="9" hidden="1">{"SJ - 기본 보기",#N/A,FALSE,"공사별 외주견적"}</definedName>
    <definedName name="촤" hidden="1">{"SJ - 기본 보기",#N/A,FALSE,"공사별 외주견적"}</definedName>
    <definedName name="촬영기계경비">#REF!</definedName>
    <definedName name="촬영사" localSheetId="13">#REF!</definedName>
    <definedName name="촬영사">#REF!</definedName>
    <definedName name="최종진단년도공사" localSheetId="13">#REF!</definedName>
    <definedName name="최종진단년도공사">#REF!</definedName>
    <definedName name="추가SW인건비">#REF!</definedName>
    <definedName name="추정공사비">#REF!</definedName>
    <definedName name="축부재조립노무비" localSheetId="13">#REF!</definedName>
    <definedName name="축부재조립노무비">#REF!</definedName>
    <definedName name="축부재치목노무비" localSheetId="13">#REF!</definedName>
    <definedName name="축부재치목노무비">#REF!</definedName>
    <definedName name="축척작업량">#REF!</definedName>
    <definedName name="출">#REF!</definedName>
    <definedName name="출력공사" localSheetId="9">수준점!출력공사</definedName>
    <definedName name="출력공사" localSheetId="13">조사개요!출력공사</definedName>
    <definedName name="출력공사">[0]!출력공사</definedName>
    <definedName name="충진재깊이" localSheetId="9">#REF!</definedName>
    <definedName name="충진재깊이" localSheetId="13">#REF!</definedName>
    <definedName name="충진재깊이">#REF!</definedName>
    <definedName name="충진재폭" localSheetId="13">#REF!</definedName>
    <definedName name="충진재폭">#REF!</definedName>
    <definedName name="취소" localSheetId="9">수준점!취소</definedName>
    <definedName name="취소">[0]!취소</definedName>
    <definedName name="취입보" localSheetId="9">수준점!취입보</definedName>
    <definedName name="취입보" localSheetId="13">조사개요!취입보</definedName>
    <definedName name="취입보">[0]!취입보</definedName>
    <definedName name="취입보1" localSheetId="9">수준점!취입보1</definedName>
    <definedName name="취입보1" localSheetId="13">조사개요!취입보1</definedName>
    <definedName name="취입보1">[0]!취입보1</definedName>
    <definedName name="측고기" localSheetId="9">#REF!</definedName>
    <definedName name="측고기">#REF!</definedName>
    <definedName name="측량" localSheetId="9">#REF!</definedName>
    <definedName name="측량">#REF!</definedName>
    <definedName name="측량고급" localSheetId="13">#REF!</definedName>
    <definedName name="측량고급">#REF!</definedName>
    <definedName name="측량중급" localSheetId="13">#REF!</definedName>
    <definedName name="측량중급">#REF!</definedName>
    <definedName name="측량초급" localSheetId="13">#REF!</definedName>
    <definedName name="측량초급">#REF!</definedName>
    <definedName name="측량초급기능사">#REF!</definedName>
    <definedName name="측량특급">#REF!</definedName>
    <definedName name="측부" localSheetId="13">#REF!</definedName>
    <definedName name="측부">#REF!</definedName>
    <definedName name="측부001">#REF!</definedName>
    <definedName name="측부002">#REF!</definedName>
    <definedName name="측부011">#REF!</definedName>
    <definedName name="측부982">#REF!</definedName>
    <definedName name="측부991">#REF!</definedName>
    <definedName name="측부992">#REF!</definedName>
    <definedName name="측설비수">#REF!</definedName>
    <definedName name="측설비평">#REF!</definedName>
    <definedName name="측설평">#REF!</definedName>
    <definedName name="측정결경비">#REF!</definedName>
    <definedName name="측정결노무">#REF!</definedName>
    <definedName name="측정결재료">#REF!</definedName>
    <definedName name="측정경비">#REF!</definedName>
    <definedName name="측정노무">#REF!</definedName>
    <definedName name="측정업무">[82]직접인건비!#REF!</definedName>
    <definedName name="측정재료">#REF!</definedName>
    <definedName name="측중기">#REF!</definedName>
    <definedName name="측초기">#REF!</definedName>
    <definedName name="측특기">#REF!</definedName>
    <definedName name="치_장_벽_돌_공">#REF!</definedName>
    <definedName name="치수경비">#REF!</definedName>
    <definedName name="치수노무">#REF!</definedName>
    <definedName name="치수시경비">#REF!</definedName>
    <definedName name="치수시노무">#REF!</definedName>
    <definedName name="치수시재료">#REF!</definedName>
    <definedName name="치수재료">#REF!</definedName>
    <definedName name="치장벽돌공" localSheetId="13">#REF!</definedName>
    <definedName name="치장벽돌공">#REF!</definedName>
    <definedName name="치장벽돌공001">#REF!</definedName>
    <definedName name="치장벽돌공002">#REF!</definedName>
    <definedName name="치장벽돌공011">#REF!</definedName>
    <definedName name="치장벽돌공982">#REF!</definedName>
    <definedName name="치장벽돌공991">#REF!</definedName>
    <definedName name="치장벽돌공992">#REF!</definedName>
    <definedName name="친구" localSheetId="9">BlankMacro1</definedName>
    <definedName name="친구" localSheetId="11">BlankMacro1</definedName>
    <definedName name="친구">BlankMacro1</definedName>
    <definedName name="칠">[141]지급자재!$AE$22</definedName>
    <definedName name="칠호표">#REF!</definedName>
    <definedName name="침사지">#REF!</definedName>
    <definedName name="ㅋ" localSheetId="13">#REF!</definedName>
    <definedName name="ㅋ">#REF!</definedName>
    <definedName name="ㅋㄴㅊㅍㅁㄴㅇㄹ" localSheetId="13">#REF!</definedName>
    <definedName name="ㅋㄴㅊㅍㅁㄴㅇㄹ">#REF!</definedName>
    <definedName name="ㅋㅁㄴㅌ">#REF!</definedName>
    <definedName name="ㅋㅋㅌㅌ">#REF!</definedName>
    <definedName name="ㅋㅌㄹ" localSheetId="13">#REF!</definedName>
    <definedName name="ㅋㅌㄹ">#REF!</definedName>
    <definedName name="ㅋㅌㅊㅍㄴ" localSheetId="13">#REF!</definedName>
    <definedName name="ㅋㅌㅊㅍㄴ">#REF!</definedName>
    <definedName name="카">#REF!</definedName>
    <definedName name="칼라아스팔트슁글" localSheetId="13">#REF!</definedName>
    <definedName name="칼라아스팔트슁글">#REF!</definedName>
    <definedName name="캐링조인트" localSheetId="13">#REF!</definedName>
    <definedName name="캐링조인트">#REF!</definedName>
    <definedName name="캐링찬넬" localSheetId="13">#REF!</definedName>
    <definedName name="캐링찬넬">#REF!</definedName>
    <definedName name="커터경" localSheetId="13">#REF!</definedName>
    <definedName name="커터경">#REF!</definedName>
    <definedName name="커터공경" localSheetId="13">#REF!</definedName>
    <definedName name="커터공경">#REF!</definedName>
    <definedName name="커터공노" localSheetId="13">#REF!</definedName>
    <definedName name="커터공노">#REF!</definedName>
    <definedName name="커터공재" localSheetId="13">#REF!</definedName>
    <definedName name="커터공재">#REF!</definedName>
    <definedName name="커터노" localSheetId="13">#REF!</definedName>
    <definedName name="커터노">#REF!</definedName>
    <definedName name="커터재" localSheetId="13">#REF!</definedName>
    <definedName name="커터재">#REF!</definedName>
    <definedName name="컨설팅비용">#REF!</definedName>
    <definedName name="컴퓨터S_W기사">#REF!</definedName>
    <definedName name="컷터기경" localSheetId="13">#REF!</definedName>
    <definedName name="컷터기경">#REF!</definedName>
    <definedName name="컷터기노" localSheetId="13">#REF!</definedName>
    <definedName name="컷터기노">#REF!</definedName>
    <definedName name="컷터기재" localSheetId="13">#REF!</definedName>
    <definedName name="컷터기재">#REF!</definedName>
    <definedName name="케이블간지" localSheetId="9" hidden="1">{#N/A,#N/A,TRUE,"토적및재료집계";#N/A,#N/A,TRUE,"토적및재료집계";#N/A,#N/A,TRUE,"단위량"}</definedName>
    <definedName name="케이블간지" hidden="1">{#N/A,#N/A,TRUE,"토적및재료집계";#N/A,#N/A,TRUE,"토적및재료집계";#N/A,#N/A,TRUE,"단위량"}</definedName>
    <definedName name="코_아_튜_브">#REF!</definedName>
    <definedName name="코드연결하기" localSheetId="9">수준점!코드연결하기</definedName>
    <definedName name="코드연결하기">[0]!코드연결하기</definedName>
    <definedName name="코킹공001" localSheetId="9">#REF!</definedName>
    <definedName name="코킹공001">#REF!</definedName>
    <definedName name="코킹공002" localSheetId="9">#REF!</definedName>
    <definedName name="코킹공002">#REF!</definedName>
    <definedName name="코킹공011">#REF!</definedName>
    <definedName name="코킹공982">#REF!</definedName>
    <definedName name="코킹공991">#REF!</definedName>
    <definedName name="코킹공992">#REF!</definedName>
    <definedName name="코킹재" localSheetId="13">#REF!</definedName>
    <definedName name="코킹재">#REF!</definedName>
    <definedName name="콘40믹서경" localSheetId="13">#REF!</definedName>
    <definedName name="콘40믹서경">#REF!</definedName>
    <definedName name="콘40믹서노" localSheetId="13">#REF!</definedName>
    <definedName name="콘40믹서노">#REF!</definedName>
    <definedName name="콘40믹서재" localSheetId="13">#REF!</definedName>
    <definedName name="콘40믹서재">#REF!</definedName>
    <definedName name="콘구체150">[74]구체!$AU$43</definedName>
    <definedName name="콘구체타설0펌진">[74]구체!$AU$51</definedName>
    <definedName name="콘깨기0.4경" localSheetId="13">#REF!</definedName>
    <definedName name="콘깨기0.4경">#REF!</definedName>
    <definedName name="콘깨기0.4노" localSheetId="13">#REF!</definedName>
    <definedName name="콘깨기0.4노">#REF!</definedName>
    <definedName name="콘깨기0.4재" localSheetId="13">#REF!</definedName>
    <definedName name="콘깨기0.4재">#REF!</definedName>
    <definedName name="콘깨기0.7경" localSheetId="13">#REF!</definedName>
    <definedName name="콘깨기0.7경">#REF!</definedName>
    <definedName name="콘깨기0.7노" localSheetId="13">#REF!</definedName>
    <definedName name="콘깨기0.7노">#REF!</definedName>
    <definedName name="콘깨기0.7재" localSheetId="13">#REF!</definedName>
    <definedName name="콘깨기0.7재">#REF!</definedName>
    <definedName name="콘깨기7경" localSheetId="13">#REF!</definedName>
    <definedName name="콘깨기7경">#REF!</definedName>
    <definedName name="콘깨기7노" localSheetId="13">#REF!</definedName>
    <definedName name="콘깨기7노">#REF!</definedName>
    <definedName name="콘깨기7재" localSheetId="13">#REF!</definedName>
    <definedName name="콘깨기7재">#REF!</definedName>
    <definedName name="콘깨기경" localSheetId="13">#REF!</definedName>
    <definedName name="콘깨기경">#REF!</definedName>
    <definedName name="콘깨기노" localSheetId="13">#REF!</definedName>
    <definedName name="콘깨기노">#REF!</definedName>
    <definedName name="콘깨기재" localSheetId="13">#REF!</definedName>
    <definedName name="콘깨기재">#REF!</definedName>
    <definedName name="콘다짐경" localSheetId="13">#REF!</definedName>
    <definedName name="콘다짐경">#REF!</definedName>
    <definedName name="콘다짐재" localSheetId="13">#REF!</definedName>
    <definedName name="콘다짐재">#REF!</definedName>
    <definedName name="콘믹서40경" localSheetId="13">#REF!</definedName>
    <definedName name="콘믹서40경">#REF!</definedName>
    <definedName name="콘믹서40노" localSheetId="13">#REF!</definedName>
    <definedName name="콘믹서40노">#REF!</definedName>
    <definedName name="콘믹서40재" localSheetId="13">#REF!</definedName>
    <definedName name="콘믹서40재">#REF!</definedName>
    <definedName name="콘믹서50경" localSheetId="13">#REF!</definedName>
    <definedName name="콘믹서50경">#REF!</definedName>
    <definedName name="콘믹서50노" localSheetId="13">#REF!</definedName>
    <definedName name="콘믹서50노">#REF!</definedName>
    <definedName name="콘믹서50재" localSheetId="13">#REF!</definedName>
    <definedName name="콘믹서50재">#REF!</definedName>
    <definedName name="콘믹서경" localSheetId="13">#REF!</definedName>
    <definedName name="콘믹서경">#REF!</definedName>
    <definedName name="콘믹서노" localSheetId="13">#REF!</definedName>
    <definedName name="콘믹서노">#REF!</definedName>
    <definedName name="콘믹서재" localSheetId="13">#REF!</definedName>
    <definedName name="콘믹서재">#REF!</definedName>
    <definedName name="콘소운반경" localSheetId="13">#REF!</definedName>
    <definedName name="콘소운반경">#REF!</definedName>
    <definedName name="콘소운반노" localSheetId="13">#REF!</definedName>
    <definedName name="콘소운반노">#REF!</definedName>
    <definedName name="콘소운반재" localSheetId="13">#REF!</definedName>
    <definedName name="콘소운반재">#REF!</definedName>
    <definedName name="콘커터경" localSheetId="13">#REF!</definedName>
    <definedName name="콘커터경">#REF!</definedName>
    <definedName name="콘커터노" localSheetId="13">#REF!</definedName>
    <definedName name="콘커터노">#REF!</definedName>
    <definedName name="콘커터재" localSheetId="13">#REF!</definedName>
    <definedName name="콘커터재">#REF!</definedName>
    <definedName name="콘크노무">#REF!</definedName>
    <definedName name="콘크리트">#REF!</definedName>
    <definedName name="콘크리트_구입" localSheetId="13">#REF!</definedName>
    <definedName name="콘크리트_구입">#REF!</definedName>
    <definedName name="콘크리트_생산" localSheetId="13">#REF!</definedName>
    <definedName name="콘크리트_생산">#REF!</definedName>
    <definedName name="콘크리트_타설" localSheetId="13">#REF!</definedName>
    <definedName name="콘크리트_타설">#REF!</definedName>
    <definedName name="콘크리트2" hidden="1">#REF!</definedName>
    <definedName name="콘크리트공">#REF!</definedName>
    <definedName name="콘크리트공001">#REF!</definedName>
    <definedName name="콘크리트공002">#REF!</definedName>
    <definedName name="콘크리트공011">#REF!</definedName>
    <definedName name="콘크리트공982">#REF!</definedName>
    <definedName name="콘크리트공991">#REF!</definedName>
    <definedName name="콘크리트공992">#REF!</definedName>
    <definedName name="콘크리트공칭강도">'[137]#REF'!$G$132</definedName>
    <definedName name="콘크리트깨기" localSheetId="9" hidden="1">{"'중기작업1'!$A$1:$V$18"}</definedName>
    <definedName name="콘크리트깨기" hidden="1">{"'중기작업1'!$A$1:$V$18"}</definedName>
    <definedName name="콘크리트다짐대">#REF!</definedName>
    <definedName name="콘크리트다짐소">#REF!</definedName>
    <definedName name="콘크리트못" localSheetId="13">#REF!</definedName>
    <definedName name="콘크리트못">#REF!</definedName>
    <definedName name="콘크리트복구비">[80]일위대가!#REF!</definedName>
    <definedName name="콘크리트측구연장">#REF!</definedName>
    <definedName name="콘크리트타석">[76]설계기준!#REF!</definedName>
    <definedName name="콘크리트타설">[76]설계기준!#REF!</definedName>
    <definedName name="콘크리트파괴비">[80]일위대가!#REF!</definedName>
    <definedName name="콘크측구재료집계">#REF!</definedName>
    <definedName name="콘타설무근" localSheetId="13">#REF!</definedName>
    <definedName name="콘타설무근">#REF!</definedName>
    <definedName name="콘타설철근" localSheetId="13">#REF!</definedName>
    <definedName name="콘타설철근">#REF!</definedName>
    <definedName name="콘테이너사무실" localSheetId="13">#REF!</definedName>
    <definedName name="콘테이너사무실">#REF!</definedName>
    <definedName name="콘테이너창고" localSheetId="13">#REF!</definedName>
    <definedName name="콘테이너창고">#REF!</definedName>
    <definedName name="콤팩터경" localSheetId="13">#REF!</definedName>
    <definedName name="콤팩터경">#REF!</definedName>
    <definedName name="콤팩터노" localSheetId="13">#REF!</definedName>
    <definedName name="콤팩터노">#REF!</definedName>
    <definedName name="콤팩터재" localSheetId="13">#REF!</definedName>
    <definedName name="콤팩터재">#REF!</definedName>
    <definedName name="큐비클칸막이" localSheetId="13">#REF!</definedName>
    <definedName name="큐비클칸막이">#REF!</definedName>
    <definedName name="크램프" localSheetId="13">#REF!</definedName>
    <definedName name="크램프">#REF!</definedName>
    <definedName name="크레인10경" localSheetId="13">#REF!</definedName>
    <definedName name="크레인10경">#REF!</definedName>
    <definedName name="크레인10노" localSheetId="13">#REF!</definedName>
    <definedName name="크레인10노">#REF!</definedName>
    <definedName name="크레인10재" localSheetId="13">#REF!</definedName>
    <definedName name="크레인10재">#REF!</definedName>
    <definedName name="크레인타이어" localSheetId="13">#REF!</definedName>
    <definedName name="크레인타이어">#REF!</definedName>
    <definedName name="큰금액">#REF!</definedName>
    <definedName name="큰금액요율">#REF!</definedName>
    <definedName name="ㅌ">#REF!</definedName>
    <definedName name="ㅌㅇㄹ" localSheetId="13">#REF!</definedName>
    <definedName name="ㅌㅇㄹ">#REF!</definedName>
    <definedName name="ㅌㅊㅍㅌㅊㅍㄴㅇㄹ" localSheetId="13">#REF!</definedName>
    <definedName name="ㅌㅊㅍㅌㅊㅍㄴㅇㄹ">#REF!</definedName>
    <definedName name="ㅌㅊㅍㅌㅊㅍㅌ" localSheetId="13">#REF!</definedName>
    <definedName name="ㅌㅊㅍㅌㅊㅍㅌ">#REF!</definedName>
    <definedName name="ㅌㅋ" localSheetId="13">#REF!</definedName>
    <definedName name="ㅌㅋ">#REF!</definedName>
    <definedName name="ㅌㅍ츛ㅌ" localSheetId="9" hidden="1">{#N/A,#N/A,FALSE,"운반시간"}</definedName>
    <definedName name="ㅌㅍ츛ㅌ" hidden="1">{#N/A,#N/A,FALSE,"운반시간"}</definedName>
    <definedName name="타">#REF!</definedName>
    <definedName name="타공종">[19]Sheet1!$G$48</definedName>
    <definedName name="타공종이기및이월수량">[19]Sheet1!$G$48</definedName>
    <definedName name="타르페이퍼">[74]구체!$AU$226</definedName>
    <definedName name="타르페이퍼단위수량">#REF!</definedName>
    <definedName name="타이어경" localSheetId="13">#REF!</definedName>
    <definedName name="타이어경">#REF!</definedName>
    <definedName name="타이어노" localSheetId="13">#REF!</definedName>
    <definedName name="타이어노">#REF!</definedName>
    <definedName name="타이어롤러8의10Ton" localSheetId="13">#REF!</definedName>
    <definedName name="타이어롤러8의10Ton">#REF!</definedName>
    <definedName name="타이어재" localSheetId="13">#REF!</definedName>
    <definedName name="타이어재">#REF!</definedName>
    <definedName name="타일공" localSheetId="13">#REF!</definedName>
    <definedName name="타일공">#REF!</definedName>
    <definedName name="타일공001">#REF!</definedName>
    <definedName name="타일공002">#REF!</definedName>
    <definedName name="타일공011">#REF!</definedName>
    <definedName name="타일공982">#REF!</definedName>
    <definedName name="타일공991">#REF!</definedName>
    <definedName name="타일공992">#REF!</definedName>
    <definedName name="타일시멘트압착용" localSheetId="13">#REF!</definedName>
    <definedName name="타일시멘트압착용">#REF!</definedName>
    <definedName name="타일시멘트줄눈용" localSheetId="13">#REF!</definedName>
    <definedName name="타일시멘트줄눈용">#REF!</definedName>
    <definedName name="탄뎀경" localSheetId="13">#REF!</definedName>
    <definedName name="탄뎀경">#REF!</definedName>
    <definedName name="탄뎀노" localSheetId="13">#REF!</definedName>
    <definedName name="탄뎀노">#REF!</definedName>
    <definedName name="탄뎀재" localSheetId="13">#REF!</definedName>
    <definedName name="탄뎀재">#REF!</definedName>
    <definedName name="탄성계수">#REF!</definedName>
    <definedName name="탄성고무받침" localSheetId="13">#REF!</definedName>
    <definedName name="탄성고무받침">#REF!</definedName>
    <definedName name="탑정높이">#REF!</definedName>
    <definedName name="태산목H2.5">#REF!</definedName>
    <definedName name="택코팅">#REF!</definedName>
    <definedName name="택코팅경" localSheetId="13">#REF!</definedName>
    <definedName name="택코팅경">#REF!</definedName>
    <definedName name="택코팅노" localSheetId="13">#REF!</definedName>
    <definedName name="택코팅노">#REF!</definedName>
    <definedName name="택코팅재" localSheetId="13">#REF!</definedName>
    <definedName name="택코팅재">#REF!</definedName>
    <definedName name="탠덤롤러10의14톤" localSheetId="13">#REF!</definedName>
    <definedName name="탠덤롤러10의14톤">#REF!</definedName>
    <definedName name="터견경">[75]관급자재대!#REF!</definedName>
    <definedName name="터견노">[75]관급자재대!#REF!</definedName>
    <definedName name="터견재">[75]관급자재대!#REF!</definedName>
    <definedName name="터보노">#REF!</definedName>
    <definedName name="터파기" localSheetId="13">#REF!</definedName>
    <definedName name="터파기">#REF!</definedName>
    <definedName name="터파기1">#REF!</definedName>
    <definedName name="터파기경" localSheetId="13">#REF!</definedName>
    <definedName name="터파기경">#REF!</definedName>
    <definedName name="터파기고" localSheetId="13">#REF!</definedName>
    <definedName name="터파기고">#REF!</definedName>
    <definedName name="터파기구배">#REF!</definedName>
    <definedName name="터파기노" localSheetId="13">#REF!</definedName>
    <definedName name="터파기노">#REF!</definedName>
    <definedName name="터파기노무비" localSheetId="13">#REF!</definedName>
    <definedName name="터파기노무비">#REF!</definedName>
    <definedName name="터파기높이">#REF!</definedName>
    <definedName name="터파기량">#REF!</definedName>
    <definedName name="터파기리핑" localSheetId="13">#REF!</definedName>
    <definedName name="터파기리핑">#REF!</definedName>
    <definedName name="터파기발파암" localSheetId="13">#REF!</definedName>
    <definedName name="터파기발파암">#REF!</definedName>
    <definedName name="터파기재" localSheetId="13">#REF!</definedName>
    <definedName name="터파기재">#REF!</definedName>
    <definedName name="터파기토사" localSheetId="13">#REF!</definedName>
    <definedName name="터파기토사">#REF!</definedName>
    <definedName name="터파노" localSheetId="13">#REF!</definedName>
    <definedName name="터파노">#REF!</definedName>
    <definedName name="터파재" localSheetId="13">#REF!</definedName>
    <definedName name="터파재">#REF!</definedName>
    <definedName name="테스크" localSheetId="9" hidden="1">{#N/A,#N/A,FALSE,"단가표지"}</definedName>
    <definedName name="테스크" hidden="1">{#N/A,#N/A,FALSE,"단가표지"}</definedName>
    <definedName name="테스트" hidden="1">#REF!</definedName>
    <definedName name="텍스" localSheetId="13">#REF!</definedName>
    <definedName name="텍스">#REF!</definedName>
    <definedName name="텍코팅경" localSheetId="13">#REF!</definedName>
    <definedName name="텍코팅경">#REF!</definedName>
    <definedName name="텍코팅노" localSheetId="13">#REF!</definedName>
    <definedName name="텍코팅노">#REF!</definedName>
    <definedName name="텍코팅재" localSheetId="13">#REF!</definedName>
    <definedName name="텍코팅재">#REF!</definedName>
    <definedName name="템_모듈1" localSheetId="9">BlankMacro1</definedName>
    <definedName name="템_모듈1" localSheetId="11">BlankMacro1</definedName>
    <definedName name="템_모듈1">BlankMacro1</definedName>
    <definedName name="템_모듈2" localSheetId="9">BlankMacro1</definedName>
    <definedName name="템_모듈2" localSheetId="11">BlankMacro1</definedName>
    <definedName name="템_모듈2">BlankMacro1</definedName>
    <definedName name="템_모듈3" localSheetId="9">BlankMacro1</definedName>
    <definedName name="템_모듈3" localSheetId="11">BlankMacro1</definedName>
    <definedName name="템_모듈3">BlankMacro1</definedName>
    <definedName name="템_모듈4" localSheetId="9">BlankMacro1</definedName>
    <definedName name="템_모듈4" localSheetId="11">BlankMacro1</definedName>
    <definedName name="템_모듈4">BlankMacro1</definedName>
    <definedName name="템_모듈5" localSheetId="9">BlankMacro1</definedName>
    <definedName name="템_모듈5" localSheetId="11">BlankMacro1</definedName>
    <definedName name="템_모듈5">BlankMacro1</definedName>
    <definedName name="템_모듈6" localSheetId="9">BlankMacro1</definedName>
    <definedName name="템_모듈6" localSheetId="11">BlankMacro1</definedName>
    <definedName name="템_모듈6">BlankMacro1</definedName>
    <definedName name="템플리트모듈1" localSheetId="9">BlankMacro1</definedName>
    <definedName name="템플리트모듈1" localSheetId="11">BlankMacro1</definedName>
    <definedName name="템플리트모듈1">BlankMacro1</definedName>
    <definedName name="템플리트모듈120" localSheetId="9">BlankMacro1</definedName>
    <definedName name="템플리트모듈120" localSheetId="11">BlankMacro1</definedName>
    <definedName name="템플리트모듈120">BlankMacro1</definedName>
    <definedName name="템플리트모듈2" localSheetId="9">BlankMacro1</definedName>
    <definedName name="템플리트모듈2" localSheetId="11">BlankMacro1</definedName>
    <definedName name="템플리트모듈2">BlankMacro1</definedName>
    <definedName name="템플리트모듈220" localSheetId="9">BlankMacro1</definedName>
    <definedName name="템플리트모듈220" localSheetId="11">BlankMacro1</definedName>
    <definedName name="템플리트모듈220">BlankMacro1</definedName>
    <definedName name="템플리트모듈3" localSheetId="9">BlankMacro1</definedName>
    <definedName name="템플리트모듈3" localSheetId="11">BlankMacro1</definedName>
    <definedName name="템플리트모듈3">BlankMacro1</definedName>
    <definedName name="템플리트모듈4" localSheetId="9">BlankMacro1</definedName>
    <definedName name="템플리트모듈4" localSheetId="11">BlankMacro1</definedName>
    <definedName name="템플리트모듈4">BlankMacro1</definedName>
    <definedName name="템플리트모듈5" localSheetId="9">BlankMacro1</definedName>
    <definedName name="템플리트모듈5" localSheetId="11">BlankMacro1</definedName>
    <definedName name="템플리트모듈5">BlankMacro1</definedName>
    <definedName name="템플리트모듈6" localSheetId="9">BlankMacro1</definedName>
    <definedName name="템플리트모듈6" localSheetId="11">BlankMacro1</definedName>
    <definedName name="템플리트모듈6">BlankMacro1</definedName>
    <definedName name="토" localSheetId="9" hidden="1">#REF!</definedName>
    <definedName name="토" localSheetId="13">#REF!</definedName>
    <definedName name="토" hidden="1">#REF!</definedName>
    <definedName name="토공" localSheetId="9" hidden="1">{#N/A,#N/A,FALSE,"포장2"}</definedName>
    <definedName name="토공" hidden="1">{#N/A,#N/A,FALSE,"포장2"}</definedName>
    <definedName name="토공1" localSheetId="9" hidden="1">{#N/A,#N/A,FALSE,"토공2"}</definedName>
    <definedName name="토공1" hidden="1">{#N/A,#N/A,FALSE,"토공2"}</definedName>
    <definedName name="토공2" localSheetId="9" hidden="1">{#N/A,#N/A,FALSE,"구조1"}</definedName>
    <definedName name="토공2" hidden="1">{#N/A,#N/A,FALSE,"구조1"}</definedName>
    <definedName name="토공222" localSheetId="9" hidden="1">{#N/A,#N/A,FALSE,"토공2"}</definedName>
    <definedName name="토공222" hidden="1">{#N/A,#N/A,FALSE,"토공2"}</definedName>
    <definedName name="토공유동" localSheetId="13">#REF!</definedName>
    <definedName name="토공유동">#REF!</definedName>
    <definedName name="토공이수" hidden="1">#REF!</definedName>
    <definedName name="토공집계" localSheetId="13">#REF!</definedName>
    <definedName name="토공집계">#REF!</definedName>
    <definedName name="토공참조" localSheetId="13">#REF!</definedName>
    <definedName name="토공참조">#REF!</definedName>
    <definedName name="토공총괄집계">#REF!</definedName>
    <definedName name="토공추가" localSheetId="9">수준점!토공추가</definedName>
    <definedName name="토공추가">[0]!토공추가</definedName>
    <definedName name="토량계산" localSheetId="9" hidden="1">{#N/A,#N/A,FALSE,"포장단가"}</definedName>
    <definedName name="토량계산" hidden="1">{#N/A,#N/A,FALSE,"포장단가"}</definedName>
    <definedName name="토목" localSheetId="9" hidden="1">{#N/A,#N/A,FALSE,"단가표지"}</definedName>
    <definedName name="토목" hidden="1">{#N/A,#N/A,FALSE,"단가표지"}</definedName>
    <definedName name="토목설계" localSheetId="9" hidden="1">{#N/A,#N/A,FALSE,"골재소요량";#N/A,#N/A,FALSE,"골재소요량"}</definedName>
    <definedName name="토목설계" hidden="1">{#N/A,#N/A,FALSE,"골재소요량";#N/A,#N/A,FALSE,"골재소요량"}</definedName>
    <definedName name="토압계수">#REF!</definedName>
    <definedName name="토양">[82]직접인건비!#REF!</definedName>
    <definedName name="토양경비">#REF!</definedName>
    <definedName name="토양노무">#REF!</definedName>
    <definedName name="토양재료">#REF!</definedName>
    <definedName name="토양질">[82]직접경비!#REF!</definedName>
    <definedName name="토적">#REF!</definedName>
    <definedName name="토적표" localSheetId="13">#REF!</definedName>
    <definedName name="토적표" hidden="1">#REF!</definedName>
    <definedName name="토적표01" hidden="1">#REF!</definedName>
    <definedName name="토지경비">#REF!</definedName>
    <definedName name="토지노무">#REF!</definedName>
    <definedName name="토지재료">#REF!</definedName>
    <definedName name="토출조" localSheetId="9" hidden="1">{"'중기작업1'!$A$1:$V$18"}</definedName>
    <definedName name="토출조" hidden="1">{"'중기작업1'!$A$1:$V$18"}</definedName>
    <definedName name="토피">#REF!</definedName>
    <definedName name="토피고">'[11]DATA 입력란'!$D$6</definedName>
    <definedName name="톱밥" localSheetId="13">#REF!</definedName>
    <definedName name="톱밥">#REF!</definedName>
    <definedName name="통계코드" localSheetId="13">#REF!</definedName>
    <definedName name="통계코드">#REF!</definedName>
    <definedName name="통나무" localSheetId="13">#REF!</definedName>
    <definedName name="통나무">#REF!</definedName>
    <definedName name="통신관련기능사_통신기능사001">#REF!</definedName>
    <definedName name="통신관련기능사_통신기능사002">#REF!</definedName>
    <definedName name="통신관련기능사_통신기능사011">#REF!</definedName>
    <definedName name="통신관련기능사_통신기능사982">#REF!</definedName>
    <definedName name="통신관련기능사_통신기능사991">#REF!</definedName>
    <definedName name="통신관련기능사_통신기능사992">#REF!</definedName>
    <definedName name="통신관련기사_통신기사1급001">#REF!</definedName>
    <definedName name="통신관련기사_통신기사1급002">#REF!</definedName>
    <definedName name="통신관련기사_통신기사1급011">#REF!</definedName>
    <definedName name="통신관련기사_통신기사1급982">#REF!</definedName>
    <definedName name="통신관련기사_통신기사1급991">#REF!</definedName>
    <definedName name="통신관련기사_통신기사1급992">#REF!</definedName>
    <definedName name="통신관련산업기사_통신기사2급001">#REF!</definedName>
    <definedName name="통신관련산업기사_통신기사2급002">#REF!</definedName>
    <definedName name="통신관련산업기사_통신기사2급011">#REF!</definedName>
    <definedName name="통신관련산업기사_통신기사2급982">#REF!</definedName>
    <definedName name="통신관련산업기사_통신기사2급991">#REF!</definedName>
    <definedName name="통신관련산업기사_통신기사2급992">#REF!</definedName>
    <definedName name="통신구조일수">#REF!</definedName>
    <definedName name="통신내선공" localSheetId="13">#REF!</definedName>
    <definedName name="통신내선공">#REF!</definedName>
    <definedName name="통신내선공001">#REF!</definedName>
    <definedName name="통신내선공002">#REF!</definedName>
    <definedName name="통신내선공011">#REF!</definedName>
    <definedName name="통신내선공982">#REF!</definedName>
    <definedName name="통신내선공991">#REF!</definedName>
    <definedName name="통신내선공992">#REF!</definedName>
    <definedName name="통신설비공" localSheetId="13">#REF!</definedName>
    <definedName name="통신설비공">#REF!</definedName>
    <definedName name="통신설비공001">#REF!</definedName>
    <definedName name="통신설비공002">#REF!</definedName>
    <definedName name="통신설비공011">#REF!</definedName>
    <definedName name="통신설비공982">#REF!</definedName>
    <definedName name="통신설비공991">#REF!</definedName>
    <definedName name="통신설비공992">#REF!</definedName>
    <definedName name="통신외선공" localSheetId="13">#REF!</definedName>
    <definedName name="통신외선공">#REF!</definedName>
    <definedName name="통신외선공001">#REF!</definedName>
    <definedName name="통신외선공002">#REF!</definedName>
    <definedName name="통신외선공011">#REF!</definedName>
    <definedName name="통신외선공982">#REF!</definedName>
    <definedName name="통신외선공991">#REF!</definedName>
    <definedName name="통신외선공992">#REF!</definedName>
    <definedName name="통신전력재구조일수">#REF!</definedName>
    <definedName name="통신정위치작업일수">#REF!</definedName>
    <definedName name="통신조사연장">#REF!</definedName>
    <definedName name="통신케이블공" localSheetId="13">#REF!</definedName>
    <definedName name="통신케이블공">#REF!</definedName>
    <definedName name="통신케이블공001">#REF!</definedName>
    <definedName name="통신케이블공002">#REF!</definedName>
    <definedName name="통신케이블공011">#REF!</definedName>
    <definedName name="통신케이블공982">#REF!</definedName>
    <definedName name="통신케이블공991">#REF!</definedName>
    <definedName name="통신케이블공992">#REF!</definedName>
    <definedName name="통신탐사연장">#REF!</definedName>
    <definedName name="통장2" localSheetId="9">BlankMacro1</definedName>
    <definedName name="통장2" localSheetId="11">BlankMacro1</definedName>
    <definedName name="통장2">BlankMacro1</definedName>
    <definedName name="퇴직공제부금" localSheetId="9">[81]요율!#REF!</definedName>
    <definedName name="퇴직공제부금">[81]요율!#REF!</definedName>
    <definedName name="투간접노무비" localSheetId="9">#REF!</definedName>
    <definedName name="투간접노무비">#REF!</definedName>
    <definedName name="투경비" localSheetId="9">#REF!</definedName>
    <definedName name="투경비">#REF!</definedName>
    <definedName name="투공급가액">#REF!</definedName>
    <definedName name="투공사원가">#REF!</definedName>
    <definedName name="투기타경비">#REF!</definedName>
    <definedName name="투노무비">#REF!</definedName>
    <definedName name="투도급액">#REF!</definedName>
    <definedName name="투부가가치세">#REF!</definedName>
    <definedName name="투산재보험료">#REF!</definedName>
    <definedName name="투순공사원가">#REF!</definedName>
    <definedName name="투안전관리비">#REF!</definedName>
    <definedName name="투이윤">#REF!</definedName>
    <definedName name="투일반관리비">#REF!</definedName>
    <definedName name="투재료비">#REF!</definedName>
    <definedName name="투찰" localSheetId="9" hidden="1">{#N/A,#N/A,FALSE,"단가표지"}</definedName>
    <definedName name="투찰" hidden="1">{#N/A,#N/A,FALSE,"단가표지"}</definedName>
    <definedName name="트럭트레일러20Ton" localSheetId="13">#REF!</definedName>
    <definedName name="트럭트레일러20Ton">#REF!</definedName>
    <definedName name="트레일러20경" localSheetId="13">#REF!</definedName>
    <definedName name="트레일러20경">#REF!</definedName>
    <definedName name="트레일러20노" localSheetId="13">#REF!</definedName>
    <definedName name="트레일러20노">#REF!</definedName>
    <definedName name="트레일러20재" localSheetId="13">#REF!</definedName>
    <definedName name="트레일러20재">#REF!</definedName>
    <definedName name="특">#REF!</definedName>
    <definedName name="특1">#REF!</definedName>
    <definedName name="특2">#REF!</definedName>
    <definedName name="특3">#REF!</definedName>
    <definedName name="특4">#REF!</definedName>
    <definedName name="특5">#REF!</definedName>
    <definedName name="특6">#REF!</definedName>
    <definedName name="특7">#REF!</definedName>
    <definedName name="특8">#REF!</definedName>
    <definedName name="특9">#REF!</definedName>
    <definedName name="특고압계이블전공" localSheetId="13">#REF!</definedName>
    <definedName name="특고압계이블전공">#REF!</definedName>
    <definedName name="특고압케이블전공001">#REF!</definedName>
    <definedName name="특고압케이블전공002">#REF!</definedName>
    <definedName name="특고압케이블전공011">#REF!</definedName>
    <definedName name="특고압케이블전공982">#REF!</definedName>
    <definedName name="특고압케이블전공991">#REF!</definedName>
    <definedName name="특고압케이블전공992">#REF!</definedName>
    <definedName name="특급">#REF!</definedName>
    <definedName name="특급2">#REF!</definedName>
    <definedName name="특급기술자" localSheetId="13">#REF!</definedName>
    <definedName name="특급기술자">#REF!</definedName>
    <definedName name="특급기술자_측량">#REF!</definedName>
    <definedName name="특급달">#REF!</definedName>
    <definedName name="특급엔지니어링">#REF!</definedName>
    <definedName name="특급원자력비파괴시험공001">#REF!</definedName>
    <definedName name="특급원자력비파괴시험공002">#REF!</definedName>
    <definedName name="특급원자력비파괴시험공011">#REF!</definedName>
    <definedName name="특급원자력비파괴시험공982">#REF!</definedName>
    <definedName name="특급원자력비파괴시험공991">#REF!</definedName>
    <definedName name="특급원자력비파괴시험공992">#REF!</definedName>
    <definedName name="특급전체" localSheetId="13">#REF!</definedName>
    <definedName name="특급전체">#REF!</definedName>
    <definedName name="특급할증">#REF!</definedName>
    <definedName name="특기">#REF!</definedName>
    <definedName name="특별고압케이블전공" localSheetId="13">#REF!</definedName>
    <definedName name="특별고압케이블전공">#REF!</definedName>
    <definedName name="특별인부" localSheetId="13">#REF!</definedName>
    <definedName name="특별인부">#REF!</definedName>
    <definedName name="특별인부001">#REF!</definedName>
    <definedName name="특별인부002">#REF!</definedName>
    <definedName name="특별인부011">#REF!</definedName>
    <definedName name="특별인부982">#REF!</definedName>
    <definedName name="특별인부991">#REF!</definedName>
    <definedName name="특별인부992">#REF!</definedName>
    <definedName name="특수비계공" localSheetId="13">#REF!</definedName>
    <definedName name="특수비계공">#REF!</definedName>
    <definedName name="특수비계공001">#REF!</definedName>
    <definedName name="특수비계공002">#REF!</definedName>
    <definedName name="특수비계공011">#REF!</definedName>
    <definedName name="특수비계공982">#REF!</definedName>
    <definedName name="특수비계공991">#REF!</definedName>
    <definedName name="특수비계공992">#REF!</definedName>
    <definedName name="특수화공" localSheetId="13">#REF!</definedName>
    <definedName name="특수화공">#REF!</definedName>
    <definedName name="특수화공001">#REF!</definedName>
    <definedName name="특수화공002">#REF!</definedName>
    <definedName name="특수화공011">#REF!</definedName>
    <definedName name="특수화공982">#REF!</definedName>
    <definedName name="특수화공991">#REF!</definedName>
    <definedName name="특수화공992">#REF!</definedName>
    <definedName name="특인">[75]관급자재대!#REF!</definedName>
    <definedName name="티크합판" localSheetId="13">#REF!</definedName>
    <definedName name="티크합판">#REF!</definedName>
    <definedName name="ㅍ" localSheetId="9" hidden="1">{#N/A,#N/A,FALSE,"조골재"}</definedName>
    <definedName name="ㅍ" hidden="1">{#N/A,#N/A,FALSE,"조골재"}</definedName>
    <definedName name="ㅍ49" localSheetId="13">#REF!</definedName>
    <definedName name="ㅍ49">#REF!</definedName>
    <definedName name="ㅍㄴㅇㄹ" localSheetId="13" hidden="1">#REF!</definedName>
    <definedName name="ㅍㄴㅇㄹ" hidden="1">#REF!</definedName>
    <definedName name="ㅍㄹㄹㄹ" localSheetId="13">#REF!</definedName>
    <definedName name="ㅍㄹㄹㄹ">#REF!</definedName>
    <definedName name="ㅍㅇ" localSheetId="13">#REF!</definedName>
    <definedName name="ㅍㅇ">#REF!</definedName>
    <definedName name="ㅍㅇㄹㄴㅇㅁ" localSheetId="13">#REF!</definedName>
    <definedName name="ㅍㅇㄹㄴㅇㅁ">#REF!</definedName>
    <definedName name="ㅍ춫" localSheetId="9" hidden="1">{#N/A,#N/A,FALSE,"골재소요량";#N/A,#N/A,FALSE,"골재소요량"}</definedName>
    <definedName name="ㅍ춫" hidden="1">{#N/A,#N/A,FALSE,"골재소요량";#N/A,#N/A,FALSE,"골재소요량"}</definedName>
    <definedName name="ㅍ츝" localSheetId="9" hidden="1">{#N/A,#N/A,FALSE,"표지목차"}</definedName>
    <definedName name="ㅍ츝" hidden="1">{#N/A,#N/A,FALSE,"표지목차"}</definedName>
    <definedName name="ㅍㅌㅊ" localSheetId="13">#REF!</definedName>
    <definedName name="ㅍㅌㅊ">#REF!</definedName>
    <definedName name="ㅍㅍ" localSheetId="9" hidden="1">{#N/A,#N/A,TRUE,"토적및재료집계";#N/A,#N/A,TRUE,"토적및재료집계";#N/A,#N/A,TRUE,"단위량"}</definedName>
    <definedName name="ㅍㅍ" hidden="1">{#N/A,#N/A,TRUE,"토적및재료집계";#N/A,#N/A,TRUE,"토적및재료집계";#N/A,#N/A,TRUE,"단위량"}</definedName>
    <definedName name="ㅍㅍㅍㅍ" localSheetId="9" hidden="1">{"'중기작업1'!$A$1:$V$18"}</definedName>
    <definedName name="ㅍㅍㅍㅍ" hidden="1">{"'중기작업1'!$A$1:$V$18"}</definedName>
    <definedName name="파">#REF!</definedName>
    <definedName name="파군재교" localSheetId="9" hidden="1">{#N/A,#N/A,FALSE,"단면 제원"}</definedName>
    <definedName name="파군재교" localSheetId="13" hidden="1">{#N/A,#N/A,FALSE,"단면 제원"}</definedName>
    <definedName name="파군재교" hidden="1">{#N/A,#N/A,FALSE,"단면 제원"}</definedName>
    <definedName name="파기높이1">#REF!</definedName>
    <definedName name="파기높이2">#REF!</definedName>
    <definedName name="파이1">#REF!</definedName>
    <definedName name="파이2">#REF!</definedName>
    <definedName name="파일" localSheetId="13" hidden="1">#REF!</definedName>
    <definedName name="파일" hidden="1">#REF!</definedName>
    <definedName name="파일길이">#REF!</definedName>
    <definedName name="파일종갯수">#REF!</definedName>
    <definedName name="파일횡갯수">#REF!</definedName>
    <definedName name="판넬조립공" localSheetId="13">#REF!</definedName>
    <definedName name="판넬조립공">#REF!</definedName>
    <definedName name="판넬조립공001">#REF!</definedName>
    <definedName name="판넬조립공002">#REF!</definedName>
    <definedName name="판넬조립공011">#REF!</definedName>
    <definedName name="판넬조립공982">#REF!</definedName>
    <definedName name="판넬조립공991">#REF!</definedName>
    <definedName name="판넬조립공992">#REF!</definedName>
    <definedName name="판매액">#REF!</definedName>
    <definedName name="판재" localSheetId="13">#REF!</definedName>
    <definedName name="판재">#REF!</definedName>
    <definedName name="팔" hidden="1">#REF!</definedName>
    <definedName name="팔팔">'[113]07답사515'!$Z$6:$Z$531</definedName>
    <definedName name="팔호표">#REF!</definedName>
    <definedName name="팥배나무H3.0">#REF!</definedName>
    <definedName name="패널조림공" localSheetId="13">#REF!</definedName>
    <definedName name="패널조림공">#REF!</definedName>
    <definedName name="팽나무H4.0">#REF!</definedName>
    <definedName name="펌프구경" localSheetId="13">#REF!</definedName>
    <definedName name="펌프구경">#REF!</definedName>
    <definedName name="펌프카경" localSheetId="13">#REF!</definedName>
    <definedName name="펌프카경">#REF!</definedName>
    <definedName name="펌프카노" localSheetId="13">#REF!</definedName>
    <definedName name="펌프카노">#REF!</definedName>
    <definedName name="펌프카재" localSheetId="13">#REF!</definedName>
    <definedName name="펌프카재">#REF!</definedName>
    <definedName name="평">#REF!</definedName>
    <definedName name="평k1">#REF!</definedName>
    <definedName name="평k2">#REF!</definedName>
    <definedName name="평k4">#REF!</definedName>
    <definedName name="평VI1">#REF!</definedName>
    <definedName name="평VI2">#REF!</definedName>
    <definedName name="평VI3">#REF!</definedName>
    <definedName name="평VI4">#REF!</definedName>
    <definedName name="평vi5">#REF!</definedName>
    <definedName name="평가항목">[82]직접인건비!#REF!</definedName>
    <definedName name="평갈경비">#REF!</definedName>
    <definedName name="평갈노무">#REF!</definedName>
    <definedName name="평갈재료">#REF!</definedName>
    <definedName name="평균높이">#REF!</definedName>
    <definedName name="평면">#REF!</definedName>
    <definedName name="평면부표">#REF!</definedName>
    <definedName name="평면선형">#REF!</definedName>
    <definedName name="평면작업계수">#REF!</definedName>
    <definedName name="평면작업량증감계수">#REF!</definedName>
    <definedName name="평면지형계수">#REF!</definedName>
    <definedName name="평면지형증감계수">#REF!</definedName>
    <definedName name="평베타">#REF!</definedName>
    <definedName name="평서까래조립노무비" localSheetId="13">#REF!</definedName>
    <definedName name="평서까래조립노무비">#REF!</definedName>
    <definedName name="평서까래치목노무비" localSheetId="13">#REF!</definedName>
    <definedName name="평서까래치목노무비">#REF!</definedName>
    <definedName name="평야부자재">#REF!</definedName>
    <definedName name="평연재치목노무비" localSheetId="13">#REF!</definedName>
    <definedName name="평연재치목노무비">#REF!</definedName>
    <definedName name="평판측량">#REF!</definedName>
    <definedName name="평힌k1">#REF!</definedName>
    <definedName name="평힌k2">#REF!</definedName>
    <definedName name="평힌k4">#REF!</definedName>
    <definedName name="평힌VI1">#REF!</definedName>
    <definedName name="평힌VI2">#REF!</definedName>
    <definedName name="평힌VI3">#REF!</definedName>
    <definedName name="평힌VI4">#REF!</definedName>
    <definedName name="평힌vi5">#REF!</definedName>
    <definedName name="폐">#REF!</definedName>
    <definedName name="폐기물">#REF!</definedName>
    <definedName name="폐기물운반">#REF!</definedName>
    <definedName name="폐기물적재">#REF!</definedName>
    <definedName name="폐기물집계">#REF!</definedName>
    <definedName name="포" localSheetId="13">#REF!</definedName>
    <definedName name="포">#REF!</definedName>
    <definedName name="포설공" localSheetId="13">#REF!</definedName>
    <definedName name="포설공">#REF!</definedName>
    <definedName name="포설공001">#REF!</definedName>
    <definedName name="포설공002">#REF!</definedName>
    <definedName name="포설공011">#REF!</definedName>
    <definedName name="포설공982">#REF!</definedName>
    <definedName name="포설공991">#REF!</definedName>
    <definedName name="포설공992">#REF!</definedName>
    <definedName name="포장" localSheetId="9" hidden="1">#REF!</definedName>
    <definedName name="포장" localSheetId="13">조사개요!포장</definedName>
    <definedName name="포장" hidden="1">#REF!</definedName>
    <definedName name="포장1" localSheetId="9" hidden="1">{#N/A,#N/A,FALSE,"포장2"}</definedName>
    <definedName name="포장1" hidden="1">{#N/A,#N/A,FALSE,"포장2"}</definedName>
    <definedName name="포장거푸집조서" localSheetId="9" hidden="1">{#N/A,#N/A,FALSE,"포장단가"}</definedName>
    <definedName name="포장거푸집조서" hidden="1">{#N/A,#N/A,FALSE,"포장단가"}</definedName>
    <definedName name="포장경비">#REF!</definedName>
    <definedName name="포장공" localSheetId="13">#REF!</definedName>
    <definedName name="포장공">#REF!</definedName>
    <definedName name="포장공001">#REF!</definedName>
    <definedName name="포장공002">#REF!</definedName>
    <definedName name="포장공011">#REF!</definedName>
    <definedName name="포장공982">#REF!</definedName>
    <definedName name="포장공991">#REF!</definedName>
    <definedName name="포장공992">#REF!</definedName>
    <definedName name="포장공집계" localSheetId="13">#REF!</definedName>
    <definedName name="포장공집계">#REF!</definedName>
    <definedName name="포장공집계표" localSheetId="13">#REF!</definedName>
    <definedName name="포장공집계표">#REF!</definedName>
    <definedName name="포장노무">#REF!</definedName>
    <definedName name="포장두께">#REF!</definedName>
    <definedName name="포장두께2">'[89]단 box'!$E$74</definedName>
    <definedName name="포장수량">#REF!</definedName>
    <definedName name="포장재료">#REF!</definedName>
    <definedName name="포장집계2">#REF!</definedName>
    <definedName name="포장층_높이">'[11]DATA 입력란'!$D$7</definedName>
    <definedName name="포장토적015" localSheetId="13">#REF!</definedName>
    <definedName name="포장토적015">#REF!</definedName>
    <definedName name="포장토적02" localSheetId="13">#REF!</definedName>
    <definedName name="포장토적02">#REF!</definedName>
    <definedName name="폭" localSheetId="13">#REF!</definedName>
    <definedName name="폭">#REF!</definedName>
    <definedName name="폭원">#REF!</definedName>
    <definedName name="표고작업량증감계수">#REF!</definedName>
    <definedName name="표고지형증감계수">#REF!</definedName>
    <definedName name="표석">[76]설계기준!#REF!</definedName>
    <definedName name="표석경비">#REF!</definedName>
    <definedName name="표석노무">#REF!</definedName>
    <definedName name="표석재료">#REF!</definedName>
    <definedName name="표오고지형증감계수">#REF!</definedName>
    <definedName name="표준양식">#REF!</definedName>
    <definedName name="표준코드" localSheetId="13">#REF!</definedName>
    <definedName name="표준코드">#REF!</definedName>
    <definedName name="표준코드공사" localSheetId="13">#REF!</definedName>
    <definedName name="표준코드공사">#REF!</definedName>
    <definedName name="표지" localSheetId="9">BlankMacro1</definedName>
    <definedName name="표지">BlankMacro1</definedName>
    <definedName name="표지1" localSheetId="9">#REF!</definedName>
    <definedName name="표지1" localSheetId="13">#REF!</definedName>
    <definedName name="표지1">#REF!</definedName>
    <definedName name="표지2" localSheetId="9">BlankMacro1</definedName>
    <definedName name="표지2" localSheetId="11">BlankMacro1</definedName>
    <definedName name="표지2">BlankMacro1</definedName>
    <definedName name="표지3" localSheetId="9">#REF!</definedName>
    <definedName name="표지3">#REF!</definedName>
    <definedName name="표층5경" localSheetId="9">[75]관급자재대!#REF!</definedName>
    <definedName name="표층5경">[75]관급자재대!#REF!</definedName>
    <definedName name="표층5노" localSheetId="9">[75]관급자재대!#REF!</definedName>
    <definedName name="표층5노">[75]관급자재대!#REF!</definedName>
    <definedName name="표층5재" localSheetId="9">[75]관급자재대!#REF!</definedName>
    <definedName name="표층5재">[75]관급자재대!#REF!</definedName>
    <definedName name="표층경" localSheetId="9">#REF!</definedName>
    <definedName name="표층경" localSheetId="13">#REF!</definedName>
    <definedName name="표층경">#REF!</definedName>
    <definedName name="표층노" localSheetId="13">#REF!</definedName>
    <definedName name="표층노">#REF!</definedName>
    <definedName name="표층다짐1">#REF!</definedName>
    <definedName name="표층다짐2">#REF!</definedName>
    <definedName name="표층다짐3">#REF!</definedName>
    <definedName name="표층운반">#REF!</definedName>
    <definedName name="표층재" localSheetId="13">#REF!</definedName>
    <definedName name="표층재">#REF!</definedName>
    <definedName name="표층콘크리파괴">[80]일위대가!#REF!</definedName>
    <definedName name="표층포설">#REF!</definedName>
    <definedName name="풀" localSheetId="13">#REF!</definedName>
    <definedName name="풀">#REF!</definedName>
    <definedName name="품">#REF!</definedName>
    <definedName name="품목코드">#REF!</definedName>
    <definedName name="품셈공종">[142]품셈TABLE!$C$2:$C$50</definedName>
    <definedName name="품셈단가">[142]품셈TABLE!$D$2:$D$50</definedName>
    <definedName name="프라임경">#REF!</definedName>
    <definedName name="프라임노">#REF!</definedName>
    <definedName name="프라임재">#REF!</definedName>
    <definedName name="프라임코트">#REF!</definedName>
    <definedName name="프레트타이" localSheetId="13">#REF!</definedName>
    <definedName name="프레트타이">#REF!</definedName>
    <definedName name="프로그램작성">#REF!</definedName>
    <definedName name="플라타너스B8">[67]데이타!$E$552</definedName>
    <definedName name="플랜지접합노200">[75]관급자재대!#REF!</definedName>
    <definedName name="플랜지접합노80">[75]관급자재대!#REF!</definedName>
    <definedName name="플랜트기계설치공" localSheetId="13">#REF!</definedName>
    <definedName name="플랜트기계설치공">#REF!</definedName>
    <definedName name="플랜트기계설치공001">#REF!</definedName>
    <definedName name="플랜트기계설치공002">#REF!</definedName>
    <definedName name="플랜트기계설치공011">#REF!</definedName>
    <definedName name="플랜트기계설치공982">#REF!</definedName>
    <definedName name="플랜트기계설치공991">#REF!</definedName>
    <definedName name="플랜트기계설치공992">#REF!</definedName>
    <definedName name="플랜트배관공" localSheetId="13">#REF!</definedName>
    <definedName name="플랜트배관공">#REF!</definedName>
    <definedName name="플랜트배관공001">#REF!</definedName>
    <definedName name="플랜트배관공002">#REF!</definedName>
    <definedName name="플랜트배관공011">#REF!</definedName>
    <definedName name="플랜트배관공982">#REF!</definedName>
    <definedName name="플랜트배관공991">#REF!</definedName>
    <definedName name="플랜트배관공992">#REF!</definedName>
    <definedName name="플랜트용접공" localSheetId="13">#REF!</definedName>
    <definedName name="플랜트용접공">#REF!</definedName>
    <definedName name="플랜트용접공001">#REF!</definedName>
    <definedName name="플랜트용접공002">#REF!</definedName>
    <definedName name="플랜트용접공011">#REF!</definedName>
    <definedName name="플랜트용접공982">#REF!</definedName>
    <definedName name="플랜트용접공991">#REF!</definedName>
    <definedName name="플랜트용접공992">#REF!</definedName>
    <definedName name="플랜트전공" localSheetId="13">#REF!</definedName>
    <definedName name="플랜트전공">#REF!</definedName>
    <definedName name="플랜트전공001">#REF!</definedName>
    <definedName name="플랜트전공002">#REF!</definedName>
    <definedName name="플랜트전공011">#REF!</definedName>
    <definedName name="플랜트전공982">#REF!</definedName>
    <definedName name="플랜트전공991">#REF!</definedName>
    <definedName name="플랜트전공992">#REF!</definedName>
    <definedName name="플랜트제관공" localSheetId="13">#REF!</definedName>
    <definedName name="플랜트제관공">#REF!</definedName>
    <definedName name="플랜트제관공001">#REF!</definedName>
    <definedName name="플랜트제관공002">#REF!</definedName>
    <definedName name="플랜트제관공011">#REF!</definedName>
    <definedName name="플랜트제관공982">#REF!</definedName>
    <definedName name="플랜트제관공991">#REF!</definedName>
    <definedName name="플랜트제관공992">#REF!</definedName>
    <definedName name="플랜트특수용접공" localSheetId="13">#REF!</definedName>
    <definedName name="플랜트특수용접공">#REF!</definedName>
    <definedName name="플랜트특수용접공001">#REF!</definedName>
    <definedName name="플랜트특수용접공002">#REF!</definedName>
    <definedName name="플랜트특수용접공011">#REF!</definedName>
    <definedName name="플랜트특수용접공982">#REF!</definedName>
    <definedName name="플랜트특수용접공991">#REF!</definedName>
    <definedName name="플랜트특수용접공992">#REF!</definedName>
    <definedName name="플로어힌지6200" localSheetId="13">#REF!</definedName>
    <definedName name="플로어힌지6200">#REF!</definedName>
    <definedName name="플륨350경" localSheetId="13">#REF!</definedName>
    <definedName name="플륨350경">#REF!</definedName>
    <definedName name="플륨350노" localSheetId="13">#REF!</definedName>
    <definedName name="플륨350노">#REF!</definedName>
    <definedName name="플륨350재" localSheetId="13">#REF!</definedName>
    <definedName name="플륨350재">#REF!</definedName>
    <definedName name="피니셔경" localSheetId="13">#REF!</definedName>
    <definedName name="피니셔경">#REF!</definedName>
    <definedName name="피니셔노" localSheetId="13">#REF!</definedName>
    <definedName name="피니셔노">#REF!</definedName>
    <definedName name="피니셔재" localSheetId="13">#REF!</definedName>
    <definedName name="피니셔재">#REF!</definedName>
    <definedName name="피라칸사스H1.5">#REF!</definedName>
    <definedName name="피이관50" localSheetId="13">#REF!</definedName>
    <definedName name="피이관50">#REF!</definedName>
    <definedName name="피죽" localSheetId="13">#REF!</definedName>
    <definedName name="피죽">#REF!</definedName>
    <definedName name="필지수">#REF!</definedName>
    <definedName name="ㅎ" localSheetId="9">BlankMacro1</definedName>
    <definedName name="ㅎ" localSheetId="11">BlankMacro1</definedName>
    <definedName name="ㅎ">BlankMacro1</definedName>
    <definedName name="ㅎ314" localSheetId="9">#REF!</definedName>
    <definedName name="ㅎ314">#REF!</definedName>
    <definedName name="ㅎ32">'[143]#REF'!$M$207</definedName>
    <definedName name="ㅎㄴ" localSheetId="9" hidden="1">{#N/A,#N/A,FALSE,"단가표지"}</definedName>
    <definedName name="ㅎㄴ" hidden="1">{#N/A,#N/A,FALSE,"단가표지"}</definedName>
    <definedName name="ㅎㄹ" localSheetId="13">#REF!</definedName>
    <definedName name="ㅎㄹ">#REF!</definedName>
    <definedName name="ㅎㄹㄴㅇ" localSheetId="9" hidden="1">{#N/A,#N/A,FALSE,"단가표지"}</definedName>
    <definedName name="ㅎㄹㄴㅇ" hidden="1">{#N/A,#N/A,FALSE,"단가표지"}</definedName>
    <definedName name="ㅎㄹㅇ">#REF!</definedName>
    <definedName name="ㅎㄹㅇㄴ" localSheetId="9" hidden="1">{#N/A,#N/A,FALSE,"골재소요량";#N/A,#N/A,FALSE,"골재소요량"}</definedName>
    <definedName name="ㅎㄹㅇㄴ" hidden="1">{#N/A,#N/A,FALSE,"골재소요량";#N/A,#N/A,FALSE,"골재소요량"}</definedName>
    <definedName name="ㅎㄹㅇㅁㅁㅎ" localSheetId="9" hidden="1">{#N/A,#N/A,FALSE,"조골재"}</definedName>
    <definedName name="ㅎㄹㅇㅁㅁㅎ" hidden="1">{#N/A,#N/A,FALSE,"조골재"}</definedName>
    <definedName name="ㅎㄹㅇㅁㅎㅁ" localSheetId="9" hidden="1">{#N/A,#N/A,FALSE,"표지목차"}</definedName>
    <definedName name="ㅎㄹㅇㅁㅎㅁ" hidden="1">{#N/A,#N/A,FALSE,"표지목차"}</definedName>
    <definedName name="ㅎㄹㅇㅎ" localSheetId="9" hidden="1">{#N/A,#N/A,FALSE,"단가표지"}</definedName>
    <definedName name="ㅎㄹㅇㅎ" hidden="1">{#N/A,#N/A,FALSE,"단가표지"}</definedName>
    <definedName name="ㅎㄹㅇㅎㅇㅁㅎ" localSheetId="9" hidden="1">{#N/A,#N/A,FALSE,"운반시간"}</definedName>
    <definedName name="ㅎㄹㅇㅎㅇㅁㅎ" hidden="1">{#N/A,#N/A,FALSE,"운반시간"}</definedName>
    <definedName name="ㅎ륜ㅇㄹ" localSheetId="9" hidden="1">{#N/A,#N/A,FALSE,"2~8번"}</definedName>
    <definedName name="ㅎ륜ㅇㄹ" hidden="1">{#N/A,#N/A,FALSE,"2~8번"}</definedName>
    <definedName name="ㅎ르ㅓㅗㅓ" localSheetId="9" hidden="1">{#N/A,#N/A,FALSE,"골재소요량";#N/A,#N/A,FALSE,"골재소요량"}</definedName>
    <definedName name="ㅎ르ㅓㅗㅓ" hidden="1">{#N/A,#N/A,FALSE,"골재소요량";#N/A,#N/A,FALSE,"골재소요량"}</definedName>
    <definedName name="ㅎㄻㄹㅇㅎㅇㅁ" localSheetId="9" hidden="1">{#N/A,#N/A,FALSE,"혼합골재"}</definedName>
    <definedName name="ㅎㄻㄹㅇㅎㅇㅁ" hidden="1">{#N/A,#N/A,FALSE,"혼합골재"}</definedName>
    <definedName name="ㅎㄻㅇㅎㅁㅇㅎㅁㅇㅎ" localSheetId="9" hidden="1">{#N/A,#N/A,FALSE,"골재소요량";#N/A,#N/A,FALSE,"골재소요량"}</definedName>
    <definedName name="ㅎㄻㅇㅎㅁㅇㅎㅁㅇㅎ" hidden="1">{#N/A,#N/A,FALSE,"골재소요량";#N/A,#N/A,FALSE,"골재소요량"}</definedName>
    <definedName name="ㅎㅁㅇㅀㅁㅇ" localSheetId="9" hidden="1">{#N/A,#N/A,FALSE,"단가표지"}</definedName>
    <definedName name="ㅎㅁㅇㅀㅁㅇ" hidden="1">{#N/A,#N/A,FALSE,"단가표지"}</definedName>
    <definedName name="ㅎㅁㅇㅀㅁㅇㅎㅁ" localSheetId="9" hidden="1">{#N/A,#N/A,FALSE,"단가표지"}</definedName>
    <definedName name="ㅎㅁㅇㅀㅁㅇㅎㅁ" hidden="1">{#N/A,#N/A,FALSE,"단가표지"}</definedName>
    <definedName name="ㅎㅁㅎㄻㄴㅇ" localSheetId="9" hidden="1">{#N/A,#N/A,FALSE,"단가표지"}</definedName>
    <definedName name="ㅎㅁㅎㄻㄴㅇ" hidden="1">{#N/A,#N/A,FALSE,"단가표지"}</definedName>
    <definedName name="ㅎㅂㄷ" localSheetId="9" hidden="1">{#N/A,#N/A,FALSE,"배수2"}</definedName>
    <definedName name="ㅎㅂㄷ" hidden="1">{#N/A,#N/A,FALSE,"배수2"}</definedName>
    <definedName name="ㅎㅇㄴ" localSheetId="9" hidden="1">{#N/A,#N/A,FALSE,"단가표지"}</definedName>
    <definedName name="ㅎㅇㄴ" hidden="1">{#N/A,#N/A,FALSE,"단가표지"}</definedName>
    <definedName name="ㅎㅇㄶㄹㅇㄴ" localSheetId="13">#REF!</definedName>
    <definedName name="ㅎㅇㄶㄹㅇㄴ">#REF!</definedName>
    <definedName name="ㅎㅇㄹ홍ㄴ로" localSheetId="9" hidden="1">{#N/A,#N/A,FALSE,"단가표지"}</definedName>
    <definedName name="ㅎㅇㄹ홍ㄴ로" hidden="1">{#N/A,#N/A,FALSE,"단가표지"}</definedName>
    <definedName name="ㅎㅇㄻㅎㅁㅇ" localSheetId="9" hidden="1">{#N/A,#N/A,FALSE,"혼합골재"}</definedName>
    <definedName name="ㅎㅇㄻㅎㅁㅇ" hidden="1">{#N/A,#N/A,FALSE,"혼합골재"}</definedName>
    <definedName name="ㅎㅇㄻㅎㅁㅎㅁㅇ" localSheetId="9" hidden="1">{#N/A,#N/A,FALSE,"운반시간"}</definedName>
    <definedName name="ㅎㅇㄻㅎㅁㅎㅁㅇ" hidden="1">{#N/A,#N/A,FALSE,"운반시간"}</definedName>
    <definedName name="ㅎㅇㅀ" localSheetId="9" hidden="1">{#N/A,#N/A,FALSE,"단가표지"}</definedName>
    <definedName name="ㅎㅇㅀ" hidden="1">{#N/A,#N/A,FALSE,"단가표지"}</definedName>
    <definedName name="ㅎㅇㅀㄴ" localSheetId="9" hidden="1">{#N/A,#N/A,FALSE,"골재소요량";#N/A,#N/A,FALSE,"골재소요량"}</definedName>
    <definedName name="ㅎㅇㅀㄴ" hidden="1">{#N/A,#N/A,FALSE,"골재소요량";#N/A,#N/A,FALSE,"골재소요량"}</definedName>
    <definedName name="ㅎㅇㅀㅁㅇㅎㅁㅇ" localSheetId="9" hidden="1">{#N/A,#N/A,FALSE,"단가표지"}</definedName>
    <definedName name="ㅎㅇㅀㅁㅇㅎㅁㅇ" hidden="1">{#N/A,#N/A,FALSE,"단가표지"}</definedName>
    <definedName name="ㅎㅇㅀㅇㅀ" localSheetId="9" hidden="1">{#N/A,#N/A,FALSE,"표지목차"}</definedName>
    <definedName name="ㅎㅇㅀㅇㅀ" hidden="1">{#N/A,#N/A,FALSE,"표지목차"}</definedName>
    <definedName name="ㅎㅇㅀㅇㅀㅇ" localSheetId="9" hidden="1">{#N/A,#N/A,FALSE,"표지목차"}</definedName>
    <definedName name="ㅎㅇㅀㅇㅀㅇ" hidden="1">{#N/A,#N/A,FALSE,"표지목차"}</definedName>
    <definedName name="ㅎㅇㅁㄴㄹ" localSheetId="9" hidden="1">{#N/A,#N/A,FALSE,"운반시간"}</definedName>
    <definedName name="ㅎㅇㅁㄴㄹ" hidden="1">{#N/A,#N/A,FALSE,"운반시간"}</definedName>
    <definedName name="ㅎㅇㅁㅀㅁㅇ" localSheetId="9" hidden="1">{#N/A,#N/A,FALSE,"단가표지"}</definedName>
    <definedName name="ㅎㅇㅁㅀㅁㅇ" hidden="1">{#N/A,#N/A,FALSE,"단가표지"}</definedName>
    <definedName name="ㅎㅍㅍㄹ" localSheetId="13">#REF!</definedName>
    <definedName name="ㅎㅍㅍㄹ">#REF!</definedName>
    <definedName name="ㅎㅎ" localSheetId="13">#REF!</definedName>
    <definedName name="ㅎㅎ">#REF!</definedName>
    <definedName name="ㅎㅎㄹㄹ" localSheetId="13">#REF!</definedName>
    <definedName name="ㅎㅎㄹㄹ">#REF!</definedName>
    <definedName name="ㅎㅎㅀㄹ" localSheetId="13">#REF!</definedName>
    <definedName name="ㅎㅎㅀㄹ">#REF!</definedName>
    <definedName name="ㅎㅎㅇㅎㅇ">#REF!</definedName>
    <definedName name="ㅎㅎㅎ" localSheetId="13">#REF!</definedName>
    <definedName name="ㅎㅎㅎ">#REF!</definedName>
    <definedName name="ㅎㅎㅎㅎ">#REF!</definedName>
    <definedName name="ㅎㅎㅎㅎㅎㅎ" localSheetId="13">#REF!</definedName>
    <definedName name="ㅎㅎㅎㅎㅎㅎ">#REF!</definedName>
    <definedName name="ㅎㅎㅎㅎㅎㅎㅎㅎㅎㅎㅎㅎㅎ">#REF!</definedName>
    <definedName name="ㅎㅎㅎㅎㅎㅎㅎㅎㅎㅎㅎㅎㅎㅎㅎㅎㅎㅎㅎㅎㅎㅎㅎ" hidden="1">#REF!</definedName>
    <definedName name="ㅎ호" localSheetId="13">#REF!</definedName>
    <definedName name="ㅎ호">#REF!</definedName>
    <definedName name="ㅎ혿" localSheetId="13">#REF!</definedName>
    <definedName name="ㅎ혿">#REF!</definedName>
    <definedName name="하">#REF!</definedName>
    <definedName name="하_지" localSheetId="13">#REF!</definedName>
    <definedName name="하_지">#REF!</definedName>
    <definedName name="하도경비">#REF!</definedName>
    <definedName name="하도급" localSheetId="13">#REF!</definedName>
    <definedName name="하도급">#REF!</definedName>
    <definedName name="하도급2" localSheetId="13">#REF!</definedName>
    <definedName name="하도급2">#REF!</definedName>
    <definedName name="하도노무">#REF!</definedName>
    <definedName name="하도대상" localSheetId="9" hidden="1">{#N/A,#N/A,FALSE,"골재소요량";#N/A,#N/A,FALSE,"골재소요량"}</definedName>
    <definedName name="하도대상" hidden="1">{#N/A,#N/A,FALSE,"골재소요량";#N/A,#N/A,FALSE,"골재소요량"}</definedName>
    <definedName name="하도재료">#REF!</definedName>
    <definedName name="하드롱지" localSheetId="13">#REF!</definedName>
    <definedName name="하드롱지">#REF!</definedName>
    <definedName name="하드웨어">#REF!</definedName>
    <definedName name="하변">#REF!</definedName>
    <definedName name="하부슬라브">#REF!</definedName>
    <definedName name="하상경비">#REF!</definedName>
    <definedName name="하상노무">#REF!</definedName>
    <definedName name="하상재료">#REF!</definedName>
    <definedName name="하수" localSheetId="9">BlankMacro1</definedName>
    <definedName name="하수" localSheetId="11">BlankMacro1</definedName>
    <definedName name="하수">BlankMacro1</definedName>
    <definedName name="하수SW" localSheetId="9">#REF!</definedName>
    <definedName name="하수SW">#REF!</definedName>
    <definedName name="하수관배관노무비" localSheetId="9">#REF!</definedName>
    <definedName name="하수관배관노무비" localSheetId="13">#REF!</definedName>
    <definedName name="하수관배관노무비">#REF!</definedName>
    <definedName name="하수구조일수">#REF!</definedName>
    <definedName name="하수소프트">#REF!</definedName>
    <definedName name="하수연장">#REF!</definedName>
    <definedName name="하수적용율">#REF!</definedName>
    <definedName name="하수조사율">#REF!</definedName>
    <definedName name="하수지형계수">#REF!</definedName>
    <definedName name="하양읍" localSheetId="13">#REF!</definedName>
    <definedName name="하양읍">#REF!</definedName>
    <definedName name="하이샤시창" localSheetId="13">#REF!</definedName>
    <definedName name="하이샤시창">#REF!</definedName>
    <definedName name="하지" localSheetId="13">#REF!</definedName>
    <definedName name="하지">#REF!</definedName>
    <definedName name="하천경비">#REF!</definedName>
    <definedName name="하천노무">#REF!</definedName>
    <definedName name="하천수">#REF!</definedName>
    <definedName name="하천재료">#REF!</definedName>
    <definedName name="하천환경비">#REF!</definedName>
    <definedName name="하천환노무">#REF!</definedName>
    <definedName name="하천환재료">#REF!</definedName>
    <definedName name="학균" localSheetId="9">수준점!학균</definedName>
    <definedName name="학균">[0]!학균</definedName>
    <definedName name="한" localSheetId="9" hidden="1">#REF!</definedName>
    <definedName name="한" hidden="1">#REF!</definedName>
    <definedName name="한_일" localSheetId="13">#REF!</definedName>
    <definedName name="한_일">#REF!</definedName>
    <definedName name="한교1호" localSheetId="13">#REF!</definedName>
    <definedName name="한교1호">#REF!</definedName>
    <definedName name="한교2호" localSheetId="13">#REF!</definedName>
    <definedName name="한교2호">#REF!</definedName>
    <definedName name="한교3호" localSheetId="13">#REF!</definedName>
    <definedName name="한교3호">#REF!</definedName>
    <definedName name="한식목공" localSheetId="13">#REF!</definedName>
    <definedName name="한식목공">#REF!</definedName>
    <definedName name="한식목공001">#REF!</definedName>
    <definedName name="한식목공002">#REF!</definedName>
    <definedName name="한식목공011">#REF!</definedName>
    <definedName name="한식목공982">#REF!</definedName>
    <definedName name="한식목공991">#REF!</definedName>
    <definedName name="한식목공992">#REF!</definedName>
    <definedName name="한식목공조공" localSheetId="13">#REF!</definedName>
    <definedName name="한식목공조공">#REF!</definedName>
    <definedName name="한식목공조공001">#REF!</definedName>
    <definedName name="한식목공조공002">#REF!</definedName>
    <definedName name="한식목공조공011">#REF!</definedName>
    <definedName name="한식목공조공982">#REF!</definedName>
    <definedName name="한식목공조공991">#REF!</definedName>
    <definedName name="한식목공조공992">#REF!</definedName>
    <definedName name="한식미장공" localSheetId="13">#REF!</definedName>
    <definedName name="한식미장공">#REF!</definedName>
    <definedName name="한식미장공001">#REF!</definedName>
    <definedName name="한식미장공002">#REF!</definedName>
    <definedName name="한식미장공011">#REF!</definedName>
    <definedName name="한식미장공982">#REF!</definedName>
    <definedName name="한식미장공991">#REF!</definedName>
    <definedName name="한식미장공992">#REF!</definedName>
    <definedName name="한식와공" localSheetId="13">#REF!</definedName>
    <definedName name="한식와공">#REF!</definedName>
    <definedName name="한식와공001">#REF!</definedName>
    <definedName name="한식와공002">#REF!</definedName>
    <definedName name="한식와공011">#REF!</definedName>
    <definedName name="한식와공982">#REF!</definedName>
    <definedName name="한식와공991">#REF!</definedName>
    <definedName name="한식와공992">#REF!</definedName>
    <definedName name="한식와공조공" localSheetId="13">#REF!</definedName>
    <definedName name="한식와공조공">#REF!</definedName>
    <definedName name="한식와공조공001">#REF!</definedName>
    <definedName name="한식와공조공002">#REF!</definedName>
    <definedName name="한식와공조공011">#REF!</definedName>
    <definedName name="한식와공조공982">#REF!</definedName>
    <definedName name="한식와공조공991">#REF!</definedName>
    <definedName name="한식와공조공992">#REF!</definedName>
    <definedName name="한식흙벽바르기노무비" localSheetId="13">#REF!</definedName>
    <definedName name="한식흙벽바르기노무비">#REF!</definedName>
    <definedName name="한식흙벽바르기재료비" localSheetId="13">#REF!</definedName>
    <definedName name="한식흙벽바르기재료비">#REF!</definedName>
    <definedName name="한일" localSheetId="13">#REF!</definedName>
    <definedName name="한일">#REF!</definedName>
    <definedName name="한지벽지" localSheetId="13">#REF!</definedName>
    <definedName name="한지벽지">#REF!</definedName>
    <definedName name="한지장판지" localSheetId="13">#REF!</definedName>
    <definedName name="한지장판지">#REF!</definedName>
    <definedName name="할석공">#REF!</definedName>
    <definedName name="할석공001">#REF!</definedName>
    <definedName name="할석공002">#REF!</definedName>
    <definedName name="할석공982">#REF!</definedName>
    <definedName name="할석공991">#REF!</definedName>
    <definedName name="할석공992">#REF!</definedName>
    <definedName name="할인률">#REF!</definedName>
    <definedName name="할인율">#REF!</definedName>
    <definedName name="할증">#REF!</definedName>
    <definedName name="할증소요일">#REF!</definedName>
    <definedName name="할증율">#REF!</definedName>
    <definedName name="함계">#REF!</definedName>
    <definedName name="함석공" localSheetId="13">#REF!</definedName>
    <definedName name="함석공">#REF!</definedName>
    <definedName name="함석공001">#REF!</definedName>
    <definedName name="함석공002">#REF!</definedName>
    <definedName name="함석공011">#REF!</definedName>
    <definedName name="함석공982">#REF!</definedName>
    <definedName name="함석공991">#REF!</definedName>
    <definedName name="함석공992">#REF!</definedName>
    <definedName name="함판3">#REF!</definedName>
    <definedName name="합37">'[72]대창(함평)-창열'!#REF!</definedName>
    <definedName name="합372">'[72]대창(장성)'!#REF!</definedName>
    <definedName name="합37a">'[72]대창(함평)-창열'!#REF!</definedName>
    <definedName name="합37함">'[72]대창(함평)-창열'!#REF!</definedName>
    <definedName name="합3함7">'[72]대창(함평)-창열'!#REF!</definedName>
    <definedName name="합계" localSheetId="13">#REF!</definedName>
    <definedName name="합계">#REF!</definedName>
    <definedName name="합병경" localSheetId="13">#REF!</definedName>
    <definedName name="합병경">#REF!</definedName>
    <definedName name="합병노" localSheetId="13">#REF!</definedName>
    <definedName name="합병노">#REF!</definedName>
    <definedName name="합병재" localSheetId="13">#REF!</definedName>
    <definedName name="합병재">#REF!</definedName>
    <definedName name="합판" localSheetId="13">#REF!</definedName>
    <definedName name="합판">#REF!</definedName>
    <definedName name="합판12" localSheetId="13">#REF!</definedName>
    <definedName name="합판12">#REF!</definedName>
    <definedName name="합판2.7" localSheetId="13">#REF!</definedName>
    <definedName name="합판2.7">#REF!</definedName>
    <definedName name="합판317">'[72]대창(함평)-창열'!#REF!</definedName>
    <definedName name="합판371">'[72]대창(함평)-창열'!#REF!</definedName>
    <definedName name="합판4">#REF!</definedName>
    <definedName name="합판4.8" localSheetId="13">#REF!</definedName>
    <definedName name="합판4.8">#REF!</definedName>
    <definedName name="합판6">#REF!</definedName>
    <definedName name="합판731">'[72]대창(함평)-창열'!#REF!</definedName>
    <definedName name="합판거푸집5회노무비" localSheetId="13">#REF!</definedName>
    <definedName name="합판거푸집5회노무비">#REF!</definedName>
    <definedName name="합판거푸집5회재료비" localSheetId="13">#REF!</definedName>
    <definedName name="합판거푸집5회재료비">#REF!</definedName>
    <definedName name="항공경비">#REF!</definedName>
    <definedName name="항공노무">#REF!</definedName>
    <definedName name="항공사진고급" localSheetId="13">#REF!</definedName>
    <definedName name="항공사진고급">#REF!</definedName>
    <definedName name="항공사진중급" localSheetId="13">#REF!</definedName>
    <definedName name="항공사진중급">#REF!</definedName>
    <definedName name="항공사진초급" localSheetId="13">#REF!</definedName>
    <definedName name="항공사진초급">#REF!</definedName>
    <definedName name="항공재료">#REF!</definedName>
    <definedName name="항공정비사">#REF!</definedName>
    <definedName name="항목10">#REF!</definedName>
    <definedName name="항목11">#REF!</definedName>
    <definedName name="항목12">#REF!</definedName>
    <definedName name="항목13">#REF!</definedName>
    <definedName name="항목14">#REF!</definedName>
    <definedName name="항목15">#REF!</definedName>
    <definedName name="항목16">#REF!</definedName>
    <definedName name="항목17">#REF!</definedName>
    <definedName name="항목18">#REF!</definedName>
    <definedName name="항목19">#REF!</definedName>
    <definedName name="항목20">#REF!</definedName>
    <definedName name="항목7">#REF!</definedName>
    <definedName name="항목8">#REF!</definedName>
    <definedName name="항목9">#REF!</definedName>
    <definedName name="항목별평가">#REF!</definedName>
    <definedName name="항법사" localSheetId="13">#REF!</definedName>
    <definedName name="항법사">#REF!</definedName>
    <definedName name="항타길이_경사" localSheetId="13">#REF!</definedName>
    <definedName name="항타길이_경사">#REF!</definedName>
    <definedName name="항타길이_수직" localSheetId="13">#REF!</definedName>
    <definedName name="항타길이_수직">#REF!</definedName>
    <definedName name="항타비2">'[72]대창(장성)'!#REF!</definedName>
    <definedName name="해석" localSheetId="9">BlankMacro1</definedName>
    <definedName name="해석" localSheetId="11">BlankMacro1</definedName>
    <definedName name="해석">BlankMacro1</definedName>
    <definedName name="해송H3.0xW1.2xR10" localSheetId="9">#REF!</definedName>
    <definedName name="해송H3.0xW1.2xR10">#REF!</definedName>
    <definedName name="해송H3.5xW1.5xR12" localSheetId="9">#REF!</definedName>
    <definedName name="해송H3.5xW1.5xR12">#REF!</definedName>
    <definedName name="해양환경" localSheetId="9">#REF!</definedName>
    <definedName name="해양환경">#REF!</definedName>
    <definedName name="해역">#REF!</definedName>
    <definedName name="해창" localSheetId="9">수준점!해창</definedName>
    <definedName name="해창">[0]!해창</definedName>
    <definedName name="해창철콘" localSheetId="9">수준점!해창철콘</definedName>
    <definedName name="해창철콘">[0]!해창철콘</definedName>
    <definedName name="해초풀" localSheetId="9">#REF!</definedName>
    <definedName name="해초풀" localSheetId="13">#REF!</definedName>
    <definedName name="해초풀">#REF!</definedName>
    <definedName name="행가및핀" localSheetId="13">#REF!</definedName>
    <definedName name="행가및핀">#REF!</definedName>
    <definedName name="행창토건" localSheetId="9">수준점!행창토건</definedName>
    <definedName name="행창토건">[0]!행창토건</definedName>
    <definedName name="허허허헣허허허헣" localSheetId="9" hidden="1">{"'중기작업1'!$A$1:$V$18"}</definedName>
    <definedName name="허허허헣허허허헣" hidden="1">{"'중기작업1'!$A$1:$V$18"}</definedName>
    <definedName name="허ㅏ" localSheetId="9" hidden="1">{#N/A,#N/A,FALSE,"단가표지"}</definedName>
    <definedName name="허ㅏ" hidden="1">{#N/A,#N/A,FALSE,"단가표지"}</definedName>
    <definedName name="헌치">'[144]#REF'!$I$114</definedName>
    <definedName name="헌치H">#REF!</definedName>
    <definedName name="헌치V">#REF!</definedName>
    <definedName name="헐기경">#REF!</definedName>
    <definedName name="헐기노">#REF!</definedName>
    <definedName name="헐기재">#REF!</definedName>
    <definedName name="헐기총">#REF!</definedName>
    <definedName name="현대내역서" localSheetId="9" hidden="1">{"'Sheet1'!$A$4","'Sheet1'!$A$9:$G$28"}</definedName>
    <definedName name="현대내역서" localSheetId="13" hidden="1">{"'Sheet1'!$A$4","'Sheet1'!$A$9:$G$28"}</definedName>
    <definedName name="현대내역서" hidden="1">{"'Sheet1'!$A$4","'Sheet1'!$A$9:$G$28"}</definedName>
    <definedName name="현도사">#REF!</definedName>
    <definedName name="현도사001">#REF!</definedName>
    <definedName name="현도사002">#REF!</definedName>
    <definedName name="현도사011">#REF!</definedName>
    <definedName name="현도사982">#REF!</definedName>
    <definedName name="현도사991">#REF!</definedName>
    <definedName name="현도사992">#REF!</definedName>
    <definedName name="현장지원">#REF!</definedName>
    <definedName name="현지교통비">[76]설계기준!#REF!</definedName>
    <definedName name="현지답사">#REF!</definedName>
    <definedName name="형상">[48]DATE!$D$24:$D$85</definedName>
    <definedName name="형태계수">#REF!</definedName>
    <definedName name="형태별보정계수">#REF!</definedName>
    <definedName name="형틀목공" localSheetId="13">#REF!</definedName>
    <definedName name="형틀목공">#REF!</definedName>
    <definedName name="형틀목공001">#REF!</definedName>
    <definedName name="형틀목공002">#REF!</definedName>
    <definedName name="형틀목공011">#REF!</definedName>
    <definedName name="형틀목공982">#REF!</definedName>
    <definedName name="형틀목공991">#REF!</definedName>
    <definedName name="형틀목공992">#REF!</definedName>
    <definedName name="호" localSheetId="13">#REF!</definedName>
    <definedName name="호">#REF!</definedName>
    <definedName name="호박돌20" localSheetId="13">#REF!</definedName>
    <definedName name="호박돌20">#REF!</definedName>
    <definedName name="호발돌20.30" localSheetId="13">#REF!</definedName>
    <definedName name="호발돌20.30">#REF!</definedName>
    <definedName name="호성" localSheetId="9">수준점!호성</definedName>
    <definedName name="호성" localSheetId="13">조사개요!호성</definedName>
    <definedName name="호성">[0]!호성</definedName>
    <definedName name="호우" localSheetId="9" hidden="1">{#N/A,#N/A,FALSE,"표지목차"}</definedName>
    <definedName name="호우" hidden="1">{#N/A,#N/A,FALSE,"표지목차"}</definedName>
    <definedName name="호우ㅗ" localSheetId="9" hidden="1">{#N/A,#N/A,FALSE,"단가표지"}</definedName>
    <definedName name="호우ㅗ" hidden="1">{#N/A,#N/A,FALSE,"단가표지"}</definedName>
    <definedName name="호호" localSheetId="13">#REF!</definedName>
    <definedName name="호호">#REF!</definedName>
    <definedName name="호ㅓㅎ" localSheetId="9" hidden="1">{#N/A,#N/A,FALSE,"표지목차"}</definedName>
    <definedName name="호ㅓㅎ" hidden="1">{#N/A,#N/A,FALSE,"표지목차"}</definedName>
    <definedName name="호ㅗ" localSheetId="13">#REF!</definedName>
    <definedName name="호ㅗ">#REF!</definedName>
    <definedName name="호ㅛㅗㅗㅓㅗ" localSheetId="13">#REF!</definedName>
    <definedName name="호ㅛㅗㅗㅓㅗ">#REF!</definedName>
    <definedName name="혼ㄹ" localSheetId="9" hidden="1">{#N/A,#N/A,FALSE,"운반시간"}</definedName>
    <definedName name="혼ㄹ" hidden="1">{#N/A,#N/A,FALSE,"운반시간"}</definedName>
    <definedName name="홀ㄴㄺㅅ" localSheetId="9" hidden="1">{#N/A,#N/A,FALSE,"단가표지"}</definedName>
    <definedName name="홀ㄴㄺㅅ" hidden="1">{#N/A,#N/A,FALSE,"단가표지"}</definedName>
    <definedName name="홍단풍H3.5xR12">#REF!</definedName>
    <definedName name="홍수경비">#REF!</definedName>
    <definedName name="홍수노무">#REF!</definedName>
    <definedName name="홍수위경비">#REF!</definedName>
    <definedName name="홍수위노무">#REF!</definedName>
    <definedName name="홍수위재료">#REF!</definedName>
    <definedName name="홍수재료">#REF!</definedName>
    <definedName name="홍수피경비">#REF!</definedName>
    <definedName name="홍수피노무">#REF!</definedName>
    <definedName name="홍수피재료">#REF!</definedName>
    <definedName name="홓">#REF!</definedName>
    <definedName name="홓렁호ㅓ호" localSheetId="9" hidden="1">{#N/A,#N/A,FALSE,"단가표지"}</definedName>
    <definedName name="홓렁호ㅓ호" hidden="1">{#N/A,#N/A,FALSE,"단가표지"}</definedName>
    <definedName name="홓로" localSheetId="9" hidden="1">{#N/A,#N/A,FALSE,"단가표지"}</definedName>
    <definedName name="홓로" hidden="1">{#N/A,#N/A,FALSE,"단가표지"}</definedName>
    <definedName name="화강석24" localSheetId="13">#REF!</definedName>
    <definedName name="화강석24">#REF!</definedName>
    <definedName name="화강석경계블럭곡선" localSheetId="13">#REF!</definedName>
    <definedName name="화강석경계블럭곡선">#REF!</definedName>
    <definedName name="화강석경계블럭직선" localSheetId="13">#REF!</definedName>
    <definedName name="화강석경계블럭직선">#REF!</definedName>
    <definedName name="화강석원석" localSheetId="13">#REF!</definedName>
    <definedName name="화강석원석">#REF!</definedName>
    <definedName name="화공" localSheetId="13">#REF!</definedName>
    <definedName name="화공">#REF!</definedName>
    <definedName name="화공001">#REF!</definedName>
    <definedName name="화공002">#REF!</definedName>
    <definedName name="화공011">#REF!</definedName>
    <definedName name="화공982">#REF!</definedName>
    <definedName name="화공991">#REF!</definedName>
    <definedName name="화공992">#REF!</definedName>
    <definedName name="화신1호" localSheetId="13">#REF!</definedName>
    <definedName name="화신1호">#REF!</definedName>
    <definedName name="화신2호" localSheetId="13">#REF!</definedName>
    <definedName name="화신2호">#REF!</definedName>
    <definedName name="화신기존1" localSheetId="13">#REF!</definedName>
    <definedName name="화신기존1">#REF!</definedName>
    <definedName name="화신기존2" localSheetId="13">#REF!</definedName>
    <definedName name="화신기존2">#REF!</definedName>
    <definedName name="화약취급공" localSheetId="13">#REF!</definedName>
    <definedName name="화약취급공">#REF!</definedName>
    <definedName name="화약취급공001">#REF!</definedName>
    <definedName name="화약취급공002">#REF!</definedName>
    <definedName name="화약취급공011">#REF!</definedName>
    <definedName name="화약취급공982">#REF!</definedName>
    <definedName name="화약취급공991">#REF!</definedName>
    <definedName name="화약취급공992">#REF!</definedName>
    <definedName name="화원고무교체" localSheetId="13">#REF!</definedName>
    <definedName name="화원고무교체">#REF!</definedName>
    <definedName name="화허호ㅓ" localSheetId="9" hidden="1">{#N/A,#N/A,FALSE,"조골재"}</definedName>
    <definedName name="화허호ㅓ" hidden="1">{#N/A,#N/A,FALSE,"조골재"}</definedName>
    <definedName name="확폭구간">#REF!</definedName>
    <definedName name="환경경비">#REF!</definedName>
    <definedName name="환경노무">#REF!</definedName>
    <definedName name="환경보전비">0.2%</definedName>
    <definedName name="환경재료">#REF!</definedName>
    <definedName name="환기구" localSheetId="13">#REF!</definedName>
    <definedName name="환기구">#REF!</definedName>
    <definedName name="환토고">#REF!</definedName>
    <definedName name="환토상변">#REF!</definedName>
    <definedName name="활석공011">#REF!</definedName>
    <definedName name="활하중">'[11]1. 설계조건 2.단면가정 3. 하중계산'!$G$73</definedName>
    <definedName name="활하중계수">#REF!</definedName>
    <definedName name="활하중도">'[11]DATA 입력란'!$D$32</definedName>
    <definedName name="활하중콘">'[11]DATA 입력란'!$D$27</definedName>
    <definedName name="황동줄눈대" localSheetId="13">#REF!</definedName>
    <definedName name="황동줄눈대">#REF!</definedName>
    <definedName name="황룡강배수개선사업" localSheetId="13">#REF!</definedName>
    <definedName name="황룡강배수개선사업">#REF!</definedName>
    <definedName name="황룡지구" localSheetId="13">#REF!</definedName>
    <definedName name="황룡지구">#REF!</definedName>
    <definedName name="회귀경비">#REF!</definedName>
    <definedName name="회귀노무">#REF!</definedName>
    <definedName name="회귀재료">#REF!</definedName>
    <definedName name="회사명">#REF!</definedName>
    <definedName name="회시1호" localSheetId="13">#REF!</definedName>
    <definedName name="회시1호">#REF!</definedName>
    <definedName name="회시2호" localSheetId="13">#REF!</definedName>
    <definedName name="회시2호">#REF!</definedName>
    <definedName name="회양목H0.3">#REF!</definedName>
    <definedName name="횟수">#REF!</definedName>
    <definedName name="횡단측량">#REF!</definedName>
    <definedName name="횡배수공집계" localSheetId="13">#REF!</definedName>
    <definedName name="횡배수공집계">#REF!</definedName>
    <definedName name="횡배수관기초" localSheetId="13">#REF!</definedName>
    <definedName name="횡배수관기초">#REF!</definedName>
    <definedName name="횡배수관연장" localSheetId="13">#REF!</definedName>
    <definedName name="횡배수관연장">#REF!</definedName>
    <definedName name="횡배수관연장산출">#REF!</definedName>
    <definedName name="횡배수관재료집계">#REF!</definedName>
    <definedName name="후박나무H4.0">#REF!</definedName>
    <definedName name="후팅높이" localSheetId="13">#REF!</definedName>
    <definedName name="후팅높이">#REF!</definedName>
    <definedName name="후팅뒷굽" localSheetId="13">#REF!</definedName>
    <definedName name="후팅뒷굽">#REF!</definedName>
    <definedName name="후팅압굽" localSheetId="13">#REF!</definedName>
    <definedName name="후팅압굽">#REF!</definedName>
    <definedName name="후팅폭" localSheetId="13">#REF!</definedName>
    <definedName name="후팅폭">#REF!</definedName>
    <definedName name="후피향나무H1.8">#REF!</definedName>
    <definedName name="훅크" localSheetId="13">#REF!</definedName>
    <definedName name="훅크">#REF!</definedName>
    <definedName name="휘발유" localSheetId="13">#REF!</definedName>
    <definedName name="휘발유">#REF!</definedName>
    <definedName name="휴천수" localSheetId="9" hidden="1">{#N/A,#N/A,FALSE,"포장단가"}</definedName>
    <definedName name="휴천수" hidden="1">{#N/A,#N/A,FALSE,"포장단가"}</definedName>
    <definedName name="흄관">[128]터파기및재료!#REF!</definedName>
    <definedName name="흄관1000">#REF!</definedName>
    <definedName name="흄관400">#REF!</definedName>
    <definedName name="흄관600">#REF!</definedName>
    <definedName name="흄관800">#REF!</definedName>
    <definedName name="흄관A1000" localSheetId="13">#REF!</definedName>
    <definedName name="흄관A1000">#REF!</definedName>
    <definedName name="흄관A1100" localSheetId="13">#REF!</definedName>
    <definedName name="흄관A1100">#REF!</definedName>
    <definedName name="흄관A1200" localSheetId="13">#REF!</definedName>
    <definedName name="흄관A1200">#REF!</definedName>
    <definedName name="흄관A300" localSheetId="13">#REF!</definedName>
    <definedName name="흄관A300">#REF!</definedName>
    <definedName name="흄관A400" localSheetId="13">#REF!</definedName>
    <definedName name="흄관A400">#REF!</definedName>
    <definedName name="흄관A450" localSheetId="13">#REF!</definedName>
    <definedName name="흄관A450">#REF!</definedName>
    <definedName name="흄관A500" localSheetId="13">#REF!</definedName>
    <definedName name="흄관A500">#REF!</definedName>
    <definedName name="흄관A600" localSheetId="13">#REF!</definedName>
    <definedName name="흄관A600">#REF!</definedName>
    <definedName name="흄관A800" localSheetId="13">#REF!</definedName>
    <definedName name="흄관A800">#REF!</definedName>
    <definedName name="흄관A900" localSheetId="13">#REF!</definedName>
    <definedName name="흄관A900">#REF!</definedName>
    <definedName name="흄관B1000" localSheetId="13">#REF!</definedName>
    <definedName name="흄관B1000">#REF!</definedName>
    <definedName name="흄관B1100" localSheetId="13">#REF!</definedName>
    <definedName name="흄관B1100">#REF!</definedName>
    <definedName name="흄관B1200" localSheetId="13">#REF!</definedName>
    <definedName name="흄관B1200">#REF!</definedName>
    <definedName name="흄관B300" localSheetId="13">#REF!</definedName>
    <definedName name="흄관B300">#REF!</definedName>
    <definedName name="흄관B400" localSheetId="13">#REF!</definedName>
    <definedName name="흄관B400">#REF!</definedName>
    <definedName name="흄관B450" localSheetId="13">#REF!</definedName>
    <definedName name="흄관B450">#REF!</definedName>
    <definedName name="흄관B500" localSheetId="13">#REF!</definedName>
    <definedName name="흄관B500">#REF!</definedName>
    <definedName name="흄관B600" localSheetId="13">#REF!</definedName>
    <definedName name="흄관B600">#REF!</definedName>
    <definedName name="흄관B800" localSheetId="13">#REF!</definedName>
    <definedName name="흄관B800">#REF!</definedName>
    <definedName name="흄관B900" localSheetId="13">#REF!</definedName>
    <definedName name="흄관B900">#REF!</definedName>
    <definedName name="흄관소켓1000경" localSheetId="13">#REF!</definedName>
    <definedName name="흄관소켓1000경">#REF!</definedName>
    <definedName name="흄관소켓1000노" localSheetId="13">#REF!</definedName>
    <definedName name="흄관소켓1000노">#REF!</definedName>
    <definedName name="흄관소켓1000재" localSheetId="13">#REF!</definedName>
    <definedName name="흄관소켓1000재">#REF!</definedName>
    <definedName name="흄관소켓1200경" localSheetId="13">#REF!</definedName>
    <definedName name="흄관소켓1200경">#REF!</definedName>
    <definedName name="흄관소켓1200노" localSheetId="13">#REF!</definedName>
    <definedName name="흄관소켓1200노">#REF!</definedName>
    <definedName name="흄관소켓1200재" localSheetId="13">#REF!</definedName>
    <definedName name="흄관소켓1200재">#REF!</definedName>
    <definedName name="흄관소켓300노" localSheetId="13">#REF!</definedName>
    <definedName name="흄관소켓300노">#REF!</definedName>
    <definedName name="흄관소켓400경" localSheetId="13">#REF!</definedName>
    <definedName name="흄관소켓400경">#REF!</definedName>
    <definedName name="흄관소켓400노" localSheetId="13">#REF!</definedName>
    <definedName name="흄관소켓400노">#REF!</definedName>
    <definedName name="흄관소켓400재" localSheetId="13">#REF!</definedName>
    <definedName name="흄관소켓400재">#REF!</definedName>
    <definedName name="흄관소켓450경" localSheetId="13">#REF!</definedName>
    <definedName name="흄관소켓450경">#REF!</definedName>
    <definedName name="흄관소켓450노" localSheetId="13">#REF!</definedName>
    <definedName name="흄관소켓450노">#REF!</definedName>
    <definedName name="흄관소켓450재" localSheetId="13">#REF!</definedName>
    <definedName name="흄관소켓450재">#REF!</definedName>
    <definedName name="흄관소켓500경" localSheetId="13">#REF!</definedName>
    <definedName name="흄관소켓500경">#REF!</definedName>
    <definedName name="흄관소켓500노" localSheetId="13">#REF!</definedName>
    <definedName name="흄관소켓500노">#REF!</definedName>
    <definedName name="흄관소켓500재" localSheetId="13">#REF!</definedName>
    <definedName name="흄관소켓500재">#REF!</definedName>
    <definedName name="흄관소켓600경" localSheetId="13">#REF!</definedName>
    <definedName name="흄관소켓600경">#REF!</definedName>
    <definedName name="흄관소켓600노" localSheetId="13">#REF!</definedName>
    <definedName name="흄관소켓600노">#REF!</definedName>
    <definedName name="흄관소켓600재" localSheetId="13">#REF!</definedName>
    <definedName name="흄관소켓600재">#REF!</definedName>
    <definedName name="흄관소켓800경" localSheetId="13">#REF!</definedName>
    <definedName name="흄관소켓800경">#REF!</definedName>
    <definedName name="흄관소켓800노" localSheetId="13">#REF!</definedName>
    <definedName name="흄관소켓800노">#REF!</definedName>
    <definedName name="흄관소켓800재" localSheetId="13">#REF!</definedName>
    <definedName name="흄관소켓800재">#REF!</definedName>
    <definedName name="흄관운반" localSheetId="9" hidden="1">{#N/A,#N/A,FALSE,"포장단가"}</definedName>
    <definedName name="흄관운반" hidden="1">{#N/A,#N/A,FALSE,"포장단가"}</definedName>
    <definedName name="흉벽1">#REF!</definedName>
    <definedName name="흉벽높이">#REF!</definedName>
    <definedName name="히히" localSheetId="9" hidden="1">{"'결과(하)'!$L$24"}</definedName>
    <definedName name="히히" hidden="1">{"'결과(하)'!$L$24"}</definedName>
    <definedName name="ㅏK32">[145]소야공정계획표!#REF!</definedName>
    <definedName name="ㅏ허화" localSheetId="9" hidden="1">{#N/A,#N/A,FALSE,"골재소요량";#N/A,#N/A,FALSE,"골재소요량"}</definedName>
    <definedName name="ㅏ허화" hidden="1">{#N/A,#N/A,FALSE,"골재소요량";#N/A,#N/A,FALSE,"골재소요량"}</definedName>
    <definedName name="ㅏㅏㅏㅏㅏㅏ">#REF!</definedName>
    <definedName name="ㅏㅓ화호" localSheetId="9" hidden="1">{#N/A,#N/A,FALSE,"단가표지"}</definedName>
    <definedName name="ㅏㅓ화호" hidden="1">{#N/A,#N/A,FALSE,"단가표지"}</definedName>
    <definedName name="ㅏㅓㅗ라" localSheetId="9" hidden="1">{#N/A,#N/A,FALSE,"골재소요량";#N/A,#N/A,FALSE,"골재소요량"}</definedName>
    <definedName name="ㅏㅓㅗ라" hidden="1">{#N/A,#N/A,FALSE,"골재소요량";#N/A,#N/A,FALSE,"골재소요량"}</definedName>
    <definedName name="ㅏㅓㅗㅎ" localSheetId="9" hidden="1">{#N/A,#N/A,FALSE,"운반시간"}</definedName>
    <definedName name="ㅏㅓㅗㅎ" hidden="1">{#N/A,#N/A,FALSE,"운반시간"}</definedName>
    <definedName name="ㅏㅓㅗㅓ" localSheetId="9" hidden="1">{#N/A,#N/A,FALSE,"운반시간"}</definedName>
    <definedName name="ㅏㅓㅗㅓ" hidden="1">{#N/A,#N/A,FALSE,"운반시간"}</definedName>
    <definedName name="ㅏㅓㅘ허호" localSheetId="9" hidden="1">{#N/A,#N/A,FALSE,"단가표지"}</definedName>
    <definedName name="ㅏㅓㅘ허호" hidden="1">{#N/A,#N/A,FALSE,"단가표지"}</definedName>
    <definedName name="ㅏㅗㅓㅏ화호" localSheetId="9" hidden="1">{#N/A,#N/A,FALSE,"표지목차"}</definedName>
    <definedName name="ㅏㅗㅓㅏ화호" hidden="1">{#N/A,#N/A,FALSE,"표지목차"}</definedName>
    <definedName name="ㅏㅣ" localSheetId="9" hidden="1">{#N/A,#N/A,FALSE,"단가표지"}</definedName>
    <definedName name="ㅏㅣ" hidden="1">{#N/A,#N/A,FALSE,"단가표지"}</definedName>
    <definedName name="ㅐ5">#REF!</definedName>
    <definedName name="ㅐ668">'[146]5.2코핑'!#REF!</definedName>
    <definedName name="ㅐㅐㅐ">'[25]ABUT수량-A1'!$T$25</definedName>
    <definedName name="ㅐㅐㅐㅐㅐ">#REF!</definedName>
    <definedName name="ㅐㅐㅕㅔㅐㅕㅑ" localSheetId="13">#REF!</definedName>
    <definedName name="ㅐㅐㅕㅔㅐㅕㅑ">#REF!</definedName>
    <definedName name="ㅐㅑㅕㅔ" localSheetId="13">#REF!</definedName>
    <definedName name="ㅐㅑㅕㅔ">#REF!</definedName>
    <definedName name="ㅐㅔ" localSheetId="13">#REF!</definedName>
    <definedName name="ㅐㅔ">#REF!</definedName>
    <definedName name="ㅑ쇼ㅑㅕ" localSheetId="13">#REF!</definedName>
    <definedName name="ㅑ쇼ㅑㅕ">#REF!</definedName>
    <definedName name="ㅑㅐㅛㅕㅕㅅ" localSheetId="13">#REF!</definedName>
    <definedName name="ㅑㅐㅛㅕㅕㅅ">#REF!</definedName>
    <definedName name="ㅑㅑㅏㅏㅓㅓㅏ" localSheetId="13">#REF!</definedName>
    <definedName name="ㅑㅑㅏㅏㅓㅓㅏ">#REF!</definedName>
    <definedName name="ㅑㅑㅕㅛㄹㅇ" localSheetId="13">#REF!</definedName>
    <definedName name="ㅑㅑㅕㅛㄹㅇ">#REF!</definedName>
    <definedName name="ㅑㅕㅑㅑ" localSheetId="13">#REF!</definedName>
    <definedName name="ㅑㅕㅑㅑ">#REF!</definedName>
    <definedName name="ㅑㅕㅓㅓ" localSheetId="13">#REF!</definedName>
    <definedName name="ㅑㅕㅓㅓ">#REF!</definedName>
    <definedName name="ㅑㅛ" localSheetId="9" hidden="1">{#N/A,#N/A,FALSE,"전열산출서"}</definedName>
    <definedName name="ㅑㅛ" hidden="1">{#N/A,#N/A,FALSE,"전열산출서"}</definedName>
    <definedName name="ㅓ">#REF!</definedName>
    <definedName name="ㅓ102">#REF!</definedName>
    <definedName name="ㅓ8">#REF!</definedName>
    <definedName name="ㅓ롤" localSheetId="9" hidden="1">{#N/A,#N/A,FALSE,"골재소요량";#N/A,#N/A,FALSE,"골재소요량"}</definedName>
    <definedName name="ㅓ롤" hidden="1">{#N/A,#N/A,FALSE,"골재소요량";#N/A,#N/A,FALSE,"골재소요량"}</definedName>
    <definedName name="ㅓㅅㅇㄴ" localSheetId="13">#REF!</definedName>
    <definedName name="ㅓㅅㅇㄴ">#REF!</definedName>
    <definedName name="ㅓㅇㄴ" localSheetId="9" hidden="1">{#N/A,#N/A,FALSE,"단가표지"}</definedName>
    <definedName name="ㅓㅇㄴ" hidden="1">{#N/A,#N/A,FALSE,"단가표지"}</definedName>
    <definedName name="ㅓㅇ호ㅓㅇ호ㅓㅇ허" localSheetId="9" hidden="1">{#N/A,#N/A,FALSE,"표지목차"}</definedName>
    <definedName name="ㅓㅇ호ㅓㅇ호ㅓㅇ허" hidden="1">{#N/A,#N/A,FALSE,"표지목차"}</definedName>
    <definedName name="ㅓㅎㄹ" localSheetId="13">#REF!</definedName>
    <definedName name="ㅓㅎㄹ">#REF!</definedName>
    <definedName name="ㅓㅎ렁홍" localSheetId="9" hidden="1">{#N/A,#N/A,FALSE,"혼합골재"}</definedName>
    <definedName name="ㅓㅎ렁홍" hidden="1">{#N/A,#N/A,FALSE,"혼합골재"}</definedName>
    <definedName name="ㅓㅎ로ㅗㄴ" localSheetId="9" hidden="1">{#N/A,#N/A,FALSE,"단가표지"}</definedName>
    <definedName name="ㅓㅎ로ㅗㄴ" hidden="1">{#N/A,#N/A,FALSE,"단가표지"}</definedName>
    <definedName name="ㅓㅎㅇㅎ" localSheetId="9" hidden="1">{#N/A,#N/A,FALSE,"운반시간"}</definedName>
    <definedName name="ㅓㅎㅇㅎ" hidden="1">{#N/A,#N/A,FALSE,"운반시간"}</definedName>
    <definedName name="ㅓ호ㅓ" localSheetId="9" hidden="1">{#N/A,#N/A,FALSE,"표지목차"}</definedName>
    <definedName name="ㅓ호ㅓ" hidden="1">{#N/A,#N/A,FALSE,"표지목차"}</definedName>
    <definedName name="ㅓ호ㅓㅗㄹ" localSheetId="9" hidden="1">{#N/A,#N/A,FALSE,"단가표지"}</definedName>
    <definedName name="ㅓ호ㅓㅗㄹ" hidden="1">{#N/A,#N/A,FALSE,"단가표지"}</definedName>
    <definedName name="ㅓㅏ">#REF!</definedName>
    <definedName name="ㅓㅏ호" localSheetId="9" hidden="1">{#N/A,#N/A,FALSE,"단가표지"}</definedName>
    <definedName name="ㅓㅏ호" hidden="1">{#N/A,#N/A,FALSE,"단가표지"}</definedName>
    <definedName name="ㅓㅏ호ㅓ" localSheetId="9" hidden="1">{#N/A,#N/A,FALSE,"단가표지"}</definedName>
    <definedName name="ㅓㅏ호ㅓ" hidden="1">{#N/A,#N/A,FALSE,"단가표지"}</definedName>
    <definedName name="ㅓㅏㅏㅏ" localSheetId="13">#REF!</definedName>
    <definedName name="ㅓㅏㅏㅏ">#REF!</definedName>
    <definedName name="ㅓㅏㅑㅑㅕ" localSheetId="13">#REF!</definedName>
    <definedName name="ㅓㅏㅑㅑㅕ">#REF!</definedName>
    <definedName name="ㅓㅏㅗ하ㅗㅓㅎ" localSheetId="9" hidden="1">{#N/A,#N/A,FALSE,"혼합골재"}</definedName>
    <definedName name="ㅓㅏㅗ하ㅗㅓㅎ" hidden="1">{#N/A,#N/A,FALSE,"혼합골재"}</definedName>
    <definedName name="ㅓㅓㅓㅗㅎ" localSheetId="13">#REF!</definedName>
    <definedName name="ㅓㅓㅓㅗㅎ">#REF!</definedName>
    <definedName name="ㅓㅗ" localSheetId="9" hidden="1">{#N/A,#N/A,FALSE,"운반시간"}</definedName>
    <definedName name="ㅓㅗ" hidden="1">{#N/A,#N/A,FALSE,"운반시간"}</definedName>
    <definedName name="ㅓㅗㅎㄹ" localSheetId="9" hidden="1">{#N/A,#N/A,FALSE,"조골재"}</definedName>
    <definedName name="ㅓㅗㅎㄹ" localSheetId="13">#REF!</definedName>
    <definedName name="ㅓㅗㅎㄹ" hidden="1">{#N/A,#N/A,FALSE,"조골재"}</definedName>
    <definedName name="ㅓㅗㅎ러ㅗㅎ러" localSheetId="9" hidden="1">{#N/A,#N/A,FALSE,"혼합골재"}</definedName>
    <definedName name="ㅓㅗㅎ러ㅗㅎ러" hidden="1">{#N/A,#N/A,FALSE,"혼합골재"}</definedName>
    <definedName name="ㅓㅗㅎ러ㅗ호ㅓ" localSheetId="9" hidden="1">{#N/A,#N/A,FALSE,"단가표지"}</definedName>
    <definedName name="ㅓㅗㅎ러ㅗ호ㅓ" hidden="1">{#N/A,#N/A,FALSE,"단가표지"}</definedName>
    <definedName name="ㅓㅗ허" localSheetId="9" hidden="1">{#N/A,#N/A,FALSE,"조골재"}</definedName>
    <definedName name="ㅓㅗ허" hidden="1">{#N/A,#N/A,FALSE,"조골재"}</definedName>
    <definedName name="ㅓㅗ허ㅗㄹ" localSheetId="9" hidden="1">{#N/A,#N/A,FALSE,"운반시간"}</definedName>
    <definedName name="ㅓㅗ허ㅗㄹ" hidden="1">{#N/A,#N/A,FALSE,"운반시간"}</definedName>
    <definedName name="ㅓㅗ허ㅗㅎㄹ" localSheetId="9" hidden="1">{#N/A,#N/A,FALSE,"골재소요량";#N/A,#N/A,FALSE,"골재소요량"}</definedName>
    <definedName name="ㅓㅗ허ㅗㅎㄹ" hidden="1">{#N/A,#N/A,FALSE,"골재소요량";#N/A,#N/A,FALSE,"골재소요량"}</definedName>
    <definedName name="ㅓㅗ허ㅗㅎ러" localSheetId="9" hidden="1">{#N/A,#N/A,FALSE,"운반시간"}</definedName>
    <definedName name="ㅓㅗ허ㅗㅎ러" hidden="1">{#N/A,#N/A,FALSE,"운반시간"}</definedName>
    <definedName name="ㅓㅗ헝홍허" localSheetId="9" hidden="1">{#N/A,#N/A,FALSE,"골재소요량";#N/A,#N/A,FALSE,"골재소요량"}</definedName>
    <definedName name="ㅓㅗ헝홍허" hidden="1">{#N/A,#N/A,FALSE,"골재소요량";#N/A,#N/A,FALSE,"골재소요량"}</definedName>
    <definedName name="ㅓㅗ헣ㄹ" localSheetId="9" hidden="1">{#N/A,#N/A,FALSE,"단가표지"}</definedName>
    <definedName name="ㅓㅗ헣ㄹ" hidden="1">{#N/A,#N/A,FALSE,"단가표지"}</definedName>
    <definedName name="ㅓㅗ헣러" localSheetId="9" hidden="1">{#N/A,#N/A,FALSE,"단가표지"}</definedName>
    <definedName name="ㅓㅗ헣러" hidden="1">{#N/A,#N/A,FALSE,"단가표지"}</definedName>
    <definedName name="ㅓㅗ헣로ㅓ" localSheetId="9" hidden="1">{#N/A,#N/A,FALSE,"조골재"}</definedName>
    <definedName name="ㅓㅗ헣로ㅓ" hidden="1">{#N/A,#N/A,FALSE,"조골재"}</definedName>
    <definedName name="ㅓㅗ헣호ㅓ" localSheetId="9" hidden="1">{#N/A,#N/A,FALSE,"조골재"}</definedName>
    <definedName name="ㅓㅗ헣호ㅓ" hidden="1">{#N/A,#N/A,FALSE,"조골재"}</definedName>
    <definedName name="ㅓㅗ호" localSheetId="9" hidden="1">{#N/A,#N/A,FALSE,"단가표지"}</definedName>
    <definedName name="ㅓㅗ호" hidden="1">{#N/A,#N/A,FALSE,"단가표지"}</definedName>
    <definedName name="ㅓㅗ호ㅓㅗ" localSheetId="9" hidden="1">{#N/A,#N/A,FALSE,"2~8번"}</definedName>
    <definedName name="ㅓㅗ호ㅓㅗ" hidden="1">{#N/A,#N/A,FALSE,"2~8번"}</definedName>
    <definedName name="ㅓㅗㅗ" localSheetId="9" hidden="1">{#N/A,#N/A,FALSE,"단가표지"}</definedName>
    <definedName name="ㅓㅗㅗ" hidden="1">{#N/A,#N/A,FALSE,"단가표지"}</definedName>
    <definedName name="ㅓㅗㅗㅓㅗㅓㅗㅓㅗ" localSheetId="9" hidden="1">{"'중기작업1'!$A$1:$V$18"}</definedName>
    <definedName name="ㅓㅗㅗㅓㅗㅓㅗㅓㅗ" hidden="1">{"'중기작업1'!$A$1:$V$18"}</definedName>
    <definedName name="ㅓㅗㅗㅗ" localSheetId="9" hidden="1">{#N/A,#N/A,FALSE,"골재소요량";#N/A,#N/A,FALSE,"골재소요량"}</definedName>
    <definedName name="ㅓㅗㅗㅗ" hidden="1">{#N/A,#N/A,FALSE,"골재소요량";#N/A,#N/A,FALSE,"골재소요량"}</definedName>
    <definedName name="ㅓㅘ">#REF!</definedName>
    <definedName name="ㅓㅘㅓㅘ">#REF!</definedName>
    <definedName name="ㅓㅛ" localSheetId="9" hidden="1">{#N/A,#N/A,FALSE,"토공2"}</definedName>
    <definedName name="ㅓㅛ" hidden="1">{#N/A,#N/A,FALSE,"토공2"}</definedName>
    <definedName name="ㅓㅠ" localSheetId="9" hidden="1">{#N/A,#N/A,FALSE,"전열산출서"}</definedName>
    <definedName name="ㅓㅠ" hidden="1">{#N/A,#N/A,FALSE,"전열산출서"}</definedName>
    <definedName name="ㅔ154">#REF!</definedName>
    <definedName name="ㅔ갸ㅜㅅ">#REF!</definedName>
    <definedName name="ㅕ">#REF!</definedName>
    <definedName name="ㅕㅑㅐ" localSheetId="13">#REF!</definedName>
    <definedName name="ㅕㅑㅐ">#REF!</definedName>
    <definedName name="ㅕㅓ">#REF!</definedName>
    <definedName name="ㅕㅕ">#REF!</definedName>
    <definedName name="ㅗ" localSheetId="13">#REF!</definedName>
    <definedName name="ㅗ">#REF!</definedName>
    <definedName name="ㅗㄱㄷㅁ" localSheetId="13">#REF!</definedName>
    <definedName name="ㅗㄱㄷㅁ">#REF!</definedName>
    <definedName name="ㅗㄹ" localSheetId="13">#REF!</definedName>
    <definedName name="ㅗㄹ">#REF!</definedName>
    <definedName name="ㅗㄹㄶ" localSheetId="9" hidden="1">{#N/A,#N/A,FALSE,"조골재"}</definedName>
    <definedName name="ㅗㄹㄶ" hidden="1">{#N/A,#N/A,FALSE,"조골재"}</definedName>
    <definedName name="ㅗㅀ">#REF!</definedName>
    <definedName name="ㅗㅅ20">#REF!</definedName>
    <definedName name="ㅗ아ㅑ" localSheetId="9">BlankMacro1</definedName>
    <definedName name="ㅗ아ㅑ">BlankMacro1</definedName>
    <definedName name="ㅗ옹" localSheetId="9" hidden="1">{"'제조(순번)'!$A$386:$A$387","'제조(순번)'!$A$1:$H$399"}</definedName>
    <definedName name="ㅗ옹" hidden="1">{"'제조(순번)'!$A$386:$A$387","'제조(순번)'!$A$1:$H$399"}</definedName>
    <definedName name="ㅗㅎ" localSheetId="9" hidden="1">{#N/A,#N/A,FALSE,"운반시간"}</definedName>
    <definedName name="ㅗㅎ" hidden="1">{#N/A,#N/A,FALSE,"운반시간"}</definedName>
    <definedName name="ㅗㅎㄴ" localSheetId="9" hidden="1">{#N/A,#N/A,FALSE,"골재소요량";#N/A,#N/A,FALSE,"골재소요량"}</definedName>
    <definedName name="ㅗㅎㄴ" hidden="1">{#N/A,#N/A,FALSE,"골재소요량";#N/A,#N/A,FALSE,"골재소요량"}</definedName>
    <definedName name="ㅗㅎㄴㄹ" localSheetId="9" hidden="1">{#N/A,#N/A,FALSE,"단가표지"}</definedName>
    <definedName name="ㅗㅎㄴㄹ" hidden="1">{#N/A,#N/A,FALSE,"단가표지"}</definedName>
    <definedName name="ㅗㅎ로ㅜ" localSheetId="9" hidden="1">{#N/A,#N/A,FALSE,"운반시간"}</definedName>
    <definedName name="ㅗㅎ로ㅜ" hidden="1">{#N/A,#N/A,FALSE,"운반시간"}</definedName>
    <definedName name="ㅗㅎ론ㄹ" localSheetId="9" hidden="1">{#N/A,#N/A,FALSE,"표지목차"}</definedName>
    <definedName name="ㅗㅎ론ㄹ" hidden="1">{#N/A,#N/A,FALSE,"표지목차"}</definedName>
    <definedName name="ㅗㅎ롯홋ㄱ" localSheetId="9" hidden="1">{#N/A,#N/A,FALSE,"혼합골재"}</definedName>
    <definedName name="ㅗㅎ롯홋ㄱ" hidden="1">{#N/A,#N/A,FALSE,"혼합골재"}</definedName>
    <definedName name="ㅗ허ㅗ" localSheetId="9" hidden="1">{#N/A,#N/A,FALSE,"단가표지"}</definedName>
    <definedName name="ㅗ허ㅗ" hidden="1">{#N/A,#N/A,FALSE,"단가표지"}</definedName>
    <definedName name="ㅗ호" localSheetId="9" hidden="1">{#N/A,#N/A,FALSE,"단가표지"}</definedName>
    <definedName name="ㅗ호" hidden="1">{#N/A,#N/A,FALSE,"단가표지"}</definedName>
    <definedName name="ㅗㅓ쇼ㅓㅕㄷ쇼ㅓㅕㄷㅅ" localSheetId="9" hidden="1">{#N/A,#N/A,FALSE,"단가표지"}</definedName>
    <definedName name="ㅗㅓ쇼ㅓㅕㄷ쇼ㅓㅕㄷㅅ" hidden="1">{#N/A,#N/A,FALSE,"단가표지"}</definedName>
    <definedName name="ㅗㅓㅎ로ㅓㅎㄹ" localSheetId="9" hidden="1">{#N/A,#N/A,FALSE,"표지목차"}</definedName>
    <definedName name="ㅗㅓㅎ로ㅓㅎㄹ" hidden="1">{#N/A,#N/A,FALSE,"표지목차"}</definedName>
    <definedName name="ㅗㅕㅗㅗ" localSheetId="13">#REF!</definedName>
    <definedName name="ㅗㅕㅗㅗ">#REF!</definedName>
    <definedName name="ㅗㅗ" localSheetId="13">#REF!</definedName>
    <definedName name="ㅗㅗ">#REF!</definedName>
    <definedName name="ㅗㅗㅎㅎ" localSheetId="13">#REF!</definedName>
    <definedName name="ㅗㅗㅎㅎ">#REF!</definedName>
    <definedName name="ㅗㅗㅓ" localSheetId="13">#REF!</definedName>
    <definedName name="ㅗㅗㅓ">#REF!</definedName>
    <definedName name="ㅗㅗㅓㅓ" localSheetId="13">#REF!</definedName>
    <definedName name="ㅗㅗㅓㅓ">#REF!</definedName>
    <definedName name="ㅗㅗㅗ">[147]!일위화면복귀매크로</definedName>
    <definedName name="ㅗㅗㅗㅎㅎ" localSheetId="13">#REF!</definedName>
    <definedName name="ㅗㅗㅗㅎㅎ">#REF!</definedName>
    <definedName name="ㅗㅗㅗㅗㅗ" localSheetId="13">#REF!</definedName>
    <definedName name="ㅗㅗㅗㅗㅗ">#REF!</definedName>
    <definedName name="ㅗㅛㅅㄱ" localSheetId="13">#REF!</definedName>
    <definedName name="ㅗㅛㅅㄱ">#REF!</definedName>
    <definedName name="ㅗㅠㅍ" localSheetId="9" hidden="1">{#N/A,#N/A,FALSE,"혼합골재"}</definedName>
    <definedName name="ㅗㅠㅍ" hidden="1">{#N/A,#N/A,FALSE,"혼합골재"}</definedName>
    <definedName name="ㅘ하핳">#REF!</definedName>
    <definedName name="ㅛㅅㅇ" localSheetId="13">#REF!</definedName>
    <definedName name="ㅛㅅㅇ">#REF!</definedName>
    <definedName name="ㅛ쇼ㅐㅗ" localSheetId="13">#REF!</definedName>
    <definedName name="ㅛ쇼ㅐㅗ">#REF!</definedName>
    <definedName name="ㅛㅎㅅㅎ" localSheetId="13">#REF!</definedName>
    <definedName name="ㅛㅎㅅㅎ">#REF!</definedName>
    <definedName name="ㅛㅑㅕ" localSheetId="13">#REF!</definedName>
    <definedName name="ㅛㅑㅕ">#REF!</definedName>
    <definedName name="ㅛㅕ하ㅓ" localSheetId="9" hidden="1">{#N/A,#N/A,FALSE,"포장2"}</definedName>
    <definedName name="ㅛㅕ하ㅓ" hidden="1">{#N/A,#N/A,FALSE,"포장2"}</definedName>
    <definedName name="ㅛㅛㅅㅅㅅㅅ" localSheetId="13">#REF!</definedName>
    <definedName name="ㅛㅛㅅㅅㅅㅅ">#REF!</definedName>
    <definedName name="ㅛㅛㅛㅛㅛ" localSheetId="13">#REF!</definedName>
    <definedName name="ㅛㅛㅛㅛㅛ">#REF!</definedName>
    <definedName name="ㅜ" localSheetId="9" hidden="1">{#N/A,#N/A,FALSE,"배수1"}</definedName>
    <definedName name="ㅜ" hidden="1">{#N/A,#N/A,FALSE,"배수1"}</definedName>
    <definedName name="ㅜ1">#REF!</definedName>
    <definedName name="ㅜㄴㄱ" localSheetId="9" hidden="1">{#N/A,#N/A,FALSE,"운반시간"}</definedName>
    <definedName name="ㅜㄴㄱ" hidden="1">{#N/A,#N/A,FALSE,"운반시간"}</definedName>
    <definedName name="ㅜㄹ윤" localSheetId="9" hidden="1">{#N/A,#N/A,FALSE,"단가표지"}</definedName>
    <definedName name="ㅜㄹ윤" hidden="1">{#N/A,#N/A,FALSE,"단가표지"}</definedName>
    <definedName name="ㅜㅊㅍ" localSheetId="9" hidden="1">{#N/A,#N/A,FALSE,"표지목차"}</definedName>
    <definedName name="ㅜㅊㅍ" hidden="1">{#N/A,#N/A,FALSE,"표지목차"}</definedName>
    <definedName name="ㅜㅋㅊㅍ" localSheetId="9" hidden="1">{#N/A,#N/A,FALSE,"조골재"}</definedName>
    <definedName name="ㅜㅋㅊㅍ" hidden="1">{#N/A,#N/A,FALSE,"조골재"}</definedName>
    <definedName name="ㅜㅍ추ㅠ" localSheetId="9" hidden="1">{#N/A,#N/A,FALSE,"혼합골재"}</definedName>
    <definedName name="ㅜㅍ추ㅠ" hidden="1">{#N/A,#N/A,FALSE,"혼합골재"}</definedName>
    <definedName name="ㅜㅎㄴ" localSheetId="9" hidden="1">{#N/A,#N/A,FALSE,"골재소요량";#N/A,#N/A,FALSE,"골재소요량"}</definedName>
    <definedName name="ㅜㅎㄴ" hidden="1">{#N/A,#N/A,FALSE,"골재소요량";#N/A,#N/A,FALSE,"골재소요량"}</definedName>
    <definedName name="ㅜㅎㅅㄱㄴ" localSheetId="9" hidden="1">{#N/A,#N/A,FALSE,"단가표지"}</definedName>
    <definedName name="ㅜㅎㅅㄱㄴ" hidden="1">{#N/A,#N/A,FALSE,"단가표지"}</definedName>
    <definedName name="ㅜㅗ" localSheetId="9" hidden="1">{#N/A,#N/A,FALSE,"이정표"}</definedName>
    <definedName name="ㅜㅗ" hidden="1">{#N/A,#N/A,FALSE,"이정표"}</definedName>
    <definedName name="ㅜㅗㅇㅎㅌ" localSheetId="9" hidden="1">{#N/A,#N/A,FALSE,"단가표지"}</definedName>
    <definedName name="ㅜㅗㅇㅎㅌ" hidden="1">{#N/A,#N/A,FALSE,"단가표지"}</definedName>
    <definedName name="ㅜㅗㅇ훟" localSheetId="9" hidden="1">{#N/A,#N/A,FALSE,"단가표지"}</definedName>
    <definedName name="ㅜㅗㅇ훟" hidden="1">{#N/A,#N/A,FALSE,"단가표지"}</definedName>
    <definedName name="ㅜㅗㅗㅗㅇㅎ" localSheetId="9" hidden="1">{#N/A,#N/A,FALSE,"운반시간"}</definedName>
    <definedName name="ㅜㅗㅗㅗㅇㅎ" hidden="1">{#N/A,#N/A,FALSE,"운반시간"}</definedName>
    <definedName name="ㅜㅠ푸" localSheetId="9" hidden="1">{#N/A,#N/A,FALSE,"운반시간"}</definedName>
    <definedName name="ㅜㅠ푸" hidden="1">{#N/A,#N/A,FALSE,"운반시간"}</definedName>
    <definedName name="ㅜㅠㅠ" localSheetId="9" hidden="1">{#N/A,#N/A,FALSE,"골재소요량";#N/A,#N/A,FALSE,"골재소요량"}</definedName>
    <definedName name="ㅜㅠㅠ" hidden="1">{#N/A,#N/A,FALSE,"골재소요량";#N/A,#N/A,FALSE,"골재소요량"}</definedName>
    <definedName name="ㅝㅎㄹ" localSheetId="9" hidden="1">{#N/A,#N/A,FALSE,"단가표지"}</definedName>
    <definedName name="ㅝㅎㄹ" hidden="1">{#N/A,#N/A,FALSE,"단가표지"}</definedName>
    <definedName name="ㅠ" localSheetId="9" hidden="1">{#N/A,#N/A,FALSE,"부대1"}</definedName>
    <definedName name="ㅠ" hidden="1">{#N/A,#N/A,FALSE,"부대1"}</definedName>
    <definedName name="ㅠ359">#REF!</definedName>
    <definedName name="ㅠㄴ" localSheetId="9" hidden="1">{#N/A,#N/A,FALSE,"조골재"}</definedName>
    <definedName name="ㅠㄴ" hidden="1">{#N/A,#N/A,FALSE,"조골재"}</definedName>
    <definedName name="ㅠㄹ" localSheetId="9" hidden="1">{#N/A,#N/A,FALSE,"속도"}</definedName>
    <definedName name="ㅠㄹ" hidden="1">{#N/A,#N/A,FALSE,"속도"}</definedName>
    <definedName name="ㅠㄹㅇㄴㄴㄹㅇ" localSheetId="9" hidden="1">{#N/A,#N/A,FALSE,"단가표지"}</definedName>
    <definedName name="ㅠㄹㅇㄴㄴㄹㅇ" hidden="1">{#N/A,#N/A,FALSE,"단가표지"}</definedName>
    <definedName name="ㅠㄹㅇㄶㅈㅁㄹ" localSheetId="13">#REF!</definedName>
    <definedName name="ㅠㄹㅇㄶㅈㅁㄹ">#REF!</definedName>
    <definedName name="ㅠㅊㅌ퓿ㅌ" localSheetId="9" hidden="1">{#N/A,#N/A,FALSE,"2~8번"}</definedName>
    <definedName name="ㅠㅊㅌ퓿ㅌ" hidden="1">{#N/A,#N/A,FALSE,"2~8번"}</definedName>
    <definedName name="ㅠㅊㅍㅌ" localSheetId="9" hidden="1">{#N/A,#N/A,FALSE,"단가표지"}</definedName>
    <definedName name="ㅠㅊㅍㅌ" hidden="1">{#N/A,#N/A,FALSE,"단가표지"}</definedName>
    <definedName name="ㅠㅊㅍ튜" localSheetId="9" hidden="1">{#N/A,#N/A,FALSE,"단가표지"}</definedName>
    <definedName name="ㅠㅊㅍ튜" hidden="1">{#N/A,#N/A,FALSE,"단가표지"}</definedName>
    <definedName name="ㅠㅊㅍ튵ㅊ" localSheetId="9" hidden="1">{#N/A,#N/A,FALSE,"운반시간"}</definedName>
    <definedName name="ㅠㅊㅍ튵ㅊ" hidden="1">{#N/A,#N/A,FALSE,"운반시간"}</definedName>
    <definedName name="ㅠㅊ픁츄" localSheetId="9" hidden="1">{#N/A,#N/A,FALSE,"단가표지"}</definedName>
    <definedName name="ㅠㅊ픁츄" hidden="1">{#N/A,#N/A,FALSE,"단가표지"}</definedName>
    <definedName name="ㅠㅍ" localSheetId="9" hidden="1">{#N/A,#N/A,FALSE,"조골재"}</definedName>
    <definedName name="ㅠㅍ" hidden="1">{#N/A,#N/A,FALSE,"조골재"}</definedName>
    <definedName name="ㅠㅍㅊ" localSheetId="9" hidden="1">{#N/A,#N/A,FALSE,"단가표지"}</definedName>
    <definedName name="ㅠㅍㅊ" hidden="1">{#N/A,#N/A,FALSE,"단가표지"}</definedName>
    <definedName name="ㅠㅍㅊ튳" localSheetId="9" hidden="1">{#N/A,#N/A,FALSE,"표지목차"}</definedName>
    <definedName name="ㅠㅍㅊ튳" hidden="1">{#N/A,#N/A,FALSE,"표지목차"}</definedName>
    <definedName name="ㅠㅍㅊ튳ㅌㅍ" localSheetId="9" hidden="1">{#N/A,#N/A,FALSE,"조골재"}</definedName>
    <definedName name="ㅠㅍㅊ튳ㅌㅍ" hidden="1">{#N/A,#N/A,FALSE,"조골재"}</definedName>
    <definedName name="ㅠㅍㅊ튵" localSheetId="9" hidden="1">{#N/A,#N/A,FALSE,"골재소요량";#N/A,#N/A,FALSE,"골재소요량"}</definedName>
    <definedName name="ㅠㅍㅊ튵" hidden="1">{#N/A,#N/A,FALSE,"골재소요량";#N/A,#N/A,FALSE,"골재소요량"}</definedName>
    <definedName name="ㅠㅍㅊ튵ㅊ" localSheetId="9" hidden="1">{#N/A,#N/A,FALSE,"단가표지"}</definedName>
    <definedName name="ㅠㅍㅊ튵ㅊ" hidden="1">{#N/A,#N/A,FALSE,"단가표지"}</definedName>
    <definedName name="ㅠㅍ츄ㅜ" localSheetId="9" hidden="1">{#N/A,#N/A,FALSE,"단가표지"}</definedName>
    <definedName name="ㅠㅍ츄ㅜ" hidden="1">{#N/A,#N/A,FALSE,"단가표지"}</definedName>
    <definedName name="ㅠㅍ츛ㅍ" localSheetId="9" hidden="1">{#N/A,#N/A,FALSE,"혼합골재"}</definedName>
    <definedName name="ㅠㅍ츛ㅍ" hidden="1">{#N/A,#N/A,FALSE,"혼합골재"}</definedName>
    <definedName name="ㅠㅍ츜ㅊ" localSheetId="9" hidden="1">{#N/A,#N/A,FALSE,"2~8번"}</definedName>
    <definedName name="ㅠㅍ츜ㅊ" hidden="1">{#N/A,#N/A,FALSE,"2~8번"}</definedName>
    <definedName name="ㅠㅍ츜ㅍ" localSheetId="9" hidden="1">{#N/A,#N/A,FALSE,"조골재"}</definedName>
    <definedName name="ㅠㅍ츜ㅍ" hidden="1">{#N/A,#N/A,FALSE,"조골재"}</definedName>
    <definedName name="ㅠㅍ츝" localSheetId="9" hidden="1">{#N/A,#N/A,FALSE,"운반시간"}</definedName>
    <definedName name="ㅠㅍ츝" hidden="1">{#N/A,#N/A,FALSE,"운반시간"}</definedName>
    <definedName name="ㅠㅍ츝ㅊ" localSheetId="9" hidden="1">{#N/A,#N/A,FALSE,"단가표지"}</definedName>
    <definedName name="ㅠㅍ츝ㅊ" hidden="1">{#N/A,#N/A,FALSE,"단가표지"}</definedName>
    <definedName name="ㅠㅍㅋㅊㅍㅍ" localSheetId="9" hidden="1">{#N/A,#N/A,FALSE,"단가표지"}</definedName>
    <definedName name="ㅠㅍㅋㅊㅍㅍ" hidden="1">{#N/A,#N/A,FALSE,"단가표지"}</definedName>
    <definedName name="ㅠ퓿큨ㅊ" localSheetId="9" hidden="1">{#N/A,#N/A,FALSE,"단가표지"}</definedName>
    <definedName name="ㅠ퓿큨ㅊ" hidden="1">{#N/A,#N/A,FALSE,"단가표지"}</definedName>
    <definedName name="ㅠ픀ㅊ" localSheetId="9" hidden="1">{#N/A,#N/A,FALSE,"단가표지"}</definedName>
    <definedName name="ㅠ픀ㅊ" hidden="1">{#N/A,#N/A,FALSE,"단가표지"}</definedName>
    <definedName name="ㅠ픀ㅊㅍ" localSheetId="9" hidden="1">{#N/A,#N/A,FALSE,"표지목차"}</definedName>
    <definedName name="ㅠ픀ㅊㅍ" hidden="1">{#N/A,#N/A,FALSE,"표지목차"}</definedName>
    <definedName name="ㅠ픀ㅋㅊㅍ" localSheetId="9" hidden="1">{#N/A,#N/A,FALSE,"운반시간"}</definedName>
    <definedName name="ㅠ픀ㅋㅊㅍ" hidden="1">{#N/A,#N/A,FALSE,"운반시간"}</definedName>
    <definedName name="ㅠㅜ">#REF!</definedName>
    <definedName name="ㅠㅠㅠㅠㅠㅠㅠ" localSheetId="9" hidden="1">{"'중기작업1'!$A$1:$V$18"}</definedName>
    <definedName name="ㅠㅠㅠㅠㅠㅠㅠ" hidden="1">{"'중기작업1'!$A$1:$V$18"}</definedName>
    <definedName name="ㅡ" hidden="1">#REF!</definedName>
    <definedName name="ㅡ37">#REF!</definedName>
    <definedName name="ㅡㄹㄴㅁ르" hidden="1">#REF!</definedName>
    <definedName name="ㅡㅓ">#REF!</definedName>
    <definedName name="ㅣ" localSheetId="13">#REF!</definedName>
    <definedName name="ㅣ">#REF!</definedName>
    <definedName name="ㅣ1517">#REF!</definedName>
    <definedName name="ㅣ1549">#REF!</definedName>
    <definedName name="ㅣ189" localSheetId="13">#REF!</definedName>
    <definedName name="ㅣ189">#REF!</definedName>
    <definedName name="ㅣ206">#REF!</definedName>
    <definedName name="ㅣ618">#REF!</definedName>
    <definedName name="ㅣㅋ팇러밍ㄹㄴㅇㄹ" localSheetId="13">#REF!</definedName>
    <definedName name="ㅣㅋ팇러밍ㄹㄴㅇㄹ">#REF!</definedName>
    <definedName name="ㅣ허ㅏㅣ하" localSheetId="9" hidden="1">{#N/A,#N/A,FALSE,"혼합골재"}</definedName>
    <definedName name="ㅣ허ㅏㅣ하" hidden="1">{#N/A,#N/A,FALSE,"혼합골재"}</definedName>
    <definedName name="ㅣ허ㅣ호ㅓㅏ" localSheetId="9" hidden="1">{#N/A,#N/A,FALSE,"조골재"}</definedName>
    <definedName name="ㅣ허ㅣ호ㅓㅏ" hidden="1">{#N/A,#N/A,FALSE,"조골재"}</definedName>
    <definedName name="ㅣㅏ허ㅏ허ㅏ허ㅏ" localSheetId="9" hidden="1">{#N/A,#N/A,FALSE,"단가표지"}</definedName>
    <definedName name="ㅣㅏ허ㅏ허ㅏ허ㅏ" hidden="1">{#N/A,#N/A,FALSE,"단가표지"}</definedName>
    <definedName name="ㅣㅏㅑ">#REF!</definedName>
    <definedName name="ㅣㅏㅓㅎ" localSheetId="9" hidden="1">{#N/A,#N/A,FALSE,"단가표지"}</definedName>
    <definedName name="ㅣㅏㅓㅎ" hidden="1">{#N/A,#N/A,FALSE,"단가표지"}</definedName>
    <definedName name="ㅣㅏㅓ허ㅏㅓㅎ" localSheetId="9" hidden="1">{#N/A,#N/A,FALSE,"표지목차"}</definedName>
    <definedName name="ㅣㅏㅓ허ㅏㅓㅎ" hidden="1">{#N/A,#N/A,FALSE,"표지목차"}</definedName>
    <definedName name="ㅣㅏㅓㅣ허ㅏㅎ" localSheetId="9" hidden="1">{#N/A,#N/A,FALSE,"골재소요량";#N/A,#N/A,FALSE,"골재소요량"}</definedName>
    <definedName name="ㅣㅏㅓㅣ허ㅏㅎ" hidden="1">{#N/A,#N/A,FALSE,"골재소요량";#N/A,#N/A,FALSE,"골재소요량"}</definedName>
    <definedName name="ㅣㅏㅓㅣ허ㅏㅏ허" localSheetId="9" hidden="1">{#N/A,#N/A,FALSE,"조골재"}</definedName>
    <definedName name="ㅣㅏㅓㅣ허ㅏㅏ허" hidden="1">{#N/A,#N/A,FALSE,"조골재"}</definedName>
    <definedName name="ㅣㅓㅏ">#REF!</definedName>
    <definedName name="ㅣㅓㅏ허" localSheetId="9" hidden="1">{#N/A,#N/A,FALSE,"운반시간"}</definedName>
    <definedName name="ㅣㅓㅏ허" hidden="1">{#N/A,#N/A,FALSE,"운반시간"}</definedName>
    <definedName name="ㅣㅓㅏ허ㅏㅣ허ㅏㅓ" localSheetId="9" hidden="1">{#N/A,#N/A,FALSE,"운반시간"}</definedName>
    <definedName name="ㅣㅓㅏ허ㅏㅣ허ㅏㅓ" hidden="1">{#N/A,#N/A,FALSE,"운반시간"}</definedName>
    <definedName name="ㅣㅚㅓㅏ" localSheetId="9" hidden="1">{#N/A,#N/A,FALSE,"단가표지"}</definedName>
    <definedName name="ㅣㅚㅓㅏ" hidden="1">{#N/A,#N/A,FALSE,"단가표지"}</definedName>
    <definedName name="ㅣㅣ">[148]일위!$A$1:$M$219</definedName>
    <definedName name="ㅣㅣㅏㅏ" localSheetId="13">#REF!</definedName>
    <definedName name="ㅣㅣㅏㅏ">#REF!</definedName>
    <definedName name="ㅣㅣㅏㅣㅏㅣㅏㅣ" localSheetId="9" hidden="1">{"'중기작업1'!$A$1:$V$18"}</definedName>
    <definedName name="ㅣㅣㅏㅣㅏㅣㅏㅣ" hidden="1">{"'중기작업1'!$A$1:$V$18"}</definedName>
    <definedName name="ㅣㅣㅣㅣㅣㅣ">#REF!</definedName>
  </definedNames>
  <calcPr calcId="191029"/>
</workbook>
</file>

<file path=xl/calcChain.xml><?xml version="1.0" encoding="utf-8"?>
<calcChain xmlns="http://schemas.openxmlformats.org/spreadsheetml/2006/main">
  <c r="B8" i="14" l="1"/>
  <c r="H5" i="24" l="1"/>
  <c r="H10" i="24"/>
  <c r="H9" i="24" s="1"/>
  <c r="H4" i="24" s="1"/>
  <c r="Y23" i="15"/>
  <c r="X23" i="15"/>
  <c r="W23" i="15"/>
  <c r="Y20" i="15"/>
  <c r="X20" i="15"/>
  <c r="W20" i="15"/>
  <c r="Y19" i="15"/>
  <c r="Y17" i="15"/>
  <c r="Y16" i="15"/>
  <c r="X16" i="15"/>
  <c r="X15" i="15" s="1"/>
  <c r="W16" i="15"/>
  <c r="W15" i="15" s="1"/>
  <c r="Y15" i="15"/>
  <c r="C10" i="50" l="1"/>
  <c r="A1" i="24"/>
  <c r="K3" i="11" l="1"/>
  <c r="C284" i="43" l="1"/>
  <c r="H8" i="14" l="1"/>
  <c r="G9" i="14"/>
  <c r="G8" i="14"/>
  <c r="F8" i="14"/>
  <c r="AC36" i="15"/>
  <c r="AC31" i="15" s="1"/>
  <c r="AC35" i="15"/>
  <c r="AC34" i="15"/>
  <c r="AC33" i="15"/>
  <c r="AF32" i="15"/>
  <c r="AE32" i="15"/>
  <c r="AD32" i="15"/>
  <c r="AC32" i="15"/>
  <c r="AF31" i="15"/>
  <c r="AE31" i="15"/>
  <c r="AD31" i="15"/>
  <c r="AC30" i="15"/>
  <c r="AC28" i="15" s="1"/>
  <c r="AC29" i="15"/>
  <c r="AF28" i="15"/>
  <c r="AE28" i="15"/>
  <c r="AD28" i="15"/>
  <c r="AC26" i="15"/>
  <c r="AC25" i="15"/>
  <c r="AC24" i="15"/>
  <c r="AC23" i="15"/>
  <c r="AC22" i="15"/>
  <c r="AC21" i="15"/>
  <c r="AC20" i="15" s="1"/>
  <c r="AF20" i="15"/>
  <c r="AE20" i="15"/>
  <c r="AD20" i="15"/>
  <c r="AC19" i="15"/>
  <c r="AC18" i="15"/>
  <c r="AC17" i="15"/>
  <c r="AC16" i="15"/>
  <c r="AF15" i="15"/>
  <c r="AE15" i="15"/>
  <c r="AE14" i="15" s="1"/>
  <c r="AE13" i="15" s="1"/>
  <c r="AE6" i="15" s="1"/>
  <c r="AD15" i="15"/>
  <c r="AD14" i="15" s="1"/>
  <c r="AD13" i="15" s="1"/>
  <c r="AD6" i="15" s="1"/>
  <c r="AC15" i="15"/>
  <c r="AF14" i="15"/>
  <c r="AF13" i="15" s="1"/>
  <c r="AF6" i="15" s="1"/>
  <c r="AG11" i="15"/>
  <c r="AB11" i="15"/>
  <c r="AC14" i="15" l="1"/>
  <c r="AC13" i="15" s="1"/>
  <c r="AE8" i="15"/>
  <c r="AE7" i="15"/>
  <c r="AE9" i="15"/>
  <c r="AF8" i="15"/>
  <c r="AF7" i="15"/>
  <c r="AF9" i="15"/>
  <c r="AD9" i="15"/>
  <c r="AD7" i="15"/>
  <c r="AD8" i="15"/>
  <c r="AG8" i="15" l="1"/>
  <c r="AC8" i="15"/>
  <c r="AG7" i="15"/>
  <c r="AC7" i="15"/>
  <c r="AC9" i="15"/>
  <c r="AG9" i="15"/>
  <c r="X32" i="15"/>
  <c r="AC6" i="15" l="1"/>
  <c r="Q162" i="50" l="1"/>
  <c r="Q159" i="50"/>
  <c r="Q125" i="50"/>
  <c r="Q100" i="50"/>
  <c r="Q31" i="50"/>
  <c r="Q28" i="50"/>
  <c r="P162" i="50"/>
  <c r="P159" i="50"/>
  <c r="P125" i="50"/>
  <c r="P100" i="50"/>
  <c r="P31" i="50"/>
  <c r="P28" i="50"/>
  <c r="O162" i="50"/>
  <c r="O159" i="50"/>
  <c r="O125" i="50"/>
  <c r="O100" i="50"/>
  <c r="O31" i="50"/>
  <c r="O28" i="50"/>
  <c r="N162" i="50"/>
  <c r="N159" i="50"/>
  <c r="N125" i="50"/>
  <c r="N100" i="50"/>
  <c r="N28" i="50"/>
  <c r="M159" i="50"/>
  <c r="M125" i="50"/>
  <c r="M100" i="50"/>
  <c r="C285" i="43" l="1"/>
  <c r="AE9" i="50"/>
  <c r="AE10" i="50" s="1"/>
  <c r="AD9" i="50"/>
  <c r="AD10" i="50" s="1"/>
  <c r="AC9" i="50"/>
  <c r="AC10" i="50" s="1"/>
  <c r="AF7" i="50" l="1"/>
  <c r="AG7" i="50" s="1"/>
  <c r="D8" i="14" l="1"/>
  <c r="K4" i="11" l="1"/>
  <c r="G11" i="40" l="1"/>
  <c r="G7" i="40"/>
  <c r="X14" i="15" l="1"/>
  <c r="D18" i="15"/>
  <c r="D19" i="15" s="1"/>
  <c r="V16" i="15"/>
  <c r="V36" i="15"/>
  <c r="V35" i="15"/>
  <c r="V34" i="15"/>
  <c r="V33" i="15"/>
  <c r="V30" i="15"/>
  <c r="V29" i="15"/>
  <c r="V22" i="15"/>
  <c r="V21" i="15"/>
  <c r="V18" i="15"/>
  <c r="V17" i="15"/>
  <c r="W14" i="15"/>
  <c r="W32" i="15" l="1"/>
  <c r="O16" i="15" l="1"/>
  <c r="N10" i="41" l="1"/>
  <c r="P10" i="41" s="1"/>
  <c r="V26" i="15" l="1"/>
  <c r="V25" i="15"/>
  <c r="V24" i="15"/>
  <c r="V19" i="15"/>
  <c r="V15" i="15"/>
  <c r="Q149" i="51" l="1"/>
  <c r="P149" i="51"/>
  <c r="O149" i="51"/>
  <c r="N149" i="51"/>
  <c r="Q148" i="51"/>
  <c r="P148" i="51"/>
  <c r="O148" i="51"/>
  <c r="N148" i="51"/>
  <c r="Q146" i="51"/>
  <c r="P146" i="51"/>
  <c r="O146" i="51"/>
  <c r="N146" i="51"/>
  <c r="Q145" i="51"/>
  <c r="P145" i="51"/>
  <c r="O110" i="50" s="1"/>
  <c r="O145" i="51"/>
  <c r="N110" i="50" s="1"/>
  <c r="N145" i="51"/>
  <c r="Q143" i="51"/>
  <c r="P143" i="51"/>
  <c r="O108" i="50" s="1"/>
  <c r="O143" i="51"/>
  <c r="N108" i="50" s="1"/>
  <c r="N143" i="51"/>
  <c r="Q142" i="51"/>
  <c r="P142" i="51"/>
  <c r="O142" i="51"/>
  <c r="N142" i="51"/>
  <c r="Q140" i="51"/>
  <c r="P140" i="51"/>
  <c r="O140" i="51"/>
  <c r="N140" i="51"/>
  <c r="Q139" i="51"/>
  <c r="P139" i="51"/>
  <c r="O139" i="51"/>
  <c r="N139" i="51"/>
  <c r="P138" i="51"/>
  <c r="O138" i="51"/>
  <c r="N138" i="51"/>
  <c r="Q138" i="51" s="1"/>
  <c r="P163" i="50" s="1"/>
  <c r="P137" i="51"/>
  <c r="O137" i="51"/>
  <c r="N137" i="51"/>
  <c r="Q136" i="51"/>
  <c r="P136" i="51"/>
  <c r="O136" i="51"/>
  <c r="N136" i="51"/>
  <c r="Q135" i="51"/>
  <c r="P135" i="51"/>
  <c r="O135" i="51"/>
  <c r="N135" i="51"/>
  <c r="Q134" i="51"/>
  <c r="P134" i="51"/>
  <c r="O134" i="51"/>
  <c r="N134" i="51"/>
  <c r="P133" i="51"/>
  <c r="O133" i="51"/>
  <c r="N133" i="51"/>
  <c r="Q133" i="51" s="1"/>
  <c r="P131" i="51"/>
  <c r="O156" i="50" s="1"/>
  <c r="O131" i="51"/>
  <c r="N156" i="50" s="1"/>
  <c r="N131" i="51"/>
  <c r="M156" i="50" s="1"/>
  <c r="Q130" i="51"/>
  <c r="P130" i="51"/>
  <c r="O130" i="51"/>
  <c r="N130" i="51"/>
  <c r="Q128" i="51"/>
  <c r="P128" i="51"/>
  <c r="O128" i="51"/>
  <c r="N128" i="51"/>
  <c r="Q126" i="51"/>
  <c r="P151" i="50" s="1"/>
  <c r="P126" i="51"/>
  <c r="O126" i="51"/>
  <c r="N126" i="51"/>
  <c r="P125" i="51"/>
  <c r="O125" i="51"/>
  <c r="N125" i="51"/>
  <c r="Q125" i="51" s="1"/>
  <c r="P150" i="50" s="1"/>
  <c r="P124" i="51"/>
  <c r="O149" i="50" s="1"/>
  <c r="O124" i="51"/>
  <c r="N149" i="50" s="1"/>
  <c r="N124" i="51"/>
  <c r="Q123" i="51"/>
  <c r="P123" i="51"/>
  <c r="O123" i="51"/>
  <c r="N123" i="51"/>
  <c r="Q122" i="51"/>
  <c r="P122" i="51"/>
  <c r="O122" i="51"/>
  <c r="N122" i="51"/>
  <c r="Q121" i="51"/>
  <c r="P121" i="51"/>
  <c r="O121" i="51"/>
  <c r="N121" i="51"/>
  <c r="P119" i="51"/>
  <c r="O144" i="50" s="1"/>
  <c r="O119" i="51"/>
  <c r="N144" i="50" s="1"/>
  <c r="N119" i="51"/>
  <c r="M144" i="50" s="1"/>
  <c r="P118" i="51"/>
  <c r="O143" i="50" s="1"/>
  <c r="O118" i="51"/>
  <c r="N143" i="50" s="1"/>
  <c r="N118" i="51"/>
  <c r="Q117" i="51"/>
  <c r="P117" i="51"/>
  <c r="O117" i="51"/>
  <c r="N117" i="51"/>
  <c r="Q116" i="51"/>
  <c r="P116" i="51"/>
  <c r="O116" i="51"/>
  <c r="N116" i="51"/>
  <c r="Q115" i="51"/>
  <c r="P140" i="50" s="1"/>
  <c r="P115" i="51"/>
  <c r="O115" i="51"/>
  <c r="N115" i="51"/>
  <c r="P114" i="51"/>
  <c r="O139" i="50" s="1"/>
  <c r="O114" i="51"/>
  <c r="N139" i="50" s="1"/>
  <c r="N114" i="51"/>
  <c r="M139" i="50" s="1"/>
  <c r="O112" i="51"/>
  <c r="N137" i="50" s="1"/>
  <c r="N112" i="51"/>
  <c r="M137" i="50" s="1"/>
  <c r="M112" i="51"/>
  <c r="L137" i="50" s="1"/>
  <c r="L167" i="50" s="1"/>
  <c r="Q111" i="51"/>
  <c r="P111" i="51"/>
  <c r="O111" i="51"/>
  <c r="N111" i="51"/>
  <c r="Q110" i="51"/>
  <c r="P110" i="51"/>
  <c r="O110" i="51"/>
  <c r="N110" i="51"/>
  <c r="Q109" i="51"/>
  <c r="P109" i="51"/>
  <c r="O109" i="51"/>
  <c r="N109" i="51"/>
  <c r="P108" i="51"/>
  <c r="O108" i="51"/>
  <c r="N133" i="50" s="1"/>
  <c r="N108" i="51"/>
  <c r="M133" i="50" s="1"/>
  <c r="P107" i="51"/>
  <c r="O132" i="50" s="1"/>
  <c r="O107" i="51"/>
  <c r="N132" i="50" s="1"/>
  <c r="N107" i="51"/>
  <c r="Q106" i="51"/>
  <c r="P106" i="51"/>
  <c r="O106" i="51"/>
  <c r="N106" i="51"/>
  <c r="Q105" i="51"/>
  <c r="P105" i="51"/>
  <c r="O105" i="51"/>
  <c r="N105" i="51"/>
  <c r="Q104" i="51"/>
  <c r="P104" i="51"/>
  <c r="O104" i="51"/>
  <c r="N104" i="51"/>
  <c r="P102" i="51"/>
  <c r="O127" i="50" s="1"/>
  <c r="O102" i="51"/>
  <c r="N127" i="50" s="1"/>
  <c r="N102" i="51"/>
  <c r="M127" i="50" s="1"/>
  <c r="P101" i="51"/>
  <c r="O126" i="50" s="1"/>
  <c r="O101" i="51"/>
  <c r="Q101" i="51" s="1"/>
  <c r="P126" i="50" s="1"/>
  <c r="N101" i="51"/>
  <c r="Q100" i="51"/>
  <c r="P100" i="51"/>
  <c r="O100" i="51"/>
  <c r="N100" i="51"/>
  <c r="Q98" i="51"/>
  <c r="P98" i="51"/>
  <c r="O98" i="51"/>
  <c r="N98" i="51"/>
  <c r="Q97" i="51"/>
  <c r="P122" i="50" s="1"/>
  <c r="P97" i="51"/>
  <c r="O97" i="51"/>
  <c r="N97" i="51"/>
  <c r="P96" i="51"/>
  <c r="O121" i="50" s="1"/>
  <c r="O96" i="51"/>
  <c r="N121" i="50" s="1"/>
  <c r="N96" i="51"/>
  <c r="Q96" i="51" s="1"/>
  <c r="P121" i="50" s="1"/>
  <c r="P95" i="51"/>
  <c r="O120" i="50" s="1"/>
  <c r="O95" i="51"/>
  <c r="N120" i="50" s="1"/>
  <c r="N95" i="51"/>
  <c r="M120" i="50" s="1"/>
  <c r="Q94" i="51"/>
  <c r="P94" i="51"/>
  <c r="O94" i="51"/>
  <c r="N94" i="51"/>
  <c r="Q93" i="51"/>
  <c r="P93" i="51"/>
  <c r="O93" i="51"/>
  <c r="N93" i="51"/>
  <c r="Q91" i="51"/>
  <c r="P117" i="50" s="1"/>
  <c r="P91" i="51"/>
  <c r="O91" i="51"/>
  <c r="N91" i="51"/>
  <c r="P90" i="51"/>
  <c r="O90" i="51"/>
  <c r="N116" i="50" s="1"/>
  <c r="N90" i="51"/>
  <c r="Q90" i="51" s="1"/>
  <c r="P116" i="50" s="1"/>
  <c r="P88" i="51"/>
  <c r="O105" i="50" s="1"/>
  <c r="O88" i="51"/>
  <c r="N105" i="50" s="1"/>
  <c r="N88" i="51"/>
  <c r="Q87" i="51"/>
  <c r="P87" i="51"/>
  <c r="O87" i="51"/>
  <c r="N87" i="51"/>
  <c r="Q86" i="51"/>
  <c r="P86" i="51"/>
  <c r="O86" i="51"/>
  <c r="N86" i="51"/>
  <c r="Q85" i="51"/>
  <c r="P102" i="50" s="1"/>
  <c r="P85" i="51"/>
  <c r="O85" i="51"/>
  <c r="N85" i="51"/>
  <c r="P83" i="51"/>
  <c r="O98" i="50" s="1"/>
  <c r="O83" i="51"/>
  <c r="N98" i="50" s="1"/>
  <c r="N83" i="51"/>
  <c r="M98" i="50" s="1"/>
  <c r="P82" i="51"/>
  <c r="O97" i="50" s="1"/>
  <c r="O82" i="51"/>
  <c r="N97" i="50" s="1"/>
  <c r="N82" i="51"/>
  <c r="Q81" i="51"/>
  <c r="P81" i="51"/>
  <c r="O81" i="51"/>
  <c r="N81" i="51"/>
  <c r="Q80" i="51"/>
  <c r="P80" i="51"/>
  <c r="O80" i="51"/>
  <c r="N80" i="51"/>
  <c r="Q79" i="51"/>
  <c r="P79" i="51"/>
  <c r="O79" i="51"/>
  <c r="N79" i="51"/>
  <c r="P77" i="51"/>
  <c r="O89" i="50" s="1"/>
  <c r="O77" i="51"/>
  <c r="N89" i="50" s="1"/>
  <c r="N77" i="51"/>
  <c r="M89" i="50" s="1"/>
  <c r="P76" i="51"/>
  <c r="O88" i="50" s="1"/>
  <c r="O76" i="51"/>
  <c r="N83" i="50" s="1"/>
  <c r="N76" i="51"/>
  <c r="Q75" i="51"/>
  <c r="P75" i="51"/>
  <c r="O75" i="51"/>
  <c r="N75" i="51"/>
  <c r="Q74" i="51"/>
  <c r="P74" i="51"/>
  <c r="O74" i="51"/>
  <c r="N74" i="51"/>
  <c r="Q73" i="51"/>
  <c r="P85" i="50" s="1"/>
  <c r="P73" i="51"/>
  <c r="O73" i="51"/>
  <c r="N73" i="51"/>
  <c r="P71" i="51"/>
  <c r="O78" i="50" s="1"/>
  <c r="O71" i="51"/>
  <c r="N78" i="50" s="1"/>
  <c r="N71" i="51"/>
  <c r="M78" i="50" s="1"/>
  <c r="P70" i="51"/>
  <c r="O70" i="51"/>
  <c r="Q70" i="51" s="1"/>
  <c r="P77" i="50" s="1"/>
  <c r="N70" i="51"/>
  <c r="M77" i="50" s="1"/>
  <c r="Q69" i="51"/>
  <c r="P69" i="51"/>
  <c r="O69" i="51"/>
  <c r="N69" i="51"/>
  <c r="Q68" i="51"/>
  <c r="P68" i="51"/>
  <c r="O68" i="51"/>
  <c r="N68" i="51"/>
  <c r="Q67" i="51"/>
  <c r="P71" i="50" s="1"/>
  <c r="P67" i="51"/>
  <c r="O67" i="51"/>
  <c r="N67" i="51"/>
  <c r="P65" i="51"/>
  <c r="O65" i="51"/>
  <c r="N65" i="51"/>
  <c r="Q65" i="51" s="1"/>
  <c r="P69" i="50" s="1"/>
  <c r="P64" i="51"/>
  <c r="O63" i="50" s="1"/>
  <c r="O64" i="51"/>
  <c r="N68" i="50" s="1"/>
  <c r="N64" i="51"/>
  <c r="M63" i="50" s="1"/>
  <c r="Q63" i="51"/>
  <c r="P63" i="51"/>
  <c r="O63" i="51"/>
  <c r="N63" i="51"/>
  <c r="Q62" i="51"/>
  <c r="P62" i="51"/>
  <c r="O62" i="51"/>
  <c r="N62" i="51"/>
  <c r="Q61" i="51"/>
  <c r="P60" i="50" s="1"/>
  <c r="P61" i="51"/>
  <c r="O61" i="51"/>
  <c r="N61" i="51"/>
  <c r="Q59" i="51"/>
  <c r="P58" i="50" s="1"/>
  <c r="P59" i="51"/>
  <c r="O58" i="50" s="1"/>
  <c r="O59" i="51"/>
  <c r="N58" i="50" s="1"/>
  <c r="N59" i="51"/>
  <c r="M58" i="50" s="1"/>
  <c r="Q57" i="51"/>
  <c r="P57" i="50" s="1"/>
  <c r="P57" i="51"/>
  <c r="O57" i="50" s="1"/>
  <c r="O57" i="51"/>
  <c r="N57" i="50" s="1"/>
  <c r="N57" i="51"/>
  <c r="Q55" i="51"/>
  <c r="P55" i="51"/>
  <c r="O55" i="51"/>
  <c r="N55" i="51"/>
  <c r="Q54" i="51"/>
  <c r="P54" i="51"/>
  <c r="O54" i="51"/>
  <c r="N54" i="51"/>
  <c r="Q53" i="51"/>
  <c r="P53" i="51"/>
  <c r="O53" i="51"/>
  <c r="N53" i="51"/>
  <c r="P52" i="51"/>
  <c r="O53" i="50" s="1"/>
  <c r="O52" i="51"/>
  <c r="N53" i="50" s="1"/>
  <c r="N52" i="51"/>
  <c r="M53" i="50" s="1"/>
  <c r="P51" i="51"/>
  <c r="O51" i="51"/>
  <c r="Q51" i="51" s="1"/>
  <c r="P52" i="50" s="1"/>
  <c r="N51" i="51"/>
  <c r="Q50" i="51"/>
  <c r="P50" i="51"/>
  <c r="O50" i="51"/>
  <c r="N50" i="51"/>
  <c r="Q49" i="51"/>
  <c r="P49" i="51"/>
  <c r="O49" i="51"/>
  <c r="N49" i="51"/>
  <c r="Q47" i="51"/>
  <c r="P47" i="51"/>
  <c r="O47" i="51"/>
  <c r="N47" i="51"/>
  <c r="P46" i="51"/>
  <c r="O45" i="50" s="1"/>
  <c r="O46" i="51"/>
  <c r="N45" i="50" s="1"/>
  <c r="N46" i="51"/>
  <c r="M45" i="50" s="1"/>
  <c r="P45" i="51"/>
  <c r="O44" i="50" s="1"/>
  <c r="O45" i="51"/>
  <c r="Q45" i="51" s="1"/>
  <c r="P44" i="50" s="1"/>
  <c r="N45" i="51"/>
  <c r="Q44" i="51"/>
  <c r="P44" i="51"/>
  <c r="O44" i="51"/>
  <c r="N44" i="51"/>
  <c r="Q43" i="51"/>
  <c r="P43" i="51"/>
  <c r="O43" i="51"/>
  <c r="N43" i="51"/>
  <c r="Q42" i="51"/>
  <c r="P41" i="50" s="1"/>
  <c r="P42" i="51"/>
  <c r="O42" i="51"/>
  <c r="N42" i="51"/>
  <c r="P40" i="51"/>
  <c r="O35" i="50" s="1"/>
  <c r="O40" i="51"/>
  <c r="N35" i="50" s="1"/>
  <c r="P37" i="51"/>
  <c r="O37" i="51"/>
  <c r="Q37" i="51" s="1"/>
  <c r="P34" i="50" s="1"/>
  <c r="Q36" i="51"/>
  <c r="P33" i="50" s="1"/>
  <c r="P36" i="51"/>
  <c r="O36" i="51"/>
  <c r="Q35" i="51"/>
  <c r="P35" i="51"/>
  <c r="O35" i="51"/>
  <c r="Q32" i="51"/>
  <c r="Q31" i="51"/>
  <c r="P31" i="51"/>
  <c r="O31" i="51"/>
  <c r="Q30" i="51"/>
  <c r="P30" i="51"/>
  <c r="O30" i="51"/>
  <c r="P26" i="51"/>
  <c r="O26" i="51"/>
  <c r="N26" i="51"/>
  <c r="M27" i="50" s="1"/>
  <c r="P23" i="51"/>
  <c r="O26" i="50" s="1"/>
  <c r="O23" i="51"/>
  <c r="N26" i="50" s="1"/>
  <c r="N23" i="51"/>
  <c r="M26" i="50" s="1"/>
  <c r="Q19" i="51"/>
  <c r="P19" i="51"/>
  <c r="O19" i="51"/>
  <c r="N19" i="51"/>
  <c r="Q17" i="51"/>
  <c r="P17" i="51"/>
  <c r="O17" i="51"/>
  <c r="N17" i="51"/>
  <c r="Q16" i="51"/>
  <c r="P16" i="51"/>
  <c r="O16" i="51"/>
  <c r="N16" i="51"/>
  <c r="P15" i="51"/>
  <c r="O21" i="50" s="1"/>
  <c r="O15" i="51"/>
  <c r="N21" i="50" s="1"/>
  <c r="N15" i="51"/>
  <c r="M21" i="50" s="1"/>
  <c r="P13" i="51"/>
  <c r="O13" i="51"/>
  <c r="N19" i="50" s="1"/>
  <c r="N13" i="51"/>
  <c r="M19" i="50" s="1"/>
  <c r="Q12" i="51"/>
  <c r="P18" i="50" s="1"/>
  <c r="P12" i="51"/>
  <c r="O12" i="51"/>
  <c r="N12" i="51"/>
  <c r="Q11" i="51"/>
  <c r="P11" i="51"/>
  <c r="O11" i="51"/>
  <c r="N11" i="51"/>
  <c r="Q9" i="51"/>
  <c r="P9" i="51"/>
  <c r="O9" i="51"/>
  <c r="N9" i="51"/>
  <c r="P8" i="51"/>
  <c r="O8" i="51"/>
  <c r="N14" i="50" s="1"/>
  <c r="N8" i="51"/>
  <c r="Q8" i="51" s="1"/>
  <c r="P14" i="50" s="1"/>
  <c r="P7" i="51"/>
  <c r="O7" i="51"/>
  <c r="N13" i="50" s="1"/>
  <c r="N7" i="51"/>
  <c r="M13" i="50" s="1"/>
  <c r="Q5" i="51"/>
  <c r="P5" i="51"/>
  <c r="O5" i="51"/>
  <c r="N5" i="51"/>
  <c r="Q4" i="51"/>
  <c r="P4" i="51"/>
  <c r="O4" i="51"/>
  <c r="N4" i="51"/>
  <c r="R165" i="50"/>
  <c r="Q165" i="50"/>
  <c r="P165" i="50"/>
  <c r="O165" i="50"/>
  <c r="N165" i="50"/>
  <c r="M165" i="50"/>
  <c r="F165" i="50"/>
  <c r="E165" i="50"/>
  <c r="R164" i="50"/>
  <c r="Q164" i="50"/>
  <c r="P164" i="50"/>
  <c r="O164" i="50"/>
  <c r="N164" i="50"/>
  <c r="M164" i="50"/>
  <c r="F164" i="50"/>
  <c r="E164" i="50"/>
  <c r="R163" i="50"/>
  <c r="Q163" i="50"/>
  <c r="O163" i="50"/>
  <c r="N163" i="50"/>
  <c r="F163" i="50"/>
  <c r="E163" i="50"/>
  <c r="E162" i="50"/>
  <c r="C162" i="50"/>
  <c r="R162" i="50" s="1"/>
  <c r="R161" i="50"/>
  <c r="Q161" i="50"/>
  <c r="P161" i="50"/>
  <c r="O161" i="50"/>
  <c r="N161" i="50"/>
  <c r="M161" i="50"/>
  <c r="E161" i="50"/>
  <c r="R160" i="50"/>
  <c r="Q160" i="50"/>
  <c r="P160" i="50"/>
  <c r="O160" i="50"/>
  <c r="N160" i="50"/>
  <c r="M160" i="50"/>
  <c r="E160" i="50"/>
  <c r="R159" i="50"/>
  <c r="R158" i="50"/>
  <c r="Q158" i="50"/>
  <c r="P158" i="50"/>
  <c r="O158" i="50"/>
  <c r="N158" i="50"/>
  <c r="M158" i="50"/>
  <c r="R156" i="50"/>
  <c r="Q156" i="50"/>
  <c r="G156" i="50"/>
  <c r="F156" i="50"/>
  <c r="E156" i="50"/>
  <c r="R155" i="50"/>
  <c r="Q155" i="50"/>
  <c r="P155" i="50"/>
  <c r="O155" i="50"/>
  <c r="N155" i="50"/>
  <c r="M155" i="50"/>
  <c r="G155" i="50"/>
  <c r="F155" i="50"/>
  <c r="E155" i="50"/>
  <c r="V153" i="50"/>
  <c r="U153" i="50"/>
  <c r="R153" i="50"/>
  <c r="Q153" i="50"/>
  <c r="P153" i="50"/>
  <c r="O153" i="50"/>
  <c r="N153" i="50"/>
  <c r="M153" i="50"/>
  <c r="G153" i="50"/>
  <c r="F153" i="50"/>
  <c r="E153" i="50"/>
  <c r="R151" i="50"/>
  <c r="Q151" i="50"/>
  <c r="O151" i="50"/>
  <c r="N151" i="50"/>
  <c r="M151" i="50"/>
  <c r="G151" i="50"/>
  <c r="F151" i="50"/>
  <c r="E151" i="50"/>
  <c r="R150" i="50"/>
  <c r="Q150" i="50"/>
  <c r="O150" i="50"/>
  <c r="N150" i="50"/>
  <c r="G150" i="50"/>
  <c r="F150" i="50"/>
  <c r="E150" i="50"/>
  <c r="R149" i="50"/>
  <c r="Q149" i="50"/>
  <c r="M149" i="50"/>
  <c r="G149" i="50"/>
  <c r="F149" i="50"/>
  <c r="E149" i="50"/>
  <c r="R148" i="50"/>
  <c r="Q148" i="50"/>
  <c r="P148" i="50"/>
  <c r="O148" i="50"/>
  <c r="N148" i="50"/>
  <c r="M148" i="50"/>
  <c r="G148" i="50"/>
  <c r="F148" i="50"/>
  <c r="E148" i="50"/>
  <c r="R147" i="50"/>
  <c r="Q147" i="50"/>
  <c r="P147" i="50"/>
  <c r="O147" i="50"/>
  <c r="N147" i="50"/>
  <c r="M147" i="50"/>
  <c r="G147" i="50"/>
  <c r="F147" i="50"/>
  <c r="E147" i="50"/>
  <c r="U146" i="50"/>
  <c r="R146" i="50"/>
  <c r="Q146" i="50"/>
  <c r="P146" i="50"/>
  <c r="O146" i="50"/>
  <c r="N146" i="50"/>
  <c r="M146" i="50"/>
  <c r="G146" i="50"/>
  <c r="F146" i="50"/>
  <c r="E146" i="50"/>
  <c r="R144" i="50"/>
  <c r="Q144" i="50"/>
  <c r="G144" i="50"/>
  <c r="F144" i="50"/>
  <c r="E144" i="50"/>
  <c r="U143" i="50"/>
  <c r="R143" i="50"/>
  <c r="Q143" i="50"/>
  <c r="M143" i="50"/>
  <c r="G143" i="50"/>
  <c r="F143" i="50"/>
  <c r="E143" i="50"/>
  <c r="U142" i="50"/>
  <c r="R142" i="50"/>
  <c r="Q142" i="50"/>
  <c r="P142" i="50"/>
  <c r="O142" i="50"/>
  <c r="N142" i="50"/>
  <c r="M142" i="50"/>
  <c r="G142" i="50"/>
  <c r="F142" i="50"/>
  <c r="E142" i="50"/>
  <c r="R141" i="50"/>
  <c r="Q141" i="50"/>
  <c r="P141" i="50"/>
  <c r="O141" i="50"/>
  <c r="N141" i="50"/>
  <c r="M141" i="50"/>
  <c r="G141" i="50"/>
  <c r="F141" i="50"/>
  <c r="E141" i="50"/>
  <c r="U140" i="50"/>
  <c r="R140" i="50"/>
  <c r="Q140" i="50"/>
  <c r="O140" i="50"/>
  <c r="N140" i="50"/>
  <c r="M140" i="50"/>
  <c r="G140" i="50"/>
  <c r="F140" i="50"/>
  <c r="E140" i="50"/>
  <c r="R139" i="50"/>
  <c r="Q139" i="50"/>
  <c r="G139" i="50"/>
  <c r="F139" i="50"/>
  <c r="E139" i="50"/>
  <c r="R137" i="50"/>
  <c r="Q137" i="50"/>
  <c r="P137" i="50"/>
  <c r="G137" i="50"/>
  <c r="F137" i="50"/>
  <c r="E137" i="50"/>
  <c r="R136" i="50"/>
  <c r="Q136" i="50"/>
  <c r="P136" i="50"/>
  <c r="O136" i="50"/>
  <c r="N136" i="50"/>
  <c r="M136" i="50"/>
  <c r="G136" i="50"/>
  <c r="F136" i="50"/>
  <c r="E136" i="50"/>
  <c r="R135" i="50"/>
  <c r="Q135" i="50"/>
  <c r="P135" i="50"/>
  <c r="O135" i="50"/>
  <c r="N135" i="50"/>
  <c r="M135" i="50"/>
  <c r="G135" i="50"/>
  <c r="F135" i="50"/>
  <c r="E135" i="50"/>
  <c r="U134" i="50"/>
  <c r="R134" i="50"/>
  <c r="Q134" i="50"/>
  <c r="P134" i="50"/>
  <c r="O134" i="50"/>
  <c r="N134" i="50"/>
  <c r="M134" i="50"/>
  <c r="G134" i="50"/>
  <c r="F134" i="50"/>
  <c r="E134" i="50"/>
  <c r="R133" i="50"/>
  <c r="Q133" i="50"/>
  <c r="O133" i="50"/>
  <c r="G133" i="50"/>
  <c r="F133" i="50"/>
  <c r="E133" i="50"/>
  <c r="U132" i="50"/>
  <c r="R132" i="50"/>
  <c r="Q132" i="50"/>
  <c r="M132" i="50"/>
  <c r="G132" i="50"/>
  <c r="F132" i="50"/>
  <c r="E132" i="50"/>
  <c r="U131" i="50"/>
  <c r="R131" i="50"/>
  <c r="Q131" i="50"/>
  <c r="P131" i="50"/>
  <c r="O131" i="50"/>
  <c r="N131" i="50"/>
  <c r="M131" i="50"/>
  <c r="G131" i="50"/>
  <c r="F131" i="50"/>
  <c r="E131" i="50"/>
  <c r="U130" i="50"/>
  <c r="R130" i="50"/>
  <c r="Q130" i="50"/>
  <c r="P130" i="50"/>
  <c r="O130" i="50"/>
  <c r="N130" i="50"/>
  <c r="M130" i="50"/>
  <c r="G130" i="50"/>
  <c r="F130" i="50"/>
  <c r="E130" i="50"/>
  <c r="R129" i="50"/>
  <c r="Q129" i="50"/>
  <c r="P129" i="50"/>
  <c r="O129" i="50"/>
  <c r="N129" i="50"/>
  <c r="M129" i="50"/>
  <c r="G129" i="50"/>
  <c r="F129" i="50"/>
  <c r="E129" i="50"/>
  <c r="T127" i="50"/>
  <c r="R127" i="50"/>
  <c r="Q127" i="50"/>
  <c r="F127" i="50"/>
  <c r="E127" i="50"/>
  <c r="R126" i="50"/>
  <c r="Q126" i="50"/>
  <c r="M126" i="50"/>
  <c r="F126" i="50"/>
  <c r="E126" i="50"/>
  <c r="S125" i="50"/>
  <c r="S167" i="50" s="1"/>
  <c r="C15" i="27" s="1"/>
  <c r="R125" i="50"/>
  <c r="F125" i="50"/>
  <c r="E125" i="50"/>
  <c r="R123" i="50"/>
  <c r="Q123" i="50"/>
  <c r="P123" i="50"/>
  <c r="O123" i="50"/>
  <c r="N123" i="50"/>
  <c r="M123" i="50"/>
  <c r="G123" i="50"/>
  <c r="F123" i="50"/>
  <c r="E123" i="50"/>
  <c r="R122" i="50"/>
  <c r="Q122" i="50"/>
  <c r="O122" i="50"/>
  <c r="N122" i="50"/>
  <c r="M122" i="50"/>
  <c r="G122" i="50"/>
  <c r="F122" i="50"/>
  <c r="E122" i="50"/>
  <c r="R121" i="50"/>
  <c r="Q121" i="50"/>
  <c r="G121" i="50"/>
  <c r="F121" i="50"/>
  <c r="E121" i="50"/>
  <c r="R120" i="50"/>
  <c r="Q120" i="50"/>
  <c r="G120" i="50"/>
  <c r="F120" i="50"/>
  <c r="E120" i="50"/>
  <c r="R119" i="50"/>
  <c r="Q119" i="50"/>
  <c r="P119" i="50"/>
  <c r="O119" i="50"/>
  <c r="N119" i="50"/>
  <c r="M119" i="50"/>
  <c r="G119" i="50"/>
  <c r="F119" i="50"/>
  <c r="E119" i="50"/>
  <c r="R118" i="50"/>
  <c r="Q118" i="50"/>
  <c r="P118" i="50"/>
  <c r="O118" i="50"/>
  <c r="N118" i="50"/>
  <c r="M118" i="50"/>
  <c r="G118" i="50"/>
  <c r="F118" i="50"/>
  <c r="E118" i="50"/>
  <c r="R117" i="50"/>
  <c r="Q117" i="50"/>
  <c r="O117" i="50"/>
  <c r="N117" i="50"/>
  <c r="M117" i="50"/>
  <c r="G117" i="50"/>
  <c r="F117" i="50"/>
  <c r="E117" i="50"/>
  <c r="R116" i="50"/>
  <c r="Q116" i="50"/>
  <c r="O116" i="50"/>
  <c r="M116" i="50"/>
  <c r="G116" i="50"/>
  <c r="F116" i="50"/>
  <c r="E116" i="50"/>
  <c r="V114" i="50"/>
  <c r="R114" i="50"/>
  <c r="Q114" i="50"/>
  <c r="P114" i="50"/>
  <c r="O114" i="50"/>
  <c r="N114" i="50"/>
  <c r="G114" i="50"/>
  <c r="F114" i="50"/>
  <c r="E114" i="50"/>
  <c r="V113" i="50"/>
  <c r="R113" i="50"/>
  <c r="Q113" i="50"/>
  <c r="P113" i="50"/>
  <c r="O113" i="50"/>
  <c r="N113" i="50"/>
  <c r="G113" i="50"/>
  <c r="F113" i="50"/>
  <c r="E113" i="50"/>
  <c r="R111" i="50"/>
  <c r="Q111" i="50"/>
  <c r="P111" i="50"/>
  <c r="O111" i="50"/>
  <c r="N111" i="50"/>
  <c r="G111" i="50"/>
  <c r="F111" i="50"/>
  <c r="E111" i="50"/>
  <c r="R110" i="50"/>
  <c r="Q110" i="50"/>
  <c r="P110" i="50"/>
  <c r="G110" i="50"/>
  <c r="F110" i="50"/>
  <c r="E110" i="50"/>
  <c r="V108" i="50"/>
  <c r="R108" i="50"/>
  <c r="Q108" i="50"/>
  <c r="P108" i="50"/>
  <c r="G108" i="50"/>
  <c r="F108" i="50"/>
  <c r="E108" i="50"/>
  <c r="V107" i="50"/>
  <c r="R107" i="50"/>
  <c r="Q107" i="50"/>
  <c r="P107" i="50"/>
  <c r="O107" i="50"/>
  <c r="N107" i="50"/>
  <c r="G107" i="50"/>
  <c r="F107" i="50"/>
  <c r="E107" i="50"/>
  <c r="R105" i="50"/>
  <c r="Q105" i="50"/>
  <c r="M105" i="50"/>
  <c r="G105" i="50"/>
  <c r="F105" i="50"/>
  <c r="E105" i="50"/>
  <c r="R104" i="50"/>
  <c r="Q104" i="50"/>
  <c r="P104" i="50"/>
  <c r="O104" i="50"/>
  <c r="N104" i="50"/>
  <c r="M104" i="50"/>
  <c r="G104" i="50"/>
  <c r="F104" i="50"/>
  <c r="E104" i="50"/>
  <c r="U103" i="50"/>
  <c r="R103" i="50"/>
  <c r="Q103" i="50"/>
  <c r="P103" i="50"/>
  <c r="O103" i="50"/>
  <c r="N103" i="50"/>
  <c r="M103" i="50"/>
  <c r="G103" i="50"/>
  <c r="F103" i="50"/>
  <c r="E103" i="50"/>
  <c r="R102" i="50"/>
  <c r="Q102" i="50"/>
  <c r="O102" i="50"/>
  <c r="N102" i="50"/>
  <c r="M102" i="50"/>
  <c r="G102" i="50"/>
  <c r="F102" i="50"/>
  <c r="E102" i="50"/>
  <c r="R100" i="50"/>
  <c r="E100" i="50"/>
  <c r="R98" i="50"/>
  <c r="Q98" i="50"/>
  <c r="G98" i="50"/>
  <c r="F98" i="50"/>
  <c r="E98" i="50"/>
  <c r="R97" i="50"/>
  <c r="Q97" i="50"/>
  <c r="M97" i="50"/>
  <c r="G97" i="50"/>
  <c r="F97" i="50"/>
  <c r="E97" i="50"/>
  <c r="U96" i="50"/>
  <c r="R96" i="50"/>
  <c r="Q96" i="50"/>
  <c r="P96" i="50"/>
  <c r="O96" i="50"/>
  <c r="N96" i="50"/>
  <c r="M96" i="50"/>
  <c r="G96" i="50"/>
  <c r="F96" i="50"/>
  <c r="E96" i="50"/>
  <c r="R95" i="50"/>
  <c r="Q95" i="50"/>
  <c r="P95" i="50"/>
  <c r="O95" i="50"/>
  <c r="N95" i="50"/>
  <c r="M95" i="50"/>
  <c r="G95" i="50"/>
  <c r="F95" i="50"/>
  <c r="E95" i="50"/>
  <c r="R94" i="50"/>
  <c r="Q94" i="50"/>
  <c r="P94" i="50"/>
  <c r="O94" i="50"/>
  <c r="N94" i="50"/>
  <c r="M94" i="50"/>
  <c r="G94" i="50"/>
  <c r="F94" i="50"/>
  <c r="E94" i="50"/>
  <c r="R92" i="50"/>
  <c r="Q92" i="50"/>
  <c r="P92" i="50"/>
  <c r="O92" i="50"/>
  <c r="N92" i="50"/>
  <c r="M92" i="50"/>
  <c r="G92" i="50"/>
  <c r="F92" i="50"/>
  <c r="E92" i="50"/>
  <c r="R91" i="50"/>
  <c r="Q91" i="50"/>
  <c r="P91" i="50"/>
  <c r="O91" i="50"/>
  <c r="N91" i="50"/>
  <c r="M91" i="50"/>
  <c r="G91" i="50"/>
  <c r="F91" i="50"/>
  <c r="E91" i="50"/>
  <c r="R89" i="50"/>
  <c r="Q89" i="50"/>
  <c r="G89" i="50"/>
  <c r="F89" i="50"/>
  <c r="E89" i="50"/>
  <c r="R88" i="50"/>
  <c r="Q88" i="50"/>
  <c r="M88" i="50"/>
  <c r="G88" i="50"/>
  <c r="F88" i="50"/>
  <c r="E88" i="50"/>
  <c r="U87" i="50"/>
  <c r="R87" i="50"/>
  <c r="Q87" i="50"/>
  <c r="P87" i="50"/>
  <c r="O87" i="50"/>
  <c r="N87" i="50"/>
  <c r="M87" i="50"/>
  <c r="G87" i="50"/>
  <c r="F87" i="50"/>
  <c r="E87" i="50"/>
  <c r="R86" i="50"/>
  <c r="Q86" i="50"/>
  <c r="P86" i="50"/>
  <c r="O86" i="50"/>
  <c r="N86" i="50"/>
  <c r="M86" i="50"/>
  <c r="G86" i="50"/>
  <c r="F86" i="50"/>
  <c r="E86" i="50"/>
  <c r="R85" i="50"/>
  <c r="Q85" i="50"/>
  <c r="O85" i="50"/>
  <c r="N85" i="50"/>
  <c r="M85" i="50"/>
  <c r="G85" i="50"/>
  <c r="F85" i="50"/>
  <c r="E85" i="50"/>
  <c r="R83" i="50"/>
  <c r="Q83" i="50"/>
  <c r="M83" i="50"/>
  <c r="G83" i="50"/>
  <c r="F83" i="50"/>
  <c r="E83" i="50"/>
  <c r="U82" i="50"/>
  <c r="R82" i="50"/>
  <c r="Q82" i="50"/>
  <c r="P82" i="50"/>
  <c r="O82" i="50"/>
  <c r="N82" i="50"/>
  <c r="M82" i="50"/>
  <c r="G82" i="50"/>
  <c r="F82" i="50"/>
  <c r="E82" i="50"/>
  <c r="R81" i="50"/>
  <c r="Q81" i="50"/>
  <c r="P81" i="50"/>
  <c r="O81" i="50"/>
  <c r="N81" i="50"/>
  <c r="M81" i="50"/>
  <c r="G81" i="50"/>
  <c r="F81" i="50"/>
  <c r="E81" i="50"/>
  <c r="R80" i="50"/>
  <c r="Q80" i="50"/>
  <c r="O80" i="50"/>
  <c r="N80" i="50"/>
  <c r="M80" i="50"/>
  <c r="G80" i="50"/>
  <c r="F80" i="50"/>
  <c r="E80" i="50"/>
  <c r="R78" i="50"/>
  <c r="Q78" i="50"/>
  <c r="G78" i="50"/>
  <c r="F78" i="50"/>
  <c r="E78" i="50"/>
  <c r="R77" i="50"/>
  <c r="Q77" i="50"/>
  <c r="O77" i="50"/>
  <c r="G77" i="50"/>
  <c r="F77" i="50"/>
  <c r="E77" i="50"/>
  <c r="U76" i="50"/>
  <c r="R76" i="50"/>
  <c r="Q76" i="50"/>
  <c r="P76" i="50"/>
  <c r="O76" i="50"/>
  <c r="N76" i="50"/>
  <c r="M76" i="50"/>
  <c r="G76" i="50"/>
  <c r="F76" i="50"/>
  <c r="E76" i="50"/>
  <c r="T75" i="50"/>
  <c r="R75" i="50"/>
  <c r="Q75" i="50"/>
  <c r="P75" i="50"/>
  <c r="O75" i="50"/>
  <c r="N75" i="50"/>
  <c r="M75" i="50"/>
  <c r="G75" i="50"/>
  <c r="F75" i="50"/>
  <c r="E75" i="50"/>
  <c r="R74" i="50"/>
  <c r="Q74" i="50"/>
  <c r="O74" i="50"/>
  <c r="N74" i="50"/>
  <c r="M74" i="50"/>
  <c r="G74" i="50"/>
  <c r="F74" i="50"/>
  <c r="E74" i="50"/>
  <c r="T72" i="50"/>
  <c r="R72" i="50"/>
  <c r="Q72" i="50"/>
  <c r="P72" i="50"/>
  <c r="O72" i="50"/>
  <c r="N72" i="50"/>
  <c r="M72" i="50"/>
  <c r="G72" i="50"/>
  <c r="F72" i="50"/>
  <c r="E72" i="50"/>
  <c r="R71" i="50"/>
  <c r="Q71" i="50"/>
  <c r="O71" i="50"/>
  <c r="N71" i="50"/>
  <c r="M71" i="50"/>
  <c r="G71" i="50"/>
  <c r="F71" i="50"/>
  <c r="E71" i="50"/>
  <c r="V69" i="50"/>
  <c r="R69" i="50"/>
  <c r="Q69" i="50"/>
  <c r="O69" i="50"/>
  <c r="N69" i="50"/>
  <c r="M69" i="50"/>
  <c r="G69" i="50"/>
  <c r="F69" i="50"/>
  <c r="E69" i="50"/>
  <c r="R68" i="50"/>
  <c r="Q68" i="50"/>
  <c r="M68" i="50"/>
  <c r="G68" i="50"/>
  <c r="F68" i="50"/>
  <c r="E68" i="50"/>
  <c r="U67" i="50"/>
  <c r="R67" i="50"/>
  <c r="Q67" i="50"/>
  <c r="P67" i="50"/>
  <c r="O67" i="50"/>
  <c r="N67" i="50"/>
  <c r="M67" i="50"/>
  <c r="G67" i="50"/>
  <c r="F67" i="50"/>
  <c r="E67" i="50"/>
  <c r="T66" i="50"/>
  <c r="R66" i="50"/>
  <c r="Q66" i="50"/>
  <c r="P66" i="50"/>
  <c r="O66" i="50"/>
  <c r="N66" i="50"/>
  <c r="M66" i="50"/>
  <c r="G66" i="50"/>
  <c r="F66" i="50"/>
  <c r="E66" i="50"/>
  <c r="R65" i="50"/>
  <c r="Q65" i="50"/>
  <c r="P65" i="50"/>
  <c r="O65" i="50"/>
  <c r="N65" i="50"/>
  <c r="M65" i="50"/>
  <c r="G65" i="50"/>
  <c r="F65" i="50"/>
  <c r="E65" i="50"/>
  <c r="R63" i="50"/>
  <c r="Q63" i="50"/>
  <c r="G63" i="50"/>
  <c r="F63" i="50"/>
  <c r="E63" i="50"/>
  <c r="U62" i="50"/>
  <c r="R62" i="50"/>
  <c r="Q62" i="50"/>
  <c r="P62" i="50"/>
  <c r="O62" i="50"/>
  <c r="N62" i="50"/>
  <c r="M62" i="50"/>
  <c r="G62" i="50"/>
  <c r="F62" i="50"/>
  <c r="E62" i="50"/>
  <c r="T61" i="50"/>
  <c r="R61" i="50"/>
  <c r="Q61" i="50"/>
  <c r="P61" i="50"/>
  <c r="O61" i="50"/>
  <c r="N61" i="50"/>
  <c r="M61" i="50"/>
  <c r="G61" i="50"/>
  <c r="F61" i="50"/>
  <c r="E61" i="50"/>
  <c r="R60" i="50"/>
  <c r="Q60" i="50"/>
  <c r="O60" i="50"/>
  <c r="N60" i="50"/>
  <c r="M60" i="50"/>
  <c r="G60" i="50"/>
  <c r="F60" i="50"/>
  <c r="E60" i="50"/>
  <c r="R58" i="50"/>
  <c r="Q58" i="50"/>
  <c r="G58" i="50"/>
  <c r="F58" i="50"/>
  <c r="E58" i="50"/>
  <c r="R57" i="50"/>
  <c r="Q57" i="50"/>
  <c r="M57" i="50"/>
  <c r="G57" i="50"/>
  <c r="F57" i="50"/>
  <c r="E57" i="50"/>
  <c r="R56" i="50"/>
  <c r="Q56" i="50"/>
  <c r="P56" i="50"/>
  <c r="O56" i="50"/>
  <c r="N56" i="50"/>
  <c r="M56" i="50"/>
  <c r="G56" i="50"/>
  <c r="F56" i="50"/>
  <c r="E56" i="50"/>
  <c r="R55" i="50"/>
  <c r="Q55" i="50"/>
  <c r="P55" i="50"/>
  <c r="O55" i="50"/>
  <c r="N55" i="50"/>
  <c r="M55" i="50"/>
  <c r="G55" i="50"/>
  <c r="F55" i="50"/>
  <c r="E55" i="50"/>
  <c r="R54" i="50"/>
  <c r="Q54" i="50"/>
  <c r="P54" i="50"/>
  <c r="O54" i="50"/>
  <c r="N54" i="50"/>
  <c r="M54" i="50"/>
  <c r="G54" i="50"/>
  <c r="F54" i="50"/>
  <c r="E54" i="50"/>
  <c r="V53" i="50"/>
  <c r="R53" i="50"/>
  <c r="Q53" i="50"/>
  <c r="G53" i="50"/>
  <c r="F53" i="50"/>
  <c r="E53" i="50"/>
  <c r="U52" i="50"/>
  <c r="R52" i="50"/>
  <c r="Q52" i="50"/>
  <c r="O52" i="50"/>
  <c r="N52" i="50"/>
  <c r="M52" i="50"/>
  <c r="G52" i="50"/>
  <c r="F52" i="50"/>
  <c r="E52" i="50"/>
  <c r="R51" i="50"/>
  <c r="Q51" i="50"/>
  <c r="P51" i="50"/>
  <c r="O51" i="50"/>
  <c r="N51" i="50"/>
  <c r="M51" i="50"/>
  <c r="G51" i="50"/>
  <c r="F51" i="50"/>
  <c r="E51" i="50"/>
  <c r="U49" i="50"/>
  <c r="R49" i="50"/>
  <c r="Q49" i="50"/>
  <c r="P49" i="50"/>
  <c r="O49" i="50"/>
  <c r="N49" i="50"/>
  <c r="M49" i="50"/>
  <c r="G49" i="50"/>
  <c r="F49" i="50"/>
  <c r="E49" i="50"/>
  <c r="R48" i="50"/>
  <c r="Q48" i="50"/>
  <c r="P48" i="50"/>
  <c r="O48" i="50"/>
  <c r="N48" i="50"/>
  <c r="M48" i="50"/>
  <c r="G48" i="50"/>
  <c r="F48" i="50"/>
  <c r="E48" i="50"/>
  <c r="R46" i="50"/>
  <c r="Q46" i="50"/>
  <c r="P46" i="50"/>
  <c r="O46" i="50"/>
  <c r="N46" i="50"/>
  <c r="M46" i="50"/>
  <c r="G46" i="50"/>
  <c r="F46" i="50"/>
  <c r="E46" i="50"/>
  <c r="R45" i="50"/>
  <c r="Q45" i="50"/>
  <c r="G45" i="50"/>
  <c r="F45" i="50"/>
  <c r="E45" i="50"/>
  <c r="R44" i="50"/>
  <c r="Q44" i="50"/>
  <c r="M44" i="50"/>
  <c r="G44" i="50"/>
  <c r="F44" i="50"/>
  <c r="E44" i="50"/>
  <c r="V43" i="50"/>
  <c r="R43" i="50"/>
  <c r="Q43" i="50"/>
  <c r="P43" i="50"/>
  <c r="O43" i="50"/>
  <c r="N43" i="50"/>
  <c r="M43" i="50"/>
  <c r="G43" i="50"/>
  <c r="F43" i="50"/>
  <c r="E43" i="50"/>
  <c r="U42" i="50"/>
  <c r="R42" i="50"/>
  <c r="Q42" i="50"/>
  <c r="P42" i="50"/>
  <c r="O42" i="50"/>
  <c r="N42" i="50"/>
  <c r="M42" i="50"/>
  <c r="G42" i="50"/>
  <c r="F42" i="50"/>
  <c r="E42" i="50"/>
  <c r="R41" i="50"/>
  <c r="Q41" i="50"/>
  <c r="O41" i="50"/>
  <c r="N41" i="50"/>
  <c r="M41" i="50"/>
  <c r="G41" i="50"/>
  <c r="F41" i="50"/>
  <c r="E41" i="50"/>
  <c r="U39" i="50"/>
  <c r="R39" i="50"/>
  <c r="Q39" i="50"/>
  <c r="P39" i="50"/>
  <c r="O39" i="50"/>
  <c r="N39" i="50"/>
  <c r="M39" i="50"/>
  <c r="G39" i="50"/>
  <c r="F39" i="50"/>
  <c r="E39" i="50"/>
  <c r="R38" i="50"/>
  <c r="Q38" i="50"/>
  <c r="P38" i="50"/>
  <c r="O38" i="50"/>
  <c r="N38" i="50"/>
  <c r="M38" i="50"/>
  <c r="G38" i="50"/>
  <c r="F38" i="50"/>
  <c r="E38" i="50"/>
  <c r="V35" i="50"/>
  <c r="R35" i="50"/>
  <c r="Q35" i="50"/>
  <c r="G35" i="50"/>
  <c r="F35" i="50"/>
  <c r="E35" i="50"/>
  <c r="R34" i="50"/>
  <c r="Q34" i="50"/>
  <c r="O34" i="50"/>
  <c r="G34" i="50"/>
  <c r="F34" i="50"/>
  <c r="E34" i="50"/>
  <c r="R33" i="50"/>
  <c r="Q33" i="50"/>
  <c r="O33" i="50"/>
  <c r="N33" i="50"/>
  <c r="G33" i="50"/>
  <c r="F33" i="50"/>
  <c r="E33" i="50"/>
  <c r="R32" i="50"/>
  <c r="Q32" i="50"/>
  <c r="P32" i="50"/>
  <c r="O32" i="50"/>
  <c r="N32" i="50"/>
  <c r="G32" i="50"/>
  <c r="F32" i="50"/>
  <c r="E32" i="50"/>
  <c r="R31" i="50"/>
  <c r="N31" i="50"/>
  <c r="G31" i="50"/>
  <c r="F31" i="50"/>
  <c r="E31" i="50"/>
  <c r="R30" i="50"/>
  <c r="Q30" i="50"/>
  <c r="P30" i="50"/>
  <c r="O30" i="50"/>
  <c r="N30" i="50"/>
  <c r="G30" i="50"/>
  <c r="F30" i="50"/>
  <c r="E30" i="50"/>
  <c r="R29" i="50"/>
  <c r="Q29" i="50"/>
  <c r="P29" i="50"/>
  <c r="O29" i="50"/>
  <c r="N29" i="50"/>
  <c r="G29" i="50"/>
  <c r="F29" i="50"/>
  <c r="E29" i="50"/>
  <c r="V28" i="50"/>
  <c r="R28" i="50"/>
  <c r="G28" i="50"/>
  <c r="F28" i="50"/>
  <c r="E28" i="50"/>
  <c r="V27" i="50"/>
  <c r="R27" i="50"/>
  <c r="Q27" i="50"/>
  <c r="O27" i="50"/>
  <c r="G27" i="50"/>
  <c r="F27" i="50"/>
  <c r="E27" i="50"/>
  <c r="V26" i="50"/>
  <c r="R26" i="50"/>
  <c r="Q26" i="50"/>
  <c r="G26" i="50"/>
  <c r="F26" i="50"/>
  <c r="E26" i="50"/>
  <c r="R24" i="50"/>
  <c r="Q24" i="50"/>
  <c r="P24" i="50"/>
  <c r="O24" i="50"/>
  <c r="N24" i="50"/>
  <c r="M24" i="50"/>
  <c r="G24" i="50"/>
  <c r="F24" i="50"/>
  <c r="E24" i="50"/>
  <c r="R23" i="50"/>
  <c r="Q23" i="50"/>
  <c r="P23" i="50"/>
  <c r="O23" i="50"/>
  <c r="N23" i="50"/>
  <c r="M23" i="50"/>
  <c r="G23" i="50"/>
  <c r="F23" i="50"/>
  <c r="E23" i="50"/>
  <c r="R22" i="50"/>
  <c r="Q22" i="50"/>
  <c r="P22" i="50"/>
  <c r="O22" i="50"/>
  <c r="N22" i="50"/>
  <c r="M22" i="50"/>
  <c r="G22" i="50"/>
  <c r="F22" i="50"/>
  <c r="E22" i="50"/>
  <c r="R21" i="50"/>
  <c r="Q21" i="50"/>
  <c r="G21" i="50"/>
  <c r="F21" i="50"/>
  <c r="E21" i="50"/>
  <c r="R19" i="50"/>
  <c r="Q19" i="50"/>
  <c r="O19" i="50"/>
  <c r="G19" i="50"/>
  <c r="F19" i="50"/>
  <c r="E19" i="50"/>
  <c r="R18" i="50"/>
  <c r="Q18" i="50"/>
  <c r="O18" i="50"/>
  <c r="N18" i="50"/>
  <c r="M18" i="50"/>
  <c r="G18" i="50"/>
  <c r="F18" i="50"/>
  <c r="E18" i="50"/>
  <c r="R17" i="50"/>
  <c r="Q17" i="50"/>
  <c r="P17" i="50"/>
  <c r="O17" i="50"/>
  <c r="N17" i="50"/>
  <c r="M17" i="50"/>
  <c r="G17" i="50"/>
  <c r="F17" i="50"/>
  <c r="E17" i="50"/>
  <c r="R15" i="50"/>
  <c r="Q15" i="50"/>
  <c r="P15" i="50"/>
  <c r="O15" i="50"/>
  <c r="N15" i="50"/>
  <c r="M15" i="50"/>
  <c r="G15" i="50"/>
  <c r="F15" i="50"/>
  <c r="E15" i="50"/>
  <c r="R14" i="50"/>
  <c r="Q14" i="50"/>
  <c r="O14" i="50"/>
  <c r="G14" i="50"/>
  <c r="F14" i="50"/>
  <c r="E14" i="50"/>
  <c r="R13" i="50"/>
  <c r="Q13" i="50"/>
  <c r="O13" i="50"/>
  <c r="G13" i="50"/>
  <c r="F13" i="50"/>
  <c r="E13" i="50"/>
  <c r="G10" i="50"/>
  <c r="F10" i="50"/>
  <c r="E10" i="50"/>
  <c r="R10" i="50"/>
  <c r="R9" i="50"/>
  <c r="Q9" i="50"/>
  <c r="P9" i="50"/>
  <c r="O9" i="50"/>
  <c r="N9" i="50"/>
  <c r="M9" i="50"/>
  <c r="G9" i="50"/>
  <c r="F9" i="50"/>
  <c r="E9" i="50"/>
  <c r="U167" i="50" l="1"/>
  <c r="C17" i="27" s="1"/>
  <c r="V167" i="50"/>
  <c r="C18" i="27" s="1"/>
  <c r="M162" i="50"/>
  <c r="T167" i="50"/>
  <c r="C16" i="27" s="1"/>
  <c r="R167" i="50"/>
  <c r="C9" i="27" s="1"/>
  <c r="N44" i="50"/>
  <c r="M10" i="50"/>
  <c r="N27" i="50"/>
  <c r="N34" i="50"/>
  <c r="N77" i="50"/>
  <c r="P80" i="50"/>
  <c r="M150" i="50"/>
  <c r="M163" i="50"/>
  <c r="N88" i="50"/>
  <c r="N126" i="50"/>
  <c r="Q64" i="51"/>
  <c r="Q76" i="51"/>
  <c r="Q82" i="51"/>
  <c r="P97" i="50" s="1"/>
  <c r="Q88" i="51"/>
  <c r="P105" i="50" s="1"/>
  <c r="Q95" i="51"/>
  <c r="P120" i="50" s="1"/>
  <c r="Q107" i="51"/>
  <c r="P132" i="50" s="1"/>
  <c r="P112" i="51"/>
  <c r="O137" i="50" s="1"/>
  <c r="Q118" i="51"/>
  <c r="P143" i="50" s="1"/>
  <c r="Q124" i="51"/>
  <c r="P149" i="50" s="1"/>
  <c r="Q131" i="51"/>
  <c r="P156" i="50" s="1"/>
  <c r="Q137" i="51"/>
  <c r="O83" i="50"/>
  <c r="M121" i="50"/>
  <c r="Q40" i="51"/>
  <c r="P35" i="50" s="1"/>
  <c r="Q46" i="51"/>
  <c r="P45" i="50" s="1"/>
  <c r="Q52" i="51"/>
  <c r="P53" i="50" s="1"/>
  <c r="Q71" i="51"/>
  <c r="P78" i="50" s="1"/>
  <c r="Q77" i="51"/>
  <c r="P89" i="50" s="1"/>
  <c r="Q83" i="51"/>
  <c r="P98" i="50" s="1"/>
  <c r="Q102" i="51"/>
  <c r="P127" i="50" s="1"/>
  <c r="Q108" i="51"/>
  <c r="P133" i="50" s="1"/>
  <c r="Q114" i="51"/>
  <c r="P139" i="50" s="1"/>
  <c r="Q119" i="51"/>
  <c r="P144" i="50" s="1"/>
  <c r="M14" i="50"/>
  <c r="Q15" i="51"/>
  <c r="P21" i="50" s="1"/>
  <c r="Q26" i="51"/>
  <c r="Q7" i="51"/>
  <c r="P13" i="50" s="1"/>
  <c r="Q23" i="51"/>
  <c r="P26" i="50" s="1"/>
  <c r="Q13" i="51"/>
  <c r="P19" i="50" s="1"/>
  <c r="O68" i="50"/>
  <c r="N63" i="50"/>
  <c r="M28" i="50"/>
  <c r="N10" i="50"/>
  <c r="O10" i="50"/>
  <c r="O167" i="50" s="1"/>
  <c r="C7" i="27" s="1"/>
  <c r="P10" i="50"/>
  <c r="P74" i="50"/>
  <c r="Q10" i="50"/>
  <c r="Q167" i="50" s="1"/>
  <c r="C12" i="27" s="1"/>
  <c r="N167" i="50" l="1"/>
  <c r="C6" i="27" s="1"/>
  <c r="P88" i="50"/>
  <c r="P83" i="50"/>
  <c r="M167" i="50"/>
  <c r="C5" i="27" s="1"/>
  <c r="P68" i="50"/>
  <c r="P63" i="50"/>
  <c r="P27" i="50"/>
  <c r="P167" i="50" l="1"/>
  <c r="C8" i="27" s="1"/>
  <c r="C20" i="44"/>
  <c r="C15" i="44"/>
  <c r="I399" i="43"/>
  <c r="E399" i="43" s="1"/>
  <c r="H399" i="43"/>
  <c r="H397" i="43"/>
  <c r="I397" i="43" s="1"/>
  <c r="E397" i="43" s="1"/>
  <c r="H396" i="43"/>
  <c r="I396" i="43" s="1"/>
  <c r="E396" i="43" s="1"/>
  <c r="H395" i="43"/>
  <c r="I395" i="43" s="1"/>
  <c r="E395" i="43" s="1"/>
  <c r="I394" i="43"/>
  <c r="E394" i="43" s="1"/>
  <c r="H394" i="43"/>
  <c r="H393" i="43"/>
  <c r="I393" i="43" s="1"/>
  <c r="E393" i="43" s="1"/>
  <c r="H392" i="43"/>
  <c r="I392" i="43" s="1"/>
  <c r="F391" i="43"/>
  <c r="G391" i="43" s="1"/>
  <c r="E391" i="43" s="1"/>
  <c r="F390" i="43"/>
  <c r="G390" i="43" s="1"/>
  <c r="E390" i="43" s="1"/>
  <c r="F389" i="43"/>
  <c r="G389" i="43" s="1"/>
  <c r="E389" i="43" s="1"/>
  <c r="F388" i="43"/>
  <c r="G388" i="43" s="1"/>
  <c r="E388" i="43" s="1"/>
  <c r="F387" i="43"/>
  <c r="G387" i="43" s="1"/>
  <c r="E387" i="43" s="1"/>
  <c r="F386" i="43"/>
  <c r="G386" i="43" s="1"/>
  <c r="E386" i="43" s="1"/>
  <c r="J378" i="43"/>
  <c r="F378" i="43" s="1"/>
  <c r="J377" i="43"/>
  <c r="F377" i="43" s="1"/>
  <c r="J376" i="43"/>
  <c r="F376" i="43"/>
  <c r="I371" i="43"/>
  <c r="E371" i="43"/>
  <c r="F370" i="43"/>
  <c r="G370" i="43" s="1"/>
  <c r="E370" i="43" s="1"/>
  <c r="G369" i="43"/>
  <c r="E369" i="43" s="1"/>
  <c r="F369" i="43"/>
  <c r="I366" i="43"/>
  <c r="E366" i="43" s="1"/>
  <c r="I364" i="43" s="1"/>
  <c r="E364" i="43" s="1"/>
  <c r="I363" i="43"/>
  <c r="E363" i="43" s="1"/>
  <c r="I362" i="43" s="1"/>
  <c r="E362" i="43" s="1"/>
  <c r="I361" i="43"/>
  <c r="E361" i="43"/>
  <c r="I360" i="43"/>
  <c r="E360" i="43" s="1"/>
  <c r="H358" i="43"/>
  <c r="I358" i="43" s="1"/>
  <c r="E358" i="43" s="1"/>
  <c r="H357" i="43"/>
  <c r="I357" i="43" s="1"/>
  <c r="E357" i="43" s="1"/>
  <c r="H356" i="43"/>
  <c r="I356" i="43" s="1"/>
  <c r="E356" i="43" s="1"/>
  <c r="F355" i="43"/>
  <c r="G355" i="43" s="1"/>
  <c r="G342" i="43"/>
  <c r="G341" i="43"/>
  <c r="G340" i="43"/>
  <c r="C340" i="43" s="1"/>
  <c r="C339" i="43"/>
  <c r="E338" i="43"/>
  <c r="C338" i="43"/>
  <c r="H334" i="43"/>
  <c r="C334" i="43"/>
  <c r="I334" i="43" s="1"/>
  <c r="E334" i="43" s="1"/>
  <c r="H333" i="43"/>
  <c r="I333" i="43" s="1"/>
  <c r="E333" i="43" s="1"/>
  <c r="I331" i="43"/>
  <c r="E331" i="43" s="1"/>
  <c r="H331" i="43"/>
  <c r="G330" i="43"/>
  <c r="G348" i="43" s="1"/>
  <c r="F330" i="43"/>
  <c r="E330" i="43"/>
  <c r="H308" i="43"/>
  <c r="C308" i="43"/>
  <c r="I308" i="43" s="1"/>
  <c r="E308" i="43" s="1"/>
  <c r="I307" i="43"/>
  <c r="H307" i="43"/>
  <c r="E307" i="43"/>
  <c r="H306" i="43"/>
  <c r="C306" i="43"/>
  <c r="I306" i="43" s="1"/>
  <c r="F305" i="43"/>
  <c r="C305" i="43"/>
  <c r="H285" i="43"/>
  <c r="H284" i="43"/>
  <c r="H282" i="43"/>
  <c r="C282" i="43"/>
  <c r="F280" i="43"/>
  <c r="C280" i="43"/>
  <c r="G280" i="43" s="1"/>
  <c r="I270" i="43"/>
  <c r="E270" i="43" s="1"/>
  <c r="C270" i="43"/>
  <c r="C269" i="43"/>
  <c r="I269" i="43" s="1"/>
  <c r="E269" i="43" s="1"/>
  <c r="C268" i="43"/>
  <c r="I268" i="43" s="1"/>
  <c r="E268" i="43" s="1"/>
  <c r="H266" i="43"/>
  <c r="I265" i="43"/>
  <c r="H265" i="43"/>
  <c r="E265" i="43"/>
  <c r="H263" i="43"/>
  <c r="I263" i="43" s="1"/>
  <c r="E263" i="43" s="1"/>
  <c r="I262" i="43"/>
  <c r="E262" i="43" s="1"/>
  <c r="H262" i="43"/>
  <c r="H261" i="43"/>
  <c r="I261" i="43" s="1"/>
  <c r="E261" i="43" s="1"/>
  <c r="H260" i="43"/>
  <c r="I260" i="43" s="1"/>
  <c r="E260" i="43"/>
  <c r="H258" i="43"/>
  <c r="C258" i="43"/>
  <c r="I258" i="43" s="1"/>
  <c r="E258" i="43" s="1"/>
  <c r="H257" i="43"/>
  <c r="C257" i="43"/>
  <c r="I257" i="43" s="1"/>
  <c r="E257" i="43" s="1"/>
  <c r="H256" i="43"/>
  <c r="I256" i="43" s="1"/>
  <c r="E256" i="43" s="1"/>
  <c r="C256" i="43"/>
  <c r="F255" i="43"/>
  <c r="C255" i="43"/>
  <c r="G255" i="43" s="1"/>
  <c r="C245" i="43"/>
  <c r="C244" i="43"/>
  <c r="I244" i="43" s="1"/>
  <c r="E244" i="43" s="1"/>
  <c r="I243" i="43"/>
  <c r="E243" i="43"/>
  <c r="C243" i="43"/>
  <c r="H240" i="43"/>
  <c r="I240" i="43" s="1"/>
  <c r="H241" i="43" s="1"/>
  <c r="H238" i="43"/>
  <c r="I238" i="43" s="1"/>
  <c r="E238" i="43" s="1"/>
  <c r="H237" i="43"/>
  <c r="I237" i="43" s="1"/>
  <c r="E240" i="43" s="1"/>
  <c r="H236" i="43"/>
  <c r="I236" i="43" s="1"/>
  <c r="E236" i="43" s="1"/>
  <c r="I235" i="43"/>
  <c r="H235" i="43"/>
  <c r="E235" i="43"/>
  <c r="I233" i="43"/>
  <c r="E233" i="43" s="1"/>
  <c r="H233" i="43"/>
  <c r="C233" i="43"/>
  <c r="H232" i="43"/>
  <c r="C232" i="43"/>
  <c r="H231" i="43"/>
  <c r="C231" i="43"/>
  <c r="I231" i="43" s="1"/>
  <c r="F230" i="43"/>
  <c r="C230" i="43"/>
  <c r="C220" i="43"/>
  <c r="C219" i="43"/>
  <c r="C218" i="43"/>
  <c r="I218" i="43" s="1"/>
  <c r="E218" i="43" s="1"/>
  <c r="H215" i="43"/>
  <c r="I215" i="43" s="1"/>
  <c r="H213" i="43"/>
  <c r="I213" i="43" s="1"/>
  <c r="E213" i="43" s="1"/>
  <c r="I212" i="43"/>
  <c r="H212" i="43"/>
  <c r="E212" i="43"/>
  <c r="H211" i="43"/>
  <c r="I211" i="43" s="1"/>
  <c r="E211" i="43" s="1"/>
  <c r="H210" i="43"/>
  <c r="I210" i="43" s="1"/>
  <c r="E210" i="43" s="1"/>
  <c r="H208" i="43"/>
  <c r="I208" i="43" s="1"/>
  <c r="E208" i="43" s="1"/>
  <c r="C208" i="43"/>
  <c r="I207" i="43"/>
  <c r="E207" i="43" s="1"/>
  <c r="H207" i="43"/>
  <c r="C207" i="43"/>
  <c r="H206" i="43"/>
  <c r="I206" i="43" s="1"/>
  <c r="E206" i="43" s="1"/>
  <c r="C206" i="43"/>
  <c r="F205" i="43"/>
  <c r="C205" i="43"/>
  <c r="C196" i="43"/>
  <c r="I196" i="43" s="1"/>
  <c r="E196" i="43" s="1"/>
  <c r="C195" i="43"/>
  <c r="I195" i="43" s="1"/>
  <c r="E195" i="43" s="1"/>
  <c r="C194" i="43"/>
  <c r="I194" i="43" s="1"/>
  <c r="E194" i="43" s="1"/>
  <c r="H191" i="43"/>
  <c r="I191" i="43" s="1"/>
  <c r="H192" i="43" s="1"/>
  <c r="E191" i="43"/>
  <c r="H188" i="43"/>
  <c r="I188" i="43" s="1"/>
  <c r="E188" i="43" s="1"/>
  <c r="H187" i="43"/>
  <c r="I187" i="43" s="1"/>
  <c r="E187" i="43" s="1"/>
  <c r="I186" i="43"/>
  <c r="E186" i="43" s="1"/>
  <c r="H186" i="43"/>
  <c r="I185" i="43"/>
  <c r="E185" i="43" s="1"/>
  <c r="H185" i="43"/>
  <c r="H183" i="43"/>
  <c r="C183" i="43"/>
  <c r="I183" i="43" s="1"/>
  <c r="E183" i="43" s="1"/>
  <c r="H182" i="43"/>
  <c r="C182" i="43"/>
  <c r="I182" i="43" s="1"/>
  <c r="E182" i="43" s="1"/>
  <c r="H181" i="43"/>
  <c r="C181" i="43"/>
  <c r="F180" i="43"/>
  <c r="G180" i="43" s="1"/>
  <c r="C180" i="43"/>
  <c r="C171" i="43"/>
  <c r="I171" i="43" s="1"/>
  <c r="E171" i="43" s="1"/>
  <c r="C170" i="43"/>
  <c r="I170" i="43" s="1"/>
  <c r="E170" i="43" s="1"/>
  <c r="C169" i="43"/>
  <c r="I169" i="43" s="1"/>
  <c r="E169" i="43" s="1"/>
  <c r="H166" i="43"/>
  <c r="I166" i="43" s="1"/>
  <c r="H163" i="43"/>
  <c r="I163" i="43" s="1"/>
  <c r="E163" i="43" s="1"/>
  <c r="I162" i="43"/>
  <c r="H162" i="43"/>
  <c r="E162" i="43"/>
  <c r="H161" i="43"/>
  <c r="I161" i="43" s="1"/>
  <c r="E161" i="43" s="1"/>
  <c r="H160" i="43"/>
  <c r="I160" i="43" s="1"/>
  <c r="E160" i="43" s="1"/>
  <c r="H158" i="43"/>
  <c r="C158" i="43"/>
  <c r="I158" i="43" s="1"/>
  <c r="E158" i="43" s="1"/>
  <c r="H157" i="43"/>
  <c r="I157" i="43" s="1"/>
  <c r="E157" i="43" s="1"/>
  <c r="C157" i="43"/>
  <c r="H156" i="43"/>
  <c r="C156" i="43"/>
  <c r="I156" i="43" s="1"/>
  <c r="F155" i="43"/>
  <c r="C155" i="43"/>
  <c r="I146" i="43"/>
  <c r="E146" i="43" s="1"/>
  <c r="C146" i="43"/>
  <c r="C145" i="43"/>
  <c r="I145" i="43" s="1"/>
  <c r="E145" i="43" s="1"/>
  <c r="C144" i="43"/>
  <c r="I144" i="43" s="1"/>
  <c r="E144" i="43" s="1"/>
  <c r="H141" i="43"/>
  <c r="I141" i="43" s="1"/>
  <c r="H138" i="43"/>
  <c r="I138" i="43" s="1"/>
  <c r="E138" i="43" s="1"/>
  <c r="H137" i="43"/>
  <c r="I137" i="43" s="1"/>
  <c r="E137" i="43" s="1"/>
  <c r="H136" i="43"/>
  <c r="I136" i="43" s="1"/>
  <c r="E136" i="43" s="1"/>
  <c r="H135" i="43"/>
  <c r="I135" i="43" s="1"/>
  <c r="E135" i="43" s="1"/>
  <c r="H133" i="43"/>
  <c r="C133" i="43"/>
  <c r="I133" i="43" s="1"/>
  <c r="E133" i="43" s="1"/>
  <c r="H132" i="43"/>
  <c r="C132" i="43"/>
  <c r="H131" i="43"/>
  <c r="I131" i="43" s="1"/>
  <c r="E131" i="43" s="1"/>
  <c r="C131" i="43"/>
  <c r="F130" i="43"/>
  <c r="C130" i="43"/>
  <c r="G130" i="43" s="1"/>
  <c r="C121" i="43"/>
  <c r="I121" i="43" s="1"/>
  <c r="E121" i="43" s="1"/>
  <c r="C120" i="43"/>
  <c r="I120" i="43" s="1"/>
  <c r="E120" i="43" s="1"/>
  <c r="I119" i="43"/>
  <c r="E119" i="43" s="1"/>
  <c r="C119" i="43"/>
  <c r="H116" i="43"/>
  <c r="H114" i="43"/>
  <c r="I114" i="43" s="1"/>
  <c r="E114" i="43" s="1"/>
  <c r="H113" i="43"/>
  <c r="I113" i="43" s="1"/>
  <c r="E113" i="43" s="1"/>
  <c r="I112" i="43"/>
  <c r="E112" i="43" s="1"/>
  <c r="H112" i="43"/>
  <c r="I111" i="43"/>
  <c r="H111" i="43"/>
  <c r="E111" i="43"/>
  <c r="I110" i="43"/>
  <c r="E110" i="43" s="1"/>
  <c r="H110" i="43"/>
  <c r="H108" i="43"/>
  <c r="C108" i="43"/>
  <c r="I108" i="43" s="1"/>
  <c r="E108" i="43" s="1"/>
  <c r="H107" i="43"/>
  <c r="C107" i="43"/>
  <c r="I107" i="43" s="1"/>
  <c r="E107" i="43" s="1"/>
  <c r="H106" i="43"/>
  <c r="C106" i="43"/>
  <c r="G105" i="43"/>
  <c r="F105" i="43"/>
  <c r="C105" i="43"/>
  <c r="C96" i="43"/>
  <c r="I96" i="43" s="1"/>
  <c r="E96" i="43" s="1"/>
  <c r="C95" i="43"/>
  <c r="I95" i="43" s="1"/>
  <c r="E95" i="43" s="1"/>
  <c r="C94" i="43"/>
  <c r="I94" i="43" s="1"/>
  <c r="E94" i="43" s="1"/>
  <c r="H91" i="43"/>
  <c r="I91" i="43" s="1"/>
  <c r="H89" i="43"/>
  <c r="I89" i="43" s="1"/>
  <c r="E89" i="43" s="1"/>
  <c r="I88" i="43"/>
  <c r="E88" i="43" s="1"/>
  <c r="H88" i="43"/>
  <c r="H87" i="43"/>
  <c r="I87" i="43" s="1"/>
  <c r="E87" i="43" s="1"/>
  <c r="H86" i="43"/>
  <c r="I86" i="43" s="1"/>
  <c r="E86" i="43" s="1"/>
  <c r="H85" i="43"/>
  <c r="I85" i="43" s="1"/>
  <c r="E85" i="43" s="1"/>
  <c r="H83" i="43"/>
  <c r="I83" i="43" s="1"/>
  <c r="E83" i="43" s="1"/>
  <c r="C83" i="43"/>
  <c r="H82" i="43"/>
  <c r="C82" i="43"/>
  <c r="I82" i="43" s="1"/>
  <c r="E82" i="43" s="1"/>
  <c r="H81" i="43"/>
  <c r="C81" i="43"/>
  <c r="F80" i="43"/>
  <c r="C80" i="43"/>
  <c r="G80" i="43" s="1"/>
  <c r="C71" i="43"/>
  <c r="I71" i="43" s="1"/>
  <c r="E71" i="43" s="1"/>
  <c r="C70" i="43"/>
  <c r="I70" i="43" s="1"/>
  <c r="E70" i="43" s="1"/>
  <c r="C69" i="43"/>
  <c r="I69" i="43" s="1"/>
  <c r="E69" i="43" s="1"/>
  <c r="C67" i="43"/>
  <c r="C92" i="43" s="1"/>
  <c r="C117" i="43" s="1"/>
  <c r="C142" i="43" s="1"/>
  <c r="C167" i="43" s="1"/>
  <c r="C192" i="43" s="1"/>
  <c r="C216" i="43" s="1"/>
  <c r="H66" i="43"/>
  <c r="I66" i="43" s="1"/>
  <c r="E66" i="43" s="1"/>
  <c r="I64" i="43"/>
  <c r="E64" i="43" s="1"/>
  <c r="H64" i="43"/>
  <c r="H63" i="43"/>
  <c r="I63" i="43" s="1"/>
  <c r="E63" i="43" s="1"/>
  <c r="H62" i="43"/>
  <c r="I62" i="43" s="1"/>
  <c r="E62" i="43"/>
  <c r="H61" i="43"/>
  <c r="I61" i="43" s="1"/>
  <c r="E61" i="43" s="1"/>
  <c r="H60" i="43"/>
  <c r="I60" i="43" s="1"/>
  <c r="E60" i="43" s="1"/>
  <c r="H58" i="43"/>
  <c r="C58" i="43"/>
  <c r="I57" i="43"/>
  <c r="E57" i="43" s="1"/>
  <c r="H57" i="43"/>
  <c r="C57" i="43"/>
  <c r="H56" i="43"/>
  <c r="C56" i="43"/>
  <c r="I56" i="43" s="1"/>
  <c r="E56" i="43" s="1"/>
  <c r="F55" i="43"/>
  <c r="G55" i="43" s="1"/>
  <c r="G73" i="43" s="1"/>
  <c r="C55" i="43"/>
  <c r="H41" i="43"/>
  <c r="I41" i="43" s="1"/>
  <c r="H39" i="43"/>
  <c r="I39" i="43" s="1"/>
  <c r="E39" i="43" s="1"/>
  <c r="H38" i="43"/>
  <c r="I38" i="43" s="1"/>
  <c r="E38" i="43" s="1"/>
  <c r="I37" i="43"/>
  <c r="H37" i="43"/>
  <c r="E37" i="43"/>
  <c r="I36" i="43"/>
  <c r="E36" i="43" s="1"/>
  <c r="H36" i="43"/>
  <c r="H35" i="43"/>
  <c r="I35" i="43" s="1"/>
  <c r="E35" i="43"/>
  <c r="H33" i="43"/>
  <c r="C33" i="43"/>
  <c r="I33" i="43" s="1"/>
  <c r="E33" i="43" s="1"/>
  <c r="H32" i="43"/>
  <c r="I32" i="43" s="1"/>
  <c r="E32" i="43" s="1"/>
  <c r="C32" i="43"/>
  <c r="H31" i="43"/>
  <c r="F30" i="43"/>
  <c r="I27" i="43"/>
  <c r="C46" i="43" s="1"/>
  <c r="I46" i="43" s="1"/>
  <c r="E46" i="43" s="1"/>
  <c r="G18" i="43"/>
  <c r="F17" i="40" s="1"/>
  <c r="G7" i="43"/>
  <c r="F6" i="40" s="1"/>
  <c r="R25" i="42"/>
  <c r="L22" i="42"/>
  <c r="R22" i="42" s="1"/>
  <c r="J21" i="42"/>
  <c r="D15" i="42"/>
  <c r="N11" i="41"/>
  <c r="P11" i="41" s="1"/>
  <c r="N9" i="41"/>
  <c r="P9" i="41" s="1"/>
  <c r="T8" i="41"/>
  <c r="T7" i="41" s="1"/>
  <c r="C22" i="40" s="1"/>
  <c r="S8" i="41"/>
  <c r="S7" i="41" s="1"/>
  <c r="C19" i="40" s="1"/>
  <c r="R8" i="41"/>
  <c r="R7" i="41" s="1"/>
  <c r="D16" i="42" s="1"/>
  <c r="L16" i="42" s="1"/>
  <c r="Q8" i="41"/>
  <c r="Q7" i="41" s="1"/>
  <c r="O8" i="41"/>
  <c r="O7" i="41" s="1"/>
  <c r="F9" i="46" s="1"/>
  <c r="M8" i="41"/>
  <c r="C11" i="40" s="1"/>
  <c r="L8" i="41"/>
  <c r="C10" i="40" s="1"/>
  <c r="K8" i="41"/>
  <c r="K7" i="41" s="1"/>
  <c r="D9" i="42" s="1"/>
  <c r="J9" i="42" s="1"/>
  <c r="J8" i="41"/>
  <c r="J7" i="41" s="1"/>
  <c r="I8" i="41"/>
  <c r="C8" i="40" s="1"/>
  <c r="H8" i="41"/>
  <c r="H7" i="41" s="1"/>
  <c r="D7" i="42" s="1"/>
  <c r="L7" i="42" s="1"/>
  <c r="G8" i="41"/>
  <c r="F8" i="41"/>
  <c r="F7" i="41" s="1"/>
  <c r="C13" i="40"/>
  <c r="C16" i="40" l="1"/>
  <c r="C15" i="40"/>
  <c r="C14" i="40"/>
  <c r="L9" i="42"/>
  <c r="R9" i="42" s="1"/>
  <c r="C9" i="40"/>
  <c r="D5" i="42"/>
  <c r="J5" i="42" s="1"/>
  <c r="G22" i="40"/>
  <c r="I22" i="40"/>
  <c r="E22" i="40" s="1"/>
  <c r="D13" i="42"/>
  <c r="C20" i="40"/>
  <c r="D23" i="42"/>
  <c r="J23" i="42" s="1"/>
  <c r="C5" i="40"/>
  <c r="G17" i="40"/>
  <c r="P8" i="41"/>
  <c r="H92" i="43"/>
  <c r="I92" i="43" s="1"/>
  <c r="E92" i="43" s="1"/>
  <c r="E91" i="43"/>
  <c r="G198" i="43"/>
  <c r="G12" i="43" s="1"/>
  <c r="F11" i="40" s="1"/>
  <c r="E180" i="43"/>
  <c r="H167" i="43"/>
  <c r="I167" i="43" s="1"/>
  <c r="E167" i="43" s="1"/>
  <c r="E166" i="43"/>
  <c r="G148" i="43"/>
  <c r="G10" i="43" s="1"/>
  <c r="F9" i="40" s="1"/>
  <c r="G9" i="40" s="1"/>
  <c r="E130" i="43"/>
  <c r="H216" i="43"/>
  <c r="I216" i="43" s="1"/>
  <c r="E215" i="43"/>
  <c r="I181" i="43"/>
  <c r="E181" i="43" s="1"/>
  <c r="I245" i="43"/>
  <c r="E245" i="43" s="1"/>
  <c r="H67" i="43"/>
  <c r="I67" i="43" s="1"/>
  <c r="E67" i="43" s="1"/>
  <c r="I232" i="43"/>
  <c r="E232" i="43" s="1"/>
  <c r="C7" i="41"/>
  <c r="I284" i="43" s="1"/>
  <c r="I58" i="43"/>
  <c r="E58" i="43" s="1"/>
  <c r="G205" i="43"/>
  <c r="G223" i="43" s="1"/>
  <c r="G13" i="43" s="1"/>
  <c r="F12" i="40" s="1"/>
  <c r="G305" i="43"/>
  <c r="E305" i="43" s="1"/>
  <c r="N8" i="41"/>
  <c r="N7" i="41" s="1"/>
  <c r="I285" i="43" s="1"/>
  <c r="I132" i="43"/>
  <c r="I81" i="43"/>
  <c r="E81" i="43" s="1"/>
  <c r="I219" i="43"/>
  <c r="E219" i="43" s="1"/>
  <c r="G155" i="43"/>
  <c r="C45" i="43"/>
  <c r="I45" i="43" s="1"/>
  <c r="E45" i="43" s="1"/>
  <c r="I220" i="43"/>
  <c r="E220" i="43" s="1"/>
  <c r="I282" i="43"/>
  <c r="E55" i="43"/>
  <c r="I106" i="43"/>
  <c r="I192" i="43"/>
  <c r="E192" i="43" s="1"/>
  <c r="G230" i="43"/>
  <c r="E230" i="43" s="1"/>
  <c r="E106" i="43"/>
  <c r="G298" i="43"/>
  <c r="E280" i="43"/>
  <c r="I198" i="43"/>
  <c r="I12" i="43" s="1"/>
  <c r="H11" i="40" s="1"/>
  <c r="I11" i="40" s="1"/>
  <c r="H42" i="43"/>
  <c r="I42" i="43" s="1"/>
  <c r="E42" i="43" s="1"/>
  <c r="E41" i="43"/>
  <c r="E282" i="43"/>
  <c r="H142" i="43"/>
  <c r="I142" i="43" s="1"/>
  <c r="E142" i="43" s="1"/>
  <c r="E141" i="43"/>
  <c r="I323" i="43"/>
  <c r="I17" i="43" s="1"/>
  <c r="H16" i="40" s="1"/>
  <c r="I16" i="40" s="1"/>
  <c r="E306" i="43"/>
  <c r="E105" i="43"/>
  <c r="G123" i="43"/>
  <c r="G173" i="43"/>
  <c r="E155" i="43"/>
  <c r="C6" i="40"/>
  <c r="G6" i="40" s="1"/>
  <c r="G7" i="41"/>
  <c r="D6" i="42" s="1"/>
  <c r="L6" i="42" s="1"/>
  <c r="G98" i="43"/>
  <c r="E80" i="43"/>
  <c r="G373" i="43"/>
  <c r="E355" i="43"/>
  <c r="E231" i="43"/>
  <c r="E132" i="43"/>
  <c r="I148" i="43"/>
  <c r="I373" i="43"/>
  <c r="E11" i="40"/>
  <c r="C7" i="40"/>
  <c r="C241" i="43"/>
  <c r="C266" i="43" s="1"/>
  <c r="I266" i="43" s="1"/>
  <c r="M7" i="41"/>
  <c r="D11" i="42" s="1"/>
  <c r="L11" i="42" s="1"/>
  <c r="I116" i="43"/>
  <c r="J379" i="43"/>
  <c r="F379" i="43" s="1"/>
  <c r="G404" i="43"/>
  <c r="L7" i="41"/>
  <c r="D10" i="42" s="1"/>
  <c r="G273" i="43"/>
  <c r="E255" i="43"/>
  <c r="I7" i="41"/>
  <c r="D8" i="42" s="1"/>
  <c r="L8" i="42" s="1"/>
  <c r="J15" i="42"/>
  <c r="L15" i="42"/>
  <c r="R15" i="42" s="1"/>
  <c r="E156" i="43"/>
  <c r="I348" i="43"/>
  <c r="I18" i="43" s="1"/>
  <c r="H17" i="40" s="1"/>
  <c r="I17" i="40" s="1"/>
  <c r="E17" i="40" s="1"/>
  <c r="C44" i="43"/>
  <c r="I44" i="43" s="1"/>
  <c r="E44" i="43" s="1"/>
  <c r="I398" i="43"/>
  <c r="E398" i="43" s="1"/>
  <c r="C30" i="43"/>
  <c r="G30" i="43" s="1"/>
  <c r="E392" i="43"/>
  <c r="C31" i="43"/>
  <c r="I31" i="43" s="1"/>
  <c r="L23" i="42"/>
  <c r="R23" i="42" s="1"/>
  <c r="L5" i="42" l="1"/>
  <c r="R5" i="42" s="1"/>
  <c r="D19" i="42"/>
  <c r="D18" i="42"/>
  <c r="L13" i="42"/>
  <c r="R13" i="42" s="1"/>
  <c r="J13" i="42"/>
  <c r="I298" i="43"/>
  <c r="I16" i="43" s="1"/>
  <c r="H15" i="40" s="1"/>
  <c r="I15" i="40" s="1"/>
  <c r="P7" i="41"/>
  <c r="C12" i="40"/>
  <c r="G12" i="40" s="1"/>
  <c r="E216" i="43"/>
  <c r="I223" i="43"/>
  <c r="I13" i="43" s="1"/>
  <c r="H12" i="40" s="1"/>
  <c r="G323" i="43"/>
  <c r="E198" i="43"/>
  <c r="I73" i="43"/>
  <c r="I7" i="43" s="1"/>
  <c r="H6" i="40" s="1"/>
  <c r="I6" i="40" s="1"/>
  <c r="E6" i="40" s="1"/>
  <c r="G248" i="43"/>
  <c r="I173" i="43"/>
  <c r="I11" i="43" s="1"/>
  <c r="H10" i="40" s="1"/>
  <c r="I10" i="40" s="1"/>
  <c r="E205" i="43"/>
  <c r="I98" i="43"/>
  <c r="I8" i="43" s="1"/>
  <c r="H7" i="40" s="1"/>
  <c r="E266" i="43"/>
  <c r="I273" i="43"/>
  <c r="I15" i="43" s="1"/>
  <c r="H14" i="40" s="1"/>
  <c r="I14" i="40" s="1"/>
  <c r="E373" i="43"/>
  <c r="B352" i="43" s="1"/>
  <c r="F19" i="40"/>
  <c r="G19" i="40" s="1"/>
  <c r="G19" i="43"/>
  <c r="G17" i="43"/>
  <c r="F16" i="40" s="1"/>
  <c r="G16" i="40" s="1"/>
  <c r="E16" i="40" s="1"/>
  <c r="E323" i="43"/>
  <c r="H117" i="43"/>
  <c r="I117" i="43" s="1"/>
  <c r="E117" i="43" s="1"/>
  <c r="E116" i="43"/>
  <c r="D12" i="42"/>
  <c r="G11" i="43"/>
  <c r="F10" i="40" s="1"/>
  <c r="G10" i="40" s="1"/>
  <c r="H19" i="40"/>
  <c r="I19" i="40" s="1"/>
  <c r="I19" i="43"/>
  <c r="E31" i="43"/>
  <c r="I48" i="43"/>
  <c r="I6" i="43" s="1"/>
  <c r="H5" i="40" s="1"/>
  <c r="I5" i="40" s="1"/>
  <c r="I404" i="43"/>
  <c r="I20" i="43" s="1"/>
  <c r="H20" i="40" s="1"/>
  <c r="I20" i="40" s="1"/>
  <c r="G16" i="43"/>
  <c r="F15" i="40" s="1"/>
  <c r="G15" i="40" s="1"/>
  <c r="E348" i="43"/>
  <c r="B177" i="43"/>
  <c r="E12" i="43"/>
  <c r="E73" i="43"/>
  <c r="E273" i="43"/>
  <c r="G15" i="43"/>
  <c r="F14" i="40" s="1"/>
  <c r="G14" i="40" s="1"/>
  <c r="I10" i="43"/>
  <c r="H9" i="40" s="1"/>
  <c r="I9" i="40" s="1"/>
  <c r="E9" i="40" s="1"/>
  <c r="E148" i="43"/>
  <c r="L10" i="42"/>
  <c r="R10" i="42" s="1"/>
  <c r="J10" i="42"/>
  <c r="J12" i="42" s="1"/>
  <c r="G20" i="43"/>
  <c r="G48" i="43"/>
  <c r="E30" i="43"/>
  <c r="E223" i="43"/>
  <c r="G8" i="43"/>
  <c r="F7" i="40" s="1"/>
  <c r="I241" i="43"/>
  <c r="G14" i="43"/>
  <c r="F13" i="40" s="1"/>
  <c r="G13" i="40" s="1"/>
  <c r="I7" i="40"/>
  <c r="G9" i="43"/>
  <c r="F8" i="40" s="1"/>
  <c r="G8" i="40" s="1"/>
  <c r="I12" i="40" l="1"/>
  <c r="E12" i="40" s="1"/>
  <c r="E7" i="40"/>
  <c r="L18" i="42"/>
  <c r="J18" i="42"/>
  <c r="E10" i="40"/>
  <c r="L19" i="42"/>
  <c r="R19" i="42" s="1"/>
  <c r="J19" i="42"/>
  <c r="E14" i="40"/>
  <c r="E298" i="43"/>
  <c r="B277" i="43" s="1"/>
  <c r="E15" i="40"/>
  <c r="D14" i="42"/>
  <c r="E98" i="43"/>
  <c r="E173" i="43"/>
  <c r="E13" i="43"/>
  <c r="B202" i="43"/>
  <c r="F20" i="40"/>
  <c r="G20" i="40" s="1"/>
  <c r="E20" i="40" s="1"/>
  <c r="E20" i="43"/>
  <c r="L12" i="42"/>
  <c r="E17" i="43"/>
  <c r="B302" i="43"/>
  <c r="E19" i="40"/>
  <c r="E48" i="43"/>
  <c r="G6" i="43"/>
  <c r="F5" i="40" s="1"/>
  <c r="G5" i="40" s="1"/>
  <c r="E11" i="43"/>
  <c r="B152" i="43"/>
  <c r="E15" i="43"/>
  <c r="B252" i="43"/>
  <c r="B52" i="43"/>
  <c r="E7" i="43"/>
  <c r="I21" i="40"/>
  <c r="E404" i="43"/>
  <c r="B383" i="43" s="1"/>
  <c r="E10" i="43"/>
  <c r="B127" i="43"/>
  <c r="I123" i="43"/>
  <c r="E19" i="43"/>
  <c r="E241" i="43"/>
  <c r="I248" i="43"/>
  <c r="B327" i="43"/>
  <c r="E18" i="43"/>
  <c r="E8" i="43"/>
  <c r="B77" i="43"/>
  <c r="E16" i="43" l="1"/>
  <c r="G21" i="40"/>
  <c r="E21" i="40" s="1"/>
  <c r="L20" i="42"/>
  <c r="R20" i="42" s="1"/>
  <c r="R18" i="42"/>
  <c r="J14" i="42"/>
  <c r="L14" i="42"/>
  <c r="B27" i="43"/>
  <c r="E6" i="43"/>
  <c r="I14" i="43"/>
  <c r="H13" i="40" s="1"/>
  <c r="I13" i="40" s="1"/>
  <c r="E13" i="40" s="1"/>
  <c r="E248" i="43"/>
  <c r="R12" i="42"/>
  <c r="G18" i="40"/>
  <c r="E5" i="40"/>
  <c r="I9" i="43"/>
  <c r="H8" i="40" s="1"/>
  <c r="I8" i="40" s="1"/>
  <c r="E123" i="43"/>
  <c r="R14" i="42" l="1"/>
  <c r="L17" i="42"/>
  <c r="G23" i="40"/>
  <c r="E4" i="45" s="1"/>
  <c r="B102" i="43"/>
  <c r="E9" i="43"/>
  <c r="B227" i="43"/>
  <c r="E14" i="43"/>
  <c r="I18" i="40"/>
  <c r="I23" i="40" s="1"/>
  <c r="E5" i="45" s="1"/>
  <c r="E8" i="40"/>
  <c r="E18" i="40" l="1"/>
  <c r="R17" i="42"/>
  <c r="L21" i="42"/>
  <c r="D7" i="45"/>
  <c r="E7" i="45" s="1"/>
  <c r="E6" i="45" s="1"/>
  <c r="D9" i="45" s="1"/>
  <c r="E9" i="45" s="1"/>
  <c r="E8" i="45" s="1"/>
  <c r="E10" i="45" s="1"/>
  <c r="F7" i="24" s="1"/>
  <c r="E23" i="40"/>
  <c r="H8" i="46" s="1"/>
  <c r="E12" i="45" l="1"/>
  <c r="E11" i="45"/>
  <c r="L24" i="42"/>
  <c r="R21" i="42"/>
  <c r="D19" i="33"/>
  <c r="D18" i="33"/>
  <c r="D17" i="33"/>
  <c r="D16" i="33"/>
  <c r="D15" i="33"/>
  <c r="D14" i="33"/>
  <c r="D13" i="33"/>
  <c r="D12" i="33"/>
  <c r="E13" i="45" l="1"/>
  <c r="D20" i="33"/>
  <c r="D21" i="33" s="1"/>
  <c r="L26" i="42"/>
  <c r="R24" i="42"/>
  <c r="D20" i="27"/>
  <c r="D19" i="27"/>
  <c r="E19" i="27" s="1"/>
  <c r="D18" i="27"/>
  <c r="D17" i="27"/>
  <c r="E17" i="27" s="1"/>
  <c r="D16" i="27"/>
  <c r="E16" i="27" s="1"/>
  <c r="D15" i="27"/>
  <c r="E15" i="27" s="1"/>
  <c r="D12" i="27"/>
  <c r="D9" i="27"/>
  <c r="D8" i="27"/>
  <c r="D7" i="27"/>
  <c r="D6" i="27"/>
  <c r="D5" i="27"/>
  <c r="D10" i="24"/>
  <c r="I20" i="15"/>
  <c r="X31" i="15"/>
  <c r="W31" i="15"/>
  <c r="Y28" i="15"/>
  <c r="X28" i="15"/>
  <c r="W28" i="15"/>
  <c r="Z11" i="15"/>
  <c r="U11" i="15"/>
  <c r="Y32" i="15"/>
  <c r="Y31" i="15"/>
  <c r="W13" i="15" l="1"/>
  <c r="B21" i="15"/>
  <c r="R26" i="42"/>
  <c r="G8" i="46"/>
  <c r="E12" i="46" s="1"/>
  <c r="V28" i="15"/>
  <c r="Q15" i="15" a="1"/>
  <c r="X13" i="15"/>
  <c r="V32" i="15"/>
  <c r="V31" i="15" s="1"/>
  <c r="E18" i="27"/>
  <c r="E14" i="27" s="1"/>
  <c r="E12" i="27"/>
  <c r="E11" i="27" s="1"/>
  <c r="E5" i="27"/>
  <c r="E7" i="27"/>
  <c r="E9" i="27"/>
  <c r="E6" i="27"/>
  <c r="E8" i="27"/>
  <c r="W6" i="15" l="1"/>
  <c r="O15" i="15" a="1"/>
  <c r="O15" i="15" s="1"/>
  <c r="P16" i="15" s="1" a="1"/>
  <c r="P16" i="15" s="1"/>
  <c r="B22" i="15" s="1"/>
  <c r="X6" i="15"/>
  <c r="C15" i="15" s="1"/>
  <c r="W9" i="15"/>
  <c r="Z9" i="15" s="1"/>
  <c r="W7" i="15"/>
  <c r="Z7" i="15" s="1"/>
  <c r="W8" i="15"/>
  <c r="Z8" i="15" s="1"/>
  <c r="X8" i="15"/>
  <c r="Q15" i="15"/>
  <c r="R16" i="15" s="1" a="1"/>
  <c r="R16" i="15" s="1"/>
  <c r="E4" i="27"/>
  <c r="D22" i="27" s="1"/>
  <c r="E22" i="27" s="1"/>
  <c r="E21" i="27" s="1"/>
  <c r="D24" i="27" s="1"/>
  <c r="E24" i="27" s="1"/>
  <c r="E23" i="27" s="1"/>
  <c r="C13" i="27"/>
  <c r="E13" i="27" s="1"/>
  <c r="X7" i="15" l="1"/>
  <c r="X9" i="15"/>
  <c r="D22" i="15"/>
  <c r="Q22" i="15"/>
  <c r="C20" i="27"/>
  <c r="E20" i="27" s="1"/>
  <c r="E10" i="27" s="1"/>
  <c r="E25" i="27" s="1"/>
  <c r="E5" i="24" s="1"/>
  <c r="F5" i="24" s="1"/>
  <c r="D24" i="15" l="1"/>
  <c r="N24" i="15"/>
  <c r="E4" i="24" s="1"/>
  <c r="F4" i="24" s="1"/>
  <c r="E27" i="27"/>
  <c r="E26" i="27"/>
  <c r="F9" i="24" l="1"/>
  <c r="K2" i="11" s="1"/>
  <c r="E28" i="27"/>
  <c r="E10" i="24" l="1"/>
  <c r="K6" i="11"/>
  <c r="F10" i="24" s="1"/>
  <c r="F12" i="24" l="1"/>
  <c r="E13" i="24" s="1"/>
  <c r="F13" i="24" s="1"/>
  <c r="F14" i="24" s="1"/>
  <c r="F7" i="22" s="1"/>
  <c r="D7" i="22" s="1"/>
  <c r="Y14" i="15"/>
  <c r="Y13" i="15" s="1"/>
  <c r="Y6" i="15" s="1"/>
  <c r="V23" i="15"/>
  <c r="V20" i="15" s="1"/>
  <c r="V14" i="15" s="1"/>
  <c r="V13" i="15" s="1"/>
  <c r="Y9" i="15" l="1"/>
  <c r="V9" i="15" s="1"/>
  <c r="Y8" i="15"/>
  <c r="V8" i="15" s="1"/>
  <c r="Y7" i="15"/>
  <c r="V7" i="15" s="1"/>
  <c r="V6" i="15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EKR</author>
  </authors>
  <commentList>
    <comment ref="A11" authorId="0" shapeId="0" xr:uid="{F9AA4BFE-509C-4F0B-9F55-4F368506FFC9}">
      <text>
        <r>
          <rPr>
            <b/>
            <sz val="9"/>
            <color indexed="81"/>
            <rFont val="돋움"/>
            <family val="3"/>
            <charset val="129"/>
          </rPr>
          <t>낙착률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적용</t>
        </r>
        <r>
          <rPr>
            <b/>
            <sz val="9"/>
            <color indexed="81"/>
            <rFont val="Tahoma"/>
            <family val="2"/>
          </rPr>
          <t xml:space="preserve"> x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EKR</author>
  </authors>
  <commentList>
    <comment ref="A4" authorId="0" shapeId="0" xr:uid="{00000000-0006-0000-0200-000001000000}">
      <text>
        <r>
          <rPr>
            <b/>
            <sz val="11"/>
            <color indexed="81"/>
            <rFont val="돋움"/>
            <family val="3"/>
            <charset val="129"/>
          </rPr>
          <t>예산안</t>
        </r>
        <r>
          <rPr>
            <b/>
            <sz val="11"/>
            <color indexed="81"/>
            <rFont val="10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편성</t>
        </r>
        <r>
          <rPr>
            <b/>
            <sz val="11"/>
            <color indexed="81"/>
            <rFont val="10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및</t>
        </r>
        <r>
          <rPr>
            <b/>
            <sz val="11"/>
            <color indexed="81"/>
            <rFont val="10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기금운용계획안</t>
        </r>
        <r>
          <rPr>
            <b/>
            <sz val="11"/>
            <color indexed="81"/>
            <rFont val="10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작성</t>
        </r>
        <r>
          <rPr>
            <b/>
            <sz val="11"/>
            <color indexed="81"/>
            <rFont val="10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세부지침</t>
        </r>
        <r>
          <rPr>
            <b/>
            <sz val="11"/>
            <color indexed="81"/>
            <rFont val="10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기획재정부</t>
        </r>
        <r>
          <rPr>
            <b/>
            <sz val="11"/>
            <color indexed="81"/>
            <rFont val="10"/>
            <family val="2"/>
          </rPr>
          <t>)</t>
        </r>
        <r>
          <rPr>
            <b/>
            <sz val="11"/>
            <color indexed="81"/>
            <rFont val="돋움"/>
            <family val="3"/>
            <charset val="129"/>
          </rPr>
          <t>에</t>
        </r>
        <r>
          <rPr>
            <b/>
            <sz val="11"/>
            <color indexed="81"/>
            <rFont val="10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따라</t>
        </r>
        <r>
          <rPr>
            <b/>
            <sz val="11"/>
            <color indexed="81"/>
            <rFont val="10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매년</t>
        </r>
        <r>
          <rPr>
            <b/>
            <sz val="11"/>
            <color indexed="81"/>
            <rFont val="10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위탁요율</t>
        </r>
        <r>
          <rPr>
            <b/>
            <sz val="11"/>
            <color indexed="81"/>
            <rFont val="10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검토</t>
        </r>
        <r>
          <rPr>
            <b/>
            <sz val="11"/>
            <color indexed="81"/>
            <rFont val="10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필요</t>
        </r>
        <r>
          <rPr>
            <b/>
            <sz val="11"/>
            <color indexed="81"/>
            <rFont val="10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매년</t>
        </r>
        <r>
          <rPr>
            <b/>
            <sz val="11"/>
            <color indexed="81"/>
            <rFont val="10"/>
            <family val="2"/>
          </rPr>
          <t xml:space="preserve"> 5</t>
        </r>
        <r>
          <rPr>
            <b/>
            <sz val="11"/>
            <color indexed="81"/>
            <rFont val="돋움"/>
            <family val="3"/>
            <charset val="129"/>
          </rPr>
          <t>월</t>
        </r>
        <r>
          <rPr>
            <b/>
            <sz val="11"/>
            <color indexed="81"/>
            <rFont val="10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개정</t>
        </r>
        <r>
          <rPr>
            <b/>
            <sz val="11"/>
            <color indexed="81"/>
            <rFont val="10"/>
            <family val="2"/>
          </rPr>
          <t>)</t>
        </r>
      </text>
    </comment>
    <comment ref="O16" authorId="0" shapeId="0" xr:uid="{00000000-0006-0000-0200-000002000000}">
      <text>
        <r>
          <rPr>
            <sz val="9"/>
            <color indexed="81"/>
            <rFont val="돋움"/>
            <family val="3"/>
            <charset val="129"/>
          </rPr>
          <t>기본조사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용역일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경우
</t>
        </r>
        <r>
          <rPr>
            <sz val="9"/>
            <color indexed="81"/>
            <rFont val="Tahoma"/>
            <family val="2"/>
          </rPr>
          <t>=A7</t>
        </r>
        <r>
          <rPr>
            <sz val="9"/>
            <color indexed="81"/>
            <rFont val="돋움"/>
            <family val="3"/>
            <charset val="129"/>
          </rPr>
          <t>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적용</t>
        </r>
        <r>
          <rPr>
            <sz val="9"/>
            <color indexed="81"/>
            <rFont val="Tahoma"/>
            <family val="2"/>
          </rPr>
          <t>("</t>
        </r>
        <r>
          <rPr>
            <sz val="9"/>
            <color indexed="81"/>
            <rFont val="돋움"/>
            <family val="3"/>
            <charset val="129"/>
          </rPr>
          <t>기본조사설계비</t>
        </r>
        <r>
          <rPr>
            <sz val="9"/>
            <color indexed="81"/>
            <rFont val="Tahoma"/>
            <family val="2"/>
          </rPr>
          <t xml:space="preserve">")
</t>
        </r>
        <r>
          <rPr>
            <sz val="9"/>
            <color indexed="81"/>
            <rFont val="돋움"/>
            <family val="3"/>
            <charset val="129"/>
          </rPr>
          <t>실시설계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용역일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
=A8</t>
        </r>
        <r>
          <rPr>
            <sz val="9"/>
            <color indexed="81"/>
            <rFont val="돋움"/>
            <family val="3"/>
            <charset val="129"/>
          </rPr>
          <t>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적용</t>
        </r>
        <r>
          <rPr>
            <sz val="9"/>
            <color indexed="81"/>
            <rFont val="Tahoma"/>
            <family val="2"/>
          </rPr>
          <t>("</t>
        </r>
        <r>
          <rPr>
            <sz val="9"/>
            <color indexed="81"/>
            <rFont val="돋움"/>
            <family val="3"/>
            <charset val="129"/>
          </rPr>
          <t>실시설계비</t>
        </r>
        <r>
          <rPr>
            <sz val="9"/>
            <color indexed="81"/>
            <rFont val="Tahoma"/>
            <family val="2"/>
          </rPr>
          <t xml:space="preserve">")
</t>
        </r>
      </text>
    </comment>
    <comment ref="D18" authorId="0" shapeId="0" xr:uid="{00000000-0006-0000-0200-000003000000}">
      <text>
        <r>
          <rPr>
            <b/>
            <sz val="11"/>
            <color indexed="81"/>
            <rFont val="돋움"/>
            <family val="3"/>
            <charset val="129"/>
          </rPr>
          <t>관급자재 
조달청수수료 제외</t>
        </r>
      </text>
    </comment>
    <comment ref="D19" authorId="0" shapeId="0" xr:uid="{00000000-0006-0000-0200-000004000000}">
      <text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대가기준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제</t>
        </r>
        <r>
          <rPr>
            <b/>
            <sz val="11"/>
            <color indexed="81"/>
            <rFont val="Tahoma"/>
            <family val="2"/>
          </rPr>
          <t>2</t>
        </r>
        <r>
          <rPr>
            <b/>
            <sz val="11"/>
            <color indexed="81"/>
            <rFont val="돋움"/>
            <family val="3"/>
            <charset val="129"/>
          </rPr>
          <t>조</t>
        </r>
        <r>
          <rPr>
            <b/>
            <sz val="11"/>
            <color indexed="81"/>
            <rFont val="Tahoma"/>
            <family val="2"/>
          </rPr>
          <t>)</t>
        </r>
        <r>
          <rPr>
            <sz val="11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돋움"/>
            <family val="3"/>
            <charset val="129"/>
          </rPr>
          <t>제</t>
        </r>
        <r>
          <rPr>
            <sz val="11"/>
            <color indexed="81"/>
            <rFont val="Tahoma"/>
            <family val="2"/>
          </rPr>
          <t>2</t>
        </r>
        <r>
          <rPr>
            <sz val="11"/>
            <color indexed="81"/>
            <rFont val="돋움"/>
            <family val="3"/>
            <charset val="129"/>
          </rPr>
          <t>항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공사비란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총사업비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중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보상비와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시설부대경비</t>
        </r>
        <r>
          <rPr>
            <sz val="11"/>
            <color indexed="81"/>
            <rFont val="Tahoma"/>
            <family val="2"/>
          </rPr>
          <t xml:space="preserve">, </t>
        </r>
        <r>
          <rPr>
            <sz val="11"/>
            <color indexed="81"/>
            <rFont val="돋움"/>
            <family val="3"/>
            <charset val="129"/>
          </rPr>
          <t>부가가치세를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제외한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일체의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금액을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말한다</t>
        </r>
        <r>
          <rPr>
            <sz val="11"/>
            <color indexed="81"/>
            <rFont val="Tahoma"/>
            <family val="2"/>
          </rPr>
          <t xml:space="preserve">.
</t>
        </r>
        <r>
          <rPr>
            <sz val="11"/>
            <color indexed="81"/>
            <rFont val="돋움"/>
            <family val="3"/>
            <charset val="129"/>
          </rPr>
          <t>제</t>
        </r>
        <r>
          <rPr>
            <sz val="11"/>
            <color indexed="81"/>
            <rFont val="Tahoma"/>
            <family val="2"/>
          </rPr>
          <t>3</t>
        </r>
        <r>
          <rPr>
            <sz val="11"/>
            <color indexed="81"/>
            <rFont val="돋움"/>
            <family val="3"/>
            <charset val="129"/>
          </rPr>
          <t>항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요율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대상액이란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제</t>
        </r>
        <r>
          <rPr>
            <sz val="11"/>
            <color indexed="81"/>
            <rFont val="Tahoma"/>
            <family val="2"/>
          </rPr>
          <t>2</t>
        </r>
        <r>
          <rPr>
            <sz val="11"/>
            <color indexed="81"/>
            <rFont val="돋움"/>
            <family val="3"/>
            <charset val="129"/>
          </rPr>
          <t>호의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공사비에서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총사업비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관리지침의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시설부대경비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조정기준에서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정하는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경비를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제외한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금액을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말한다</t>
        </r>
        <r>
          <rPr>
            <sz val="11"/>
            <color indexed="81"/>
            <rFont val="Tahoma"/>
            <family val="2"/>
          </rPr>
          <t xml:space="preserve">.
</t>
        </r>
        <r>
          <rPr>
            <sz val="11"/>
            <color indexed="81"/>
            <rFont val="돋움"/>
            <family val="3"/>
            <charset val="129"/>
          </rPr>
          <t xml:space="preserve">
</t>
        </r>
        <r>
          <rPr>
            <b/>
            <sz val="11"/>
            <color indexed="81"/>
            <rFont val="돋움"/>
            <family val="3"/>
            <charset val="129"/>
          </rPr>
          <t>→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기존대로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순공사비</t>
        </r>
        <r>
          <rPr>
            <b/>
            <sz val="11"/>
            <color indexed="81"/>
            <rFont val="Tahoma"/>
            <family val="2"/>
          </rPr>
          <t>+</t>
        </r>
        <r>
          <rPr>
            <b/>
            <sz val="11"/>
            <color indexed="81"/>
            <rFont val="돋움"/>
            <family val="3"/>
            <charset val="129"/>
          </rPr>
          <t>자재대</t>
        </r>
        <r>
          <rPr>
            <b/>
            <sz val="11"/>
            <color indexed="81"/>
            <rFont val="Tahoma"/>
            <family val="2"/>
          </rPr>
          <t>(VAT</t>
        </r>
        <r>
          <rPr>
            <b/>
            <sz val="11"/>
            <color indexed="81"/>
            <rFont val="돋움"/>
            <family val="3"/>
            <charset val="129"/>
          </rPr>
          <t>제외</t>
        </r>
        <r>
          <rPr>
            <b/>
            <sz val="11"/>
            <color indexed="81"/>
            <rFont val="Tahoma"/>
            <family val="2"/>
          </rPr>
          <t xml:space="preserve">) </t>
        </r>
        <r>
          <rPr>
            <b/>
            <sz val="11"/>
            <color indexed="81"/>
            <rFont val="돋움"/>
            <family val="3"/>
            <charset val="129"/>
          </rPr>
          <t>적용하시면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됩니다</t>
        </r>
        <r>
          <rPr>
            <b/>
            <sz val="11"/>
            <color indexed="81"/>
            <rFont val="Tahoma"/>
            <family val="2"/>
          </rPr>
          <t>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EKR</author>
  </authors>
  <commentList>
    <comment ref="A2" authorId="0" shapeId="0" xr:uid="{00000000-0006-0000-0400-000001000000}">
      <text>
        <r>
          <rPr>
            <b/>
            <sz val="11"/>
            <color indexed="81"/>
            <rFont val="돋움"/>
            <family val="3"/>
            <charset val="129"/>
          </rPr>
          <t>공제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업무요령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제</t>
        </r>
        <r>
          <rPr>
            <b/>
            <sz val="11"/>
            <color indexed="81"/>
            <rFont val="Tahoma"/>
            <family val="2"/>
          </rPr>
          <t>6</t>
        </r>
        <r>
          <rPr>
            <b/>
            <sz val="11"/>
            <color indexed="81"/>
            <rFont val="돋움"/>
            <family val="3"/>
            <charset val="129"/>
          </rPr>
          <t>조
순계약금액</t>
        </r>
        <r>
          <rPr>
            <b/>
            <sz val="11"/>
            <color indexed="81"/>
            <rFont val="Tahoma"/>
            <family val="2"/>
          </rPr>
          <t>: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계약금액</t>
        </r>
        <r>
          <rPr>
            <sz val="11"/>
            <color indexed="81"/>
            <rFont val="Tahoma"/>
            <family val="2"/>
          </rPr>
          <t>(</t>
        </r>
        <r>
          <rPr>
            <sz val="11"/>
            <color indexed="81"/>
            <rFont val="돋움"/>
            <family val="3"/>
            <charset val="129"/>
          </rPr>
          <t>세부설계</t>
        </r>
        <r>
          <rPr>
            <sz val="11"/>
            <color indexed="81"/>
            <rFont val="Tahoma"/>
            <family val="2"/>
          </rPr>
          <t xml:space="preserve">) - </t>
        </r>
        <r>
          <rPr>
            <sz val="11"/>
            <color indexed="81"/>
            <rFont val="돋움"/>
            <family val="3"/>
            <charset val="129"/>
          </rPr>
          <t>부가세</t>
        </r>
        <r>
          <rPr>
            <sz val="11"/>
            <color indexed="81"/>
            <rFont val="Tahoma"/>
            <family val="2"/>
          </rPr>
          <t xml:space="preserve"> - </t>
        </r>
        <r>
          <rPr>
            <sz val="11"/>
            <color indexed="81"/>
            <rFont val="돋움"/>
            <family val="3"/>
            <charset val="129"/>
          </rPr>
          <t>손해배상보험료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또는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공제료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EKR</author>
  </authors>
  <commentList>
    <comment ref="A9" authorId="0" shapeId="0" xr:uid="{2D0C1B3B-3A87-483C-8B27-6F36BE707120}">
      <text>
        <r>
          <rPr>
            <b/>
            <sz val="9"/>
            <color indexed="81"/>
            <rFont val="Tahoma"/>
            <family val="2"/>
          </rPr>
          <t>[</t>
        </r>
        <r>
          <rPr>
            <b/>
            <sz val="9"/>
            <color indexed="81"/>
            <rFont val="돋움"/>
            <family val="3"/>
            <charset val="129"/>
          </rPr>
          <t>측량대가의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  <r>
          <rPr>
            <b/>
            <sz val="9"/>
            <color indexed="81"/>
            <rFont val="Tahoma"/>
            <family val="2"/>
          </rPr>
          <t xml:space="preserve">]
</t>
        </r>
        <r>
          <rPr>
            <b/>
            <sz val="9"/>
            <color indexed="81"/>
            <rFont val="돋움"/>
            <family val="3"/>
            <charset val="129"/>
          </rPr>
          <t>직접인건비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측량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업무에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종사하는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측량기술자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측부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  <r>
          <rPr>
            <b/>
            <sz val="9"/>
            <color indexed="81"/>
            <rFont val="Tahoma"/>
            <family val="2"/>
          </rPr>
          <t>)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EKR</author>
  </authors>
  <commentList>
    <comment ref="Z8" authorId="0" shapeId="0" xr:uid="{5BA852E1-B41A-41E0-9EF5-2CBC566C2C1E}">
      <text>
        <r>
          <rPr>
            <b/>
            <sz val="9"/>
            <color indexed="81"/>
            <rFont val="돋움"/>
            <family val="3"/>
            <charset val="129"/>
          </rPr>
          <t>조사비적산기준</t>
        </r>
      </text>
    </comment>
    <comment ref="Z14" authorId="0" shapeId="0" xr:uid="{4405EAAF-1CD9-44A5-844F-D41DD6943934}">
      <text>
        <r>
          <rPr>
            <b/>
            <sz val="9"/>
            <color indexed="81"/>
            <rFont val="돋움"/>
            <family val="3"/>
            <charset val="129"/>
          </rPr>
          <t xml:space="preserve">조사비적산기준
</t>
        </r>
        <r>
          <rPr>
            <b/>
            <sz val="9"/>
            <color indexed="81"/>
            <rFont val="Tahoma"/>
            <family val="2"/>
          </rPr>
          <t xml:space="preserve"> - GPS </t>
        </r>
        <r>
          <rPr>
            <b/>
            <sz val="9"/>
            <color indexed="81"/>
            <rFont val="돋움"/>
            <family val="3"/>
            <charset val="129"/>
          </rPr>
          <t>적용시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EKR</author>
    <author>조범</author>
  </authors>
  <commentList>
    <comment ref="A3" authorId="0" shapeId="0" xr:uid="{5EBDC76D-274E-474C-AA4A-7807E02C8334}">
      <text>
        <r>
          <rPr>
            <b/>
            <sz val="9"/>
            <color indexed="81"/>
            <rFont val="돋움"/>
            <family val="3"/>
            <charset val="129"/>
          </rPr>
          <t>엔지니어링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임금실태조사결과</t>
        </r>
      </text>
    </comment>
    <comment ref="A4" authorId="0" shapeId="0" xr:uid="{29FEB43E-731B-438F-A99F-249D03A6FD04}">
      <text>
        <r>
          <rPr>
            <b/>
            <sz val="9"/>
            <color indexed="81"/>
            <rFont val="돋움"/>
            <family val="3"/>
            <charset val="129"/>
          </rPr>
          <t>이하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시중노임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단가</t>
        </r>
      </text>
    </comment>
    <comment ref="D15" authorId="0" shapeId="0" xr:uid="{CE956378-2DC5-45B2-8962-3B29295C2447}">
      <text>
        <r>
          <rPr>
            <b/>
            <sz val="9"/>
            <color indexed="81"/>
            <rFont val="Tahoma"/>
            <family val="2"/>
          </rPr>
          <t>CORE SHELL
CORE LIFTER(SINGLE)</t>
        </r>
      </text>
    </comment>
    <comment ref="G16" authorId="0" shapeId="0" xr:uid="{D1C22261-7E87-41F3-A28D-CCB312443E5E}">
      <text>
        <r>
          <rPr>
            <b/>
            <sz val="9"/>
            <color indexed="81"/>
            <rFont val="돋움"/>
            <family val="3"/>
            <charset val="129"/>
          </rPr>
          <t>설계단가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적용기준</t>
        </r>
        <r>
          <rPr>
            <b/>
            <sz val="9"/>
            <color indexed="81"/>
            <rFont val="Tahoma"/>
            <family val="2"/>
          </rPr>
          <t>(2024).pdf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>p.685
5</t>
        </r>
        <r>
          <rPr>
            <b/>
            <sz val="9"/>
            <color indexed="81"/>
            <rFont val="돋움"/>
            <family val="3"/>
            <charset val="129"/>
          </rPr>
          <t>톤</t>
        </r>
        <r>
          <rPr>
            <b/>
            <sz val="9"/>
            <color indexed="81"/>
            <rFont val="Tahoma"/>
            <family val="2"/>
          </rPr>
          <t xml:space="preserve">, 60km
</t>
        </r>
      </text>
    </comment>
    <comment ref="D20" authorId="0" shapeId="0" xr:uid="{17B38AD5-9395-4091-AE22-5FFAD354B2F9}">
      <text>
        <r>
          <rPr>
            <b/>
            <sz val="9"/>
            <color indexed="81"/>
            <rFont val="Tahoma"/>
            <family val="2"/>
          </rPr>
          <t>CORE LIFTER(DOUBLE)
CORE LIFTER CASE</t>
        </r>
      </text>
    </comment>
    <comment ref="D26" authorId="1" shapeId="0" xr:uid="{1841DDAD-212C-4F23-906B-5890034752E3}">
      <text>
        <r>
          <rPr>
            <b/>
            <sz val="9"/>
            <color indexed="81"/>
            <rFont val="굴림"/>
            <family val="3"/>
            <charset val="129"/>
          </rPr>
          <t>조범:</t>
        </r>
        <r>
          <rPr>
            <sz val="9"/>
            <color indexed="81"/>
            <rFont val="굴림"/>
            <family val="3"/>
            <charset val="129"/>
          </rPr>
          <t xml:space="preserve">
유통물가 2월호 1215p
</t>
        </r>
      </text>
    </comment>
    <comment ref="D28" authorId="0" shapeId="0" xr:uid="{22F7282B-49CE-44C8-9D08-583187499A40}">
      <text>
        <r>
          <rPr>
            <b/>
            <sz val="9"/>
            <color indexed="81"/>
            <rFont val="돋움"/>
            <family val="3"/>
            <charset val="129"/>
          </rPr>
          <t>설계단가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적용기준</t>
        </r>
        <r>
          <rPr>
            <b/>
            <sz val="9"/>
            <color indexed="81"/>
            <rFont val="Tahoma"/>
            <family val="2"/>
          </rPr>
          <t>p118</t>
        </r>
      </text>
    </comment>
    <comment ref="D31" authorId="0" shapeId="0" xr:uid="{EB8FAB0B-3B5C-4206-A84E-9CDF69882F82}">
      <text>
        <r>
          <rPr>
            <b/>
            <sz val="9"/>
            <color indexed="81"/>
            <rFont val="돋움"/>
            <family val="3"/>
            <charset val="129"/>
          </rPr>
          <t>물가자료</t>
        </r>
        <r>
          <rPr>
            <b/>
            <sz val="9"/>
            <color indexed="81"/>
            <rFont val="Tahoma"/>
            <family val="2"/>
          </rPr>
          <t xml:space="preserve"> (</t>
        </r>
        <r>
          <rPr>
            <b/>
            <sz val="9"/>
            <color indexed="81"/>
            <rFont val="돋움"/>
            <family val="3"/>
            <charset val="129"/>
          </rPr>
          <t>하</t>
        </r>
        <r>
          <rPr>
            <b/>
            <sz val="9"/>
            <color indexed="81"/>
            <rFont val="Tahoma"/>
            <family val="2"/>
          </rPr>
          <t>) p.32</t>
        </r>
      </text>
    </comment>
    <comment ref="H35" authorId="0" shapeId="0" xr:uid="{D517E80F-B0B7-42DA-8589-8F4F1D2F1BD9}">
      <text>
        <r>
          <rPr>
            <b/>
            <sz val="9"/>
            <color indexed="81"/>
            <rFont val="돋움"/>
            <family val="3"/>
            <charset val="129"/>
          </rPr>
          <t>물가자료</t>
        </r>
        <r>
          <rPr>
            <b/>
            <sz val="9"/>
            <color indexed="81"/>
            <rFont val="Tahoma"/>
            <family val="2"/>
          </rPr>
          <t xml:space="preserve">(2024.9.)
</t>
        </r>
        <r>
          <rPr>
            <b/>
            <sz val="9"/>
            <color indexed="81"/>
            <rFont val="돋움"/>
            <family val="3"/>
            <charset val="129"/>
          </rPr>
          <t>모래</t>
        </r>
        <r>
          <rPr>
            <b/>
            <sz val="9"/>
            <color indexed="81"/>
            <rFont val="Tahoma"/>
            <family val="2"/>
          </rPr>
          <t xml:space="preserve">: p.61 </t>
        </r>
        <r>
          <rPr>
            <b/>
            <sz val="9"/>
            <color indexed="81"/>
            <rFont val="돋움"/>
            <family val="3"/>
            <charset val="129"/>
          </rPr>
          <t>목포
시멘트</t>
        </r>
        <r>
          <rPr>
            <b/>
            <sz val="9"/>
            <color indexed="81"/>
            <rFont val="Tahoma"/>
            <family val="2"/>
          </rPr>
          <t>: p.65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<sst xmlns="http://schemas.openxmlformats.org/spreadsheetml/2006/main" count="3037" uniqueCount="1040">
  <si>
    <t>지구명</t>
    <phoneticPr fontId="9" type="noConversion"/>
  </si>
  <si>
    <t>대상액</t>
  </si>
  <si>
    <t>(단위:천원)</t>
    <phoneticPr fontId="9" type="noConversion"/>
  </si>
  <si>
    <t>비 고</t>
    <phoneticPr fontId="9" type="noConversion"/>
  </si>
  <si>
    <t>구분</t>
    <phoneticPr fontId="9" type="noConversion"/>
  </si>
  <si>
    <t>공사종류</t>
  </si>
  <si>
    <t>표준공사
기간(년)</t>
    <phoneticPr fontId="9" type="noConversion"/>
  </si>
  <si>
    <t>5억원이하</t>
  </si>
  <si>
    <t>5억원초과~10억이하</t>
  </si>
  <si>
    <t>10억초과~20억이하</t>
  </si>
  <si>
    <t>20억초과~30억이하</t>
  </si>
  <si>
    <t>30억초과~50억이하</t>
  </si>
  <si>
    <t>기본요율</t>
  </si>
  <si>
    <t>가산요율</t>
  </si>
  <si>
    <t>교량공사</t>
  </si>
  <si>
    <t>공항건설공사</t>
  </si>
  <si>
    <t>댐축조공사</t>
  </si>
  <si>
    <t>도로공사</t>
  </si>
  <si>
    <t>에너지저장시설공사</t>
  </si>
  <si>
    <t>간척공사</t>
  </si>
  <si>
    <t>항만공사</t>
  </si>
  <si>
    <t>철도공사</t>
  </si>
  <si>
    <t>지하철공사</t>
  </si>
  <si>
    <t>터널공사</t>
  </si>
  <si>
    <t>발전소건설공사</t>
  </si>
  <si>
    <t>쓰레기소각로건설공사</t>
  </si>
  <si>
    <t>폐수처리장건설공사</t>
  </si>
  <si>
    <t>하수종말처리장건설공사</t>
  </si>
  <si>
    <t>상수도(정수장포함)건설공사</t>
  </si>
  <si>
    <t>하수도건설공사</t>
  </si>
  <si>
    <t>관람집회시설공사</t>
  </si>
  <si>
    <t>전시시설공사</t>
  </si>
  <si>
    <t>공용청사건설공사</t>
  </si>
  <si>
    <t>송전공사</t>
  </si>
  <si>
    <t>변전공사</t>
  </si>
  <si>
    <t>공동주택건설공사</t>
  </si>
  <si>
    <t xml:space="preserve">    4. 요율표상의 금액별 요율은 구간요율입니다. </t>
    <phoneticPr fontId="9" type="noConversion"/>
  </si>
  <si>
    <t>계</t>
    <phoneticPr fontId="9" type="noConversion"/>
  </si>
  <si>
    <t>단위</t>
    <phoneticPr fontId="9" type="noConversion"/>
  </si>
  <si>
    <t>비  고</t>
    <phoneticPr fontId="9" type="noConversion"/>
  </si>
  <si>
    <t>인부임</t>
    <phoneticPr fontId="9" type="noConversion"/>
  </si>
  <si>
    <t>인</t>
    <phoneticPr fontId="9" type="noConversion"/>
  </si>
  <si>
    <t>소  계</t>
    <phoneticPr fontId="9" type="noConversion"/>
  </si>
  <si>
    <t>재료비</t>
    <phoneticPr fontId="9" type="noConversion"/>
  </si>
  <si>
    <t>개</t>
    <phoneticPr fontId="9" type="noConversion"/>
  </si>
  <si>
    <t>일</t>
    <phoneticPr fontId="9" type="noConversion"/>
  </si>
  <si>
    <t>지구명</t>
  </si>
  <si>
    <t>주요공종</t>
  </si>
  <si>
    <t>용 역 일 수</t>
  </si>
  <si>
    <t>총</t>
  </si>
  <si>
    <t>(A)+(B)</t>
  </si>
  <si>
    <r>
      <t>외업일수</t>
    </r>
    <r>
      <rPr>
        <sz val="12"/>
        <color indexed="8"/>
        <rFont val="휴먼명조"/>
        <family val="3"/>
        <charset val="129"/>
      </rPr>
      <t>(A)</t>
    </r>
  </si>
  <si>
    <r>
      <t>내업일수</t>
    </r>
    <r>
      <rPr>
        <sz val="12"/>
        <color indexed="8"/>
        <rFont val="휴먼명조"/>
        <family val="3"/>
        <charset val="129"/>
      </rPr>
      <t>(B)</t>
    </r>
  </si>
  <si>
    <r>
      <t>기본</t>
    </r>
    <r>
      <rPr>
        <sz val="12"/>
        <color indexed="8"/>
        <rFont val="휴먼명조"/>
        <family val="3"/>
        <charset val="129"/>
      </rPr>
      <t>(a)</t>
    </r>
  </si>
  <si>
    <r>
      <t>추가</t>
    </r>
    <r>
      <rPr>
        <sz val="12"/>
        <color indexed="8"/>
        <rFont val="휴먼명조"/>
        <family val="3"/>
        <charset val="129"/>
      </rPr>
      <t>(b)</t>
    </r>
  </si>
  <si>
    <r>
      <t>기본</t>
    </r>
    <r>
      <rPr>
        <sz val="12"/>
        <color indexed="8"/>
        <rFont val="휴먼명조"/>
        <family val="3"/>
        <charset val="129"/>
      </rPr>
      <t>(c)</t>
    </r>
  </si>
  <si>
    <r>
      <t>추가</t>
    </r>
    <r>
      <rPr>
        <sz val="12"/>
        <color indexed="8"/>
        <rFont val="휴먼명조"/>
        <family val="3"/>
        <charset val="129"/>
      </rPr>
      <t>(d)</t>
    </r>
  </si>
  <si>
    <t>총사업비
(백만원)</t>
    <phoneticPr fontId="9" type="noConversion"/>
  </si>
  <si>
    <t>구분</t>
  </si>
  <si>
    <t>천원</t>
  </si>
  <si>
    <t>세부설계비 :</t>
    <phoneticPr fontId="9" type="noConversion"/>
  </si>
  <si>
    <t>세부</t>
  </si>
  <si>
    <t>요율</t>
    <phoneticPr fontId="9" type="noConversion"/>
  </si>
  <si>
    <t>천원</t>
    <phoneticPr fontId="9" type="noConversion"/>
  </si>
  <si>
    <t>총사업비 :</t>
    <phoneticPr fontId="9" type="noConversion"/>
  </si>
  <si>
    <t xml:space="preserve">※. </t>
  </si>
  <si>
    <t>기본조사 및 세부설계   : 기준요율의 100%</t>
    <phoneticPr fontId="9" type="noConversion"/>
  </si>
  <si>
    <t>까지</t>
  </si>
  <si>
    <t>구  분</t>
  </si>
  <si>
    <t>500억원</t>
  </si>
  <si>
    <t>200억원</t>
  </si>
  <si>
    <t>100억원</t>
  </si>
  <si>
    <t>50억원</t>
  </si>
  <si>
    <t>20억원</t>
  </si>
  <si>
    <t>10억원</t>
  </si>
  <si>
    <t>▣ 용역일수 산출내역</t>
    <phoneticPr fontId="9" type="noConversion"/>
  </si>
  <si>
    <t>비고</t>
    <phoneticPr fontId="9" type="noConversion"/>
  </si>
  <si>
    <t xml:space="preserve">  대상액</t>
    <phoneticPr fontId="9" type="noConversion"/>
  </si>
  <si>
    <t>▣ 엔지니어링공제조합 실시설계 공제요율 (2019.12.30. 이후부터 적용)</t>
    <phoneticPr fontId="9" type="noConversion"/>
  </si>
  <si>
    <t>ㄱ</t>
    <phoneticPr fontId="9" type="noConversion"/>
  </si>
  <si>
    <t xml:space="preserve">금액 : </t>
    <phoneticPr fontId="9" type="noConversion"/>
  </si>
  <si>
    <t>5억원</t>
    <phoneticPr fontId="9" type="noConversion"/>
  </si>
  <si>
    <t>3억원</t>
    <phoneticPr fontId="9" type="noConversion"/>
  </si>
  <si>
    <t>2억원</t>
    <phoneticPr fontId="9" type="noConversion"/>
  </si>
  <si>
    <t>1억원</t>
    <phoneticPr fontId="9" type="noConversion"/>
  </si>
  <si>
    <t>0.5억원</t>
    <phoneticPr fontId="9" type="noConversion"/>
  </si>
  <si>
    <t>30억원</t>
    <phoneticPr fontId="9" type="noConversion"/>
  </si>
  <si>
    <t>300억원</t>
    <phoneticPr fontId="9" type="noConversion"/>
  </si>
  <si>
    <t>기본조사설계비</t>
    <phoneticPr fontId="9" type="noConversion"/>
  </si>
  <si>
    <t>실시설계비</t>
    <phoneticPr fontId="9" type="noConversion"/>
  </si>
  <si>
    <t>공사감리비(단순)</t>
    <phoneticPr fontId="9" type="noConversion"/>
  </si>
  <si>
    <t>공사감리비(보통)</t>
    <phoneticPr fontId="9" type="noConversion"/>
  </si>
  <si>
    <t>공사감리비(복잡)</t>
    <phoneticPr fontId="9" type="noConversion"/>
  </si>
  <si>
    <t>시설부대비</t>
    <phoneticPr fontId="9" type="noConversion"/>
  </si>
  <si>
    <t>구    분</t>
    <phoneticPr fontId="9" type="noConversion"/>
  </si>
  <si>
    <t>사   업   비</t>
    <phoneticPr fontId="85" type="noConversion"/>
  </si>
  <si>
    <t>계</t>
    <phoneticPr fontId="85" type="noConversion"/>
  </si>
  <si>
    <t>합    계</t>
    <phoneticPr fontId="9" type="noConversion"/>
  </si>
  <si>
    <t>국     비</t>
    <phoneticPr fontId="9" type="noConversion"/>
  </si>
  <si>
    <t>도     비</t>
    <phoneticPr fontId="85" type="noConversion"/>
  </si>
  <si>
    <t>군     비</t>
    <phoneticPr fontId="9" type="noConversion"/>
  </si>
  <si>
    <t>&lt; 지   출 &gt;</t>
    <phoneticPr fontId="85" type="noConversion"/>
  </si>
  <si>
    <t>□ 공 사 비</t>
    <phoneticPr fontId="9" type="noConversion"/>
  </si>
  <si>
    <t xml:space="preserve"> ○ 순공사비</t>
    <phoneticPr fontId="9" type="noConversion"/>
  </si>
  <si>
    <t xml:space="preserve">    - 부대공사</t>
    <phoneticPr fontId="9" type="noConversion"/>
  </si>
  <si>
    <t xml:space="preserve"> ○ 지급자재대</t>
    <phoneticPr fontId="9" type="noConversion"/>
  </si>
  <si>
    <t xml:space="preserve"> ○ 기타공사비</t>
    <phoneticPr fontId="9" type="noConversion"/>
  </si>
  <si>
    <t xml:space="preserve">    - 폐기물처리비</t>
    <phoneticPr fontId="9" type="noConversion"/>
  </si>
  <si>
    <t>□ 보 상 비</t>
    <phoneticPr fontId="9" type="noConversion"/>
  </si>
  <si>
    <t xml:space="preserve"> ○ 직접보상비</t>
    <phoneticPr fontId="9" type="noConversion"/>
  </si>
  <si>
    <t xml:space="preserve"> ○ 간접보상비</t>
    <phoneticPr fontId="9" type="noConversion"/>
  </si>
  <si>
    <t>□ 시설부대경비</t>
    <phoneticPr fontId="9" type="noConversion"/>
  </si>
  <si>
    <t xml:space="preserve"> ○ 측량설계비</t>
    <phoneticPr fontId="9" type="noConversion"/>
  </si>
  <si>
    <t xml:space="preserve">    - 기본조사비</t>
    <phoneticPr fontId="9" type="noConversion"/>
  </si>
  <si>
    <t xml:space="preserve">    - 세부설계비</t>
    <phoneticPr fontId="9" type="noConversion"/>
  </si>
  <si>
    <t xml:space="preserve"> ○ 공사감리비</t>
    <phoneticPr fontId="9" type="noConversion"/>
  </si>
  <si>
    <t xml:space="preserve"> ○ 사업관리비</t>
    <phoneticPr fontId="9" type="noConversion"/>
  </si>
  <si>
    <t xml:space="preserve">    - 위탁요율(2025년도 예산안 편성 및 기금운용계획안 작성 세부지침(2024.5.))</t>
    <phoneticPr fontId="9" type="noConversion"/>
  </si>
  <si>
    <t>~</t>
    <phoneticPr fontId="9" type="noConversion"/>
  </si>
  <si>
    <r>
      <rPr>
        <b/>
        <sz val="11"/>
        <rFont val="돋움"/>
        <family val="3"/>
        <charset val="129"/>
      </rPr>
      <t>억원</t>
    </r>
    <r>
      <rPr>
        <sz val="11"/>
        <rFont val="돋움"/>
        <family val="3"/>
        <charset val="129"/>
      </rPr>
      <t>부터</t>
    </r>
    <phoneticPr fontId="9" type="noConversion"/>
  </si>
  <si>
    <r>
      <rPr>
        <b/>
        <sz val="11"/>
        <rFont val="돋움"/>
        <family val="3"/>
        <charset val="129"/>
      </rPr>
      <t>억원</t>
    </r>
    <r>
      <rPr>
        <sz val="11"/>
        <rFont val="돋움"/>
        <family val="3"/>
        <charset val="129"/>
      </rPr>
      <t>까지</t>
    </r>
    <phoneticPr fontId="9" type="noConversion"/>
  </si>
  <si>
    <t xml:space="preserve">   - 요 율 대 상 액    :</t>
    <phoneticPr fontId="9" type="noConversion"/>
  </si>
  <si>
    <t>0억원</t>
    <phoneticPr fontId="9" type="noConversion"/>
  </si>
  <si>
    <t>대상지구 요율구간</t>
    <phoneticPr fontId="9" type="noConversion"/>
  </si>
  <si>
    <t>공        종</t>
    <phoneticPr fontId="9" type="noConversion"/>
  </si>
  <si>
    <t>규    격</t>
    <phoneticPr fontId="9" type="noConversion"/>
  </si>
  <si>
    <t>비      고</t>
    <phoneticPr fontId="9" type="noConversion"/>
  </si>
  <si>
    <t>식</t>
    <phoneticPr fontId="9" type="noConversion"/>
  </si>
  <si>
    <t>%</t>
    <phoneticPr fontId="9" type="noConversion"/>
  </si>
  <si>
    <t>용  역  비</t>
    <phoneticPr fontId="9" type="noConversion"/>
  </si>
  <si>
    <t>(천단위이하절삭)</t>
    <phoneticPr fontId="9" type="noConversion"/>
  </si>
  <si>
    <t xml:space="preserve">   1. 설 계 비</t>
    <phoneticPr fontId="9" type="noConversion"/>
  </si>
  <si>
    <t>단  가(천 원)</t>
    <phoneticPr fontId="9" type="noConversion"/>
  </si>
  <si>
    <t>금  액(천 원)</t>
    <phoneticPr fontId="9" type="noConversion"/>
  </si>
  <si>
    <t>단 위</t>
    <phoneticPr fontId="9" type="noConversion"/>
  </si>
  <si>
    <t>수  량</t>
    <phoneticPr fontId="9" type="noConversion"/>
  </si>
  <si>
    <t xml:space="preserve"> 2. 적용요율 = 기본요율 + 적용가산요율</t>
  </si>
  <si>
    <t xml:space="preserve"> 3. 적용가산요율 = 가산요율 × 표준공사기간초과일수/365</t>
  </si>
  <si>
    <t>초과일수</t>
  </si>
  <si>
    <t xml:space="preserve">   2. 측 량 비</t>
    <phoneticPr fontId="9" type="noConversion"/>
  </si>
  <si>
    <t xml:space="preserve">   3. 토질조사비</t>
    <phoneticPr fontId="9" type="noConversion"/>
  </si>
  <si>
    <t xml:space="preserve"> 1. 공제료 산정방법 :  순계약금액 × 적용요율</t>
    <phoneticPr fontId="9" type="noConversion"/>
  </si>
  <si>
    <t>순계약금액</t>
    <phoneticPr fontId="9" type="noConversion"/>
  </si>
  <si>
    <t>용역금액(순계약금액)</t>
    <phoneticPr fontId="9" type="noConversion"/>
  </si>
  <si>
    <t>수수료(천원)</t>
    <phoneticPr fontId="9" type="noConversion"/>
  </si>
  <si>
    <t>설계용역비</t>
    <phoneticPr fontId="9" type="noConversion"/>
  </si>
  <si>
    <t>(A)</t>
    <phoneticPr fontId="9" type="noConversion"/>
  </si>
  <si>
    <t>(B)</t>
    <phoneticPr fontId="9" type="noConversion"/>
  </si>
  <si>
    <t xml:space="preserve"> - 설계용역비 계</t>
    <phoneticPr fontId="9" type="noConversion"/>
  </si>
  <si>
    <t xml:space="preserve"> - 손해배상공제수수료</t>
    <phoneticPr fontId="9" type="noConversion"/>
  </si>
  <si>
    <t>부  가  세</t>
    <phoneticPr fontId="9" type="noConversion"/>
  </si>
  <si>
    <t>소      계</t>
    <phoneticPr fontId="9" type="noConversion"/>
  </si>
  <si>
    <t xml:space="preserve">    - 순공사비+자재대  :</t>
    <phoneticPr fontId="9" type="noConversion"/>
  </si>
  <si>
    <t>구     분</t>
    <phoneticPr fontId="9" type="noConversion"/>
  </si>
  <si>
    <t>수량</t>
    <phoneticPr fontId="9" type="noConversion"/>
  </si>
  <si>
    <t>단가(원)</t>
    <phoneticPr fontId="9" type="noConversion"/>
  </si>
  <si>
    <t>금   액</t>
    <phoneticPr fontId="9" type="noConversion"/>
  </si>
  <si>
    <t>1. 직접인건비</t>
    <phoneticPr fontId="9" type="noConversion"/>
  </si>
  <si>
    <t>□ 고급기술자</t>
    <phoneticPr fontId="9" type="noConversion"/>
  </si>
  <si>
    <t>인</t>
    <phoneticPr fontId="127" type="noConversion"/>
  </si>
  <si>
    <t>□ 중급기술자</t>
    <phoneticPr fontId="9" type="noConversion"/>
  </si>
  <si>
    <t>"</t>
    <phoneticPr fontId="9" type="noConversion"/>
  </si>
  <si>
    <t>□ 초급기술자</t>
    <phoneticPr fontId="9" type="noConversion"/>
  </si>
  <si>
    <t>□ 초급기능사</t>
    <phoneticPr fontId="9" type="noConversion"/>
  </si>
  <si>
    <t>□ 측        부</t>
    <phoneticPr fontId="9" type="noConversion"/>
  </si>
  <si>
    <t>2. 직접경비</t>
    <phoneticPr fontId="9" type="noConversion"/>
  </si>
  <si>
    <t>□ 노  임</t>
    <phoneticPr fontId="9" type="noConversion"/>
  </si>
  <si>
    <t xml:space="preserve"> </t>
    <phoneticPr fontId="9" type="noConversion"/>
  </si>
  <si>
    <t>-인  부</t>
    <phoneticPr fontId="9" type="noConversion"/>
  </si>
  <si>
    <t>□ 여 비</t>
    <phoneticPr fontId="9" type="noConversion"/>
  </si>
  <si>
    <t>(공무원여비규정, 별표2)</t>
    <phoneticPr fontId="9" type="noConversion"/>
  </si>
  <si>
    <t>□ 재료비</t>
    <phoneticPr fontId="9" type="noConversion"/>
  </si>
  <si>
    <t>-석항</t>
    <phoneticPr fontId="9" type="noConversion"/>
  </si>
  <si>
    <t>-항목(A항)</t>
    <phoneticPr fontId="9" type="noConversion"/>
  </si>
  <si>
    <t>-항목(B항)</t>
    <phoneticPr fontId="9" type="noConversion"/>
  </si>
  <si>
    <t>-항목(C항)</t>
    <phoneticPr fontId="9" type="noConversion"/>
  </si>
  <si>
    <t>-측량선[22.4kw,측량용]</t>
    <phoneticPr fontId="9" type="noConversion"/>
  </si>
  <si>
    <t>□ 임차료</t>
    <phoneticPr fontId="9" type="noConversion"/>
  </si>
  <si>
    <t>일</t>
    <phoneticPr fontId="127" type="noConversion"/>
  </si>
  <si>
    <t>공사계약단가적용(중형 전기차)</t>
    <phoneticPr fontId="9" type="noConversion"/>
  </si>
  <si>
    <t>3. 제경비</t>
    <phoneticPr fontId="9" type="noConversion"/>
  </si>
  <si>
    <t>- 직접인건비 × 110%</t>
    <phoneticPr fontId="9" type="noConversion"/>
  </si>
  <si>
    <t>4. 기술료</t>
    <phoneticPr fontId="9" type="noConversion"/>
  </si>
  <si>
    <t>- (직접인건비+제경비)×20%</t>
    <phoneticPr fontId="9" type="noConversion"/>
  </si>
  <si>
    <t>손해배상보험료</t>
    <phoneticPr fontId="9" type="noConversion"/>
  </si>
  <si>
    <t>엔지니어링 손해배상공제 요율</t>
    <phoneticPr fontId="127" type="noConversion"/>
  </si>
  <si>
    <t>부   가   세(VAT)</t>
    <phoneticPr fontId="9" type="noConversion"/>
  </si>
  <si>
    <t>합          계</t>
    <phoneticPr fontId="9" type="noConversion"/>
  </si>
  <si>
    <t>측량대가의 기준</t>
    <phoneticPr fontId="127" type="noConversion"/>
  </si>
  <si>
    <t>* 품의할증 : 표준품셈 1-16 품의할증 준용</t>
    <phoneticPr fontId="127" type="noConversion"/>
  </si>
  <si>
    <t>* 직접경비 : 운반비, 기기상각비 및 정비비 등은 실정에 따라 별도로 계상한다.</t>
    <phoneticPr fontId="127" type="noConversion"/>
  </si>
  <si>
    <t xml:space="preserve">수혜면적 : </t>
    <phoneticPr fontId="127" type="noConversion"/>
  </si>
  <si>
    <t>ha</t>
    <phoneticPr fontId="127" type="noConversion"/>
  </si>
  <si>
    <t>업무량</t>
    <phoneticPr fontId="9" type="noConversion"/>
  </si>
  <si>
    <t>1 일  작 업 기 준</t>
    <phoneticPr fontId="9" type="noConversion"/>
  </si>
  <si>
    <t>소 요 량</t>
    <phoneticPr fontId="9" type="noConversion"/>
  </si>
  <si>
    <t>차 량</t>
    <phoneticPr fontId="9" type="noConversion"/>
  </si>
  <si>
    <t>비  고
(할증은 별도 계상)</t>
    <phoneticPr fontId="9" type="noConversion"/>
  </si>
  <si>
    <t>작업량</t>
    <phoneticPr fontId="9" type="noConversion"/>
  </si>
  <si>
    <t>기술자</t>
    <phoneticPr fontId="9" type="noConversion"/>
  </si>
  <si>
    <t>인부</t>
    <phoneticPr fontId="9" type="noConversion"/>
  </si>
  <si>
    <t>측부</t>
    <phoneticPr fontId="9" type="noConversion"/>
  </si>
  <si>
    <t>항목</t>
    <phoneticPr fontId="9" type="noConversion"/>
  </si>
  <si>
    <t>측부</t>
    <phoneticPr fontId="127" type="noConversion"/>
  </si>
  <si>
    <t>석</t>
    <phoneticPr fontId="9" type="noConversion"/>
  </si>
  <si>
    <t>A</t>
    <phoneticPr fontId="9" type="noConversion"/>
  </si>
  <si>
    <t>B</t>
    <phoneticPr fontId="9" type="noConversion"/>
  </si>
  <si>
    <t>C</t>
    <phoneticPr fontId="9" type="noConversion"/>
  </si>
  <si>
    <t>특급</t>
    <phoneticPr fontId="9" type="noConversion"/>
  </si>
  <si>
    <t>고급</t>
    <phoneticPr fontId="9" type="noConversion"/>
  </si>
  <si>
    <t>중급</t>
    <phoneticPr fontId="9" type="noConversion"/>
  </si>
  <si>
    <t>초급</t>
    <phoneticPr fontId="9" type="noConversion"/>
  </si>
  <si>
    <t>초급
기능사</t>
    <phoneticPr fontId="9" type="noConversion"/>
  </si>
  <si>
    <t>■ 수준측량</t>
    <phoneticPr fontId="9" type="noConversion"/>
  </si>
  <si>
    <t>ㅇ 수준측량</t>
    <phoneticPr fontId="9" type="noConversion"/>
  </si>
  <si>
    <t>km</t>
  </si>
  <si>
    <t>기본,세부</t>
    <phoneticPr fontId="127" type="noConversion"/>
  </si>
  <si>
    <t>p.17</t>
    <phoneticPr fontId="127" type="noConversion"/>
  </si>
  <si>
    <t xml:space="preserve">  - 답사선점</t>
    <phoneticPr fontId="127" type="noConversion"/>
  </si>
  <si>
    <t xml:space="preserve">  - 관측</t>
    <phoneticPr fontId="127" type="noConversion"/>
  </si>
  <si>
    <t>■ 기준점측량</t>
    <phoneticPr fontId="9" type="noConversion"/>
  </si>
  <si>
    <t>ㅇ 1급 기준점측량</t>
    <phoneticPr fontId="9" type="noConversion"/>
  </si>
  <si>
    <t>점</t>
    <phoneticPr fontId="9" type="noConversion"/>
  </si>
  <si>
    <t>p.18</t>
    <phoneticPr fontId="127" type="noConversion"/>
  </si>
  <si>
    <t xml:space="preserve">  - 조표</t>
    <phoneticPr fontId="127" type="noConversion"/>
  </si>
  <si>
    <t>GPS(62.5%)</t>
    <phoneticPr fontId="127" type="noConversion"/>
  </si>
  <si>
    <t>ㅇ 2급 기준점측량</t>
    <phoneticPr fontId="127" type="noConversion"/>
  </si>
  <si>
    <t>ㅇ 3급 기준점측량</t>
    <phoneticPr fontId="127" type="noConversion"/>
  </si>
  <si>
    <t>ㅇ 4급 기준점측량</t>
    <phoneticPr fontId="127" type="noConversion"/>
  </si>
  <si>
    <t>■ 지형측량</t>
    <phoneticPr fontId="9" type="noConversion"/>
  </si>
  <si>
    <t>ㅇ 지형현황측량(S=1/500∼600)</t>
    <phoneticPr fontId="9" type="noConversion"/>
  </si>
  <si>
    <t>ha</t>
  </si>
  <si>
    <t>세부</t>
    <phoneticPr fontId="127" type="noConversion"/>
  </si>
  <si>
    <t>p.20</t>
    <phoneticPr fontId="127" type="noConversion"/>
  </si>
  <si>
    <t>ㅇ 지형현황측량(S=1/1,200)</t>
    <phoneticPr fontId="9" type="noConversion"/>
  </si>
  <si>
    <t>유수지 내용적, 개간, 개답, 경지정리(전)</t>
    <phoneticPr fontId="127" type="noConversion"/>
  </si>
  <si>
    <t>p.21</t>
    <phoneticPr fontId="127" type="noConversion"/>
  </si>
  <si>
    <t>경지정리(답), 간석지(내부개답)</t>
    <phoneticPr fontId="127" type="noConversion"/>
  </si>
  <si>
    <t>ㅇ 구역내 고저측량(답)</t>
    <phoneticPr fontId="9" type="noConversion"/>
  </si>
  <si>
    <t>p.22</t>
    <phoneticPr fontId="127" type="noConversion"/>
  </si>
  <si>
    <t>ㅇ 구역내 고저측량(전,임야)</t>
    <phoneticPr fontId="9" type="noConversion"/>
  </si>
  <si>
    <t>ㅇ 구역내 고저측량(기경지정리 답)</t>
    <phoneticPr fontId="9" type="noConversion"/>
  </si>
  <si>
    <r>
      <t>ㅇ 지형현황측량</t>
    </r>
    <r>
      <rPr>
        <sz val="9"/>
        <color indexed="8"/>
        <rFont val="굴림"/>
        <family val="3"/>
        <charset val="129"/>
      </rPr>
      <t>(토탈, 지오디메터 등)</t>
    </r>
    <phoneticPr fontId="9" type="noConversion"/>
  </si>
  <si>
    <t>평지</t>
    <phoneticPr fontId="127" type="noConversion"/>
  </si>
  <si>
    <t>p.23, GPS(90%)</t>
    <phoneticPr fontId="127" type="noConversion"/>
  </si>
  <si>
    <t>구릉지 및 산지</t>
    <phoneticPr fontId="127" type="noConversion"/>
  </si>
  <si>
    <t>시가지</t>
    <phoneticPr fontId="127" type="noConversion"/>
  </si>
  <si>
    <t>ㅇ 저수지 내용적 측량</t>
    <phoneticPr fontId="9" type="noConversion"/>
  </si>
  <si>
    <t>p.24, GPS(90%)</t>
    <phoneticPr fontId="127" type="noConversion"/>
  </si>
  <si>
    <t>■ 노선측량</t>
    <phoneticPr fontId="9" type="noConversion"/>
  </si>
  <si>
    <r>
      <t>ㅇ 용‧배수로 등(농</t>
    </r>
    <r>
      <rPr>
        <sz val="9"/>
        <color indexed="8"/>
        <rFont val="돋움"/>
        <family val="3"/>
        <charset val="129"/>
      </rPr>
      <t>경지</t>
    </r>
    <r>
      <rPr>
        <sz val="9"/>
        <color indexed="8"/>
        <rFont val="휴먼명조"/>
        <family val="3"/>
        <charset val="129"/>
      </rPr>
      <t>,</t>
    </r>
    <r>
      <rPr>
        <sz val="9"/>
        <color indexed="8"/>
        <rFont val="돋움"/>
        <family val="3"/>
        <charset val="129"/>
      </rPr>
      <t>구릉지</t>
    </r>
    <r>
      <rPr>
        <sz val="9"/>
        <color indexed="8"/>
        <rFont val="휴먼명조"/>
        <family val="3"/>
        <charset val="129"/>
      </rPr>
      <t>)</t>
    </r>
    <r>
      <rPr>
        <sz val="9"/>
        <color indexed="8"/>
        <rFont val="돋움"/>
        <family val="3"/>
        <charset val="129"/>
      </rPr>
      <t>노선측량</t>
    </r>
    <phoneticPr fontId="9" type="noConversion"/>
  </si>
  <si>
    <t>기본</t>
    <phoneticPr fontId="127" type="noConversion"/>
  </si>
  <si>
    <t>p.25</t>
    <phoneticPr fontId="127" type="noConversion"/>
  </si>
  <si>
    <t xml:space="preserve">  - 노선선정</t>
    <phoneticPr fontId="127" type="noConversion"/>
  </si>
  <si>
    <t xml:space="preserve">  - 노선선점</t>
    <phoneticPr fontId="127" type="noConversion"/>
  </si>
  <si>
    <t xml:space="preserve">  - 중심선 측량</t>
    <phoneticPr fontId="127" type="noConversion"/>
  </si>
  <si>
    <t>GPS(90%)</t>
  </si>
  <si>
    <t xml:space="preserve">  - 종단 측량</t>
    <phoneticPr fontId="127" type="noConversion"/>
  </si>
  <si>
    <t xml:space="preserve">  - 횡단 측량</t>
    <phoneticPr fontId="127" type="noConversion"/>
  </si>
  <si>
    <t xml:space="preserve">  - IP 위치 측량</t>
    <phoneticPr fontId="127" type="noConversion"/>
  </si>
  <si>
    <r>
      <t>ㅇ 용‧배수로 등</t>
    </r>
    <r>
      <rPr>
        <sz val="9"/>
        <color indexed="8"/>
        <rFont val="휴먼명조"/>
        <family val="3"/>
        <charset val="129"/>
      </rPr>
      <t>(</t>
    </r>
    <r>
      <rPr>
        <sz val="9"/>
        <color indexed="8"/>
        <rFont val="돋움"/>
        <family val="3"/>
        <charset val="129"/>
      </rPr>
      <t>산</t>
    </r>
    <r>
      <rPr>
        <sz val="9"/>
        <color indexed="8"/>
        <rFont val="휴먼명조"/>
        <family val="3"/>
        <charset val="129"/>
      </rPr>
      <t xml:space="preserve">, </t>
    </r>
    <r>
      <rPr>
        <sz val="9"/>
        <color indexed="8"/>
        <rFont val="돋움"/>
        <family val="3"/>
        <charset val="129"/>
      </rPr>
      <t>임야지</t>
    </r>
    <r>
      <rPr>
        <sz val="9"/>
        <color indexed="8"/>
        <rFont val="휴먼명조"/>
        <family val="3"/>
        <charset val="129"/>
      </rPr>
      <t>)</t>
    </r>
    <r>
      <rPr>
        <sz val="9"/>
        <color indexed="8"/>
        <rFont val="돋움"/>
        <family val="3"/>
        <charset val="129"/>
      </rPr>
      <t>노선측량</t>
    </r>
    <phoneticPr fontId="9" type="noConversion"/>
  </si>
  <si>
    <t>기본조사, 노폭 10m기준</t>
    <phoneticPr fontId="9" type="noConversion"/>
  </si>
  <si>
    <t>기본</t>
    <phoneticPr fontId="9" type="noConversion"/>
  </si>
  <si>
    <t>p.26</t>
    <phoneticPr fontId="127" type="noConversion"/>
  </si>
  <si>
    <t>실시조사, 노폭 10m기준</t>
    <phoneticPr fontId="9" type="noConversion"/>
  </si>
  <si>
    <t>세부</t>
    <phoneticPr fontId="9" type="noConversion"/>
  </si>
  <si>
    <r>
      <t>ㅇ 용‧배수로 등</t>
    </r>
    <r>
      <rPr>
        <sz val="9"/>
        <color indexed="8"/>
        <rFont val="굴림"/>
        <family val="3"/>
        <charset val="129"/>
      </rPr>
      <t>(농경지</t>
    </r>
    <r>
      <rPr>
        <sz val="9"/>
        <color indexed="8"/>
        <rFont val="굴림"/>
        <family val="3"/>
        <charset val="129"/>
      </rPr>
      <t>,구릉지</t>
    </r>
    <r>
      <rPr>
        <sz val="9"/>
        <color indexed="8"/>
        <rFont val="굴림"/>
        <family val="3"/>
        <charset val="129"/>
      </rPr>
      <t>)노선지형측량</t>
    </r>
    <phoneticPr fontId="9" type="noConversion"/>
  </si>
  <si>
    <t>km</t>
    <phoneticPr fontId="9" type="noConversion"/>
  </si>
  <si>
    <t>실시조사 S=1/1000, 노폭 좌우30m</t>
    <phoneticPr fontId="9" type="noConversion"/>
  </si>
  <si>
    <t>p.27</t>
    <phoneticPr fontId="127" type="noConversion"/>
  </si>
  <si>
    <r>
      <t>ㅇ 용‧배수로 등</t>
    </r>
    <r>
      <rPr>
        <sz val="9"/>
        <color indexed="8"/>
        <rFont val="굴림"/>
        <family val="3"/>
        <charset val="129"/>
      </rPr>
      <t>(산,임야)노선지형측량</t>
    </r>
    <phoneticPr fontId="9" type="noConversion"/>
  </si>
  <si>
    <t>ㅇ 제당노선측량</t>
    <phoneticPr fontId="9" type="noConversion"/>
  </si>
  <si>
    <t>m</t>
    <phoneticPr fontId="9" type="noConversion"/>
  </si>
  <si>
    <t>p.28</t>
    <phoneticPr fontId="127" type="noConversion"/>
  </si>
  <si>
    <t xml:space="preserve">  - 선정</t>
    <phoneticPr fontId="127" type="noConversion"/>
  </si>
  <si>
    <t>개소</t>
    <phoneticPr fontId="127" type="noConversion"/>
  </si>
  <si>
    <t xml:space="preserve">  - 선점</t>
    <phoneticPr fontId="127" type="noConversion"/>
  </si>
  <si>
    <t>m</t>
    <phoneticPr fontId="127" type="noConversion"/>
  </si>
  <si>
    <r>
      <t>ㅇ 물넘이 방수로</t>
    </r>
    <r>
      <rPr>
        <sz val="9"/>
        <color indexed="8"/>
        <rFont val="휴먼명조"/>
        <family val="3"/>
        <charset val="129"/>
      </rPr>
      <t xml:space="preserve">, </t>
    </r>
    <r>
      <rPr>
        <sz val="9"/>
        <color indexed="8"/>
        <rFont val="돋움"/>
        <family val="3"/>
        <charset val="129"/>
      </rPr>
      <t>통관 노선측량</t>
    </r>
    <phoneticPr fontId="9" type="noConversion"/>
  </si>
  <si>
    <t>p.29</t>
    <phoneticPr fontId="127" type="noConversion"/>
  </si>
  <si>
    <t>ㅇ 양배수장 노선측량</t>
    <phoneticPr fontId="9" type="noConversion"/>
  </si>
  <si>
    <t>p.30</t>
    <phoneticPr fontId="127" type="noConversion"/>
  </si>
  <si>
    <t>ㅇ 취입보 노선측량</t>
    <phoneticPr fontId="9" type="noConversion"/>
  </si>
  <si>
    <t>p.31</t>
    <phoneticPr fontId="127" type="noConversion"/>
  </si>
  <si>
    <r>
      <t>ㅇ 기설 노선측량</t>
    </r>
    <r>
      <rPr>
        <sz val="9"/>
        <color indexed="8"/>
        <rFont val="휴먼명조"/>
        <family val="3"/>
        <charset val="129"/>
      </rPr>
      <t>(</t>
    </r>
    <r>
      <rPr>
        <sz val="9"/>
        <color indexed="8"/>
        <rFont val="돋움"/>
        <family val="3"/>
        <charset val="129"/>
      </rPr>
      <t>기설 용‧배수로측량</t>
    </r>
    <r>
      <rPr>
        <sz val="9"/>
        <color indexed="8"/>
        <rFont val="휴먼명조"/>
        <family val="3"/>
        <charset val="129"/>
      </rPr>
      <t>)</t>
    </r>
    <phoneticPr fontId="9" type="noConversion"/>
  </si>
  <si>
    <t>p.32</t>
    <phoneticPr fontId="127" type="noConversion"/>
  </si>
  <si>
    <t>km</t>
    <phoneticPr fontId="127" type="noConversion"/>
  </si>
  <si>
    <r>
      <t>ㅇ 기설 노선측량</t>
    </r>
    <r>
      <rPr>
        <sz val="9"/>
        <color indexed="8"/>
        <rFont val="휴먼명조"/>
        <family val="3"/>
        <charset val="129"/>
      </rPr>
      <t>(</t>
    </r>
    <r>
      <rPr>
        <sz val="9"/>
        <color indexed="8"/>
        <rFont val="돋움"/>
        <family val="3"/>
        <charset val="129"/>
      </rPr>
      <t>기설 저수지 제방노선측량</t>
    </r>
    <r>
      <rPr>
        <sz val="9"/>
        <color indexed="8"/>
        <rFont val="휴먼명조"/>
        <family val="3"/>
        <charset val="129"/>
      </rPr>
      <t>)</t>
    </r>
    <phoneticPr fontId="9" type="noConversion"/>
  </si>
  <si>
    <t>p.197</t>
    <phoneticPr fontId="127" type="noConversion"/>
  </si>
  <si>
    <r>
      <t>ㅇ 기설 노선측량</t>
    </r>
    <r>
      <rPr>
        <sz val="9"/>
        <color indexed="8"/>
        <rFont val="휴먼명조"/>
        <family val="3"/>
        <charset val="129"/>
      </rPr>
      <t>(</t>
    </r>
    <r>
      <rPr>
        <sz val="9"/>
        <color indexed="8"/>
        <rFont val="돋움"/>
        <family val="3"/>
        <charset val="129"/>
      </rPr>
      <t>기설 물넘이 방수로측량</t>
    </r>
    <r>
      <rPr>
        <sz val="9"/>
        <color indexed="8"/>
        <rFont val="휴먼명조"/>
        <family val="3"/>
        <charset val="129"/>
      </rPr>
      <t>)</t>
    </r>
    <phoneticPr fontId="9" type="noConversion"/>
  </si>
  <si>
    <t>GPS(90%)</t>
    <phoneticPr fontId="127" type="noConversion"/>
  </si>
  <si>
    <r>
      <t>ㅇ 기설 노선측량</t>
    </r>
    <r>
      <rPr>
        <sz val="9"/>
        <color indexed="8"/>
        <rFont val="휴먼명조"/>
        <family val="3"/>
        <charset val="129"/>
      </rPr>
      <t>(</t>
    </r>
    <r>
      <rPr>
        <sz val="9"/>
        <color indexed="8"/>
        <rFont val="돋움"/>
        <family val="3"/>
        <charset val="129"/>
      </rPr>
      <t>기설 방조제 제방노선측량</t>
    </r>
    <r>
      <rPr>
        <sz val="9"/>
        <color indexed="8"/>
        <rFont val="휴먼명조"/>
        <family val="3"/>
        <charset val="129"/>
      </rPr>
      <t>)</t>
    </r>
    <phoneticPr fontId="9" type="noConversion"/>
  </si>
  <si>
    <t>p.198</t>
    <phoneticPr fontId="127" type="noConversion"/>
  </si>
  <si>
    <t>■ 하천 종‧횡단측량</t>
    <phoneticPr fontId="9" type="noConversion"/>
  </si>
  <si>
    <t>ㅇ 하천 종단측량(양안왕복)</t>
    <phoneticPr fontId="9" type="noConversion"/>
  </si>
  <si>
    <t>횡단 100m 이상</t>
    <phoneticPr fontId="9" type="noConversion"/>
  </si>
  <si>
    <t>p.33, GPS(90%)</t>
    <phoneticPr fontId="127" type="noConversion"/>
  </si>
  <si>
    <t>ㅇ 하천 종단측량(한측왕복)</t>
    <phoneticPr fontId="9" type="noConversion"/>
  </si>
  <si>
    <t>횡단 100m 미만</t>
    <phoneticPr fontId="9" type="noConversion"/>
  </si>
  <si>
    <t>ㅇ 하천 횡단측량(1,000m)</t>
    <phoneticPr fontId="9" type="noConversion"/>
  </si>
  <si>
    <t>개소</t>
    <phoneticPr fontId="9" type="noConversion"/>
  </si>
  <si>
    <t>선부 별도 계상</t>
    <phoneticPr fontId="127" type="noConversion"/>
  </si>
  <si>
    <t>ㅇ 하천 횡단측량(700m)</t>
    <phoneticPr fontId="9" type="noConversion"/>
  </si>
  <si>
    <t>ㅇ 하천 횡단측량(400m)</t>
    <phoneticPr fontId="9" type="noConversion"/>
  </si>
  <si>
    <t>ㅇ 하천 횡단측량(200m)</t>
    <phoneticPr fontId="9" type="noConversion"/>
  </si>
  <si>
    <t>ㅇ 하천 횡단측량(100m)</t>
    <phoneticPr fontId="9" type="noConversion"/>
  </si>
  <si>
    <t>ㅇ 하천 횡단측량(50m)</t>
    <phoneticPr fontId="9" type="noConversion"/>
  </si>
  <si>
    <t>■ 석항매설</t>
    <phoneticPr fontId="9" type="noConversion"/>
  </si>
  <si>
    <t>ㅇ 수준점</t>
    <phoneticPr fontId="9" type="noConversion"/>
  </si>
  <si>
    <t>기본, 세부</t>
    <phoneticPr fontId="127" type="noConversion"/>
  </si>
  <si>
    <t>p.34</t>
    <phoneticPr fontId="127" type="noConversion"/>
  </si>
  <si>
    <t>ㅇ 삼각점</t>
    <phoneticPr fontId="9" type="noConversion"/>
  </si>
  <si>
    <t>ㅇ A    항</t>
    <phoneticPr fontId="9" type="noConversion"/>
  </si>
  <si>
    <t>■ 방조제 측량</t>
    <phoneticPr fontId="9" type="noConversion"/>
  </si>
  <si>
    <t>p.35</t>
    <phoneticPr fontId="127" type="noConversion"/>
  </si>
  <si>
    <t>ㅇ 위치선정답사</t>
    <phoneticPr fontId="9" type="noConversion"/>
  </si>
  <si>
    <t>조</t>
    <phoneticPr fontId="127" type="noConversion"/>
  </si>
  <si>
    <t>ㅇ 조표설치</t>
    <phoneticPr fontId="127" type="noConversion"/>
  </si>
  <si>
    <t>ㅇ 시종점평판측량</t>
    <phoneticPr fontId="127" type="noConversion"/>
  </si>
  <si>
    <t>ㅇ 노선측량(간사지)</t>
    <phoneticPr fontId="127" type="noConversion"/>
  </si>
  <si>
    <t>ㅇ 중심선측량</t>
    <phoneticPr fontId="127" type="noConversion"/>
  </si>
  <si>
    <t>ㅇ 종단측량</t>
    <phoneticPr fontId="127" type="noConversion"/>
  </si>
  <si>
    <t>ㅇ 횡단측량</t>
    <phoneticPr fontId="127" type="noConversion"/>
  </si>
  <si>
    <t>ㅇ 영구간종단수심측량(해상)</t>
    <phoneticPr fontId="127" type="noConversion"/>
  </si>
  <si>
    <t>■ 배수갑문 측량</t>
    <phoneticPr fontId="9" type="noConversion"/>
  </si>
  <si>
    <t>p.36</t>
    <phoneticPr fontId="127" type="noConversion"/>
  </si>
  <si>
    <t>ㅇ 위치선정</t>
    <phoneticPr fontId="9" type="noConversion"/>
  </si>
  <si>
    <t>ㅇ 종횡단측량</t>
    <phoneticPr fontId="127" type="noConversion"/>
  </si>
  <si>
    <t>ㅇ 평판측량</t>
    <phoneticPr fontId="127" type="noConversion"/>
  </si>
  <si>
    <t>ㅇ 취부배수로노선측량(육상)</t>
    <phoneticPr fontId="127" type="noConversion"/>
  </si>
  <si>
    <t>ㅇ 취부배수로노선측량(해상)</t>
    <phoneticPr fontId="127" type="noConversion"/>
  </si>
  <si>
    <t>■ 간석지 및 영구간 지형측량</t>
    <phoneticPr fontId="9" type="noConversion"/>
  </si>
  <si>
    <t>p.37</t>
    <phoneticPr fontId="127" type="noConversion"/>
  </si>
  <si>
    <t>ㅇ 기선측량</t>
    <phoneticPr fontId="127" type="noConversion"/>
  </si>
  <si>
    <t>ㅇ 수심측량</t>
    <phoneticPr fontId="127" type="noConversion"/>
  </si>
  <si>
    <t>ㅇ 수심측량(자동화시스템)</t>
    <phoneticPr fontId="127" type="noConversion"/>
  </si>
  <si>
    <t>ㅇ 간석지영구간지형측량</t>
    <phoneticPr fontId="127" type="noConversion"/>
  </si>
  <si>
    <t>ㅇ 간석지측량</t>
    <phoneticPr fontId="127" type="noConversion"/>
  </si>
  <si>
    <t>ㅇ 해안선주위평판측량</t>
    <phoneticPr fontId="127" type="noConversion"/>
  </si>
  <si>
    <t>■ 방수제측량</t>
    <phoneticPr fontId="9" type="noConversion"/>
  </si>
  <si>
    <t>p.39</t>
    <phoneticPr fontId="127" type="noConversion"/>
  </si>
  <si>
    <t>ㅇ 방수제측량일체</t>
    <phoneticPr fontId="127" type="noConversion"/>
  </si>
  <si>
    <t>■ 선착장측량</t>
    <phoneticPr fontId="9" type="noConversion"/>
  </si>
  <si>
    <t>ㅇ 선착장위치선정</t>
    <phoneticPr fontId="127" type="noConversion"/>
  </si>
  <si>
    <t>ㅇ 선착장측량</t>
    <phoneticPr fontId="127" type="noConversion"/>
  </si>
  <si>
    <t>■ 기타조사</t>
    <phoneticPr fontId="9" type="noConversion"/>
  </si>
  <si>
    <t>농지이용 및 정주권조사, 수문, 품셈, 기타조사 등은 표준품셈 지형현황 계획준비 비율을 따름</t>
    <phoneticPr fontId="127" type="noConversion"/>
  </si>
  <si>
    <t>ㅇ 저수지 수심 측량</t>
    <phoneticPr fontId="127" type="noConversion"/>
  </si>
  <si>
    <t>선박1</t>
    <phoneticPr fontId="127" type="noConversion"/>
  </si>
  <si>
    <t>p.95</t>
    <phoneticPr fontId="127" type="noConversion"/>
  </si>
  <si>
    <t>ㅇ 구조물조사(세부규격, 외관)</t>
    <phoneticPr fontId="127" type="noConversion"/>
  </si>
  <si>
    <t>㎡</t>
    <phoneticPr fontId="127" type="noConversion"/>
  </si>
  <si>
    <t>p.200</t>
    <phoneticPr fontId="127" type="noConversion"/>
  </si>
  <si>
    <t>ㅇ 평면도작성(전산)_지적도</t>
    <phoneticPr fontId="127" type="noConversion"/>
  </si>
  <si>
    <t>p.105</t>
    <phoneticPr fontId="127" type="noConversion"/>
  </si>
  <si>
    <t>ㅇ 평면도작성(전산)_지번 및 표고</t>
    <phoneticPr fontId="127" type="noConversion"/>
  </si>
  <si>
    <t>ㅇ 평면도작성(전산)_현지형</t>
    <phoneticPr fontId="127" type="noConversion"/>
  </si>
  <si>
    <t>ㅇ 보상물조사[가옥(현황 및 면적)]</t>
    <phoneticPr fontId="127" type="noConversion"/>
  </si>
  <si>
    <t>호</t>
    <phoneticPr fontId="127" type="noConversion"/>
  </si>
  <si>
    <t>p.106</t>
    <phoneticPr fontId="127" type="noConversion"/>
  </si>
  <si>
    <t>ㅇ 보상물조사[과목, 전, 답(용수로, 도로)]</t>
    <phoneticPr fontId="127" type="noConversion"/>
  </si>
  <si>
    <t>ㅇ 보상물조사[과목, 전, 답(수몰지내)]</t>
    <phoneticPr fontId="127" type="noConversion"/>
  </si>
  <si>
    <t>종  별</t>
  </si>
  <si>
    <t>단위</t>
  </si>
  <si>
    <t>단 가</t>
    <phoneticPr fontId="127" type="noConversion"/>
  </si>
  <si>
    <t>비고</t>
  </si>
  <si>
    <t>2024.9월</t>
    <phoneticPr fontId="127" type="noConversion"/>
  </si>
  <si>
    <t>2025.1월</t>
    <phoneticPr fontId="9" type="noConversion"/>
  </si>
  <si>
    <t>증감</t>
    <phoneticPr fontId="127" type="noConversion"/>
  </si>
  <si>
    <t>증감율(%)</t>
  </si>
  <si>
    <t>1.노임</t>
  </si>
  <si>
    <t>보통인부</t>
  </si>
  <si>
    <t>인</t>
  </si>
  <si>
    <t>측      부</t>
  </si>
  <si>
    <t>특별인부</t>
  </si>
  <si>
    <t>보 링 공</t>
  </si>
  <si>
    <t>2. 항목</t>
  </si>
  <si>
    <t>삼각점(석항1,드라이몰탈2대포함)</t>
  </si>
  <si>
    <t>개</t>
  </si>
  <si>
    <t>수준점(석항1,드라이몰탈2대포함)</t>
  </si>
  <si>
    <t>개</t>
    <phoneticPr fontId="127" type="noConversion"/>
  </si>
  <si>
    <r>
      <t xml:space="preserve">목항(A항: </t>
    </r>
    <r>
      <rPr>
        <sz val="10"/>
        <rFont val="굴림"/>
        <family val="3"/>
        <charset val="129"/>
      </rPr>
      <t>0.12×0.12×1.0, 보조재포함)</t>
    </r>
  </si>
  <si>
    <t>목항(B항:1.5"×1.5"×1.5')</t>
  </si>
  <si>
    <t>목항(C항:1.0"×1.0"×1.0')</t>
  </si>
  <si>
    <t>3. 선박</t>
  </si>
  <si>
    <t>측량선[7.5kw,측량용]</t>
  </si>
  <si>
    <t>일</t>
  </si>
  <si>
    <t>측량선[22.4kw,측량용]</t>
  </si>
  <si>
    <t>측량선[44.8kw,측량용]</t>
  </si>
  <si>
    <t>측량선[44.8kw,13hr,조류속측량용]</t>
  </si>
  <si>
    <t>측량선[44.8kw,25hr,조류속측량용]</t>
  </si>
  <si>
    <t>4.운반차</t>
  </si>
  <si>
    <t>용달차(2ton, 편도 10km 기준)</t>
  </si>
  <si>
    <t>회</t>
  </si>
  <si>
    <t>용달차(2ton, 편도 20km기준 )</t>
  </si>
  <si>
    <t>용달차(2ton, 4시간/일 임대 )</t>
  </si>
  <si>
    <t>용달차(2ton, 1일 임대 )</t>
  </si>
  <si>
    <t>경운기(1ton, 운전원포함)</t>
  </si>
  <si>
    <t>5. 수굴</t>
  </si>
  <si>
    <t>인력 : 심도 ( 0 - 1 m )</t>
  </si>
  <si>
    <t>공</t>
  </si>
  <si>
    <t>인력 : 심도 ( 0 - 2 m )</t>
  </si>
  <si>
    <t>인력 : 심도 ( 0 - 3 m )</t>
  </si>
  <si>
    <t>6. 유류대</t>
  </si>
  <si>
    <t>유류대(LPG)</t>
  </si>
  <si>
    <t xml:space="preserve">   운전사</t>
  </si>
  <si>
    <t>유류대(경유)</t>
  </si>
  <si>
    <t>유류대(휘발유)</t>
  </si>
  <si>
    <t>운전사</t>
  </si>
  <si>
    <t>1. 차량비는 친환경차량, 내연기관차량, 택시로 구분하여 현장의 사용여건을 고려하여 적용</t>
    <phoneticPr fontId="127" type="noConversion"/>
  </si>
  <si>
    <t xml:space="preserve">  - 친환경차량(전기차)는 총무인사처에서 체결한 현장업무용 차량임차 계약단가 적용</t>
    <phoneticPr fontId="127" type="noConversion"/>
  </si>
  <si>
    <t xml:space="preserve">  - 내연기관 차량(승합차 포함) 및 택시는 계상시점의 현장이 속해있는 광역시·도 또는 지자체의 렌터카 견적단가 적용</t>
    <phoneticPr fontId="127" type="noConversion"/>
  </si>
  <si>
    <t xml:space="preserve">     ※ 견적단가 적용시 2개 이상 업체의 견적을 비교하여 계상</t>
    <phoneticPr fontId="127" type="noConversion"/>
  </si>
  <si>
    <t>2. 렌터카 사용시 유류대는 별도 계상, 구분6의 일당 유류대는 부가세 포함된 단가임.</t>
    <phoneticPr fontId="9" type="noConversion"/>
  </si>
  <si>
    <t xml:space="preserve">     ※ 운전사 필요시 별도 계상하고, 운전사 비용은 대한건설협회에서 발표하는 시중노임단가에 의함</t>
    <phoneticPr fontId="9" type="noConversion"/>
  </si>
  <si>
    <t>3. 운반차 금액은 품셈 미정립분야 적용요령(9.3 구역화물의 운임)을 준용</t>
    <phoneticPr fontId="127" type="noConversion"/>
  </si>
  <si>
    <t>4. 그밖에 필요한 단가는 관련 근거, 거래실례가격, 견적가격 등을 참고하여 적정 단가를 반영하기 바람</t>
    <phoneticPr fontId="9" type="noConversion"/>
  </si>
  <si>
    <t>5. 구분2의 재료비(석항, 목항)는 부가세 제외 단가임, 외주 조사·측량용역시 그대로 사용</t>
    <phoneticPr fontId="127" type="noConversion"/>
  </si>
  <si>
    <t>직종</t>
  </si>
  <si>
    <t>단가(원)</t>
  </si>
  <si>
    <t>기술계</t>
  </si>
  <si>
    <t>기 술 사</t>
  </si>
  <si>
    <t>특     급</t>
  </si>
  <si>
    <t>고     급</t>
  </si>
  <si>
    <t>중     급</t>
  </si>
  <si>
    <t>초     급</t>
  </si>
  <si>
    <t>기
능
계</t>
  </si>
  <si>
    <t>측량</t>
  </si>
  <si>
    <t>지도제작</t>
  </si>
  <si>
    <t>도화</t>
  </si>
  <si>
    <t>항공사진</t>
  </si>
  <si>
    <t>기타</t>
  </si>
  <si>
    <t>사업용조종사</t>
  </si>
  <si>
    <t>항법사</t>
  </si>
  <si>
    <t>항공정비사</t>
  </si>
  <si>
    <t>측부</t>
  </si>
  <si>
    <t xml:space="preserve">  ※ 참고사항</t>
  </si>
  <si>
    <t xml:space="preserve">    2. 본 노임단가는 1일 기준이며, 상여금 및 퇴직적립금이 포함된 단가임.</t>
  </si>
  <si>
    <r>
      <t xml:space="preserve">※ 용역일수 산출기준 </t>
    </r>
    <r>
      <rPr>
        <sz val="12"/>
        <color indexed="8"/>
        <rFont val="돋움"/>
        <family val="3"/>
        <charset val="129"/>
      </rPr>
      <t>[조사설계 용역관리지침</t>
    </r>
    <r>
      <rPr>
        <sz val="12"/>
        <color indexed="8"/>
        <rFont val="휴먼명조"/>
        <family val="3"/>
        <charset val="129"/>
      </rPr>
      <t>(개정2025.01.04.) 별표4]</t>
    </r>
    <phoneticPr fontId="9" type="noConversion"/>
  </si>
  <si>
    <t>소   계</t>
    <phoneticPr fontId="9" type="noConversion"/>
  </si>
  <si>
    <t>□ 불교란시료 시험비 산출</t>
    <phoneticPr fontId="9" type="noConversion"/>
  </si>
  <si>
    <t>(단위 : 원)</t>
    <phoneticPr fontId="9" type="noConversion"/>
  </si>
  <si>
    <t>시험·검사종목</t>
  </si>
  <si>
    <t>시험·검사방법</t>
  </si>
  <si>
    <t>금액</t>
    <phoneticPr fontId="128" type="noConversion"/>
  </si>
  <si>
    <t>산출내역</t>
    <phoneticPr fontId="128" type="noConversion"/>
  </si>
  <si>
    <t>단가</t>
    <phoneticPr fontId="128" type="noConversion"/>
  </si>
  <si>
    <t>함수비</t>
  </si>
  <si>
    <t>ks f 2306</t>
  </si>
  <si>
    <t>입도</t>
  </si>
  <si>
    <t>ks f 2302</t>
  </si>
  <si>
    <t>밀도</t>
  </si>
  <si>
    <t>ks f 2308</t>
  </si>
  <si>
    <t>액성한계</t>
  </si>
  <si>
    <t>ks f 2303</t>
  </si>
  <si>
    <t>소성한계</t>
  </si>
  <si>
    <t>3축압축(UU)</t>
  </si>
  <si>
    <t>ks f 2346</t>
  </si>
  <si>
    <t>3축압축(CU)</t>
  </si>
  <si>
    <t>압밀시험</t>
  </si>
  <si>
    <t>ks f 2316</t>
  </si>
  <si>
    <t>소 계</t>
    <phoneticPr fontId="9" type="noConversion"/>
  </si>
  <si>
    <t>총 계</t>
    <phoneticPr fontId="9" type="noConversion"/>
  </si>
  <si>
    <t xml:space="preserve">※ 단가적용 : 2024년 설계단가 적용기준 시험비 단가 및 관련자료 알림 [연구글로벌품질안전-55(2024.01.29.)호.] </t>
    <phoneticPr fontId="9" type="noConversion"/>
  </si>
  <si>
    <t>※ 노 무 비 : 2024년 표준단가표 적용</t>
    <phoneticPr fontId="9" type="noConversion"/>
  </si>
  <si>
    <t>점</t>
  </si>
  <si>
    <t>불교란시료채취</t>
    <phoneticPr fontId="9" type="noConversion"/>
  </si>
  <si>
    <t>→`25년 단가 개정되면 수정 할 것!</t>
    <phoneticPr fontId="9" type="noConversion"/>
  </si>
  <si>
    <t>토질시험</t>
    <phoneticPr fontId="9" type="noConversion"/>
  </si>
  <si>
    <t>합계(1항~4항)</t>
    <phoneticPr fontId="9" type="noConversion"/>
  </si>
  <si>
    <t xml:space="preserve"> 2-1. 조사비 내역서</t>
    <phoneticPr fontId="128" type="noConversion"/>
  </si>
  <si>
    <t>공  종  별</t>
  </si>
  <si>
    <t>규 격</t>
    <phoneticPr fontId="9" type="noConversion"/>
  </si>
  <si>
    <t>원수</t>
  </si>
  <si>
    <t>총    액</t>
  </si>
  <si>
    <t>직 접 인 건 비</t>
    <phoneticPr fontId="177" type="noConversion"/>
  </si>
  <si>
    <t>직 접 경비</t>
    <phoneticPr fontId="177" type="noConversion"/>
  </si>
  <si>
    <t>비     고</t>
    <phoneticPr fontId="177" type="noConversion"/>
  </si>
  <si>
    <t>단  가</t>
  </si>
  <si>
    <t>금    액</t>
  </si>
  <si>
    <t>토      사</t>
    <phoneticPr fontId="177" type="noConversion"/>
  </si>
  <si>
    <t>Bx</t>
    <phoneticPr fontId="9" type="noConversion"/>
  </si>
  <si>
    <t>사      층</t>
    <phoneticPr fontId="9" type="noConversion"/>
  </si>
  <si>
    <t>사  력  층</t>
    <phoneticPr fontId="10" type="noConversion"/>
  </si>
  <si>
    <t>혼  전  석</t>
    <phoneticPr fontId="9" type="noConversion"/>
  </si>
  <si>
    <t>풍  화  암</t>
    <phoneticPr fontId="9" type="noConversion"/>
  </si>
  <si>
    <t>연      암</t>
    <phoneticPr fontId="9" type="noConversion"/>
  </si>
  <si>
    <t>보  통  암</t>
    <phoneticPr fontId="9" type="noConversion"/>
  </si>
  <si>
    <t>표준관입시험</t>
    <phoneticPr fontId="9" type="noConversion"/>
  </si>
  <si>
    <t>회</t>
    <phoneticPr fontId="9" type="noConversion"/>
  </si>
  <si>
    <t>투 수 시 험</t>
    <phoneticPr fontId="9" type="noConversion"/>
  </si>
  <si>
    <t>조사공 원상복구</t>
    <phoneticPr fontId="9" type="noConversion"/>
  </si>
  <si>
    <t>기 계 설 치</t>
    <phoneticPr fontId="9" type="noConversion"/>
  </si>
  <si>
    <t>장비 대 운반</t>
    <phoneticPr fontId="9" type="noConversion"/>
  </si>
  <si>
    <t>시추조사</t>
    <phoneticPr fontId="9" type="noConversion"/>
  </si>
  <si>
    <t>쌍극자탐사</t>
    <phoneticPr fontId="9" type="noConversion"/>
  </si>
  <si>
    <t>측선</t>
    <phoneticPr fontId="9" type="noConversion"/>
  </si>
  <si>
    <t>하향식탐성파탐사</t>
    <phoneticPr fontId="128" type="noConversion"/>
  </si>
  <si>
    <t>회</t>
    <phoneticPr fontId="128" type="noConversion"/>
  </si>
  <si>
    <t>물리탐사</t>
    <phoneticPr fontId="128" type="noConversion"/>
  </si>
  <si>
    <t>복통촬영</t>
    <phoneticPr fontId="128" type="noConversion"/>
  </si>
  <si>
    <t>3. 조사량 산출내역</t>
    <phoneticPr fontId="128" type="noConversion"/>
  </si>
  <si>
    <t>3-1. 시 추 조 사</t>
    <phoneticPr fontId="128" type="noConversion"/>
  </si>
  <si>
    <t>시설물</t>
    <phoneticPr fontId="9" type="noConversion"/>
  </si>
  <si>
    <t>공수</t>
    <phoneticPr fontId="9" type="noConversion"/>
  </si>
  <si>
    <t>측점</t>
    <phoneticPr fontId="9" type="noConversion"/>
  </si>
  <si>
    <t>구조물</t>
    <phoneticPr fontId="9" type="noConversion"/>
  </si>
  <si>
    <t>예</t>
  </si>
  <si>
    <t>상</t>
  </si>
  <si>
    <t xml:space="preserve"> 지</t>
    <phoneticPr fontId="9" type="noConversion"/>
  </si>
  <si>
    <t>질</t>
  </si>
  <si>
    <t>층</t>
  </si>
  <si>
    <t>후</t>
  </si>
  <si>
    <t>(m)</t>
  </si>
  <si>
    <t>투수시험
(K)</t>
    <phoneticPr fontId="9" type="noConversion"/>
  </si>
  <si>
    <t>표준관입
시험(회)</t>
    <phoneticPr fontId="9" type="noConversion"/>
  </si>
  <si>
    <t>불교란시료채취(회)</t>
    <phoneticPr fontId="9" type="noConversion"/>
  </si>
  <si>
    <t>하향식
탄성파
탐사</t>
    <phoneticPr fontId="128" type="noConversion"/>
  </si>
  <si>
    <t>쌍극자   탐사</t>
    <phoneticPr fontId="128" type="noConversion"/>
  </si>
  <si>
    <t>토사</t>
  </si>
  <si>
    <t>모래</t>
  </si>
  <si>
    <t>사력</t>
  </si>
  <si>
    <t>혼전석</t>
  </si>
  <si>
    <t>풍화토</t>
    <phoneticPr fontId="128" type="noConversion"/>
  </si>
  <si>
    <t>풍화암</t>
  </si>
  <si>
    <t>연암</t>
  </si>
  <si>
    <t>보통암</t>
  </si>
  <si>
    <t>합계</t>
  </si>
  <si>
    <t>계</t>
    <phoneticPr fontId="128" type="noConversion"/>
  </si>
  <si>
    <t>소계</t>
    <phoneticPr fontId="128" type="noConversion"/>
  </si>
  <si>
    <t>BH-3</t>
  </si>
  <si>
    <t>BH-4</t>
  </si>
  <si>
    <t>5. 작업소요일수산출</t>
    <phoneticPr fontId="128" type="noConversion"/>
  </si>
  <si>
    <t>공 종</t>
  </si>
  <si>
    <t>계  획</t>
    <phoneticPr fontId="9" type="noConversion"/>
  </si>
  <si>
    <t>공정/일</t>
  </si>
  <si>
    <t>소요일수</t>
    <phoneticPr fontId="9" type="noConversion"/>
  </si>
  <si>
    <t>비   고</t>
  </si>
  <si>
    <t>천   공</t>
    <phoneticPr fontId="9" type="noConversion"/>
  </si>
  <si>
    <t>토사+풍화대</t>
  </si>
  <si>
    <t>m</t>
  </si>
  <si>
    <t>모  래</t>
  </si>
  <si>
    <t>사  력</t>
  </si>
  <si>
    <t>연  암</t>
  </si>
  <si>
    <t>소  계</t>
  </si>
  <si>
    <t xml:space="preserve"> </t>
  </si>
  <si>
    <t>A</t>
  </si>
  <si>
    <t>시   험</t>
  </si>
  <si>
    <t>B</t>
  </si>
  <si>
    <t>표준관입시험</t>
  </si>
  <si>
    <t>하향식탄성파탐사</t>
    <phoneticPr fontId="9" type="noConversion"/>
  </si>
  <si>
    <t>하향식탄성파탐사</t>
    <phoneticPr fontId="128" type="noConversion"/>
  </si>
  <si>
    <t>C</t>
  </si>
  <si>
    <t>이동조립</t>
    <phoneticPr fontId="9" type="noConversion"/>
  </si>
  <si>
    <t>D</t>
  </si>
  <si>
    <t>조사공원상복구</t>
    <phoneticPr fontId="9" type="noConversion"/>
  </si>
  <si>
    <t>F</t>
    <phoneticPr fontId="9" type="noConversion"/>
  </si>
  <si>
    <t>장비투입대수</t>
  </si>
  <si>
    <t>대</t>
  </si>
  <si>
    <t xml:space="preserve">G </t>
    <phoneticPr fontId="9" type="noConversion"/>
  </si>
  <si>
    <t>장비대운반</t>
    <phoneticPr fontId="9" type="noConversion"/>
  </si>
  <si>
    <t>쌍극자탐사</t>
    <phoneticPr fontId="128" type="noConversion"/>
  </si>
  <si>
    <t>측선</t>
    <phoneticPr fontId="128" type="noConversion"/>
  </si>
  <si>
    <t>합   계</t>
  </si>
  <si>
    <t>준공처리</t>
    <phoneticPr fontId="9" type="noConversion"/>
  </si>
  <si>
    <t>보고서작성 등</t>
    <phoneticPr fontId="9" type="noConversion"/>
  </si>
  <si>
    <t>용 역 일 수</t>
    <phoneticPr fontId="9" type="noConversion"/>
  </si>
  <si>
    <t xml:space="preserve"> </t>
    <phoneticPr fontId="177" type="noConversion"/>
  </si>
  <si>
    <t>6. 시추조사 과정별  일위대가표</t>
    <phoneticPr fontId="9" type="noConversion"/>
  </si>
  <si>
    <t>토  사 찬공비</t>
    <phoneticPr fontId="177" type="noConversion"/>
  </si>
  <si>
    <t>제 1호표</t>
    <phoneticPr fontId="177" type="noConversion"/>
  </si>
  <si>
    <t>사  층 찬공비</t>
    <phoneticPr fontId="9" type="noConversion"/>
  </si>
  <si>
    <t>제 2호표</t>
    <phoneticPr fontId="177" type="noConversion"/>
  </si>
  <si>
    <t>사력층 찬공비</t>
    <phoneticPr fontId="10" type="noConversion"/>
  </si>
  <si>
    <t>제 3호표</t>
  </si>
  <si>
    <t>혼전석 찬공비</t>
    <phoneticPr fontId="9" type="noConversion"/>
  </si>
  <si>
    <t>제 4호표</t>
    <phoneticPr fontId="9" type="noConversion"/>
  </si>
  <si>
    <t>풍화암 찬공비</t>
    <phoneticPr fontId="9" type="noConversion"/>
  </si>
  <si>
    <t>제 5호표</t>
    <phoneticPr fontId="9" type="noConversion"/>
  </si>
  <si>
    <t>연  암 찬공비</t>
    <phoneticPr fontId="9" type="noConversion"/>
  </si>
  <si>
    <t>제 6호표</t>
    <phoneticPr fontId="9" type="noConversion"/>
  </si>
  <si>
    <t>보통암 찬공비</t>
    <phoneticPr fontId="9" type="noConversion"/>
  </si>
  <si>
    <t>제 7호표</t>
    <phoneticPr fontId="9" type="noConversion"/>
  </si>
  <si>
    <t>제 8호표</t>
    <phoneticPr fontId="9" type="noConversion"/>
  </si>
  <si>
    <t>제 9호표</t>
    <phoneticPr fontId="9" type="noConversion"/>
  </si>
  <si>
    <t>제10호표</t>
    <phoneticPr fontId="9" type="noConversion"/>
  </si>
  <si>
    <t>제11호표</t>
    <phoneticPr fontId="9" type="noConversion"/>
  </si>
  <si>
    <t>제12호표</t>
    <phoneticPr fontId="9" type="noConversion"/>
  </si>
  <si>
    <t>장비 대운반</t>
    <phoneticPr fontId="9" type="noConversion"/>
  </si>
  <si>
    <t>제13호표</t>
    <phoneticPr fontId="9" type="noConversion"/>
  </si>
  <si>
    <t>제14호표</t>
  </si>
  <si>
    <t>제15호표</t>
  </si>
  <si>
    <t>&lt;제 1호표&gt;</t>
    <phoneticPr fontId="10" type="noConversion"/>
  </si>
  <si>
    <t>토사, 점토, 풍화토 찬공 명세서</t>
    <phoneticPr fontId="9" type="noConversion"/>
  </si>
  <si>
    <t>일금 :</t>
  </si>
  <si>
    <t>원</t>
  </si>
  <si>
    <t>( BX, m당 )</t>
    <phoneticPr fontId="9" type="noConversion"/>
  </si>
  <si>
    <t>m/일</t>
    <phoneticPr fontId="9" type="noConversion"/>
  </si>
  <si>
    <t>비   고</t>
    <phoneticPr fontId="177" type="noConversion"/>
  </si>
  <si>
    <t>중급 기능사</t>
    <phoneticPr fontId="9" type="noConversion"/>
  </si>
  <si>
    <t>보  링  공</t>
    <phoneticPr fontId="9" type="noConversion"/>
  </si>
  <si>
    <t>특 수 인 부</t>
    <phoneticPr fontId="9" type="noConversion"/>
  </si>
  <si>
    <t>보 통 인 부</t>
    <phoneticPr fontId="9" type="noConversion"/>
  </si>
  <si>
    <t>코 아 튜 브</t>
    <phoneticPr fontId="177" type="noConversion"/>
  </si>
  <si>
    <t>메탈크라운빗트</t>
    <phoneticPr fontId="177" type="noConversion"/>
  </si>
  <si>
    <t>드라이브파이프</t>
    <phoneticPr fontId="177" type="noConversion"/>
  </si>
  <si>
    <t>드라이브 슈</t>
    <phoneticPr fontId="9" type="noConversion"/>
  </si>
  <si>
    <t>드라이브 헷드</t>
    <phoneticPr fontId="9" type="noConversion"/>
  </si>
  <si>
    <t>경     유</t>
    <phoneticPr fontId="9" type="noConversion"/>
  </si>
  <si>
    <t>ℓ</t>
    <phoneticPr fontId="9" type="noConversion"/>
  </si>
  <si>
    <t>잡     유</t>
    <phoneticPr fontId="9" type="noConversion"/>
  </si>
  <si>
    <t>기계 정비비</t>
    <phoneticPr fontId="9" type="noConversion"/>
  </si>
  <si>
    <t>시추기+펌프</t>
    <phoneticPr fontId="9" type="noConversion"/>
  </si>
  <si>
    <t>기계 상각비</t>
    <phoneticPr fontId="9" type="noConversion"/>
  </si>
  <si>
    <t>기계 관리비</t>
    <phoneticPr fontId="9" type="noConversion"/>
  </si>
  <si>
    <t>합      계</t>
  </si>
  <si>
    <t>&lt;제 2호표&gt;</t>
    <phoneticPr fontId="10" type="noConversion"/>
  </si>
  <si>
    <t>사층 찬공 명세서</t>
    <phoneticPr fontId="9" type="noConversion"/>
  </si>
  <si>
    <t>m/일</t>
    <phoneticPr fontId="10" type="noConversion"/>
  </si>
  <si>
    <t>&lt;제 3호표&gt;</t>
    <phoneticPr fontId="10" type="noConversion"/>
  </si>
  <si>
    <t>사력층 찬공 명세서</t>
    <phoneticPr fontId="9" type="noConversion"/>
  </si>
  <si>
    <t>&lt;제 4호표&gt;</t>
    <phoneticPr fontId="10" type="noConversion"/>
  </si>
  <si>
    <t>혼전석 찬공 명세서</t>
    <phoneticPr fontId="9" type="noConversion"/>
  </si>
  <si>
    <t>&lt;제 5호표&gt;</t>
    <phoneticPr fontId="10" type="noConversion"/>
  </si>
  <si>
    <t>풍화암 찬공 명세서</t>
    <phoneticPr fontId="9" type="noConversion"/>
  </si>
  <si>
    <t>리  밍  셀</t>
    <phoneticPr fontId="177" type="noConversion"/>
  </si>
  <si>
    <t>코아리프타</t>
    <phoneticPr fontId="9" type="noConversion"/>
  </si>
  <si>
    <t>(코아셀 포함)</t>
    <phoneticPr fontId="9" type="noConversion"/>
  </si>
  <si>
    <t>&lt;제 6호표&gt;</t>
    <phoneticPr fontId="10" type="noConversion"/>
  </si>
  <si>
    <t>연암 찬공 명세서</t>
    <phoneticPr fontId="9" type="noConversion"/>
  </si>
  <si>
    <t>&lt;제 7호표&gt;</t>
    <phoneticPr fontId="10" type="noConversion"/>
  </si>
  <si>
    <t>보통암 찬공 명세서</t>
    <phoneticPr fontId="9" type="noConversion"/>
  </si>
  <si>
    <t>&lt;제 8호표&gt;</t>
    <phoneticPr fontId="10" type="noConversion"/>
  </si>
  <si>
    <t>표준관입시험 명세서</t>
    <phoneticPr fontId="9" type="noConversion"/>
  </si>
  <si>
    <t>( 회당 )</t>
    <phoneticPr fontId="9" type="noConversion"/>
  </si>
  <si>
    <t>회/일</t>
    <phoneticPr fontId="10" type="noConversion"/>
  </si>
  <si>
    <t>스프릿트바렐 슈</t>
    <phoneticPr fontId="177" type="noConversion"/>
  </si>
  <si>
    <t>50.8mm</t>
    <phoneticPr fontId="9" type="noConversion"/>
  </si>
  <si>
    <t>스프릿트셈플라</t>
    <phoneticPr fontId="177" type="noConversion"/>
  </si>
  <si>
    <t>신 월 튜 브</t>
    <phoneticPr fontId="177" type="noConversion"/>
  </si>
  <si>
    <t>76mm</t>
    <phoneticPr fontId="9" type="noConversion"/>
  </si>
  <si>
    <t>파       카</t>
    <phoneticPr fontId="9" type="noConversion"/>
  </si>
  <si>
    <t>시추기</t>
    <phoneticPr fontId="9" type="noConversion"/>
  </si>
  <si>
    <t>&lt;제 9호표&gt;</t>
    <phoneticPr fontId="10" type="noConversion"/>
  </si>
  <si>
    <t>불교란시료 채취 명세서</t>
    <phoneticPr fontId="9" type="noConversion"/>
  </si>
  <si>
    <t>&lt;제10호표&gt;</t>
    <phoneticPr fontId="10" type="noConversion"/>
  </si>
  <si>
    <t>투수시험 명세서</t>
    <phoneticPr fontId="9" type="noConversion"/>
  </si>
  <si>
    <t>펌프</t>
    <phoneticPr fontId="9" type="noConversion"/>
  </si>
  <si>
    <t>&lt;제11호표&gt;</t>
    <phoneticPr fontId="10" type="noConversion"/>
  </si>
  <si>
    <t>조사공 원상복구 명세서</t>
    <phoneticPr fontId="9" type="noConversion"/>
  </si>
  <si>
    <t>투수성 재료</t>
    <phoneticPr fontId="9" type="noConversion"/>
  </si>
  <si>
    <t>모  래</t>
    <phoneticPr fontId="9" type="noConversion"/>
  </si>
  <si>
    <r>
      <t>m</t>
    </r>
    <r>
      <rPr>
        <vertAlign val="superscript"/>
        <sz val="10"/>
        <rFont val="굴림"/>
        <family val="3"/>
        <charset val="129"/>
      </rPr>
      <t>3</t>
    </r>
    <phoneticPr fontId="9" type="noConversion"/>
  </si>
  <si>
    <t>불투수성 재료</t>
    <phoneticPr fontId="9" type="noConversion"/>
  </si>
  <si>
    <t>시멘트</t>
    <phoneticPr fontId="9" type="noConversion"/>
  </si>
  <si>
    <t>대</t>
    <phoneticPr fontId="9" type="noConversion"/>
  </si>
  <si>
    <t>&lt;제12호표&gt;</t>
    <phoneticPr fontId="10" type="noConversion"/>
  </si>
  <si>
    <t>기계설치 명세서</t>
    <phoneticPr fontId="9" type="noConversion"/>
  </si>
  <si>
    <t>&lt;제13호표&gt;</t>
    <phoneticPr fontId="10" type="noConversion"/>
  </si>
  <si>
    <t>장비 대운반 명세서</t>
    <phoneticPr fontId="9" type="noConversion"/>
  </si>
  <si>
    <t>운  반  비</t>
    <phoneticPr fontId="9" type="noConversion"/>
  </si>
  <si>
    <t>운  임</t>
    <phoneticPr fontId="9" type="noConversion"/>
  </si>
  <si>
    <t>대기료</t>
    <phoneticPr fontId="9" type="noConversion"/>
  </si>
  <si>
    <t>시간</t>
    <phoneticPr fontId="9" type="noConversion"/>
  </si>
  <si>
    <t>※ 운반조건</t>
    <phoneticPr fontId="9" type="noConversion"/>
  </si>
  <si>
    <t>장비대수</t>
    <phoneticPr fontId="9" type="noConversion"/>
  </si>
  <si>
    <t>ton</t>
    <phoneticPr fontId="9" type="noConversion"/>
  </si>
  <si>
    <t>운반거리</t>
    <phoneticPr fontId="9" type="noConversion"/>
  </si>
  <si>
    <t>( 평균 운반거리 적용 )</t>
    <phoneticPr fontId="9" type="noConversion"/>
  </si>
  <si>
    <t>대기시간</t>
    <phoneticPr fontId="9" type="noConversion"/>
  </si>
  <si>
    <t>적재시간</t>
    <phoneticPr fontId="9" type="noConversion"/>
  </si>
  <si>
    <t>적하시간</t>
    <phoneticPr fontId="9" type="noConversion"/>
  </si>
  <si>
    <t>:   ( 총 대기시간 - 기준 대기시간 ) X 시간당 대기료</t>
    <phoneticPr fontId="9" type="noConversion"/>
  </si>
  <si>
    <t>:   보인 1인 X ( 총 대기시간 / 8 시간 )</t>
    <phoneticPr fontId="9" type="noConversion"/>
  </si>
  <si>
    <t>&lt;제14호표&gt;</t>
    <phoneticPr fontId="10" type="noConversion"/>
  </si>
  <si>
    <t>쌍극자탐사(2D) 명세서</t>
    <phoneticPr fontId="9" type="noConversion"/>
  </si>
  <si>
    <t>(측선당 )</t>
    <phoneticPr fontId="9" type="noConversion"/>
  </si>
  <si>
    <t>측선/일</t>
    <phoneticPr fontId="10" type="noConversion"/>
  </si>
  <si>
    <t>기술공</t>
    <phoneticPr fontId="9" type="noConversion"/>
  </si>
  <si>
    <t>보통인부</t>
    <phoneticPr fontId="9" type="noConversion"/>
  </si>
  <si>
    <t>말목(B)항</t>
    <phoneticPr fontId="177" type="noConversion"/>
  </si>
  <si>
    <t>절연테이프</t>
    <phoneticPr fontId="177" type="noConversion"/>
  </si>
  <si>
    <t>건전지</t>
    <phoneticPr fontId="177" type="noConversion"/>
  </si>
  <si>
    <t>유산동</t>
    <phoneticPr fontId="9" type="noConversion"/>
  </si>
  <si>
    <t>kg</t>
    <phoneticPr fontId="9" type="noConversion"/>
  </si>
  <si>
    <t>전선</t>
    <phoneticPr fontId="9" type="noConversion"/>
  </si>
  <si>
    <t>기계손료</t>
    <phoneticPr fontId="9" type="noConversion"/>
  </si>
  <si>
    <t>&lt;계획수립 및 자료처리&gt;</t>
    <phoneticPr fontId="9" type="noConversion"/>
  </si>
  <si>
    <t>특급기술자</t>
    <phoneticPr fontId="9" type="noConversion"/>
  </si>
  <si>
    <t>중급기술자</t>
    <phoneticPr fontId="9" type="noConversion"/>
  </si>
  <si>
    <t>부표1</t>
    <phoneticPr fontId="9" type="noConversion"/>
  </si>
  <si>
    <t xml:space="preserve">   &lt;부표-1&gt; 쌍극자탐사 자료처리비</t>
    <phoneticPr fontId="9" type="noConversion"/>
  </si>
  <si>
    <t>CD-R</t>
    <phoneticPr fontId="9" type="noConversion"/>
  </si>
  <si>
    <t>700MB, 52X</t>
    <phoneticPr fontId="9" type="noConversion"/>
  </si>
  <si>
    <t>BOX</t>
    <phoneticPr fontId="9" type="noConversion"/>
  </si>
  <si>
    <t>용지</t>
    <phoneticPr fontId="9" type="noConversion"/>
  </si>
  <si>
    <t>칼라복사용,A4</t>
    <phoneticPr fontId="9" type="noConversion"/>
  </si>
  <si>
    <t>칼라잉크</t>
    <phoneticPr fontId="9" type="noConversion"/>
  </si>
  <si>
    <t>HPDeskjet850k</t>
    <phoneticPr fontId="9" type="noConversion"/>
  </si>
  <si>
    <t>&lt;제15호표&gt;</t>
    <phoneticPr fontId="10" type="noConversion"/>
  </si>
  <si>
    <t>하향식 탄성파탐사 명세서</t>
    <phoneticPr fontId="9" type="noConversion"/>
  </si>
  <si>
    <t>기    술    사</t>
    <phoneticPr fontId="9" type="noConversion"/>
  </si>
  <si>
    <t>특 급 기 술 자</t>
    <phoneticPr fontId="9" type="noConversion"/>
  </si>
  <si>
    <t>고 급 기 술 자</t>
    <phoneticPr fontId="9" type="noConversion"/>
  </si>
  <si>
    <t>중 급 기 술 자</t>
    <phoneticPr fontId="9" type="noConversion"/>
  </si>
  <si>
    <t>고급숙련기술자</t>
    <phoneticPr fontId="9" type="noConversion"/>
  </si>
  <si>
    <t>중급숙련기술자</t>
    <phoneticPr fontId="9" type="noConversion"/>
  </si>
  <si>
    <t>충    전    료</t>
    <phoneticPr fontId="9" type="noConversion"/>
  </si>
  <si>
    <t>12V DC</t>
  </si>
  <si>
    <t>parker blade</t>
    <phoneticPr fontId="9" type="noConversion"/>
  </si>
  <si>
    <t>절연 Tape</t>
    <phoneticPr fontId="9" type="noConversion"/>
  </si>
  <si>
    <t>19mm * 20m</t>
  </si>
  <si>
    <t>trigger</t>
    <phoneticPr fontId="9" type="noConversion"/>
  </si>
  <si>
    <t>trigger cable소모</t>
    <phoneticPr fontId="9" type="noConversion"/>
  </si>
  <si>
    <t>공내수진기소모</t>
    <phoneticPr fontId="9" type="noConversion"/>
  </si>
  <si>
    <t>3성분 geophone</t>
    <phoneticPr fontId="9" type="noConversion"/>
  </si>
  <si>
    <t xml:space="preserve">소    모    품 </t>
    <phoneticPr fontId="9" type="noConversion"/>
  </si>
  <si>
    <t>재료비의 5%</t>
    <phoneticPr fontId="9" type="noConversion"/>
  </si>
  <si>
    <t>탄성파탐사기</t>
    <phoneticPr fontId="9" type="noConversion"/>
  </si>
  <si>
    <t>seismograph</t>
    <phoneticPr fontId="9" type="noConversion"/>
  </si>
  <si>
    <t>입력자료</t>
    <phoneticPr fontId="9" type="noConversion"/>
  </si>
  <si>
    <t>:</t>
  </si>
  <si>
    <t>노  임</t>
  </si>
  <si>
    <t>공     수</t>
  </si>
  <si>
    <t>2025.01.</t>
    <phoneticPr fontId="9" type="noConversion"/>
  </si>
  <si>
    <t>시추장비기종</t>
  </si>
  <si>
    <t xml:space="preserve">  TLS:1 , YSO:2 , TAS:3중 선택</t>
  </si>
  <si>
    <t>보링공</t>
  </si>
  <si>
    <t>작업시간</t>
  </si>
  <si>
    <t>시간</t>
  </si>
  <si>
    <t>기능직인원수</t>
  </si>
  <si>
    <t>화물차운전사</t>
  </si>
  <si>
    <t>대운반회수</t>
  </si>
  <si>
    <t>인력운반공</t>
  </si>
  <si>
    <t>차량단가</t>
  </si>
  <si>
    <t>조사측량단가</t>
    <phoneticPr fontId="9" type="noConversion"/>
  </si>
  <si>
    <t>차량사용일수</t>
  </si>
  <si>
    <t>(2024.설계단가)</t>
    <phoneticPr fontId="9" type="noConversion"/>
  </si>
  <si>
    <t>(장비1대: 2톤,2대:4톤)</t>
    <phoneticPr fontId="9" type="noConversion"/>
  </si>
  <si>
    <t>찬공소모품비</t>
  </si>
  <si>
    <t>2024 설계단가적용기준(VAT제외)</t>
    <phoneticPr fontId="9" type="noConversion"/>
  </si>
  <si>
    <t>장비대운반</t>
  </si>
  <si>
    <t>Ton</t>
  </si>
  <si>
    <t>시험수수료(흙의 물리시험)- 설계단가</t>
    <phoneticPr fontId="9" type="noConversion"/>
  </si>
  <si>
    <t>코아튜브</t>
  </si>
  <si>
    <t>BX-1.5m</t>
  </si>
  <si>
    <t>출발위치</t>
  </si>
  <si>
    <t>광주</t>
    <phoneticPr fontId="9" type="noConversion"/>
  </si>
  <si>
    <t>함수량</t>
    <phoneticPr fontId="9" type="noConversion"/>
  </si>
  <si>
    <t>메탈빗드</t>
  </si>
  <si>
    <t>BX</t>
  </si>
  <si>
    <t>도착위치</t>
  </si>
  <si>
    <t>현장</t>
    <phoneticPr fontId="9" type="noConversion"/>
  </si>
  <si>
    <t>밀도</t>
    <phoneticPr fontId="9" type="noConversion"/>
  </si>
  <si>
    <t>리밍쉘</t>
  </si>
  <si>
    <t>거     리</t>
  </si>
  <si>
    <t>평균거리</t>
    <phoneticPr fontId="9" type="noConversion"/>
  </si>
  <si>
    <t>전남도청기준</t>
    <phoneticPr fontId="9" type="noConversion"/>
  </si>
  <si>
    <t>영광염산</t>
    <phoneticPr fontId="9" type="noConversion"/>
  </si>
  <si>
    <t>액성한계</t>
    <phoneticPr fontId="9" type="noConversion"/>
  </si>
  <si>
    <t>코아리프타</t>
  </si>
  <si>
    <t>장비대운반회수</t>
  </si>
  <si>
    <t>소성한계</t>
    <phoneticPr fontId="9" type="noConversion"/>
  </si>
  <si>
    <t>(코아쉘포함)</t>
  </si>
  <si>
    <t>장비대운반운임</t>
  </si>
  <si>
    <t>투수시험(정수위)</t>
    <phoneticPr fontId="9" type="noConversion"/>
  </si>
  <si>
    <t>다이아빗드</t>
  </si>
  <si>
    <t>30분당 대기료</t>
  </si>
  <si>
    <t>삼축압축(UU)</t>
    <phoneticPr fontId="9" type="noConversion"/>
  </si>
  <si>
    <t>다이아리밍쉘</t>
  </si>
  <si>
    <t>적 재 시 간</t>
  </si>
  <si>
    <t>삼축압축(CU)</t>
    <phoneticPr fontId="9" type="noConversion"/>
  </si>
  <si>
    <t>더블코아바렐</t>
    <phoneticPr fontId="9" type="noConversion"/>
  </si>
  <si>
    <t>BX-3m</t>
  </si>
  <si>
    <t>적 하 시 간</t>
  </si>
  <si>
    <t>압밀시험</t>
    <phoneticPr fontId="9" type="noConversion"/>
  </si>
  <si>
    <t>더블코아리프타</t>
    <phoneticPr fontId="9" type="noConversion"/>
  </si>
  <si>
    <t>대 기 시 간</t>
  </si>
  <si>
    <t>(케이스포함)</t>
    <phoneticPr fontId="9" type="noConversion"/>
  </si>
  <si>
    <t>기준대기시간</t>
  </si>
  <si>
    <t>분</t>
  </si>
  <si>
    <t>현장시험비</t>
  </si>
  <si>
    <t>2024 설계단가적용기준(VAT제외)</t>
  </si>
  <si>
    <t>차량대수</t>
  </si>
  <si>
    <t>케이싱파이프</t>
    <phoneticPr fontId="9" type="noConversion"/>
  </si>
  <si>
    <t>BX-1.5m</t>
    <phoneticPr fontId="9" type="noConversion"/>
  </si>
  <si>
    <t>장비소운반</t>
  </si>
  <si>
    <t>케이싱슈</t>
    <phoneticPr fontId="9" type="noConversion"/>
  </si>
  <si>
    <t>소운반회수</t>
  </si>
  <si>
    <t>케이싱헤드</t>
    <phoneticPr fontId="9" type="noConversion"/>
  </si>
  <si>
    <t>목      도</t>
  </si>
  <si>
    <t>SPT슈</t>
  </si>
  <si>
    <t>51mm</t>
    <phoneticPr fontId="9" type="noConversion"/>
  </si>
  <si>
    <t>평균운반거리</t>
  </si>
  <si>
    <t>SPT샘플러</t>
    <phoneticPr fontId="9" type="noConversion"/>
  </si>
  <si>
    <t>회당운반중량</t>
  </si>
  <si>
    <t>패  카</t>
    <phoneticPr fontId="9" type="noConversion"/>
  </si>
  <si>
    <t>single BX(1.5m)</t>
    <phoneticPr fontId="9" type="noConversion"/>
  </si>
  <si>
    <t>운반회수</t>
  </si>
  <si>
    <t>신월튜브</t>
    <phoneticPr fontId="9" type="noConversion"/>
  </si>
  <si>
    <t>76mm*1m</t>
  </si>
  <si>
    <t>경 운 기</t>
  </si>
  <si>
    <t>유 류 대</t>
    <phoneticPr fontId="9" type="noConversion"/>
  </si>
  <si>
    <t>2024 물가자료</t>
    <phoneticPr fontId="9" type="noConversion"/>
  </si>
  <si>
    <t>경    유(I)</t>
  </si>
  <si>
    <t>저 유 황</t>
  </si>
  <si>
    <t>잡    유</t>
  </si>
  <si>
    <t>%</t>
  </si>
  <si>
    <t>주 연 료</t>
  </si>
  <si>
    <t>지표지질조사</t>
  </si>
  <si>
    <t>굴진용수운반</t>
  </si>
  <si>
    <t>기계손료</t>
  </si>
  <si>
    <t>l</t>
  </si>
  <si>
    <t>물가자료(2024년)</t>
    <phoneticPr fontId="9" type="noConversion"/>
  </si>
  <si>
    <t>환      율</t>
    <phoneticPr fontId="9" type="noConversion"/>
  </si>
  <si>
    <t>24.1.기준환율(연월평균)</t>
    <phoneticPr fontId="9" type="noConversion"/>
  </si>
  <si>
    <t>도선사용</t>
  </si>
  <si>
    <t>㎥</t>
    <phoneticPr fontId="9" type="noConversion"/>
  </si>
  <si>
    <t>탄성파탐사</t>
  </si>
  <si>
    <t>지적도등사</t>
  </si>
  <si>
    <t>40kg/대</t>
    <phoneticPr fontId="9" type="noConversion"/>
  </si>
  <si>
    <t>전기(쌍극자)탐사</t>
    <phoneticPr fontId="9" type="noConversion"/>
  </si>
  <si>
    <t>토지원부작성</t>
  </si>
  <si>
    <t>M/T</t>
    <phoneticPr fontId="9" type="noConversion"/>
  </si>
  <si>
    <t>1000억원</t>
    <phoneticPr fontId="9" type="noConversion"/>
  </si>
  <si>
    <t>2000억원</t>
    <phoneticPr fontId="9" type="noConversion"/>
  </si>
  <si>
    <t>AB-AF열 삭제 금지</t>
    <phoneticPr fontId="9" type="noConversion"/>
  </si>
  <si>
    <t>1. 조사개요</t>
    <phoneticPr fontId="128" type="noConversion"/>
  </si>
  <si>
    <t xml:space="preserve">   가. 용 역 명 : </t>
    <phoneticPr fontId="128" type="noConversion"/>
  </si>
  <si>
    <t xml:space="preserve">   나. 목     적 : </t>
    <phoneticPr fontId="128" type="noConversion"/>
  </si>
  <si>
    <t>시설물 설치예정 부지 지질특성 파악</t>
    <phoneticPr fontId="128" type="noConversion"/>
  </si>
  <si>
    <t xml:space="preserve">   다. 위     치 : </t>
    <phoneticPr fontId="128" type="noConversion"/>
  </si>
  <si>
    <t xml:space="preserve">   라. 조사량 및 조사비</t>
    <phoneticPr fontId="128" type="noConversion"/>
  </si>
  <si>
    <t>구   분</t>
    <phoneticPr fontId="9" type="noConversion"/>
  </si>
  <si>
    <t>조  사  량</t>
    <phoneticPr fontId="9" type="noConversion"/>
  </si>
  <si>
    <t>소요일수(일)</t>
    <phoneticPr fontId="9" type="noConversion"/>
  </si>
  <si>
    <t>조사비(원)</t>
    <phoneticPr fontId="9" type="noConversion"/>
  </si>
  <si>
    <t>비     고</t>
    <phoneticPr fontId="9" type="noConversion"/>
  </si>
  <si>
    <t>지질조사</t>
    <phoneticPr fontId="128" type="noConversion"/>
  </si>
  <si>
    <t>시추조사(공)</t>
    <phoneticPr fontId="128" type="noConversion"/>
  </si>
  <si>
    <t>제시험 1식</t>
    <phoneticPr fontId="128" type="noConversion"/>
  </si>
  <si>
    <t>투수시험(회)</t>
    <phoneticPr fontId="128" type="noConversion"/>
  </si>
  <si>
    <t>표준관입시험(회)</t>
    <phoneticPr fontId="128" type="noConversion"/>
  </si>
  <si>
    <t>)일간</t>
    <phoneticPr fontId="128" type="noConversion"/>
  </si>
  <si>
    <t xml:space="preserve">   바. 지출과목 : </t>
    <phoneticPr fontId="128" type="noConversion"/>
  </si>
  <si>
    <t xml:space="preserve">   사. 조사장비 : 시추기 외 부대품 1조</t>
    <phoneticPr fontId="128" type="noConversion"/>
  </si>
  <si>
    <t xml:space="preserve">   4. 지질조사비</t>
    <phoneticPr fontId="9" type="noConversion"/>
  </si>
  <si>
    <t>[표준품셈]</t>
    <phoneticPr fontId="127" type="noConversion"/>
  </si>
  <si>
    <t>[조사비적산기준]</t>
    <phoneticPr fontId="127" type="noConversion"/>
  </si>
  <si>
    <t>[조사비적산기준의 기술자 품을 표준품셈 기술자별 품 비율에 따라 세분화]</t>
    <phoneticPr fontId="127" type="noConversion"/>
  </si>
  <si>
    <t>수준측량</t>
    <phoneticPr fontId="196" type="noConversion"/>
  </si>
  <si>
    <t>구분</t>
    <phoneticPr fontId="127" type="noConversion"/>
  </si>
  <si>
    <t>특급</t>
    <phoneticPr fontId="127" type="noConversion"/>
  </si>
  <si>
    <t>고급</t>
    <phoneticPr fontId="196" type="noConversion"/>
  </si>
  <si>
    <t>중급</t>
    <phoneticPr fontId="196" type="noConversion"/>
  </si>
  <si>
    <t>초급</t>
    <phoneticPr fontId="196" type="noConversion"/>
  </si>
  <si>
    <t>초급기능사</t>
    <phoneticPr fontId="196" type="noConversion"/>
  </si>
  <si>
    <t>기술자</t>
    <phoneticPr fontId="196" type="noConversion"/>
  </si>
  <si>
    <t>인부</t>
    <phoneticPr fontId="196" type="noConversion"/>
  </si>
  <si>
    <t>측부</t>
    <phoneticPr fontId="196" type="noConversion"/>
  </si>
  <si>
    <t>비고(표준품셈)</t>
    <phoneticPr fontId="196" type="noConversion"/>
  </si>
  <si>
    <t>답사선점</t>
    <phoneticPr fontId="196" type="noConversion"/>
  </si>
  <si>
    <t>9-2-4 수준측량</t>
    <phoneticPr fontId="127" type="noConversion"/>
  </si>
  <si>
    <t>관측</t>
    <phoneticPr fontId="196" type="noConversion"/>
  </si>
  <si>
    <t>1급기준점측량</t>
    <phoneticPr fontId="196" type="noConversion"/>
  </si>
  <si>
    <t>18-3-1 1급기준점측량</t>
    <phoneticPr fontId="127" type="noConversion"/>
  </si>
  <si>
    <t>조표</t>
    <phoneticPr fontId="196" type="noConversion"/>
  </si>
  <si>
    <t>2급기준점측량</t>
    <phoneticPr fontId="196" type="noConversion"/>
  </si>
  <si>
    <t>18-3-2 2급기준점측량</t>
    <phoneticPr fontId="127" type="noConversion"/>
  </si>
  <si>
    <t>3급기준점측량</t>
    <phoneticPr fontId="196" type="noConversion"/>
  </si>
  <si>
    <t>18-3-3 3급기준점측량</t>
    <phoneticPr fontId="127" type="noConversion"/>
  </si>
  <si>
    <t>4급기준점측량</t>
    <phoneticPr fontId="196" type="noConversion"/>
  </si>
  <si>
    <t>18-3-4 4급기준점측량</t>
    <phoneticPr fontId="127" type="noConversion"/>
  </si>
  <si>
    <t>지형측량
S=1/500~600</t>
    <phoneticPr fontId="196" type="noConversion"/>
  </si>
  <si>
    <t>기준점설치</t>
    <phoneticPr fontId="196" type="noConversion"/>
  </si>
  <si>
    <t>18-8 지형현황</t>
    <phoneticPr fontId="127" type="noConversion"/>
  </si>
  <si>
    <t>세부측량</t>
    <phoneticPr fontId="196" type="noConversion"/>
  </si>
  <si>
    <t>지형측량
S=1/1,200</t>
    <phoneticPr fontId="196" type="noConversion"/>
  </si>
  <si>
    <r>
      <t xml:space="preserve">구역내 고저측량
</t>
    </r>
    <r>
      <rPr>
        <sz val="9"/>
        <color theme="1"/>
        <rFont val="맑은 고딕"/>
        <family val="3"/>
        <charset val="129"/>
        <scheme val="minor"/>
      </rPr>
      <t>(농업용수, 배수개선용)</t>
    </r>
    <phoneticPr fontId="196" type="noConversion"/>
  </si>
  <si>
    <t>9-3-1 지형현황</t>
    <phoneticPr fontId="127" type="noConversion"/>
  </si>
  <si>
    <t>답</t>
    <phoneticPr fontId="196" type="noConversion"/>
  </si>
  <si>
    <t>전,임야</t>
    <phoneticPr fontId="196" type="noConversion"/>
  </si>
  <si>
    <t>기경지정리 답</t>
    <phoneticPr fontId="196" type="noConversion"/>
  </si>
  <si>
    <t>지형현황측량
(토탈스테이션, 지오디메이터 등 사용시)</t>
    <phoneticPr fontId="196" type="noConversion"/>
  </si>
  <si>
    <t>평지</t>
    <phoneticPr fontId="196" type="noConversion"/>
  </si>
  <si>
    <t>구릉지 및 산지</t>
    <phoneticPr fontId="196" type="noConversion"/>
  </si>
  <si>
    <t>시가지</t>
    <phoneticPr fontId="196" type="noConversion"/>
  </si>
  <si>
    <t>저수지 내용적 측량</t>
    <phoneticPr fontId="196" type="noConversion"/>
  </si>
  <si>
    <t>저수지 내용적측량</t>
    <phoneticPr fontId="196" type="noConversion"/>
  </si>
  <si>
    <t>용배수로 등
(농경지,구릉지)
노선측량</t>
    <phoneticPr fontId="196" type="noConversion"/>
  </si>
  <si>
    <t>노선선정</t>
    <phoneticPr fontId="196" type="noConversion"/>
  </si>
  <si>
    <t>9-4-1 노선측량</t>
    <phoneticPr fontId="127" type="noConversion"/>
  </si>
  <si>
    <t>노선선점</t>
    <phoneticPr fontId="196" type="noConversion"/>
  </si>
  <si>
    <t>중심선측량</t>
    <phoneticPr fontId="196" type="noConversion"/>
  </si>
  <si>
    <t>종단측량</t>
    <phoneticPr fontId="196" type="noConversion"/>
  </si>
  <si>
    <t>횡단측량</t>
    <phoneticPr fontId="196" type="noConversion"/>
  </si>
  <si>
    <t>ip위치측량</t>
    <phoneticPr fontId="196" type="noConversion"/>
  </si>
  <si>
    <t>용배수로 등
(산, 임야지)
노선측량</t>
    <phoneticPr fontId="196" type="noConversion"/>
  </si>
  <si>
    <t>18-10 노선측량</t>
    <phoneticPr fontId="127" type="noConversion"/>
  </si>
  <si>
    <t>기본조사</t>
    <phoneticPr fontId="196" type="noConversion"/>
  </si>
  <si>
    <t>실시</t>
    <phoneticPr fontId="196" type="noConversion"/>
  </si>
  <si>
    <r>
      <t>용</t>
    </r>
    <r>
      <rPr>
        <sz val="11"/>
        <color theme="1"/>
        <rFont val="맑은 고딕"/>
        <family val="3"/>
        <charset val="136"/>
        <scheme val="minor"/>
      </rPr>
      <t>‧</t>
    </r>
    <r>
      <rPr>
        <sz val="11"/>
        <rFont val="돋움"/>
        <family val="3"/>
        <charset val="129"/>
      </rPr>
      <t>배수로 등
(농경지,구릉지)
노선지형측량</t>
    </r>
    <phoneticPr fontId="127" type="noConversion"/>
  </si>
  <si>
    <t>농경지</t>
    <phoneticPr fontId="127" type="noConversion"/>
  </si>
  <si>
    <t>18-10 노선측량(전체 더하기)</t>
    <phoneticPr fontId="127" type="noConversion"/>
  </si>
  <si>
    <r>
      <t>용</t>
    </r>
    <r>
      <rPr>
        <sz val="11"/>
        <color theme="1"/>
        <rFont val="맑은 고딕"/>
        <family val="3"/>
        <charset val="136"/>
        <scheme val="minor"/>
      </rPr>
      <t>‧</t>
    </r>
    <r>
      <rPr>
        <sz val="11"/>
        <rFont val="돋움"/>
        <family val="3"/>
        <charset val="129"/>
      </rPr>
      <t>배수로 등
(산,임야)
노선지형측량</t>
    </r>
    <phoneticPr fontId="127" type="noConversion"/>
  </si>
  <si>
    <t>산,임야지</t>
    <phoneticPr fontId="127" type="noConversion"/>
  </si>
  <si>
    <t>제방 노선측량</t>
    <phoneticPr fontId="196" type="noConversion"/>
  </si>
  <si>
    <t>선정</t>
    <phoneticPr fontId="196" type="noConversion"/>
  </si>
  <si>
    <t>선점</t>
    <phoneticPr fontId="196" type="noConversion"/>
  </si>
  <si>
    <t>여수토 방수로 통관
노선측량</t>
    <phoneticPr fontId="196" type="noConversion"/>
  </si>
  <si>
    <t>양배수장 노선측량</t>
    <phoneticPr fontId="196" type="noConversion"/>
  </si>
  <si>
    <t>위치선정</t>
    <phoneticPr fontId="196" type="noConversion"/>
  </si>
  <si>
    <t>취입보 노선측량</t>
    <phoneticPr fontId="196" type="noConversion"/>
  </si>
  <si>
    <t>기설 노선측량</t>
    <phoneticPr fontId="196" type="noConversion"/>
  </si>
  <si>
    <t>9-5-1 노선측량</t>
    <phoneticPr fontId="127" type="noConversion"/>
  </si>
  <si>
    <t>하천 종단측량</t>
    <phoneticPr fontId="196" type="noConversion"/>
  </si>
  <si>
    <t>횡단100m이상(양안왕복)</t>
    <phoneticPr fontId="196" type="noConversion"/>
  </si>
  <si>
    <t>18-9 하천측량</t>
    <phoneticPr fontId="127" type="noConversion"/>
  </si>
  <si>
    <t>횡단100m미만(한측왕복)</t>
    <phoneticPr fontId="196" type="noConversion"/>
  </si>
  <si>
    <t>하천 횡단측량</t>
    <phoneticPr fontId="196" type="noConversion"/>
  </si>
  <si>
    <t>1000m</t>
    <phoneticPr fontId="196" type="noConversion"/>
  </si>
  <si>
    <t>9-4-2 하천측량</t>
    <phoneticPr fontId="127" type="noConversion"/>
  </si>
  <si>
    <t>700m</t>
    <phoneticPr fontId="196" type="noConversion"/>
  </si>
  <si>
    <t>400m</t>
    <phoneticPr fontId="196" type="noConversion"/>
  </si>
  <si>
    <t>200m</t>
    <phoneticPr fontId="196" type="noConversion"/>
  </si>
  <si>
    <t>100m</t>
    <phoneticPr fontId="196" type="noConversion"/>
  </si>
  <si>
    <t>50m</t>
    <phoneticPr fontId="196" type="noConversion"/>
  </si>
  <si>
    <t>석항매설</t>
    <phoneticPr fontId="196" type="noConversion"/>
  </si>
  <si>
    <t>수준점</t>
    <phoneticPr fontId="196" type="noConversion"/>
  </si>
  <si>
    <t>9-3-4 2급수준측량(관측)</t>
    <phoneticPr fontId="127" type="noConversion"/>
  </si>
  <si>
    <t>삼각점</t>
    <phoneticPr fontId="196" type="noConversion"/>
  </si>
  <si>
    <t>9-2-1 1급기준점(관측)</t>
    <phoneticPr fontId="127" type="noConversion"/>
  </si>
  <si>
    <t>A항</t>
    <phoneticPr fontId="196" type="noConversion"/>
  </si>
  <si>
    <t>방조제측량</t>
    <phoneticPr fontId="196" type="noConversion"/>
  </si>
  <si>
    <t>위치선정답사</t>
    <phoneticPr fontId="196" type="noConversion"/>
  </si>
  <si>
    <t>9-2-1 1급기준점측량(답사선점)</t>
    <phoneticPr fontId="127" type="noConversion"/>
  </si>
  <si>
    <t>조표설치</t>
    <phoneticPr fontId="196" type="noConversion"/>
  </si>
  <si>
    <t>9-2-1 1급기준점측량(조표)</t>
    <phoneticPr fontId="127" type="noConversion"/>
  </si>
  <si>
    <t>시종점평판측량</t>
  </si>
  <si>
    <t>9-4-1 지형현황(세부)</t>
    <phoneticPr fontId="127" type="noConversion"/>
  </si>
  <si>
    <t>노선측량(간사지)</t>
  </si>
  <si>
    <t>중심선측량</t>
  </si>
  <si>
    <t>9-5-1 노선측량(중심선)</t>
    <phoneticPr fontId="127" type="noConversion"/>
  </si>
  <si>
    <t>종단측량</t>
  </si>
  <si>
    <t>9-5-1 노선측량(종단)</t>
    <phoneticPr fontId="127" type="noConversion"/>
  </si>
  <si>
    <t>횡단측량</t>
  </si>
  <si>
    <t>9-5-1 노선측량(횡단)</t>
    <phoneticPr fontId="127" type="noConversion"/>
  </si>
  <si>
    <t>영구간종단수심측량(해상)</t>
  </si>
  <si>
    <t>해양조사측량</t>
    <phoneticPr fontId="127" type="noConversion"/>
  </si>
  <si>
    <t>배수갑문측량</t>
    <phoneticPr fontId="196" type="noConversion"/>
  </si>
  <si>
    <t>중신선측량</t>
    <phoneticPr fontId="196" type="noConversion"/>
  </si>
  <si>
    <t>9-5-1  노선측량(중심선)</t>
    <phoneticPr fontId="127" type="noConversion"/>
  </si>
  <si>
    <t>종횡단측량</t>
    <phoneticPr fontId="196" type="noConversion"/>
  </si>
  <si>
    <t>9-5-1  노선측량(종단, 횡단)</t>
    <phoneticPr fontId="127" type="noConversion"/>
  </si>
  <si>
    <t>평판측량</t>
    <phoneticPr fontId="196" type="noConversion"/>
  </si>
  <si>
    <t>취부배수로
노선측량(육상)</t>
    <phoneticPr fontId="196" type="noConversion"/>
  </si>
  <si>
    <t>취부배수로
노선측량(해상)</t>
    <phoneticPr fontId="196" type="noConversion"/>
  </si>
  <si>
    <t>간석지 및 영구간 지형측량</t>
    <phoneticPr fontId="196" type="noConversion"/>
  </si>
  <si>
    <t>기선측량</t>
    <phoneticPr fontId="196" type="noConversion"/>
  </si>
  <si>
    <t>수심측량</t>
  </si>
  <si>
    <t>수심측량(자동화시스템)</t>
  </si>
  <si>
    <t>간석지영구간지형측량</t>
  </si>
  <si>
    <t>간석지측량</t>
  </si>
  <si>
    <t>해안선주위평판측량</t>
  </si>
  <si>
    <t>방수제측량</t>
    <phoneticPr fontId="196" type="noConversion"/>
  </si>
  <si>
    <t>방수제측량일체</t>
  </si>
  <si>
    <t>9-2-4 4급기준점(관측)</t>
    <phoneticPr fontId="127" type="noConversion"/>
  </si>
  <si>
    <t>선착장측량</t>
    <phoneticPr fontId="196" type="noConversion"/>
  </si>
  <si>
    <t>선착장위치선정</t>
  </si>
  <si>
    <t>9-4-1  지형현황(기준점)</t>
    <phoneticPr fontId="127" type="noConversion"/>
  </si>
  <si>
    <t>선착장측량</t>
  </si>
  <si>
    <t>9-4-1  지형현황(세부)</t>
    <phoneticPr fontId="127" type="noConversion"/>
  </si>
  <si>
    <t>기타조사</t>
    <phoneticPr fontId="196" type="noConversion"/>
  </si>
  <si>
    <t>구역답사(경지정리 및 개간)</t>
  </si>
  <si>
    <t>9-4-1 지형현황(계획)</t>
    <phoneticPr fontId="127" type="noConversion"/>
  </si>
  <si>
    <t>구조물조사(세부규격,외관)</t>
    <phoneticPr fontId="127" type="noConversion"/>
  </si>
  <si>
    <t>평면도작성(전산)_지적도</t>
    <phoneticPr fontId="127" type="noConversion"/>
  </si>
  <si>
    <t>평면도작성(전산)_지번 및 표고</t>
    <phoneticPr fontId="127" type="noConversion"/>
  </si>
  <si>
    <t>평면도작성(전산)_현지형</t>
    <phoneticPr fontId="127" type="noConversion"/>
  </si>
  <si>
    <t>보상물조사[가옥(현황 및 면적)]</t>
    <phoneticPr fontId="127" type="noConversion"/>
  </si>
  <si>
    <t>보상물조사[과목, 전, 답(용수로, 도로)]</t>
    <phoneticPr fontId="127" type="noConversion"/>
  </si>
  <si>
    <t>보상물조사[과목, 전, 답(수몰지내)]</t>
    <phoneticPr fontId="127" type="noConversion"/>
  </si>
  <si>
    <t>기설저수지
제방노선 측량</t>
    <phoneticPr fontId="127" type="noConversion"/>
  </si>
  <si>
    <t>종단측량</t>
    <phoneticPr fontId="127" type="noConversion"/>
  </si>
  <si>
    <t>9-5-1 노선측량(종단, 횡단)</t>
    <phoneticPr fontId="127" type="noConversion"/>
  </si>
  <si>
    <t>횡단측량</t>
    <phoneticPr fontId="127" type="noConversion"/>
  </si>
  <si>
    <t>기설물넘이
방수로 측량</t>
    <phoneticPr fontId="127" type="noConversion"/>
  </si>
  <si>
    <t>기설방조제
제방노선 측량</t>
    <phoneticPr fontId="127" type="noConversion"/>
  </si>
  <si>
    <t xml:space="preserve"> - 안전보건관리비</t>
    <phoneticPr fontId="9" type="noConversion"/>
  </si>
  <si>
    <t>용역참여인원 × 개인당 보호구 구매 비용 × 과업기간(년)</t>
    <phoneticPr fontId="9" type="noConversion"/>
  </si>
  <si>
    <t>←도급사업 안전보건관리 업무 매뉴얼 참조</t>
    <phoneticPr fontId="9" type="noConversion"/>
  </si>
  <si>
    <t>세부설계 용역비 산출내역</t>
    <phoneticPr fontId="9" type="noConversion"/>
  </si>
  <si>
    <t>2025년도 측량기술자 임금 공표</t>
    <phoneticPr fontId="127" type="noConversion"/>
  </si>
  <si>
    <t>□ 2025년도 측량기술자 임금 □</t>
    <phoneticPr fontId="127" type="noConversion"/>
  </si>
  <si>
    <t xml:space="preserve">   마. 조사기간 : 2025.00. ~ 2025.00. </t>
    <phoneticPr fontId="128" type="noConversion"/>
  </si>
  <si>
    <t>경상북도 영천시 신녕면 화남리 519번지 일원</t>
    <phoneticPr fontId="128" type="noConversion"/>
  </si>
  <si>
    <t>화남지 재해위험저수지 정비사업 지질조사 용역</t>
    <phoneticPr fontId="9" type="noConversion"/>
  </si>
  <si>
    <t>측량용역 조사업무량 산정내역</t>
    <phoneticPr fontId="127" type="noConversion"/>
  </si>
  <si>
    <t>(C=A+B)</t>
    <phoneticPr fontId="9" type="noConversion"/>
  </si>
  <si>
    <t>(D=C×10%)</t>
    <phoneticPr fontId="9" type="noConversion"/>
  </si>
  <si>
    <t xml:space="preserve">    - 한전납입금</t>
    <phoneticPr fontId="9" type="noConversion"/>
  </si>
  <si>
    <t xml:space="preserve">    - 농도</t>
    <phoneticPr fontId="9" type="noConversion"/>
  </si>
  <si>
    <t xml:space="preserve">    - 수원공시설</t>
    <phoneticPr fontId="9" type="noConversion"/>
  </si>
  <si>
    <t>용수시설포함</t>
    <phoneticPr fontId="9" type="noConversion"/>
  </si>
  <si>
    <t xml:space="preserve"> 한국농어촌공사 의성군위지사</t>
    <phoneticPr fontId="9" type="noConversion"/>
  </si>
  <si>
    <t>관정 및 송수관로</t>
    <phoneticPr fontId="9" type="noConversion"/>
  </si>
  <si>
    <t>▣ 관련법령 : 건설기술 진흥법 시행령 제50조, 건설엔지니어링 손해배상보험 또는 공제 업무요령</t>
    <phoneticPr fontId="9" type="noConversion"/>
  </si>
  <si>
    <r>
      <t>(a)</t>
    </r>
    <r>
      <rPr>
        <sz val="12"/>
        <color rgb="FF000000"/>
        <rFont val="Calibri"/>
        <family val="3"/>
      </rPr>
      <t>×</t>
    </r>
    <r>
      <rPr>
        <sz val="12"/>
        <color rgb="FF000000"/>
        <rFont val="휴먼명조"/>
        <family val="3"/>
        <charset val="129"/>
      </rPr>
      <t>10%</t>
    </r>
    <phoneticPr fontId="9" type="noConversion"/>
  </si>
  <si>
    <r>
      <t>(c)</t>
    </r>
    <r>
      <rPr>
        <sz val="12"/>
        <color rgb="FF000000"/>
        <rFont val="Calibri"/>
        <family val="3"/>
      </rPr>
      <t>×</t>
    </r>
    <r>
      <rPr>
        <sz val="12"/>
        <color rgb="FF000000"/>
        <rFont val="휴먼명조"/>
        <family val="3"/>
        <charset val="129"/>
      </rPr>
      <t>10%</t>
    </r>
    <phoneticPr fontId="9" type="noConversion"/>
  </si>
  <si>
    <r>
      <t xml:space="preserve">ㅇ </t>
    </r>
    <r>
      <rPr>
        <sz val="9"/>
        <color indexed="8"/>
        <rFont val="돋움"/>
        <family val="3"/>
        <charset val="129"/>
      </rPr>
      <t xml:space="preserve"> 용</t>
    </r>
    <r>
      <rPr>
        <sz val="9"/>
        <color rgb="FF000000"/>
        <rFont val="MS Gothic"/>
        <family val="3"/>
        <charset val="128"/>
      </rPr>
      <t>‧</t>
    </r>
    <r>
      <rPr>
        <sz val="9"/>
        <color rgb="FF000000"/>
        <rFont val="돋움"/>
        <family val="3"/>
        <charset val="129"/>
      </rPr>
      <t>배수로측량</t>
    </r>
    <phoneticPr fontId="9" type="noConversion"/>
  </si>
  <si>
    <t>급수관로</t>
    <phoneticPr fontId="9" type="noConversion"/>
  </si>
  <si>
    <t>계</t>
    <phoneticPr fontId="9" type="noConversion"/>
  </si>
  <si>
    <t>km단위</t>
    <phoneticPr fontId="9" type="noConversion"/>
  </si>
  <si>
    <t>구분</t>
    <phoneticPr fontId="9" type="noConversion"/>
  </si>
  <si>
    <t>조정</t>
    <phoneticPr fontId="9" type="noConversion"/>
  </si>
  <si>
    <t>조정길이</t>
    <phoneticPr fontId="9" type="noConversion"/>
  </si>
  <si>
    <t>1/3</t>
    <phoneticPr fontId="9" type="noConversion"/>
  </si>
  <si>
    <t>괴산지구 과실전문생산단지기반조성사업 지질조사비 산출내역</t>
    <phoneticPr fontId="9" type="noConversion"/>
  </si>
  <si>
    <t>감계</t>
    <phoneticPr fontId="86" type="noConversion"/>
  </si>
  <si>
    <t>신계</t>
    <phoneticPr fontId="85" type="noConversion"/>
  </si>
  <si>
    <t>실업</t>
    <phoneticPr fontId="85" type="noConversion"/>
  </si>
  <si>
    <t xml:space="preserve">    - 관정개발비</t>
    <phoneticPr fontId="9" type="noConversion"/>
  </si>
  <si>
    <t>감계</t>
  </si>
  <si>
    <t>□ 감계지구 과실전문생산단지 기반조성사업 세부설계비 산출</t>
  </si>
  <si>
    <t>2026.  07.</t>
    <phoneticPr fontId="9" type="noConversion"/>
  </si>
  <si>
    <t>2026년도</t>
    <phoneticPr fontId="9" type="noConversion"/>
  </si>
  <si>
    <t>관계기관
(의성군 등) 
협의</t>
    <phoneticPr fontId="9" type="noConversion"/>
  </si>
  <si>
    <t>2026년도 상반기 조사·측량용 단가</t>
    <phoneticPr fontId="127" type="noConversion"/>
  </si>
  <si>
    <t>36-23-22.6</t>
    <phoneticPr fontId="9" type="noConversion"/>
  </si>
  <si>
    <t>감계지구 과실전문생산단지기반조성사업 세부설계 측량비 산출내역</t>
    <phoneticPr fontId="9" type="noConversion"/>
  </si>
  <si>
    <t>26년 측량기술자 임금</t>
    <phoneticPr fontId="9" type="noConversion"/>
  </si>
  <si>
    <t>26년 조사측량용단가 적용</t>
    <phoneticPr fontId="9" type="noConversion"/>
  </si>
  <si>
    <t xml:space="preserve">    1. 적용일 : 2026년 1월 1일부터</t>
    <phoneticPr fontId="127" type="noConversion"/>
  </si>
  <si>
    <t xml:space="preserve">    3. 측량기술자 월평균 근무일수는 20.3일로 함</t>
    <phoneticPr fontId="127" type="noConversion"/>
  </si>
  <si>
    <t>참조) 공간정보산업협회 공표(회원지원팀_2025.12.22.)</t>
    <phoneticPr fontId="127" type="noConversion"/>
  </si>
  <si>
    <t>신계</t>
    <phoneticPr fontId="9" type="noConversion"/>
  </si>
  <si>
    <t>실업</t>
    <phoneticPr fontId="9" type="noConversion"/>
  </si>
  <si>
    <t xml:space="preserve"> - 신계지구 과실전문생산단지기반조성사업 -</t>
    <phoneticPr fontId="9" type="noConversion"/>
  </si>
  <si>
    <t>신계지구 과실전문생산단지 기반조성사업 세부설계비 산출내역</t>
    <phoneticPr fontId="9" type="noConversion"/>
  </si>
  <si>
    <t xml:space="preserve">    - 잡지출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</si>
</sst>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4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_ * #,##0_ ;_ * \-#,##0_ ;_ * &quot;-&quot;_ ;_ @_ "/>
    <numFmt numFmtId="177" formatCode="0.000%"/>
    <numFmt numFmtId="178" formatCode="_ * #,##0.00_ ;_ * \-#,##0.00_ ;_ * &quot;-&quot;??_ ;_ @_ "/>
    <numFmt numFmtId="179" formatCode="0.0"/>
    <numFmt numFmtId="180" formatCode="0.000"/>
    <numFmt numFmtId="181" formatCode="_(&quot;$&quot;* #,##0.00_);_(&quot;$&quot;* \(#,##0.00\);_(&quot;$&quot;* &quot;-&quot;??_);_(@_)"/>
    <numFmt numFmtId="182" formatCode="_ * #,##0.0_ ;_ * \-#,##0.0_ ;_ * &quot;-&quot;??_ ;_ @_ "/>
    <numFmt numFmtId="183" formatCode="#,##0.000"/>
    <numFmt numFmtId="184" formatCode="#,##0;[Red]&quot;-&quot;#,##0"/>
    <numFmt numFmtId="185" formatCode="#,##0;&quot;-&quot;#,##0"/>
    <numFmt numFmtId="186" formatCode="_-&quot;₩&quot;* #,##0.00_-;&quot;₩&quot;&quot;₩&quot;&quot;₩&quot;\-&quot;₩&quot;* #,##0.00_-;_-&quot;₩&quot;* &quot;-&quot;??_-;_-@_-"/>
    <numFmt numFmtId="187" formatCode="&quot;*&quot;#,##0\ &quot;일 (월)&quot;\ \ "/>
    <numFmt numFmtId="188" formatCode="&quot;?#,##0.00;\-&quot;&quot;?&quot;#,##0.00"/>
    <numFmt numFmtId="189" formatCode="&quot;&lt;&quot;#,##0&quot;&gt;&quot;"/>
    <numFmt numFmtId="190" formatCode="_-* #,##0.00_-;&quot;₩&quot;&quot;₩&quot;\-* #,##0.00_-;_-* &quot;-&quot;??_-;_-@_-"/>
    <numFmt numFmtId="191" formatCode="_-&quot;₩&quot;* #,##0.00_-;&quot;₩&quot;&quot;₩&quot;\-&quot;₩&quot;* #,##0.00_-;_-&quot;₩&quot;* &quot;-&quot;??_-;_-@_-"/>
    <numFmt numFmtId="192" formatCode="_ &quot;₩&quot;* #,##0_ ;_ &quot;₩&quot;* \-#,##0_ ;_ &quot;₩&quot;* &quot;-&quot;_ ;_ @_ "/>
    <numFmt numFmtId="193" formatCode="_ &quot;₩&quot;* #,##0.00_ ;_ &quot;₩&quot;* \-#,##0.00_ ;_ &quot;₩&quot;* &quot;-&quot;??_ ;_ @_ "/>
    <numFmt numFmtId="194" formatCode="&quot;₩&quot;&quot;₩&quot;&quot;₩&quot;&quot;₩&quot;&quot;₩&quot;&quot;₩&quot;\$#,##0_);&quot;₩&quot;&quot;₩&quot;&quot;₩&quot;&quot;₩&quot;&quot;₩&quot;&quot;₩&quot;\(&quot;₩&quot;&quot;₩&quot;&quot;₩&quot;&quot;₩&quot;&quot;₩&quot;&quot;₩&quot;\$#,##0&quot;₩&quot;&quot;₩&quot;&quot;₩&quot;&quot;₩&quot;&quot;₩&quot;&quot;₩&quot;\)"/>
    <numFmt numFmtId="195" formatCode="&quot;₩&quot;#,##0;[Red]&quot;₩&quot;&quot;₩&quot;&quot;₩&quot;&quot;₩&quot;&quot;₩&quot;&quot;₩&quot;&quot;₩&quot;\-#,##0"/>
    <numFmt numFmtId="196" formatCode="&quot;조사공&quot;\ 0\ &quot;공 제외&quot;"/>
    <numFmt numFmtId="197" formatCode="#,##0_ "/>
    <numFmt numFmtId="198" formatCode="_-* #,##0.000_-;\-* #,##0.000_-;_-* &quot;-&quot;_-;_-@_-"/>
    <numFmt numFmtId="199" formatCode="#,##0;[Red]#,##0"/>
    <numFmt numFmtId="200" formatCode="#,##0_);[Red]\(#,##0\)"/>
    <numFmt numFmtId="201" formatCode="General&quot;일&quot;"/>
    <numFmt numFmtId="202" formatCode="_-* #,##0.0000_-;\-* #,##0.0000_-;_-* &quot;-&quot;_-;_-@_-"/>
    <numFmt numFmtId="203" formatCode="0.0000000"/>
    <numFmt numFmtId="204" formatCode="_ * #,##0.000_ ;_ * \-#,##0.000_ ;_ * &quot;-&quot;_ ;_ @_ "/>
    <numFmt numFmtId="205" formatCode="_-* #,##0.0_-;\-* #,##0.0_-;_-* &quot;-&quot;??_-;_-@_-"/>
    <numFmt numFmtId="206" formatCode="#,##0.000000"/>
    <numFmt numFmtId="207" formatCode="_-&quot;$&quot;* #,##0_-;\-&quot;$&quot;* #,##0_-;_-&quot;$&quot;* &quot;-&quot;_-;_-@_-"/>
    <numFmt numFmtId="208" formatCode="#,##0;\(#,##0\)"/>
    <numFmt numFmtId="209" formatCode="&quot;₩&quot;\!\$#,##0&quot;₩&quot;\!\ ;&quot;₩&quot;\!\(&quot;₩&quot;\!\$#,##0&quot;₩&quot;\!\)"/>
    <numFmt numFmtId="210" formatCode="\$#,##0.00;\(\$#,##0.00\)"/>
    <numFmt numFmtId="211" formatCode="\$#,##0;\(\$#,##0\)"/>
    <numFmt numFmtId="212" formatCode="&quot;₩&quot;#,##0.00;[Red]&quot;₩&quot;\-#,##0.00"/>
    <numFmt numFmtId="213" formatCode="&quot;(\&quot;#,##0&quot;,000)&quot;"/>
    <numFmt numFmtId="214" formatCode="&quot;ha당&quot;\ #,###&quot;천원&quot;"/>
    <numFmt numFmtId="215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16" formatCode="0.00_);[Red]\(0.00\)"/>
    <numFmt numFmtId="217" formatCode="#,##0.00000000"/>
    <numFmt numFmtId="218" formatCode="&quot;₩&quot;#,##0;[Red]&quot;₩&quot;&quot;₩&quot;&quot;₩&quot;&quot;₩&quot;&quot;₩&quot;&quot;₩&quot;&quot;₩&quot;&quot;₩&quot;&quot;₩&quot;&quot;₩&quot;&quot;₩&quot;\-&quot;₩&quot;#,##0"/>
    <numFmt numFmtId="219" formatCode="&quot;₩&quot;\!\$#,##0_);[Red]&quot;₩&quot;\!\(&quot;₩&quot;\!\$#,##0&quot;₩&quot;\!\)"/>
    <numFmt numFmtId="220" formatCode="&quot;₩&quot;\!\(#,##0.000&quot;₩&quot;\!\)"/>
    <numFmt numFmtId="221" formatCode="\(#,##0.000\)"/>
    <numFmt numFmtId="222" formatCode="_-* #,##0.0_-;\-* #,##0.0_-;_-* &quot;-&quot;_-;_-@_-"/>
    <numFmt numFmtId="223" formatCode="0_);[Red]\(0\)"/>
    <numFmt numFmtId="224" formatCode="#&quot;인&quot;"/>
    <numFmt numFmtId="225" formatCode="_-* #,##0.0_-;\-* #,##0.0_-;_-* &quot;-&quot;?_-;_-@_-"/>
    <numFmt numFmtId="226" formatCode="_-* #,##0.00_-;\-* #,##0.00_-;_-* &quot;-&quot;_-;_-@_-"/>
    <numFmt numFmtId="227" formatCode="#,##0.0_ "/>
    <numFmt numFmtId="228" formatCode="0.0_ "/>
    <numFmt numFmtId="229" formatCode="#,##0\ ;[Red]\△#,##0\ ;\ \-\ "/>
    <numFmt numFmtId="230" formatCode="#,##0.0\ ;[Red]\△#,##0.0\ ;\ \-\ "/>
    <numFmt numFmtId="231" formatCode="_(* #,##0_);_(* \(#,##0\);_(* &quot;-&quot;_);_(@_)"/>
    <numFmt numFmtId="232" formatCode="0.00_ "/>
    <numFmt numFmtId="233" formatCode="_-* #,##0_-;&quot;₩&quot;\!\-* #,##0_-;_-* &quot;-&quot;_-;_-@_-"/>
    <numFmt numFmtId="234" formatCode="_-* #,##0.00_-;&quot;₩&quot;\!\-* #,##0.00_-;_-* &quot;-&quot;_-;_-@_-"/>
    <numFmt numFmtId="235" formatCode="0.0_);[Red]\(0.0\)"/>
    <numFmt numFmtId="236" formatCode="g"/>
    <numFmt numFmtId="237" formatCode="_-* #,##0.0_-;&quot;₩&quot;\!\-* #,##0.0_-;_-* &quot;-&quot;_-;_-@_-"/>
    <numFmt numFmtId="238" formatCode="_-* #,##0.000_-;&quot;₩&quot;\!\-* #,##0.000_-;_-* &quot;-&quot;_-;_-@_-"/>
    <numFmt numFmtId="239" formatCode="_-* #,##0_-;\-* #,##0_-;_-* &quot;-&quot;?_-;_-@_-"/>
    <numFmt numFmtId="240" formatCode="#,##0.0_);[Red]\(#,##0.0\)"/>
    <numFmt numFmtId="241" formatCode="_-* #,##0_-;\-* #,##0_-;_-* &quot;-&quot;??_-;_-@_-"/>
    <numFmt numFmtId="242" formatCode="#,##0.000_);[Red]\(#,##0.000\)"/>
    <numFmt numFmtId="243" formatCode="#,###,"/>
    <numFmt numFmtId="244" formatCode="0.0000"/>
  </numFmts>
  <fonts count="210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돋움"/>
      <family val="3"/>
      <charset val="129"/>
    </font>
    <font>
      <sz val="12"/>
      <name val="돋움체"/>
      <family val="3"/>
      <charset val="129"/>
    </font>
    <font>
      <sz val="10"/>
      <name val="MS Sans Serif"/>
      <family val="2"/>
    </font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i/>
      <outline/>
      <shadow/>
      <u/>
      <sz val="1"/>
      <color indexed="24"/>
      <name val="Courier"/>
      <family val="3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명조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1"/>
      <color indexed="62"/>
      <name val="맑은 고딕"/>
      <family val="3"/>
      <charset val="129"/>
    </font>
    <font>
      <sz val="10"/>
      <color indexed="10"/>
      <name val="돋움체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7.5"/>
      <name val="돋움체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1"/>
      <name val="μ¸¿o"/>
      <family val="3"/>
      <charset val="129"/>
    </font>
    <font>
      <sz val="12"/>
      <name val="System"/>
      <family val="2"/>
      <charset val="129"/>
    </font>
    <font>
      <sz val="8"/>
      <name val="¹UAAA¼"/>
      <family val="3"/>
      <charset val="129"/>
    </font>
    <font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7"/>
      <name val="Small Fonts"/>
      <family val="2"/>
    </font>
    <font>
      <sz val="8"/>
      <name val="바탕체"/>
      <family val="1"/>
      <charset val="129"/>
    </font>
    <font>
      <sz val="10"/>
      <color indexed="8"/>
      <name val="굴림"/>
      <family val="3"/>
      <charset val="129"/>
    </font>
    <font>
      <sz val="12"/>
      <name val="굴림체"/>
      <family val="3"/>
      <charset val="129"/>
    </font>
    <font>
      <sz val="12"/>
      <color indexed="8"/>
      <name val="돋움"/>
      <family val="3"/>
      <charset val="129"/>
    </font>
    <font>
      <sz val="12"/>
      <color indexed="8"/>
      <name val="휴먼명조"/>
      <family val="3"/>
      <charset val="129"/>
    </font>
    <font>
      <b/>
      <sz val="14"/>
      <color indexed="8"/>
      <name val="굴림"/>
      <family val="3"/>
      <charset val="129"/>
    </font>
    <font>
      <sz val="10"/>
      <name val="굴림"/>
      <family val="3"/>
      <charset val="129"/>
    </font>
    <font>
      <sz val="11"/>
      <name val="HY신명조"/>
      <family val="1"/>
      <charset val="129"/>
    </font>
    <font>
      <b/>
      <sz val="11"/>
      <name val="HY신명조"/>
      <family val="1"/>
      <charset val="129"/>
    </font>
    <font>
      <sz val="11"/>
      <color indexed="16"/>
      <name val="HY신명조"/>
      <family val="1"/>
      <charset val="129"/>
    </font>
    <font>
      <b/>
      <sz val="14"/>
      <name val="HY신명조"/>
      <family val="1"/>
      <charset val="129"/>
    </font>
    <font>
      <sz val="10"/>
      <name val="굃굍 굊긕긘긞긏"/>
      <family val="1"/>
      <charset val="129"/>
    </font>
    <font>
      <sz val="12"/>
      <name val="Times New Roman"/>
      <family val="1"/>
    </font>
    <font>
      <sz val="10"/>
      <name val="Times New Roman"/>
      <family val="1"/>
    </font>
    <font>
      <sz val="10"/>
      <name val="MS Serif"/>
      <family val="1"/>
    </font>
    <font>
      <sz val="10"/>
      <color indexed="16"/>
      <name val="MS Serif"/>
      <family val="1"/>
    </font>
    <font>
      <b/>
      <sz val="18"/>
      <name val="Arial"/>
      <family val="2"/>
    </font>
    <font>
      <b/>
      <sz val="8"/>
      <color indexed="8"/>
      <name val="Helv"/>
      <family val="2"/>
    </font>
    <font>
      <sz val="10"/>
      <name val="Geneva"/>
      <family val="2"/>
    </font>
    <font>
      <b/>
      <sz val="10"/>
      <name val="굴림"/>
      <family val="3"/>
      <charset val="129"/>
    </font>
    <font>
      <sz val="11"/>
      <name val="휴먼옛체"/>
      <family val="1"/>
      <charset val="129"/>
    </font>
    <font>
      <sz val="16"/>
      <name val="휴먼옛체"/>
      <family val="1"/>
      <charset val="129"/>
    </font>
    <font>
      <b/>
      <sz val="16"/>
      <name val="휴먼옛체"/>
      <family val="1"/>
      <charset val="129"/>
    </font>
    <font>
      <sz val="20"/>
      <name val="휴먼옛체"/>
      <family val="1"/>
      <charset val="129"/>
    </font>
    <font>
      <sz val="20"/>
      <name val="돋움"/>
      <family val="3"/>
      <charset val="129"/>
    </font>
    <font>
      <sz val="18"/>
      <name val="휴먼옛체"/>
      <family val="1"/>
      <charset val="129"/>
    </font>
    <font>
      <b/>
      <sz val="18"/>
      <name val="굴림"/>
      <family val="3"/>
      <charset val="129"/>
    </font>
    <font>
      <sz val="12"/>
      <name val="굴림"/>
      <family val="3"/>
      <charset val="129"/>
    </font>
    <font>
      <b/>
      <sz val="16"/>
      <name val="굴림"/>
      <family val="3"/>
      <charset val="129"/>
    </font>
    <font>
      <b/>
      <sz val="9"/>
      <name val="돋움"/>
      <family val="3"/>
      <charset val="129"/>
    </font>
    <font>
      <sz val="8"/>
      <name val="돋움"/>
      <family val="3"/>
      <charset val="129"/>
    </font>
    <font>
      <sz val="8"/>
      <name val="바탕"/>
      <family val="1"/>
      <charset val="129"/>
    </font>
    <font>
      <sz val="9"/>
      <name val="돋움"/>
      <family val="3"/>
      <charset val="129"/>
    </font>
    <font>
      <sz val="9"/>
      <color indexed="9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indexed="81"/>
      <name val="돋움"/>
      <family val="3"/>
      <charset val="129"/>
    </font>
    <font>
      <b/>
      <sz val="11"/>
      <color indexed="81"/>
      <name val="10"/>
      <family val="2"/>
    </font>
    <font>
      <sz val="11"/>
      <color indexed="81"/>
      <name val="돋움"/>
      <family val="3"/>
      <charset val="129"/>
    </font>
    <font>
      <sz val="11"/>
      <color indexed="81"/>
      <name val="Tahoma"/>
      <family val="2"/>
    </font>
    <font>
      <b/>
      <sz val="11"/>
      <color indexed="81"/>
      <name val="Tahoma"/>
      <family val="2"/>
    </font>
    <font>
      <sz val="9"/>
      <name val="굴림체"/>
      <family val="3"/>
      <charset val="129"/>
    </font>
    <font>
      <b/>
      <sz val="8"/>
      <name val="굴림체"/>
      <family val="3"/>
      <charset val="129"/>
    </font>
    <font>
      <b/>
      <sz val="14"/>
      <name val="굴림"/>
      <family val="3"/>
      <charset val="129"/>
    </font>
    <font>
      <b/>
      <sz val="20"/>
      <name val="HY신명조"/>
      <family val="1"/>
      <charset val="129"/>
    </font>
    <font>
      <sz val="26"/>
      <name val="휴먼옛체"/>
      <family val="1"/>
      <charset val="129"/>
    </font>
    <font>
      <sz val="10"/>
      <name val="돋움체"/>
      <family val="3"/>
      <charset val="129"/>
    </font>
    <font>
      <b/>
      <sz val="11"/>
      <color indexed="10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1"/>
      <color indexed="19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b/>
      <sz val="12"/>
      <color rgb="FF000000"/>
      <name val="휴먼명조"/>
      <family val="3"/>
      <charset val="129"/>
    </font>
    <font>
      <sz val="12"/>
      <color rgb="FF000000"/>
      <name val="돋움"/>
      <family val="3"/>
      <charset val="129"/>
    </font>
    <font>
      <sz val="12"/>
      <color rgb="FF000000"/>
      <name val="휴먼명조"/>
      <family val="3"/>
      <charset val="129"/>
    </font>
    <font>
      <b/>
      <sz val="13"/>
      <color rgb="FF000000"/>
      <name val="돋움"/>
      <family val="3"/>
      <charset val="129"/>
    </font>
    <font>
      <sz val="11"/>
      <color rgb="FFFF0000"/>
      <name val="HY신명조"/>
      <family val="1"/>
      <charset val="129"/>
    </font>
    <font>
      <b/>
      <sz val="11"/>
      <color rgb="FFFF0000"/>
      <name val="HY신명조"/>
      <family val="1"/>
      <charset val="129"/>
    </font>
    <font>
      <b/>
      <sz val="14"/>
      <color rgb="FFFF0000"/>
      <name val="HY신명조"/>
      <family val="1"/>
      <charset val="129"/>
    </font>
    <font>
      <sz val="11"/>
      <color rgb="FFFF0000"/>
      <name val="돋움"/>
      <family val="3"/>
      <charset val="129"/>
    </font>
    <font>
      <sz val="9"/>
      <color rgb="FFFF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name val="굴림"/>
      <family val="3"/>
      <charset val="129"/>
    </font>
    <font>
      <b/>
      <sz val="9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굴림"/>
      <family val="3"/>
      <charset val="129"/>
    </font>
    <font>
      <b/>
      <sz val="9"/>
      <color rgb="FFFF0000"/>
      <name val="굴림"/>
      <family val="3"/>
      <charset val="129"/>
    </font>
    <font>
      <sz val="9"/>
      <color rgb="FFFF0000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rgb="FFFF0000"/>
      <name val="굴림"/>
      <family val="3"/>
      <charset val="129"/>
    </font>
    <font>
      <sz val="9"/>
      <color theme="1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9"/>
      <color indexed="8"/>
      <name val="굴림"/>
      <family val="3"/>
      <charset val="129"/>
    </font>
    <font>
      <sz val="9"/>
      <color indexed="8"/>
      <name val="돋움"/>
      <family val="3"/>
      <charset val="129"/>
    </font>
    <font>
      <sz val="9"/>
      <color indexed="8"/>
      <name val="휴먼명조"/>
      <family val="3"/>
      <charset val="129"/>
    </font>
    <font>
      <sz val="18"/>
      <color theme="1"/>
      <name val="HY헤드라인M"/>
      <family val="1"/>
      <charset val="129"/>
    </font>
    <font>
      <sz val="12"/>
      <color theme="1"/>
      <name val="HY견고딕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2"/>
      <color rgb="FFFF0000"/>
      <name val="HY견고딕"/>
      <family val="1"/>
      <charset val="129"/>
    </font>
    <font>
      <sz val="12"/>
      <color theme="1"/>
      <name val="Berlin Sans FB"/>
      <family val="2"/>
    </font>
    <font>
      <sz val="11"/>
      <color theme="1"/>
      <name val="Microsoft Sans Serif"/>
      <family val="2"/>
    </font>
    <font>
      <b/>
      <sz val="20"/>
      <name val="HY헤드라인M"/>
      <family val="1"/>
      <charset val="129"/>
    </font>
    <font>
      <u/>
      <sz val="20"/>
      <name val="돋움"/>
      <family val="3"/>
      <charset val="129"/>
    </font>
    <font>
      <b/>
      <sz val="11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b/>
      <sz val="12"/>
      <color rgb="FF0000FF"/>
      <name val="굴림"/>
      <family val="3"/>
      <charset val="129"/>
    </font>
    <font>
      <sz val="11"/>
      <name val="굴림"/>
      <family val="3"/>
      <charset val="129"/>
    </font>
    <font>
      <sz val="10"/>
      <color theme="1"/>
      <name val="굴림"/>
      <family val="3"/>
      <charset val="129"/>
    </font>
    <font>
      <sz val="11"/>
      <color rgb="FF0000FF"/>
      <name val="굴림"/>
      <family val="3"/>
      <charset val="129"/>
    </font>
    <font>
      <sz val="10"/>
      <name val="HY중고딕"/>
      <family val="1"/>
      <charset val="129"/>
    </font>
    <font>
      <sz val="11"/>
      <color rgb="FFFF0000"/>
      <name val="굴림"/>
      <family val="3"/>
      <charset val="129"/>
    </font>
    <font>
      <sz val="11"/>
      <color theme="1"/>
      <name val="HY동녘M"/>
      <family val="1"/>
      <charset val="129"/>
    </font>
    <font>
      <sz val="16"/>
      <color theme="1"/>
      <name val="HY헤드라인M"/>
      <family val="1"/>
      <charset val="129"/>
    </font>
    <font>
      <b/>
      <sz val="16"/>
      <color theme="1"/>
      <name val="HY신명조"/>
      <family val="1"/>
      <charset val="129"/>
    </font>
    <font>
      <sz val="13"/>
      <color theme="1"/>
      <name val="맑은 고딕"/>
      <family val="2"/>
      <charset val="129"/>
      <scheme val="minor"/>
    </font>
    <font>
      <sz val="10"/>
      <name val="한양신명조"/>
      <family val="3"/>
      <charset val="129"/>
    </font>
    <font>
      <b/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0"/>
      <name val="맑은 고딕"/>
      <family val="3"/>
      <charset val="129"/>
      <scheme val="major"/>
    </font>
    <font>
      <b/>
      <sz val="9"/>
      <color indexed="81"/>
      <name val="굴림"/>
      <family val="3"/>
      <charset val="129"/>
    </font>
    <font>
      <sz val="9"/>
      <color indexed="81"/>
      <name val="굴림"/>
      <family val="3"/>
      <charset val="129"/>
    </font>
    <font>
      <sz val="8"/>
      <name val="굴림체"/>
      <family val="3"/>
      <charset val="129"/>
    </font>
    <font>
      <sz val="11"/>
      <color rgb="FFFF0000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</font>
    <font>
      <sz val="12"/>
      <color indexed="8"/>
      <name val="굴림"/>
      <family val="3"/>
      <charset val="129"/>
    </font>
    <font>
      <b/>
      <sz val="12"/>
      <color indexed="8"/>
      <name val="굴림"/>
      <family val="3"/>
      <charset val="129"/>
    </font>
    <font>
      <b/>
      <sz val="12"/>
      <name val="굴림"/>
      <family val="3"/>
      <charset val="129"/>
    </font>
    <font>
      <sz val="14"/>
      <name val="굴림"/>
      <family val="3"/>
      <charset val="129"/>
    </font>
    <font>
      <sz val="10"/>
      <color indexed="12"/>
      <name val="굴림"/>
      <family val="3"/>
      <charset val="129"/>
    </font>
    <font>
      <b/>
      <sz val="10"/>
      <color indexed="8"/>
      <name val="굴림"/>
      <family val="3"/>
      <charset val="129"/>
    </font>
    <font>
      <vertAlign val="superscript"/>
      <sz val="10"/>
      <name val="굴림"/>
      <family val="3"/>
      <charset val="129"/>
    </font>
    <font>
      <sz val="15"/>
      <name val="굴림"/>
      <family val="3"/>
      <charset val="129"/>
    </font>
    <font>
      <b/>
      <sz val="8"/>
      <name val="굴림"/>
      <family val="3"/>
      <charset val="129"/>
    </font>
    <font>
      <sz val="8"/>
      <color rgb="FFFF0000"/>
      <name val="굴림"/>
      <family val="3"/>
      <charset val="129"/>
    </font>
    <font>
      <sz val="10"/>
      <color rgb="FFFF0000"/>
      <name val="굴림"/>
      <family val="3"/>
      <charset val="129"/>
    </font>
    <font>
      <sz val="8"/>
      <color theme="0"/>
      <name val="굴림"/>
      <family val="3"/>
      <charset val="129"/>
    </font>
    <font>
      <b/>
      <sz val="8"/>
      <color rgb="FFFF0000"/>
      <name val="굴림"/>
      <family val="3"/>
      <charset val="129"/>
    </font>
    <font>
      <sz val="12"/>
      <color rgb="FFFF0000"/>
      <name val="굴림"/>
      <family val="3"/>
      <charset val="129"/>
    </font>
    <font>
      <sz val="11"/>
      <name val="HY헤드라인M"/>
      <family val="1"/>
      <charset val="129"/>
    </font>
    <font>
      <b/>
      <sz val="12"/>
      <color indexed="10"/>
      <name val="굴림"/>
      <family val="3"/>
      <charset val="129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1"/>
      <color theme="1"/>
      <name val="맑은 고딕"/>
      <family val="3"/>
      <charset val="136"/>
      <scheme val="minor"/>
    </font>
    <font>
      <sz val="9"/>
      <color theme="1"/>
      <name val="맑은 고딕"/>
      <family val="2"/>
      <scheme val="minor"/>
    </font>
    <font>
      <b/>
      <sz val="18"/>
      <name val="굴림체"/>
      <family val="3"/>
      <charset val="129"/>
    </font>
    <font>
      <sz val="12"/>
      <color rgb="FF000000"/>
      <name val="Calibri"/>
      <family val="3"/>
    </font>
    <font>
      <sz val="9"/>
      <color rgb="FF000000"/>
      <name val="MS Gothic"/>
      <family val="3"/>
      <charset val="128"/>
    </font>
    <font>
      <sz val="9"/>
      <color rgb="FF000000"/>
      <name val="돋움"/>
      <family val="3"/>
      <charset val="129"/>
    </font>
    <font>
      <sz val="12"/>
      <name val="돋움"/>
      <family val="3"/>
      <charset val="129"/>
    </font>
    <font>
      <sz val="14"/>
      <name val="휴먼명조"/>
      <family val="3"/>
      <charset val="129"/>
    </font>
    <font>
      <sz val="10"/>
      <name val="돋움"/>
      <family val="3"/>
      <charset val="129"/>
    </font>
    <font>
      <b/>
      <sz val="12"/>
      <name val="휴먼명조"/>
      <family val="3"/>
      <charset val="129"/>
    </font>
    <font>
      <sz val="12"/>
      <name val="휴먼명조"/>
      <family val="3"/>
      <charset val="129"/>
    </font>
    <font>
      <b/>
      <sz val="12"/>
      <name val="돋움"/>
      <family val="3"/>
      <charset val="129"/>
    </font>
  </fonts>
  <fills count="45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gray0625">
        <fgColor indexed="11"/>
        <bgColor indexed="15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DED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CC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6795556505021"/>
        <bgColor indexed="64"/>
      </patternFill>
    </fill>
  </fills>
  <borders count="2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 style="hair">
        <color indexed="8"/>
      </left>
      <right style="thin">
        <color indexed="8"/>
      </right>
      <top style="hair">
        <color indexed="8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8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8"/>
      </bottom>
      <diagonal/>
    </border>
    <border>
      <left style="hair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hair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0"/>
      </left>
      <right style="thin">
        <color indexed="0"/>
      </right>
      <top style="medium">
        <color indexed="0"/>
      </top>
      <bottom style="thin">
        <color indexed="0"/>
      </bottom>
      <diagonal/>
    </border>
    <border>
      <left style="medium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medium">
        <color indexed="0"/>
      </left>
      <right style="thin">
        <color indexed="0"/>
      </right>
      <top style="thin">
        <color indexed="0"/>
      </top>
      <bottom style="medium">
        <color indexed="0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0"/>
      </left>
      <right/>
      <top style="medium">
        <color indexed="0"/>
      </top>
      <bottom style="thin">
        <color indexed="0"/>
      </bottom>
      <diagonal/>
    </border>
    <border>
      <left/>
      <right style="medium">
        <color indexed="0"/>
      </right>
      <top style="medium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 style="medium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medium">
        <color indexed="0"/>
      </bottom>
      <diagonal/>
    </border>
    <border>
      <left/>
      <right style="medium">
        <color indexed="0"/>
      </right>
      <top style="thin">
        <color indexed="0"/>
      </top>
      <bottom style="medium">
        <color indexed="0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FF0000"/>
      </left>
      <right/>
      <top style="hair">
        <color indexed="64"/>
      </top>
      <bottom style="hair">
        <color indexed="64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dotted">
        <color auto="1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674">
    <xf numFmtId="0" fontId="0" fillId="0" borderId="0">
      <alignment vertical="center"/>
    </xf>
    <xf numFmtId="3" fontId="13" fillId="0" borderId="1"/>
    <xf numFmtId="3" fontId="13" fillId="0" borderId="1"/>
    <xf numFmtId="3" fontId="13" fillId="0" borderId="1"/>
    <xf numFmtId="3" fontId="13" fillId="0" borderId="1"/>
    <xf numFmtId="3" fontId="13" fillId="0" borderId="1"/>
    <xf numFmtId="3" fontId="13" fillId="0" borderId="1"/>
    <xf numFmtId="24" fontId="14" fillId="0" borderId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215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24" fontId="14" fillId="0" borderId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215" fontId="14" fillId="0" borderId="0" applyNumberFormat="0" applyFont="0" applyFill="0" applyBorder="0" applyAlignment="0" applyProtection="0"/>
    <xf numFmtId="0" fontId="14" fillId="0" borderId="0" applyFont="0" applyFill="0" applyBorder="0" applyAlignment="0" applyProtection="0"/>
    <xf numFmtId="219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38" fontId="15" fillId="0" borderId="2">
      <alignment horizontal="right"/>
    </xf>
    <xf numFmtId="38" fontId="15" fillId="0" borderId="2">
      <alignment horizontal="right"/>
    </xf>
    <xf numFmtId="38" fontId="15" fillId="0" borderId="2">
      <alignment horizontal="right"/>
    </xf>
    <xf numFmtId="38" fontId="15" fillId="0" borderId="2">
      <alignment horizontal="right"/>
    </xf>
    <xf numFmtId="3" fontId="13" fillId="0" borderId="1"/>
    <xf numFmtId="3" fontId="13" fillId="0" borderId="1"/>
    <xf numFmtId="3" fontId="13" fillId="0" borderId="1"/>
    <xf numFmtId="3" fontId="13" fillId="0" borderId="1"/>
    <xf numFmtId="3" fontId="13" fillId="0" borderId="1"/>
    <xf numFmtId="3" fontId="13" fillId="0" borderId="1"/>
    <xf numFmtId="3" fontId="13" fillId="0" borderId="1"/>
    <xf numFmtId="3" fontId="13" fillId="0" borderId="1"/>
    <xf numFmtId="3" fontId="13" fillId="0" borderId="1"/>
    <xf numFmtId="3" fontId="13" fillId="0" borderId="1"/>
    <xf numFmtId="3" fontId="13" fillId="0" borderId="1"/>
    <xf numFmtId="3" fontId="13" fillId="0" borderId="1"/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192" fontId="45" fillId="0" borderId="0" applyFont="0" applyFill="0" applyBorder="0" applyAlignment="0" applyProtection="0"/>
    <xf numFmtId="180" fontId="46" fillId="0" borderId="0" applyFont="0" applyFill="0" applyBorder="0" applyAlignment="0" applyProtection="0"/>
    <xf numFmtId="193" fontId="45" fillId="0" borderId="0" applyFont="0" applyFill="0" applyBorder="0" applyAlignment="0" applyProtection="0"/>
    <xf numFmtId="177" fontId="46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176" fontId="45" fillId="0" borderId="0" applyFont="0" applyFill="0" applyBorder="0" applyAlignment="0" applyProtection="0"/>
    <xf numFmtId="194" fontId="47" fillId="0" borderId="0" applyFont="0" applyFill="0" applyBorder="0" applyAlignment="0" applyProtection="0"/>
    <xf numFmtId="178" fontId="45" fillId="0" borderId="0" applyFont="0" applyFill="0" applyBorder="0" applyAlignment="0" applyProtection="0"/>
    <xf numFmtId="195" fontId="7" fillId="0" borderId="0" applyFont="0" applyFill="0" applyBorder="0" applyAlignment="0" applyProtection="0"/>
    <xf numFmtId="0" fontId="22" fillId="10" borderId="0" applyNumberFormat="0" applyBorder="0" applyAlignment="0" applyProtection="0">
      <alignment vertical="center"/>
    </xf>
    <xf numFmtId="0" fontId="48" fillId="0" borderId="0"/>
    <xf numFmtId="0" fontId="49" fillId="0" borderId="0"/>
    <xf numFmtId="0" fontId="45" fillId="0" borderId="0"/>
    <xf numFmtId="192" fontId="7" fillId="0" borderId="0" applyFill="0" applyBorder="0" applyAlignment="0"/>
    <xf numFmtId="0" fontId="102" fillId="22" borderId="3" applyNumberFormat="0" applyAlignment="0" applyProtection="0">
      <alignment vertical="center"/>
    </xf>
    <xf numFmtId="0" fontId="102" fillId="22" borderId="3" applyNumberFormat="0" applyAlignment="0" applyProtection="0">
      <alignment vertical="center"/>
    </xf>
    <xf numFmtId="0" fontId="102" fillId="22" borderId="3" applyNumberFormat="0" applyAlignment="0" applyProtection="0">
      <alignment vertical="center"/>
    </xf>
    <xf numFmtId="0" fontId="102" fillId="22" borderId="3" applyNumberFormat="0" applyAlignment="0" applyProtection="0">
      <alignment vertical="center"/>
    </xf>
    <xf numFmtId="0" fontId="102" fillId="22" borderId="3" applyNumberFormat="0" applyAlignment="0" applyProtection="0">
      <alignment vertical="center"/>
    </xf>
    <xf numFmtId="0" fontId="102" fillId="22" borderId="3" applyNumberFormat="0" applyAlignment="0" applyProtection="0">
      <alignment vertical="center"/>
    </xf>
    <xf numFmtId="0" fontId="102" fillId="22" borderId="3" applyNumberFormat="0" applyAlignment="0" applyProtection="0">
      <alignment vertical="center"/>
    </xf>
    <xf numFmtId="0" fontId="28" fillId="23" borderId="4" applyNumberFormat="0" applyAlignment="0" applyProtection="0">
      <alignment vertical="center"/>
    </xf>
    <xf numFmtId="0" fontId="28" fillId="23" borderId="4" applyNumberFormat="0" applyAlignment="0" applyProtection="0">
      <alignment vertical="center"/>
    </xf>
    <xf numFmtId="4" fontId="23" fillId="0" borderId="0">
      <protection locked="0"/>
    </xf>
    <xf numFmtId="0" fontId="50" fillId="0" borderId="0" applyFont="0" applyFill="0" applyBorder="0" applyAlignment="0" applyProtection="0"/>
    <xf numFmtId="208" fontId="68" fillId="0" borderId="0"/>
    <xf numFmtId="178" fontId="51" fillId="0" borderId="0" applyFont="0" applyFill="0" applyBorder="0" applyAlignment="0" applyProtection="0"/>
    <xf numFmtId="3" fontId="51" fillId="0" borderId="0" applyFont="0" applyFill="0" applyBorder="0" applyAlignment="0" applyProtection="0"/>
    <xf numFmtId="0" fontId="69" fillId="0" borderId="0" applyNumberFormat="0" applyAlignment="0">
      <alignment horizontal="left"/>
    </xf>
    <xf numFmtId="0" fontId="7" fillId="0" borderId="0">
      <protection locked="0"/>
    </xf>
    <xf numFmtId="0" fontId="50" fillId="0" borderId="0" applyFont="0" applyFill="0" applyBorder="0" applyAlignment="0" applyProtection="0"/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181" fontId="51" fillId="0" borderId="0" applyFont="0" applyFill="0" applyBorder="0" applyAlignment="0" applyProtection="0"/>
    <xf numFmtId="209" fontId="51" fillId="0" borderId="0" applyFont="0" applyFill="0" applyBorder="0" applyAlignment="0" applyProtection="0"/>
    <xf numFmtId="210" fontId="68" fillId="0" borderId="0"/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211" fontId="68" fillId="0" borderId="0"/>
    <xf numFmtId="0" fontId="70" fillId="0" borderId="0" applyNumberFormat="0" applyAlignment="0">
      <alignment horizontal="left"/>
    </xf>
    <xf numFmtId="0" fontId="27" fillId="0" borderId="0" applyNumberFormat="0" applyFill="0" applyBorder="0" applyAlignment="0" applyProtection="0">
      <alignment vertical="center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40" fillId="6" borderId="0" applyNumberFormat="0" applyBorder="0" applyAlignment="0" applyProtection="0">
      <alignment vertical="center"/>
    </xf>
    <xf numFmtId="38" fontId="52" fillId="24" borderId="0" applyNumberFormat="0" applyBorder="0" applyAlignment="0" applyProtection="0"/>
    <xf numFmtId="0" fontId="53" fillId="0" borderId="5" applyNumberFormat="0" applyAlignment="0" applyProtection="0">
      <alignment horizontal="left" vertical="center"/>
    </xf>
    <xf numFmtId="0" fontId="53" fillId="0" borderId="6">
      <alignment horizontal="left" vertical="center"/>
    </xf>
    <xf numFmtId="0" fontId="53" fillId="0" borderId="6">
      <alignment horizontal="left" vertical="center"/>
    </xf>
    <xf numFmtId="0" fontId="53" fillId="0" borderId="6">
      <alignment horizontal="left" vertical="center"/>
    </xf>
    <xf numFmtId="0" fontId="53" fillId="0" borderId="6">
      <alignment horizontal="left" vertical="center"/>
    </xf>
    <xf numFmtId="0" fontId="53" fillId="0" borderId="6">
      <alignment horizontal="left" vertical="center"/>
    </xf>
    <xf numFmtId="0" fontId="53" fillId="0" borderId="6">
      <alignment horizontal="left" vertical="center"/>
    </xf>
    <xf numFmtId="0" fontId="71" fillId="0" borderId="0" applyNumberFormat="0" applyFill="0" applyBorder="0" applyAlignment="0" applyProtection="0"/>
    <xf numFmtId="0" fontId="103" fillId="0" borderId="7" applyNumberFormat="0" applyFill="0" applyAlignment="0" applyProtection="0">
      <alignment vertical="center"/>
    </xf>
    <xf numFmtId="0" fontId="53" fillId="0" borderId="0" applyNumberFormat="0" applyFill="0" applyBorder="0" applyAlignment="0" applyProtection="0"/>
    <xf numFmtId="0" fontId="104" fillId="0" borderId="8" applyNumberFormat="0" applyFill="0" applyAlignment="0" applyProtection="0">
      <alignment vertical="center"/>
    </xf>
    <xf numFmtId="0" fontId="105" fillId="0" borderId="9" applyNumberFormat="0" applyFill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51" fillId="25" borderId="10"/>
    <xf numFmtId="0" fontId="34" fillId="11" borderId="3" applyNumberFormat="0" applyAlignment="0" applyProtection="0">
      <alignment vertical="center"/>
    </xf>
    <xf numFmtId="10" fontId="52" fillId="26" borderId="1" applyNumberFormat="0" applyBorder="0" applyAlignment="0" applyProtection="0"/>
    <xf numFmtId="10" fontId="52" fillId="26" borderId="1" applyNumberFormat="0" applyBorder="0" applyAlignment="0" applyProtection="0"/>
    <xf numFmtId="10" fontId="52" fillId="26" borderId="1" applyNumberFormat="0" applyBorder="0" applyAlignment="0" applyProtection="0"/>
    <xf numFmtId="10" fontId="52" fillId="26" borderId="1" applyNumberFormat="0" applyBorder="0" applyAlignment="0" applyProtection="0"/>
    <xf numFmtId="10" fontId="52" fillId="26" borderId="1" applyNumberFormat="0" applyBorder="0" applyAlignment="0" applyProtection="0"/>
    <xf numFmtId="10" fontId="52" fillId="26" borderId="1" applyNumberFormat="0" applyBorder="0" applyAlignment="0" applyProtection="0"/>
    <xf numFmtId="0" fontId="34" fillId="11" borderId="3" applyNumberFormat="0" applyAlignment="0" applyProtection="0">
      <alignment vertical="center"/>
    </xf>
    <xf numFmtId="0" fontId="34" fillId="11" borderId="3" applyNumberFormat="0" applyAlignment="0" applyProtection="0">
      <alignment vertical="center"/>
    </xf>
    <xf numFmtId="0" fontId="34" fillId="11" borderId="3" applyNumberFormat="0" applyAlignment="0" applyProtection="0">
      <alignment vertical="center"/>
    </xf>
    <xf numFmtId="0" fontId="34" fillId="11" borderId="3" applyNumberFormat="0" applyAlignment="0" applyProtection="0">
      <alignment vertical="center"/>
    </xf>
    <xf numFmtId="0" fontId="34" fillId="11" borderId="3" applyNumberFormat="0" applyAlignment="0" applyProtection="0">
      <alignment vertical="center"/>
    </xf>
    <xf numFmtId="0" fontId="34" fillId="11" borderId="3" applyNumberFormat="0" applyAlignment="0" applyProtection="0">
      <alignment vertical="center"/>
    </xf>
    <xf numFmtId="0" fontId="34" fillId="11" borderId="3" applyNumberFormat="0" applyAlignment="0" applyProtection="0">
      <alignment vertical="center"/>
    </xf>
    <xf numFmtId="0" fontId="34" fillId="11" borderId="3" applyNumberFormat="0" applyAlignment="0" applyProtection="0">
      <alignment vertical="center"/>
    </xf>
    <xf numFmtId="0" fontId="34" fillId="11" borderId="3" applyNumberFormat="0" applyAlignment="0" applyProtection="0">
      <alignment vertical="center"/>
    </xf>
    <xf numFmtId="0" fontId="34" fillId="11" borderId="3" applyNumberFormat="0" applyAlignment="0" applyProtection="0">
      <alignment vertical="center"/>
    </xf>
    <xf numFmtId="0" fontId="34" fillId="11" borderId="3" applyNumberFormat="0" applyAlignment="0" applyProtection="0">
      <alignment vertical="center"/>
    </xf>
    <xf numFmtId="0" fontId="34" fillId="11" borderId="3" applyNumberFormat="0" applyAlignment="0" applyProtection="0">
      <alignment vertical="center"/>
    </xf>
    <xf numFmtId="0" fontId="7" fillId="0" borderId="11">
      <protection locked="0"/>
    </xf>
    <xf numFmtId="0" fontId="7" fillId="0" borderId="11">
      <protection locked="0"/>
    </xf>
    <xf numFmtId="0" fontId="7" fillId="0" borderId="11">
      <protection locked="0"/>
    </xf>
    <xf numFmtId="0" fontId="7" fillId="0" borderId="11">
      <protection locked="0"/>
    </xf>
    <xf numFmtId="0" fontId="7" fillId="0" borderId="11">
      <protection locked="0"/>
    </xf>
    <xf numFmtId="0" fontId="7" fillId="0" borderId="11">
      <protection locked="0"/>
    </xf>
    <xf numFmtId="0" fontId="68" fillId="0" borderId="0" applyNumberFormat="0" applyFont="0" applyFill="0" applyBorder="0" applyProtection="0">
      <alignment horizontal="left" vertical="center"/>
    </xf>
    <xf numFmtId="0" fontId="18" fillId="0" borderId="12" applyNumberFormat="0" applyFill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37" fontId="54" fillId="0" borderId="0"/>
    <xf numFmtId="196" fontId="7" fillId="0" borderId="0"/>
    <xf numFmtId="196" fontId="7" fillId="0" borderId="0"/>
    <xf numFmtId="196" fontId="7" fillId="0" borderId="0"/>
    <xf numFmtId="196" fontId="7" fillId="0" borderId="0"/>
    <xf numFmtId="196" fontId="7" fillId="0" borderId="0"/>
    <xf numFmtId="196" fontId="7" fillId="0" borderId="0"/>
    <xf numFmtId="0" fontId="51" fillId="0" borderId="0"/>
    <xf numFmtId="0" fontId="13" fillId="4" borderId="13" applyNumberFormat="0" applyFont="0" applyAlignment="0" applyProtection="0">
      <alignment vertical="center"/>
    </xf>
    <xf numFmtId="0" fontId="13" fillId="4" borderId="13" applyNumberFormat="0" applyFont="0" applyAlignment="0" applyProtection="0">
      <alignment vertical="center"/>
    </xf>
    <xf numFmtId="0" fontId="13" fillId="4" borderId="13" applyNumberFormat="0" applyFont="0" applyAlignment="0" applyProtection="0">
      <alignment vertical="center"/>
    </xf>
    <xf numFmtId="0" fontId="13" fillId="4" borderId="13" applyNumberFormat="0" applyFont="0" applyAlignment="0" applyProtection="0">
      <alignment vertical="center"/>
    </xf>
    <xf numFmtId="0" fontId="13" fillId="4" borderId="13" applyNumberFormat="0" applyFont="0" applyAlignment="0" applyProtection="0">
      <alignment vertical="center"/>
    </xf>
    <xf numFmtId="0" fontId="13" fillId="4" borderId="13" applyNumberFormat="0" applyFont="0" applyAlignment="0" applyProtection="0">
      <alignment vertical="center"/>
    </xf>
    <xf numFmtId="0" fontId="41" fillId="22" borderId="14" applyNumberFormat="0" applyAlignment="0" applyProtection="0">
      <alignment vertical="center"/>
    </xf>
    <xf numFmtId="0" fontId="41" fillId="22" borderId="14" applyNumberFormat="0" applyAlignment="0" applyProtection="0">
      <alignment vertical="center"/>
    </xf>
    <xf numFmtId="0" fontId="41" fillId="22" borderId="14" applyNumberFormat="0" applyAlignment="0" applyProtection="0">
      <alignment vertical="center"/>
    </xf>
    <xf numFmtId="0" fontId="41" fillId="22" borderId="14" applyNumberFormat="0" applyAlignment="0" applyProtection="0">
      <alignment vertical="center"/>
    </xf>
    <xf numFmtId="0" fontId="41" fillId="22" borderId="14" applyNumberFormat="0" applyAlignment="0" applyProtection="0">
      <alignment vertical="center"/>
    </xf>
    <xf numFmtId="0" fontId="41" fillId="22" borderId="14" applyNumberFormat="0" applyAlignment="0" applyProtection="0">
      <alignment vertical="center"/>
    </xf>
    <xf numFmtId="0" fontId="7" fillId="0" borderId="0">
      <protection locked="0"/>
    </xf>
    <xf numFmtId="10" fontId="51" fillId="0" borderId="0" applyFont="0" applyFill="0" applyBorder="0" applyAlignment="0" applyProtection="0"/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212" fontId="7" fillId="0" borderId="0" applyNumberFormat="0" applyFill="0" applyBorder="0" applyAlignment="0" applyProtection="0">
      <alignment horizontal="left"/>
    </xf>
    <xf numFmtId="40" fontId="72" fillId="0" borderId="0" applyBorder="0">
      <alignment horizontal="right"/>
    </xf>
    <xf numFmtId="0" fontId="107" fillId="0" borderId="0" applyNumberFormat="0" applyFill="0" applyBorder="0" applyAlignment="0" applyProtection="0">
      <alignment vertical="center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55" fillId="0" borderId="16">
      <alignment horizontal="left"/>
    </xf>
    <xf numFmtId="0" fontId="18" fillId="0" borderId="0" applyNumberFormat="0" applyFill="0" applyBorder="0" applyAlignment="0" applyProtection="0">
      <alignment vertical="center"/>
    </xf>
    <xf numFmtId="0" fontId="73" fillId="0" borderId="0" applyNumberFormat="0" applyFont="0" applyFill="0" applyBorder="0" applyProtection="0">
      <alignment horizontal="center" vertical="center" wrapText="1"/>
    </xf>
    <xf numFmtId="0" fontId="21" fillId="0" borderId="0">
      <protection locked="0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5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22" fillId="8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0" borderId="0">
      <protection locked="0"/>
    </xf>
    <xf numFmtId="3" fontId="14" fillId="0" borderId="17">
      <alignment horizontal="center"/>
    </xf>
    <xf numFmtId="0" fontId="23" fillId="0" borderId="0">
      <protection locked="0"/>
    </xf>
    <xf numFmtId="0" fontId="24" fillId="0" borderId="0" applyNumberFormat="0" applyFill="0" applyBorder="0" applyAlignment="0" applyProtection="0">
      <alignment vertical="top"/>
      <protection locked="0"/>
    </xf>
    <xf numFmtId="40" fontId="25" fillId="0" borderId="0" applyFont="0" applyFill="0" applyBorder="0" applyAlignment="0" applyProtection="0"/>
    <xf numFmtId="38" fontId="25" fillId="0" borderId="0" applyFont="0" applyFill="0" applyBorder="0" applyAlignment="0" applyProtection="0"/>
    <xf numFmtId="0" fontId="8" fillId="4" borderId="13" applyNumberFormat="0" applyFont="0" applyAlignment="0" applyProtection="0">
      <alignment vertical="center"/>
    </xf>
    <xf numFmtId="0" fontId="7" fillId="4" borderId="13" applyNumberFormat="0" applyFont="0" applyAlignment="0" applyProtection="0">
      <alignment vertical="center"/>
    </xf>
    <xf numFmtId="0" fontId="7" fillId="4" borderId="13" applyNumberFormat="0" applyFont="0" applyAlignment="0" applyProtection="0">
      <alignment vertical="center"/>
    </xf>
    <xf numFmtId="0" fontId="7" fillId="4" borderId="13" applyNumberFormat="0" applyFont="0" applyAlignment="0" applyProtection="0">
      <alignment vertical="center"/>
    </xf>
    <xf numFmtId="0" fontId="7" fillId="4" borderId="13" applyNumberFormat="0" applyFont="0" applyAlignment="0" applyProtection="0">
      <alignment vertical="center"/>
    </xf>
    <xf numFmtId="0" fontId="7" fillId="4" borderId="13" applyNumberFormat="0" applyFont="0" applyAlignment="0" applyProtection="0">
      <alignment vertical="center"/>
    </xf>
    <xf numFmtId="0" fontId="7" fillId="4" borderId="13" applyNumberFormat="0" applyFont="0" applyAlignment="0" applyProtection="0">
      <alignment vertical="center"/>
    </xf>
    <xf numFmtId="0" fontId="7" fillId="4" borderId="13" applyNumberFormat="0" applyFont="0" applyAlignment="0" applyProtection="0">
      <alignment vertical="center"/>
    </xf>
    <xf numFmtId="0" fontId="7" fillId="4" borderId="13" applyNumberFormat="0" applyFont="0" applyAlignment="0" applyProtection="0">
      <alignment vertical="center"/>
    </xf>
    <xf numFmtId="0" fontId="7" fillId="4" borderId="13" applyNumberFormat="0" applyFont="0" applyAlignment="0" applyProtection="0">
      <alignment vertical="center"/>
    </xf>
    <xf numFmtId="0" fontId="7" fillId="4" borderId="13" applyNumberFormat="0" applyFont="0" applyAlignment="0" applyProtection="0">
      <alignment vertical="center"/>
    </xf>
    <xf numFmtId="0" fontId="7" fillId="4" borderId="13" applyNumberFormat="0" applyFont="0" applyAlignment="0" applyProtection="0">
      <alignment vertical="center"/>
    </xf>
    <xf numFmtId="0" fontId="7" fillId="4" borderId="13" applyNumberFormat="0" applyFont="0" applyAlignment="0" applyProtection="0">
      <alignment vertical="center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22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66" fillId="0" borderId="0"/>
    <xf numFmtId="179" fontId="8" fillId="0" borderId="18" applyBorder="0"/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23" borderId="4" applyNumberFormat="0" applyAlignment="0" applyProtection="0">
      <alignment vertical="center"/>
    </xf>
    <xf numFmtId="0" fontId="28" fillId="23" borderId="4" applyNumberFormat="0" applyAlignment="0" applyProtection="0">
      <alignment vertical="center"/>
    </xf>
    <xf numFmtId="0" fontId="28" fillId="23" borderId="4" applyNumberFormat="0" applyAlignment="0" applyProtection="0">
      <alignment vertical="center"/>
    </xf>
    <xf numFmtId="0" fontId="28" fillId="23" borderId="4" applyNumberFormat="0" applyAlignment="0" applyProtection="0">
      <alignment vertical="center"/>
    </xf>
    <xf numFmtId="0" fontId="28" fillId="23" borderId="4" applyNumberFormat="0" applyAlignment="0" applyProtection="0">
      <alignment vertical="center"/>
    </xf>
    <xf numFmtId="0" fontId="28" fillId="23" borderId="4" applyNumberFormat="0" applyAlignment="0" applyProtection="0">
      <alignment vertical="center"/>
    </xf>
    <xf numFmtId="0" fontId="28" fillId="23" borderId="4" applyNumberFormat="0" applyAlignment="0" applyProtection="0">
      <alignment vertical="center"/>
    </xf>
    <xf numFmtId="183" fontId="29" fillId="0" borderId="19"/>
    <xf numFmtId="4" fontId="29" fillId="0" borderId="18"/>
    <xf numFmtId="180" fontId="8" fillId="0" borderId="18"/>
    <xf numFmtId="182" fontId="8" fillId="0" borderId="18"/>
    <xf numFmtId="184" fontId="3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122" fillId="0" borderId="0" applyFont="0" applyFill="0" applyBorder="0" applyAlignment="0" applyProtection="0">
      <alignment vertical="center"/>
    </xf>
    <xf numFmtId="41" fontId="12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20" fillId="0" borderId="0" applyFont="0" applyFill="0" applyBorder="0" applyAlignment="0" applyProtection="0">
      <alignment vertical="center"/>
    </xf>
    <xf numFmtId="41" fontId="12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176" fontId="13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12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176" fontId="13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176" fontId="15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176" fontId="13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123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101" fillId="0" borderId="0" applyFont="0" applyFill="0" applyBorder="0" applyAlignment="0" applyProtection="0"/>
    <xf numFmtId="41" fontId="101" fillId="0" borderId="0" applyFont="0" applyFill="0" applyBorder="0" applyAlignment="0" applyProtection="0"/>
    <xf numFmtId="0" fontId="51" fillId="0" borderId="0"/>
    <xf numFmtId="0" fontId="31" fillId="0" borderId="20" applyNumberFormat="0" applyFill="0" applyAlignment="0" applyProtection="0">
      <alignment vertical="center"/>
    </xf>
    <xf numFmtId="0" fontId="31" fillId="0" borderId="20" applyNumberFormat="0" applyFill="0" applyAlignment="0" applyProtection="0">
      <alignment vertical="center"/>
    </xf>
    <xf numFmtId="0" fontId="31" fillId="0" borderId="20" applyNumberFormat="0" applyFill="0" applyAlignment="0" applyProtection="0">
      <alignment vertical="center"/>
    </xf>
    <xf numFmtId="0" fontId="31" fillId="0" borderId="20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185" fontId="33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202" fontId="7" fillId="0" borderId="0" applyFont="0" applyFill="0" applyBorder="0" applyAlignment="0" applyProtection="0"/>
    <xf numFmtId="202" fontId="7" fillId="0" borderId="0" applyFont="0" applyFill="0" applyBorder="0" applyAlignment="0" applyProtection="0"/>
    <xf numFmtId="185" fontId="33" fillId="0" borderId="0" applyFont="0" applyFill="0" applyBorder="0" applyAlignment="0" applyProtection="0"/>
    <xf numFmtId="206" fontId="7" fillId="0" borderId="0" applyFont="0" applyFill="0" applyBorder="0" applyAlignment="0" applyProtection="0"/>
    <xf numFmtId="202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216" fontId="7" fillId="0" borderId="0" applyFont="0" applyFill="0" applyBorder="0" applyAlignment="0" applyProtection="0"/>
    <xf numFmtId="216" fontId="7" fillId="0" borderId="0" applyFont="0" applyFill="0" applyBorder="0" applyAlignment="0" applyProtection="0"/>
    <xf numFmtId="216" fontId="7" fillId="0" borderId="0" applyFont="0" applyFill="0" applyBorder="0" applyAlignment="0" applyProtection="0"/>
    <xf numFmtId="216" fontId="7" fillId="0" borderId="0" applyFont="0" applyFill="0" applyBorder="0" applyAlignment="0" applyProtection="0"/>
    <xf numFmtId="221" fontId="15" fillId="0" borderId="0" applyFont="0" applyFill="0" applyBorder="0" applyAlignment="0" applyProtection="0"/>
    <xf numFmtId="216" fontId="7" fillId="0" borderId="0" applyFont="0" applyFill="0" applyBorder="0" applyAlignment="0" applyProtection="0"/>
    <xf numFmtId="216" fontId="7" fillId="0" borderId="0" applyFont="0" applyFill="0" applyBorder="0" applyAlignment="0" applyProtection="0"/>
    <xf numFmtId="216" fontId="7" fillId="0" borderId="0" applyFont="0" applyFill="0" applyBorder="0" applyAlignment="0" applyProtection="0"/>
    <xf numFmtId="216" fontId="7" fillId="0" borderId="0" applyFont="0" applyFill="0" applyBorder="0" applyAlignment="0" applyProtection="0"/>
    <xf numFmtId="217" fontId="7" fillId="0" borderId="0" applyFont="0" applyFill="0" applyBorder="0" applyAlignment="0" applyProtection="0"/>
    <xf numFmtId="217" fontId="7" fillId="0" borderId="0" applyFont="0" applyFill="0" applyBorder="0" applyAlignment="0" applyProtection="0"/>
    <xf numFmtId="217" fontId="7" fillId="0" borderId="0" applyFont="0" applyFill="0" applyBorder="0" applyAlignment="0" applyProtection="0"/>
    <xf numFmtId="217" fontId="7" fillId="0" borderId="0" applyFont="0" applyFill="0" applyBorder="0" applyAlignment="0" applyProtection="0"/>
    <xf numFmtId="185" fontId="33" fillId="0" borderId="0" applyFont="0" applyFill="0" applyBorder="0" applyAlignment="0" applyProtection="0"/>
    <xf numFmtId="203" fontId="7" fillId="0" borderId="0" applyFont="0" applyFill="0" applyBorder="0" applyAlignment="0" applyProtection="0"/>
    <xf numFmtId="202" fontId="7" fillId="0" borderId="0" applyFont="0" applyFill="0" applyBorder="0" applyAlignment="0" applyProtection="0"/>
    <xf numFmtId="202" fontId="7" fillId="0" borderId="0" applyFont="0" applyFill="0" applyBorder="0" applyAlignment="0" applyProtection="0"/>
    <xf numFmtId="185" fontId="33" fillId="0" borderId="0" applyFont="0" applyFill="0" applyBorder="0" applyAlignment="0" applyProtection="0"/>
    <xf numFmtId="185" fontId="33" fillId="0" borderId="0" applyFont="0" applyFill="0" applyBorder="0" applyAlignment="0" applyProtection="0"/>
    <xf numFmtId="204" fontId="7" fillId="0" borderId="0" applyFont="0" applyFill="0" applyBorder="0" applyAlignment="0" applyProtection="0"/>
    <xf numFmtId="203" fontId="7" fillId="0" borderId="0" applyFont="0" applyFill="0" applyBorder="0" applyAlignment="0" applyProtection="0"/>
    <xf numFmtId="179" fontId="15" fillId="0" borderId="0" applyFont="0" applyFill="0" applyBorder="0" applyAlignment="0" applyProtection="0"/>
    <xf numFmtId="220" fontId="15" fillId="0" borderId="0" applyFont="0" applyFill="0" applyBorder="0" applyAlignment="0" applyProtection="0"/>
    <xf numFmtId="203" fontId="7" fillId="0" borderId="0" applyFont="0" applyFill="0" applyBorder="0" applyAlignment="0" applyProtection="0"/>
    <xf numFmtId="185" fontId="33" fillId="0" borderId="0" applyFont="0" applyFill="0" applyBorder="0" applyAlignment="0" applyProtection="0"/>
    <xf numFmtId="203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218" fontId="10" fillId="0" borderId="0" applyFont="0" applyFill="0" applyBorder="0" applyAlignment="0" applyProtection="0"/>
    <xf numFmtId="187" fontId="7" fillId="0" borderId="0" applyFont="0" applyFill="0" applyBorder="0" applyAlignment="0" applyProtection="0"/>
    <xf numFmtId="187" fontId="7" fillId="0" borderId="0" applyFont="0" applyFill="0" applyBorder="0" applyAlignment="0" applyProtection="0"/>
    <xf numFmtId="187" fontId="7" fillId="0" borderId="0" applyFont="0" applyFill="0" applyBorder="0" applyAlignment="0" applyProtection="0"/>
    <xf numFmtId="187" fontId="7" fillId="0" borderId="0" applyFont="0" applyFill="0" applyBorder="0" applyAlignment="0" applyProtection="0"/>
    <xf numFmtId="187" fontId="7" fillId="0" borderId="0" applyFont="0" applyFill="0" applyBorder="0" applyAlignment="0" applyProtection="0"/>
    <xf numFmtId="187" fontId="7" fillId="0" borderId="0" applyFont="0" applyFill="0" applyBorder="0" applyAlignment="0" applyProtection="0"/>
    <xf numFmtId="0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79" fontId="15" fillId="0" borderId="0" applyFont="0" applyFill="0" applyBorder="0" applyAlignment="0" applyProtection="0"/>
    <xf numFmtId="221" fontId="15" fillId="0" borderId="0" applyFont="0" applyFill="0" applyBorder="0" applyAlignment="0" applyProtection="0"/>
    <xf numFmtId="0" fontId="67" fillId="0" borderId="0"/>
    <xf numFmtId="0" fontId="34" fillId="5" borderId="3" applyNumberFormat="0" applyAlignment="0" applyProtection="0">
      <alignment vertical="center"/>
    </xf>
    <xf numFmtId="0" fontId="34" fillId="5" borderId="3" applyNumberFormat="0" applyAlignment="0" applyProtection="0">
      <alignment vertical="center"/>
    </xf>
    <xf numFmtId="0" fontId="34" fillId="5" borderId="3" applyNumberFormat="0" applyAlignment="0" applyProtection="0">
      <alignment vertical="center"/>
    </xf>
    <xf numFmtId="0" fontId="34" fillId="5" borderId="3" applyNumberFormat="0" applyAlignment="0" applyProtection="0">
      <alignment vertical="center"/>
    </xf>
    <xf numFmtId="0" fontId="34" fillId="5" borderId="3" applyNumberFormat="0" applyAlignment="0" applyProtection="0">
      <alignment vertical="center"/>
    </xf>
    <xf numFmtId="0" fontId="34" fillId="5" borderId="3" applyNumberFormat="0" applyAlignment="0" applyProtection="0">
      <alignment vertical="center"/>
    </xf>
    <xf numFmtId="0" fontId="34" fillId="5" borderId="3" applyNumberFormat="0" applyAlignment="0" applyProtection="0">
      <alignment vertical="center"/>
    </xf>
    <xf numFmtId="0" fontId="34" fillId="5" borderId="3" applyNumberFormat="0" applyAlignment="0" applyProtection="0">
      <alignment vertical="center"/>
    </xf>
    <xf numFmtId="0" fontId="34" fillId="5" borderId="3" applyNumberFormat="0" applyAlignment="0" applyProtection="0">
      <alignment vertical="center"/>
    </xf>
    <xf numFmtId="0" fontId="34" fillId="5" borderId="3" applyNumberFormat="0" applyAlignment="0" applyProtection="0">
      <alignment vertical="center"/>
    </xf>
    <xf numFmtId="0" fontId="34" fillId="5" borderId="3" applyNumberFormat="0" applyAlignment="0" applyProtection="0">
      <alignment vertical="center"/>
    </xf>
    <xf numFmtId="0" fontId="34" fillId="5" borderId="3" applyNumberFormat="0" applyAlignment="0" applyProtection="0">
      <alignment vertical="center"/>
    </xf>
    <xf numFmtId="0" fontId="34" fillId="5" borderId="3" applyNumberFormat="0" applyAlignment="0" applyProtection="0">
      <alignment vertical="center"/>
    </xf>
    <xf numFmtId="0" fontId="34" fillId="5" borderId="3" applyNumberFormat="0" applyAlignment="0" applyProtection="0">
      <alignment vertical="center"/>
    </xf>
    <xf numFmtId="0" fontId="34" fillId="5" borderId="3" applyNumberFormat="0" applyAlignment="0" applyProtection="0">
      <alignment vertical="center"/>
    </xf>
    <xf numFmtId="0" fontId="34" fillId="5" borderId="3" applyNumberFormat="0" applyAlignment="0" applyProtection="0">
      <alignment vertical="center"/>
    </xf>
    <xf numFmtId="4" fontId="23" fillId="0" borderId="0">
      <protection locked="0"/>
    </xf>
    <xf numFmtId="0" fontId="15" fillId="0" borderId="0">
      <protection locked="0"/>
    </xf>
    <xf numFmtId="0" fontId="35" fillId="0" borderId="0" applyNumberFormat="0" applyAlignment="0"/>
    <xf numFmtId="0" fontId="36" fillId="0" borderId="0" applyNumberFormat="0" applyFill="0" applyBorder="0" applyAlignment="0" applyProtection="0">
      <alignment vertical="center"/>
    </xf>
    <xf numFmtId="0" fontId="37" fillId="0" borderId="22" applyNumberFormat="0" applyFill="0" applyAlignment="0" applyProtection="0">
      <alignment vertical="center"/>
    </xf>
    <xf numFmtId="0" fontId="37" fillId="0" borderId="22" applyNumberFormat="0" applyFill="0" applyAlignment="0" applyProtection="0">
      <alignment vertical="center"/>
    </xf>
    <xf numFmtId="0" fontId="37" fillId="0" borderId="22" applyNumberFormat="0" applyFill="0" applyAlignment="0" applyProtection="0">
      <alignment vertical="center"/>
    </xf>
    <xf numFmtId="0" fontId="37" fillId="0" borderId="22" applyNumberFormat="0" applyFill="0" applyAlignment="0" applyProtection="0">
      <alignment vertical="center"/>
    </xf>
    <xf numFmtId="0" fontId="38" fillId="0" borderId="23" applyNumberFormat="0" applyFill="0" applyAlignment="0" applyProtection="0">
      <alignment vertical="center"/>
    </xf>
    <xf numFmtId="0" fontId="38" fillId="0" borderId="23" applyNumberFormat="0" applyFill="0" applyAlignment="0" applyProtection="0">
      <alignment vertical="center"/>
    </xf>
    <xf numFmtId="0" fontId="38" fillId="0" borderId="23" applyNumberFormat="0" applyFill="0" applyAlignment="0" applyProtection="0">
      <alignment vertical="center"/>
    </xf>
    <xf numFmtId="0" fontId="38" fillId="0" borderId="23" applyNumberFormat="0" applyFill="0" applyAlignment="0" applyProtection="0">
      <alignment vertical="center"/>
    </xf>
    <xf numFmtId="0" fontId="39" fillId="0" borderId="24" applyNumberFormat="0" applyFill="0" applyAlignment="0" applyProtection="0">
      <alignment vertical="center"/>
    </xf>
    <xf numFmtId="0" fontId="39" fillId="0" borderId="24" applyNumberFormat="0" applyFill="0" applyAlignment="0" applyProtection="0">
      <alignment vertical="center"/>
    </xf>
    <xf numFmtId="0" fontId="39" fillId="0" borderId="24" applyNumberFormat="0" applyFill="0" applyAlignment="0" applyProtection="0">
      <alignment vertical="center"/>
    </xf>
    <xf numFmtId="0" fontId="39" fillId="0" borderId="24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15" fillId="0" borderId="0"/>
    <xf numFmtId="41" fontId="67" fillId="0" borderId="0" applyFont="0" applyFill="0" applyBorder="0" applyAlignment="0" applyProtection="0"/>
    <xf numFmtId="43" fontId="67" fillId="0" borderId="0" applyFont="0" applyFill="0" applyBorder="0" applyAlignment="0" applyProtection="0"/>
    <xf numFmtId="0" fontId="41" fillId="29" borderId="14" applyNumberFormat="0" applyAlignment="0" applyProtection="0">
      <alignment vertical="center"/>
    </xf>
    <xf numFmtId="0" fontId="41" fillId="29" borderId="14" applyNumberFormat="0" applyAlignment="0" applyProtection="0">
      <alignment vertical="center"/>
    </xf>
    <xf numFmtId="0" fontId="41" fillId="29" borderId="14" applyNumberFormat="0" applyAlignment="0" applyProtection="0">
      <alignment vertical="center"/>
    </xf>
    <xf numFmtId="0" fontId="41" fillId="29" borderId="14" applyNumberFormat="0" applyAlignment="0" applyProtection="0">
      <alignment vertical="center"/>
    </xf>
    <xf numFmtId="0" fontId="41" fillId="29" borderId="14" applyNumberFormat="0" applyAlignment="0" applyProtection="0">
      <alignment vertical="center"/>
    </xf>
    <xf numFmtId="0" fontId="41" fillId="29" borderId="14" applyNumberFormat="0" applyAlignment="0" applyProtection="0">
      <alignment vertical="center"/>
    </xf>
    <xf numFmtId="0" fontId="41" fillId="29" borderId="14" applyNumberFormat="0" applyAlignment="0" applyProtection="0">
      <alignment vertical="center"/>
    </xf>
    <xf numFmtId="0" fontId="41" fillId="29" borderId="14" applyNumberFormat="0" applyAlignment="0" applyProtection="0">
      <alignment vertical="center"/>
    </xf>
    <xf numFmtId="0" fontId="41" fillId="29" borderId="14" applyNumberFormat="0" applyAlignment="0" applyProtection="0">
      <alignment vertical="center"/>
    </xf>
    <xf numFmtId="0" fontId="41" fillId="29" borderId="14" applyNumberFormat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89" fontId="42" fillId="0" borderId="25"/>
    <xf numFmtId="0" fontId="15" fillId="0" borderId="0" applyFont="0" applyFill="0" applyBorder="0" applyAlignment="0" applyProtection="0"/>
    <xf numFmtId="190" fontId="15" fillId="0" borderId="0">
      <protection locked="0"/>
    </xf>
    <xf numFmtId="0" fontId="7" fillId="0" borderId="0"/>
    <xf numFmtId="0" fontId="120" fillId="0" borderId="0"/>
    <xf numFmtId="0" fontId="120" fillId="0" borderId="0">
      <alignment vertical="center"/>
    </xf>
    <xf numFmtId="0" fontId="120" fillId="0" borderId="0">
      <alignment vertical="center"/>
    </xf>
    <xf numFmtId="0" fontId="7" fillId="0" borderId="0"/>
    <xf numFmtId="0" fontId="13" fillId="0" borderId="0"/>
    <xf numFmtId="0" fontId="7" fillId="0" borderId="0"/>
    <xf numFmtId="0" fontId="7" fillId="0" borderId="0"/>
    <xf numFmtId="0" fontId="121" fillId="0" borderId="0">
      <alignment vertical="center"/>
    </xf>
    <xf numFmtId="0" fontId="13" fillId="0" borderId="0"/>
    <xf numFmtId="0" fontId="7" fillId="0" borderId="0"/>
    <xf numFmtId="0" fontId="120" fillId="0" borderId="0">
      <alignment vertical="center"/>
    </xf>
    <xf numFmtId="0" fontId="15" fillId="0" borderId="0"/>
    <xf numFmtId="0" fontId="121" fillId="0" borderId="0">
      <alignment vertical="center"/>
    </xf>
    <xf numFmtId="0" fontId="120" fillId="0" borderId="0">
      <alignment vertical="center"/>
    </xf>
    <xf numFmtId="0" fontId="7" fillId="0" borderId="0"/>
    <xf numFmtId="0" fontId="13" fillId="0" borderId="0"/>
    <xf numFmtId="0" fontId="7" fillId="0" borderId="0"/>
    <xf numFmtId="0" fontId="7" fillId="0" borderId="0"/>
    <xf numFmtId="0" fontId="7" fillId="0" borderId="0">
      <alignment vertical="center"/>
    </xf>
    <xf numFmtId="0" fontId="120" fillId="0" borderId="0">
      <alignment vertical="center"/>
    </xf>
    <xf numFmtId="0" fontId="120" fillId="0" borderId="0">
      <alignment vertical="center"/>
    </xf>
    <xf numFmtId="0" fontId="7" fillId="0" borderId="0"/>
    <xf numFmtId="0" fontId="7" fillId="0" borderId="0"/>
    <xf numFmtId="0" fontId="101" fillId="0" borderId="0"/>
    <xf numFmtId="0" fontId="7" fillId="0" borderId="0">
      <alignment vertical="center"/>
    </xf>
    <xf numFmtId="0" fontId="123" fillId="0" borderId="0">
      <alignment vertical="center"/>
    </xf>
    <xf numFmtId="0" fontId="124" fillId="0" borderId="0">
      <alignment vertical="center"/>
    </xf>
    <xf numFmtId="0" fontId="123" fillId="0" borderId="0">
      <alignment vertical="center"/>
    </xf>
    <xf numFmtId="0" fontId="122" fillId="0" borderId="0">
      <alignment vertical="center"/>
    </xf>
    <xf numFmtId="0" fontId="120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0" fillId="0" borderId="0">
      <alignment vertical="center"/>
    </xf>
    <xf numFmtId="0" fontId="122" fillId="0" borderId="0">
      <alignment vertical="center"/>
    </xf>
    <xf numFmtId="0" fontId="123" fillId="0" borderId="0">
      <alignment vertical="center"/>
    </xf>
    <xf numFmtId="0" fontId="7" fillId="0" borderId="0"/>
    <xf numFmtId="0" fontId="8" fillId="0" borderId="0"/>
    <xf numFmtId="0" fontId="7" fillId="0" borderId="0"/>
    <xf numFmtId="5" fontId="7" fillId="0" borderId="0" applyBorder="0"/>
    <xf numFmtId="0" fontId="23" fillId="0" borderId="26">
      <protection locked="0"/>
    </xf>
    <xf numFmtId="0" fontId="23" fillId="0" borderId="26">
      <protection locked="0"/>
    </xf>
    <xf numFmtId="0" fontId="23" fillId="0" borderId="26">
      <protection locked="0"/>
    </xf>
    <xf numFmtId="207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191" fontId="15" fillId="0" borderId="0">
      <protection locked="0"/>
    </xf>
    <xf numFmtId="0" fontId="15" fillId="0" borderId="0">
      <protection locked="0"/>
    </xf>
    <xf numFmtId="0" fontId="87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231" fontId="162" fillId="0" borderId="0" applyFont="0" applyFill="0" applyBorder="0" applyAlignment="0" applyProtection="0"/>
    <xf numFmtId="0" fontId="162" fillId="0" borderId="0"/>
    <xf numFmtId="0" fontId="61" fillId="0" borderId="0"/>
    <xf numFmtId="0" fontId="15" fillId="0" borderId="0"/>
    <xf numFmtId="0" fontId="7" fillId="0" borderId="0"/>
    <xf numFmtId="0" fontId="6" fillId="0" borderId="0">
      <alignment vertical="center"/>
    </xf>
    <xf numFmtId="42" fontId="7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57" fillId="0" borderId="0">
      <alignment vertical="center"/>
    </xf>
    <xf numFmtId="0" fontId="10" fillId="0" borderId="0"/>
    <xf numFmtId="233" fontId="10" fillId="0" borderId="0" applyFont="0" applyFill="0" applyBorder="0" applyAlignment="0" applyProtection="0"/>
    <xf numFmtId="0" fontId="15" fillId="0" borderId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287">
    <xf numFmtId="0" fontId="0" fillId="0" borderId="0" xfId="0">
      <alignment vertical="center"/>
    </xf>
    <xf numFmtId="0" fontId="56" fillId="24" borderId="27" xfId="0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56" fillId="0" borderId="28" xfId="0" applyFont="1" applyBorder="1" applyAlignment="1">
      <alignment horizontal="center" vertical="center" wrapText="1"/>
    </xf>
    <xf numFmtId="0" fontId="56" fillId="0" borderId="28" xfId="0" applyFont="1" applyBorder="1" applyAlignment="1">
      <alignment horizontal="justify" vertical="center" wrapText="1"/>
    </xf>
    <xf numFmtId="0" fontId="56" fillId="0" borderId="29" xfId="0" applyFont="1" applyBorder="1" applyAlignment="1">
      <alignment horizontal="justify" vertical="center" wrapText="1"/>
    </xf>
    <xf numFmtId="0" fontId="56" fillId="0" borderId="29" xfId="0" applyFont="1" applyBorder="1" applyAlignment="1">
      <alignment horizontal="center" vertical="center" wrapText="1"/>
    </xf>
    <xf numFmtId="0" fontId="56" fillId="0" borderId="30" xfId="0" applyFont="1" applyBorder="1" applyAlignment="1">
      <alignment horizontal="center" vertical="center" wrapText="1"/>
    </xf>
    <xf numFmtId="0" fontId="56" fillId="0" borderId="30" xfId="0" applyFont="1" applyBorder="1" applyAlignment="1">
      <alignment horizontal="justify" vertical="center" wrapText="1"/>
    </xf>
    <xf numFmtId="0" fontId="56" fillId="0" borderId="31" xfId="0" applyFont="1" applyBorder="1" applyAlignment="1">
      <alignment horizontal="center" vertical="center" wrapText="1"/>
    </xf>
    <xf numFmtId="0" fontId="56" fillId="24" borderId="32" xfId="0" applyFont="1" applyFill="1" applyBorder="1" applyAlignment="1">
      <alignment horizontal="center" vertical="center" wrapText="1"/>
    </xf>
    <xf numFmtId="0" fontId="56" fillId="24" borderId="33" xfId="0" applyFont="1" applyFill="1" applyBorder="1" applyAlignment="1">
      <alignment horizontal="center" vertical="center" wrapText="1"/>
    </xf>
    <xf numFmtId="0" fontId="56" fillId="24" borderId="34" xfId="0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0" fontId="108" fillId="0" borderId="0" xfId="0" applyFont="1" applyAlignment="1">
      <alignment horizontal="left" vertical="center"/>
    </xf>
    <xf numFmtId="0" fontId="109" fillId="32" borderId="159" xfId="0" applyFont="1" applyFill="1" applyBorder="1" applyAlignment="1">
      <alignment horizontal="center" vertical="center" wrapText="1"/>
    </xf>
    <xf numFmtId="0" fontId="110" fillId="32" borderId="159" xfId="0" applyFont="1" applyFill="1" applyBorder="1" applyAlignment="1">
      <alignment horizontal="center" vertical="center" wrapText="1"/>
    </xf>
    <xf numFmtId="0" fontId="111" fillId="32" borderId="159" xfId="0" applyFont="1" applyFill="1" applyBorder="1" applyAlignment="1">
      <alignment horizontal="center" vertical="center" wrapText="1"/>
    </xf>
    <xf numFmtId="0" fontId="111" fillId="0" borderId="160" xfId="0" applyFont="1" applyBorder="1" applyAlignment="1">
      <alignment horizontal="center" vertical="center" wrapText="1"/>
    </xf>
    <xf numFmtId="0" fontId="108" fillId="0" borderId="161" xfId="0" applyFont="1" applyBorder="1" applyAlignment="1">
      <alignment horizontal="center" vertical="center" wrapText="1"/>
    </xf>
    <xf numFmtId="0" fontId="108" fillId="0" borderId="162" xfId="0" applyFont="1" applyBorder="1" applyAlignment="1">
      <alignment horizontal="center" vertical="center" wrapText="1"/>
    </xf>
    <xf numFmtId="0" fontId="113" fillId="0" borderId="0" xfId="0" applyFont="1" applyAlignment="1">
      <alignment vertical="center"/>
    </xf>
    <xf numFmtId="0" fontId="60" fillId="0" borderId="0" xfId="0" applyFont="1" applyAlignment="1">
      <alignment horizontal="left" vertical="center"/>
    </xf>
    <xf numFmtId="0" fontId="112" fillId="0" borderId="161" xfId="0" applyFont="1" applyBorder="1" applyAlignment="1">
      <alignment horizontal="center" vertical="center" wrapText="1"/>
    </xf>
    <xf numFmtId="14" fontId="0" fillId="0" borderId="0" xfId="0" applyNumberFormat="1">
      <alignment vertical="center"/>
    </xf>
    <xf numFmtId="0" fontId="62" fillId="0" borderId="0" xfId="615" applyFont="1" applyAlignment="1">
      <alignment vertical="center"/>
    </xf>
    <xf numFmtId="0" fontId="62" fillId="0" borderId="0" xfId="615" applyFont="1" applyBorder="1" applyAlignment="1">
      <alignment vertical="center"/>
    </xf>
    <xf numFmtId="0" fontId="63" fillId="0" borderId="0" xfId="615" applyFont="1" applyAlignment="1">
      <alignment vertical="center"/>
    </xf>
    <xf numFmtId="2" fontId="64" fillId="0" borderId="0" xfId="615" applyNumberFormat="1" applyFont="1" applyBorder="1" applyAlignment="1">
      <alignment horizontal="center" vertical="center"/>
    </xf>
    <xf numFmtId="0" fontId="62" fillId="0" borderId="0" xfId="615" applyFont="1" applyBorder="1" applyAlignment="1">
      <alignment horizontal="center" vertical="center"/>
    </xf>
    <xf numFmtId="0" fontId="62" fillId="0" borderId="68" xfId="615" applyFont="1" applyBorder="1" applyAlignment="1">
      <alignment vertical="center"/>
    </xf>
    <xf numFmtId="0" fontId="62" fillId="0" borderId="6" xfId="615" applyFont="1" applyBorder="1" applyAlignment="1">
      <alignment vertical="center"/>
    </xf>
    <xf numFmtId="0" fontId="62" fillId="0" borderId="6" xfId="615" quotePrefix="1" applyFont="1" applyBorder="1" applyAlignment="1">
      <alignment vertical="center"/>
    </xf>
    <xf numFmtId="2" fontId="62" fillId="0" borderId="69" xfId="615" applyNumberFormat="1" applyFont="1" applyBorder="1" applyAlignment="1">
      <alignment vertical="center"/>
    </xf>
    <xf numFmtId="41" fontId="62" fillId="0" borderId="0" xfId="615" applyNumberFormat="1" applyFont="1" applyAlignment="1">
      <alignment vertical="center"/>
    </xf>
    <xf numFmtId="0" fontId="62" fillId="0" borderId="1" xfId="615" applyFont="1" applyBorder="1" applyAlignment="1">
      <alignment horizontal="center" vertical="center"/>
    </xf>
    <xf numFmtId="0" fontId="62" fillId="0" borderId="0" xfId="615" applyFont="1" applyAlignment="1">
      <alignment horizontal="center" vertical="center"/>
    </xf>
    <xf numFmtId="0" fontId="62" fillId="0" borderId="0" xfId="615" applyFont="1" applyAlignment="1">
      <alignment horizontal="right" vertical="center"/>
    </xf>
    <xf numFmtId="2" fontId="62" fillId="0" borderId="70" xfId="615" applyNumberFormat="1" applyFont="1" applyBorder="1" applyAlignment="1">
      <alignment horizontal="center" vertical="center"/>
    </xf>
    <xf numFmtId="2" fontId="62" fillId="0" borderId="71" xfId="615" applyNumberFormat="1" applyFont="1" applyBorder="1" applyAlignment="1">
      <alignment horizontal="center" vertical="center"/>
    </xf>
    <xf numFmtId="2" fontId="62" fillId="0" borderId="67" xfId="615" applyNumberFormat="1" applyFont="1" applyBorder="1" applyAlignment="1">
      <alignment horizontal="center" vertical="center"/>
    </xf>
    <xf numFmtId="2" fontId="62" fillId="0" borderId="1" xfId="615" applyNumberFormat="1" applyFont="1" applyBorder="1" applyAlignment="1">
      <alignment horizontal="center" vertical="center"/>
    </xf>
    <xf numFmtId="2" fontId="62" fillId="30" borderId="72" xfId="615" applyNumberFormat="1" applyFont="1" applyFill="1" applyBorder="1" applyAlignment="1">
      <alignment horizontal="center" vertical="center"/>
    </xf>
    <xf numFmtId="2" fontId="62" fillId="30" borderId="51" xfId="615" applyNumberFormat="1" applyFont="1" applyFill="1" applyBorder="1" applyAlignment="1">
      <alignment horizontal="center" vertical="center"/>
    </xf>
    <xf numFmtId="2" fontId="62" fillId="0" borderId="72" xfId="615" applyNumberFormat="1" applyFont="1" applyBorder="1" applyAlignment="1">
      <alignment horizontal="center" vertical="center"/>
    </xf>
    <xf numFmtId="2" fontId="62" fillId="0" borderId="51" xfId="615" applyNumberFormat="1" applyFont="1" applyBorder="1" applyAlignment="1">
      <alignment horizontal="center" vertical="center"/>
    </xf>
    <xf numFmtId="0" fontId="62" fillId="0" borderId="73" xfId="615" applyFont="1" applyBorder="1" applyAlignment="1">
      <alignment horizontal="center" vertical="center"/>
    </xf>
    <xf numFmtId="0" fontId="62" fillId="0" borderId="49" xfId="615" applyFont="1" applyBorder="1" applyAlignment="1">
      <alignment horizontal="center" vertical="center"/>
    </xf>
    <xf numFmtId="0" fontId="62" fillId="0" borderId="49" xfId="615" applyFont="1" applyBorder="1" applyAlignment="1">
      <alignment vertical="center"/>
    </xf>
    <xf numFmtId="0" fontId="62" fillId="0" borderId="74" xfId="615" applyFont="1" applyBorder="1" applyAlignment="1">
      <alignment horizontal="center" vertical="center"/>
    </xf>
    <xf numFmtId="0" fontId="62" fillId="0" borderId="75" xfId="615" applyFont="1" applyBorder="1" applyAlignment="1">
      <alignment horizontal="center" vertical="center"/>
    </xf>
    <xf numFmtId="0" fontId="62" fillId="0" borderId="76" xfId="615" applyFont="1" applyBorder="1" applyAlignment="1">
      <alignment horizontal="center" vertical="center"/>
    </xf>
    <xf numFmtId="0" fontId="62" fillId="0" borderId="77" xfId="615" applyFont="1" applyBorder="1" applyAlignment="1">
      <alignment vertical="center"/>
    </xf>
    <xf numFmtId="0" fontId="0" fillId="0" borderId="0" xfId="0" applyFill="1">
      <alignment vertical="center"/>
    </xf>
    <xf numFmtId="180" fontId="56" fillId="0" borderId="81" xfId="0" applyNumberFormat="1" applyFont="1" applyBorder="1" applyAlignment="1">
      <alignment horizontal="center" vertical="center" wrapText="1"/>
    </xf>
    <xf numFmtId="180" fontId="56" fillId="0" borderId="82" xfId="0" applyNumberFormat="1" applyFont="1" applyBorder="1" applyAlignment="1">
      <alignment horizontal="center" vertical="center" wrapText="1"/>
    </xf>
    <xf numFmtId="180" fontId="56" fillId="0" borderId="83" xfId="0" applyNumberFormat="1" applyFont="1" applyBorder="1" applyAlignment="1">
      <alignment horizontal="center" vertical="center" wrapText="1"/>
    </xf>
    <xf numFmtId="180" fontId="56" fillId="0" borderId="84" xfId="0" applyNumberFormat="1" applyFont="1" applyBorder="1" applyAlignment="1">
      <alignment horizontal="center" vertical="center" wrapText="1"/>
    </xf>
    <xf numFmtId="180" fontId="56" fillId="0" borderId="85" xfId="0" applyNumberFormat="1" applyFont="1" applyBorder="1" applyAlignment="1">
      <alignment horizontal="center" vertical="center" wrapText="1"/>
    </xf>
    <xf numFmtId="180" fontId="56" fillId="0" borderId="86" xfId="0" applyNumberFormat="1" applyFont="1" applyBorder="1" applyAlignment="1">
      <alignment horizontal="center" vertical="center" wrapText="1"/>
    </xf>
    <xf numFmtId="180" fontId="56" fillId="0" borderId="87" xfId="0" applyNumberFormat="1" applyFont="1" applyBorder="1" applyAlignment="1">
      <alignment horizontal="center" vertical="center" wrapText="1"/>
    </xf>
    <xf numFmtId="180" fontId="56" fillId="0" borderId="88" xfId="0" applyNumberFormat="1" applyFont="1" applyBorder="1" applyAlignment="1">
      <alignment horizontal="center" vertical="center" wrapText="1"/>
    </xf>
    <xf numFmtId="180" fontId="56" fillId="0" borderId="89" xfId="0" applyNumberFormat="1" applyFont="1" applyBorder="1" applyAlignment="1">
      <alignment horizontal="center" vertical="center" wrapText="1"/>
    </xf>
    <xf numFmtId="180" fontId="56" fillId="0" borderId="90" xfId="0" applyNumberFormat="1" applyFont="1" applyBorder="1" applyAlignment="1">
      <alignment horizontal="center" vertical="center" wrapText="1"/>
    </xf>
    <xf numFmtId="180" fontId="61" fillId="0" borderId="92" xfId="0" applyNumberFormat="1" applyFont="1" applyFill="1" applyBorder="1" applyAlignment="1">
      <alignment horizontal="center" vertical="center" wrapText="1"/>
    </xf>
    <xf numFmtId="180" fontId="61" fillId="0" borderId="93" xfId="0" applyNumberFormat="1" applyFont="1" applyFill="1" applyBorder="1" applyAlignment="1">
      <alignment horizontal="center" vertical="center" wrapText="1"/>
    </xf>
    <xf numFmtId="180" fontId="61" fillId="0" borderId="94" xfId="0" applyNumberFormat="1" applyFont="1" applyFill="1" applyBorder="1" applyAlignment="1">
      <alignment horizontal="center" vertical="center" wrapText="1"/>
    </xf>
    <xf numFmtId="180" fontId="61" fillId="0" borderId="95" xfId="0" applyNumberFormat="1" applyFont="1" applyFill="1" applyBorder="1" applyAlignment="1">
      <alignment horizontal="center" vertical="center" wrapText="1"/>
    </xf>
    <xf numFmtId="180" fontId="61" fillId="0" borderId="96" xfId="0" applyNumberFormat="1" applyFont="1" applyFill="1" applyBorder="1" applyAlignment="1">
      <alignment horizontal="center" vertical="center" wrapText="1"/>
    </xf>
    <xf numFmtId="180" fontId="56" fillId="0" borderId="97" xfId="0" applyNumberFormat="1" applyFont="1" applyBorder="1" applyAlignment="1">
      <alignment horizontal="center" vertical="center" wrapText="1"/>
    </xf>
    <xf numFmtId="180" fontId="56" fillId="0" borderId="54" xfId="0" applyNumberFormat="1" applyFont="1" applyBorder="1" applyAlignment="1">
      <alignment horizontal="center" vertical="center" wrapText="1"/>
    </xf>
    <xf numFmtId="180" fontId="56" fillId="0" borderId="98" xfId="0" applyNumberFormat="1" applyFont="1" applyBorder="1" applyAlignment="1">
      <alignment horizontal="center" vertical="center" wrapText="1"/>
    </xf>
    <xf numFmtId="180" fontId="56" fillId="0" borderId="99" xfId="0" applyNumberFormat="1" applyFont="1" applyBorder="1" applyAlignment="1">
      <alignment horizontal="center" vertical="center" wrapText="1"/>
    </xf>
    <xf numFmtId="180" fontId="56" fillId="0" borderId="100" xfId="0" applyNumberFormat="1" applyFont="1" applyBorder="1" applyAlignment="1">
      <alignment horizontal="center" vertical="center" wrapText="1"/>
    </xf>
    <xf numFmtId="180" fontId="56" fillId="0" borderId="101" xfId="0" applyNumberFormat="1" applyFont="1" applyBorder="1" applyAlignment="1">
      <alignment horizontal="center" vertical="center" wrapText="1"/>
    </xf>
    <xf numFmtId="180" fontId="56" fillId="0" borderId="102" xfId="0" applyNumberFormat="1" applyFont="1" applyBorder="1" applyAlignment="1">
      <alignment horizontal="center" vertical="center" wrapText="1"/>
    </xf>
    <xf numFmtId="180" fontId="56" fillId="0" borderId="34" xfId="0" applyNumberFormat="1" applyFont="1" applyBorder="1" applyAlignment="1">
      <alignment horizontal="center" vertical="center" wrapText="1"/>
    </xf>
    <xf numFmtId="180" fontId="56" fillId="0" borderId="33" xfId="0" applyNumberFormat="1" applyFont="1" applyBorder="1" applyAlignment="1">
      <alignment horizontal="center" vertical="center" wrapText="1"/>
    </xf>
    <xf numFmtId="180" fontId="56" fillId="0" borderId="27" xfId="0" applyNumberFormat="1" applyFont="1" applyBorder="1" applyAlignment="1">
      <alignment horizontal="center" vertical="center" wrapText="1"/>
    </xf>
    <xf numFmtId="180" fontId="56" fillId="0" borderId="32" xfId="0" applyNumberFormat="1" applyFont="1" applyBorder="1" applyAlignment="1">
      <alignment horizontal="center" vertical="center" wrapText="1"/>
    </xf>
    <xf numFmtId="180" fontId="61" fillId="0" borderId="87" xfId="0" applyNumberFormat="1" applyFont="1" applyFill="1" applyBorder="1" applyAlignment="1">
      <alignment horizontal="center" vertical="center" wrapText="1"/>
    </xf>
    <xf numFmtId="180" fontId="61" fillId="0" borderId="88" xfId="0" applyNumberFormat="1" applyFont="1" applyFill="1" applyBorder="1" applyAlignment="1">
      <alignment horizontal="center" vertical="center" wrapText="1"/>
    </xf>
    <xf numFmtId="180" fontId="61" fillId="0" borderId="85" xfId="0" applyNumberFormat="1" applyFont="1" applyFill="1" applyBorder="1" applyAlignment="1">
      <alignment horizontal="center" vertical="center" wrapText="1"/>
    </xf>
    <xf numFmtId="180" fontId="61" fillId="0" borderId="86" xfId="0" applyNumberFormat="1" applyFont="1" applyFill="1" applyBorder="1" applyAlignment="1">
      <alignment horizontal="center" vertical="center" wrapText="1"/>
    </xf>
    <xf numFmtId="180" fontId="61" fillId="0" borderId="103" xfId="0" applyNumberFormat="1" applyFont="1" applyFill="1" applyBorder="1" applyAlignment="1">
      <alignment horizontal="center" vertical="center" wrapText="1"/>
    </xf>
    <xf numFmtId="180" fontId="61" fillId="0" borderId="104" xfId="0" applyNumberFormat="1" applyFont="1" applyFill="1" applyBorder="1" applyAlignment="1">
      <alignment horizontal="center" vertical="center" wrapText="1"/>
    </xf>
    <xf numFmtId="180" fontId="61" fillId="0" borderId="89" xfId="0" applyNumberFormat="1" applyFont="1" applyFill="1" applyBorder="1" applyAlignment="1">
      <alignment horizontal="center" vertical="center" wrapText="1"/>
    </xf>
    <xf numFmtId="180" fontId="61" fillId="0" borderId="90" xfId="0" applyNumberFormat="1" applyFont="1" applyFill="1" applyBorder="1" applyAlignment="1">
      <alignment horizontal="center" vertical="center" wrapText="1"/>
    </xf>
    <xf numFmtId="0" fontId="75" fillId="0" borderId="0" xfId="617" applyFont="1"/>
    <xf numFmtId="0" fontId="76" fillId="0" borderId="0" xfId="617" applyFont="1" applyBorder="1" applyAlignment="1">
      <alignment vertical="center"/>
    </xf>
    <xf numFmtId="0" fontId="75" fillId="0" borderId="0" xfId="617" applyFont="1" applyBorder="1" applyAlignment="1">
      <alignment vertical="center"/>
    </xf>
    <xf numFmtId="0" fontId="77" fillId="0" borderId="0" xfId="617" applyFont="1" applyBorder="1" applyAlignment="1">
      <alignment vertical="center"/>
    </xf>
    <xf numFmtId="0" fontId="75" fillId="0" borderId="0" xfId="617" applyFont="1" applyBorder="1" applyAlignment="1">
      <alignment horizontal="centerContinuous" vertical="center"/>
    </xf>
    <xf numFmtId="0" fontId="78" fillId="0" borderId="0" xfId="617" applyFont="1" applyBorder="1" applyAlignment="1">
      <alignment horizontal="center" vertical="center"/>
    </xf>
    <xf numFmtId="0" fontId="79" fillId="0" borderId="0" xfId="617" applyFont="1" applyBorder="1" applyAlignment="1">
      <alignment horizontal="center" vertical="center"/>
    </xf>
    <xf numFmtId="0" fontId="80" fillId="0" borderId="0" xfId="617" applyFont="1" applyBorder="1" applyAlignment="1">
      <alignment vertical="center"/>
    </xf>
    <xf numFmtId="0" fontId="80" fillId="0" borderId="0" xfId="617" applyFont="1"/>
    <xf numFmtId="0" fontId="82" fillId="0" borderId="0" xfId="637" applyFont="1" applyBorder="1" applyAlignment="1">
      <alignment vertical="center"/>
    </xf>
    <xf numFmtId="0" fontId="76" fillId="0" borderId="0" xfId="617" applyFont="1" applyBorder="1" applyAlignment="1">
      <alignment horizontal="left" vertical="center"/>
    </xf>
    <xf numFmtId="41" fontId="75" fillId="0" borderId="0" xfId="429" applyFont="1" applyBorder="1" applyAlignment="1">
      <alignment vertical="center"/>
    </xf>
    <xf numFmtId="213" fontId="81" fillId="0" borderId="0" xfId="638" applyNumberFormat="1" applyFont="1" applyBorder="1" applyAlignment="1" applyProtection="1">
      <alignment vertical="center"/>
      <protection locked="0"/>
    </xf>
    <xf numFmtId="0" fontId="80" fillId="0" borderId="0" xfId="617" applyFont="1" applyBorder="1" applyAlignment="1">
      <alignment horizontal="right" vertical="center"/>
    </xf>
    <xf numFmtId="0" fontId="75" fillId="0" borderId="2" xfId="617" applyFont="1" applyBorder="1" applyAlignment="1">
      <alignment vertical="center"/>
    </xf>
    <xf numFmtId="0" fontId="75" fillId="0" borderId="106" xfId="617" applyFont="1" applyBorder="1" applyAlignment="1">
      <alignment vertical="center"/>
    </xf>
    <xf numFmtId="0" fontId="75" fillId="0" borderId="47" xfId="617" applyFont="1" applyBorder="1" applyAlignment="1">
      <alignment vertical="center"/>
    </xf>
    <xf numFmtId="0" fontId="75" fillId="0" borderId="107" xfId="617" applyFont="1" applyBorder="1" applyAlignment="1">
      <alignment vertical="center"/>
    </xf>
    <xf numFmtId="0" fontId="76" fillId="0" borderId="19" xfId="617" applyFont="1" applyBorder="1" applyAlignment="1">
      <alignment horizontal="center" vertical="center"/>
    </xf>
    <xf numFmtId="0" fontId="77" fillId="0" borderId="19" xfId="617" applyFont="1" applyBorder="1" applyAlignment="1">
      <alignment horizontal="right" vertical="center"/>
    </xf>
    <xf numFmtId="0" fontId="75" fillId="0" borderId="19" xfId="617" applyFont="1" applyBorder="1" applyAlignment="1">
      <alignment horizontal="centerContinuous" vertical="center"/>
    </xf>
    <xf numFmtId="0" fontId="79" fillId="0" borderId="19" xfId="617" applyFont="1" applyBorder="1" applyAlignment="1">
      <alignment horizontal="center" vertical="center"/>
    </xf>
    <xf numFmtId="0" fontId="80" fillId="0" borderId="107" xfId="617" applyFont="1" applyBorder="1" applyAlignment="1">
      <alignment vertical="center"/>
    </xf>
    <xf numFmtId="0" fontId="80" fillId="0" borderId="0" xfId="617" applyFont="1" applyBorder="1"/>
    <xf numFmtId="0" fontId="75" fillId="0" borderId="108" xfId="617" applyFont="1" applyBorder="1" applyAlignment="1">
      <alignment vertical="center"/>
    </xf>
    <xf numFmtId="0" fontId="75" fillId="0" borderId="109" xfId="617" applyFont="1" applyBorder="1" applyAlignment="1">
      <alignment vertical="center"/>
    </xf>
    <xf numFmtId="0" fontId="75" fillId="0" borderId="49" xfId="617" applyFont="1" applyBorder="1" applyAlignment="1">
      <alignment vertical="center"/>
    </xf>
    <xf numFmtId="213" fontId="81" fillId="0" borderId="19" xfId="638" applyNumberFormat="1" applyFont="1" applyBorder="1" applyAlignment="1" applyProtection="1">
      <alignment vertical="center"/>
      <protection locked="0"/>
    </xf>
    <xf numFmtId="0" fontId="75" fillId="0" borderId="19" xfId="617" applyFont="1" applyBorder="1" applyAlignment="1">
      <alignment vertical="center"/>
    </xf>
    <xf numFmtId="41" fontId="63" fillId="0" borderId="0" xfId="615" applyNumberFormat="1" applyFont="1" applyAlignment="1">
      <alignment horizontal="center" vertical="center"/>
    </xf>
    <xf numFmtId="0" fontId="115" fillId="0" borderId="0" xfId="615" applyFont="1" applyAlignment="1">
      <alignment vertical="center"/>
    </xf>
    <xf numFmtId="2" fontId="62" fillId="0" borderId="60" xfId="615" applyNumberFormat="1" applyFont="1" applyBorder="1" applyAlignment="1">
      <alignment horizontal="center" vertical="center"/>
    </xf>
    <xf numFmtId="2" fontId="62" fillId="0" borderId="63" xfId="615" applyNumberFormat="1" applyFont="1" applyBorder="1" applyAlignment="1">
      <alignment horizontal="center" vertical="center"/>
    </xf>
    <xf numFmtId="3" fontId="84" fillId="0" borderId="1" xfId="604" applyNumberFormat="1" applyFont="1" applyBorder="1" applyAlignment="1">
      <alignment horizontal="center" vertical="center"/>
    </xf>
    <xf numFmtId="3" fontId="84" fillId="0" borderId="1" xfId="604" quotePrefix="1" applyNumberFormat="1" applyFont="1" applyBorder="1" applyAlignment="1">
      <alignment horizontal="center" vertical="center"/>
    </xf>
    <xf numFmtId="3" fontId="84" fillId="0" borderId="110" xfId="604" applyNumberFormat="1" applyFont="1" applyBorder="1" applyAlignment="1">
      <alignment horizontal="center" vertical="center"/>
    </xf>
    <xf numFmtId="41" fontId="84" fillId="0" borderId="41" xfId="423" applyFont="1" applyBorder="1" applyAlignment="1">
      <alignment horizontal="center" vertical="center" shrinkToFit="1"/>
    </xf>
    <xf numFmtId="41" fontId="84" fillId="0" borderId="41" xfId="423" applyFont="1" applyFill="1" applyBorder="1" applyAlignment="1">
      <alignment horizontal="center" vertical="center" shrinkToFit="1"/>
    </xf>
    <xf numFmtId="9" fontId="87" fillId="0" borderId="111" xfId="394" applyFont="1" applyBorder="1" applyAlignment="1">
      <alignment horizontal="center" vertical="center"/>
    </xf>
    <xf numFmtId="3" fontId="87" fillId="0" borderId="112" xfId="604" applyNumberFormat="1" applyFont="1" applyBorder="1" applyAlignment="1">
      <alignment horizontal="center" vertical="center"/>
    </xf>
    <xf numFmtId="41" fontId="87" fillId="0" borderId="113" xfId="423" applyFont="1" applyBorder="1" applyAlignment="1">
      <alignment horizontal="center" vertical="center" shrinkToFit="1"/>
    </xf>
    <xf numFmtId="41" fontId="87" fillId="0" borderId="113" xfId="423" applyFont="1" applyFill="1" applyBorder="1" applyAlignment="1">
      <alignment horizontal="center" vertical="center" shrinkToFit="1"/>
    </xf>
    <xf numFmtId="9" fontId="87" fillId="0" borderId="114" xfId="394" applyFont="1" applyBorder="1" applyAlignment="1">
      <alignment horizontal="center" vertical="center"/>
    </xf>
    <xf numFmtId="3" fontId="87" fillId="0" borderId="115" xfId="604" applyNumberFormat="1" applyFont="1" applyBorder="1" applyAlignment="1">
      <alignment horizontal="center" vertical="center"/>
    </xf>
    <xf numFmtId="41" fontId="87" fillId="0" borderId="116" xfId="423" applyFont="1" applyBorder="1" applyAlignment="1">
      <alignment horizontal="center" vertical="center" shrinkToFit="1"/>
    </xf>
    <xf numFmtId="41" fontId="87" fillId="0" borderId="116" xfId="423" applyFont="1" applyFill="1" applyBorder="1" applyAlignment="1">
      <alignment horizontal="center" vertical="center" shrinkToFit="1"/>
    </xf>
    <xf numFmtId="9" fontId="87" fillId="0" borderId="117" xfId="394" applyFont="1" applyBorder="1" applyAlignment="1">
      <alignment horizontal="center" vertical="center"/>
    </xf>
    <xf numFmtId="3" fontId="87" fillId="0" borderId="118" xfId="604" applyNumberFormat="1" applyFont="1" applyBorder="1" applyAlignment="1">
      <alignment horizontal="center" vertical="center"/>
    </xf>
    <xf numFmtId="41" fontId="87" fillId="0" borderId="119" xfId="423" applyFont="1" applyBorder="1" applyAlignment="1">
      <alignment horizontal="center" vertical="center" shrinkToFit="1"/>
    </xf>
    <xf numFmtId="41" fontId="87" fillId="0" borderId="120" xfId="423" applyFont="1" applyFill="1" applyBorder="1" applyAlignment="1">
      <alignment horizontal="center" vertical="center" shrinkToFit="1"/>
    </xf>
    <xf numFmtId="41" fontId="87" fillId="0" borderId="119" xfId="423" applyFont="1" applyFill="1" applyBorder="1" applyAlignment="1">
      <alignment horizontal="center" vertical="center" shrinkToFit="1"/>
    </xf>
    <xf numFmtId="9" fontId="87" fillId="0" borderId="121" xfId="394" applyFont="1" applyBorder="1" applyAlignment="1">
      <alignment horizontal="center" vertical="center"/>
    </xf>
    <xf numFmtId="3" fontId="87" fillId="0" borderId="0" xfId="604" applyNumberFormat="1" applyFont="1" applyAlignment="1">
      <alignment horizontal="left" vertical="center"/>
    </xf>
    <xf numFmtId="4" fontId="88" fillId="0" borderId="0" xfId="604" applyNumberFormat="1" applyFont="1" applyAlignment="1">
      <alignment vertical="center"/>
    </xf>
    <xf numFmtId="3" fontId="88" fillId="0" borderId="0" xfId="604" applyNumberFormat="1" applyFont="1" applyAlignment="1">
      <alignment vertical="center"/>
    </xf>
    <xf numFmtId="3" fontId="87" fillId="0" borderId="0" xfId="604" applyNumberFormat="1" applyFont="1" applyAlignment="1">
      <alignment vertical="center"/>
    </xf>
    <xf numFmtId="3" fontId="87" fillId="0" borderId="0" xfId="604" applyNumberFormat="1" applyFont="1" applyAlignment="1">
      <alignment horizontal="right" vertical="center"/>
    </xf>
    <xf numFmtId="3" fontId="84" fillId="0" borderId="122" xfId="604" applyNumberFormat="1" applyFont="1" applyBorder="1" applyAlignment="1">
      <alignment horizontal="center" vertical="center"/>
    </xf>
    <xf numFmtId="41" fontId="84" fillId="0" borderId="69" xfId="604" applyNumberFormat="1" applyFont="1" applyBorder="1" applyAlignment="1">
      <alignment horizontal="right" vertical="center" shrinkToFit="1"/>
    </xf>
    <xf numFmtId="214" fontId="9" fillId="0" borderId="67" xfId="604" applyNumberFormat="1" applyFont="1" applyBorder="1" applyAlignment="1">
      <alignment horizontal="right" vertical="center" shrinkToFit="1"/>
    </xf>
    <xf numFmtId="3" fontId="84" fillId="0" borderId="74" xfId="604" applyNumberFormat="1" applyFont="1" applyBorder="1" applyAlignment="1">
      <alignment horizontal="left" vertical="center"/>
    </xf>
    <xf numFmtId="41" fontId="84" fillId="0" borderId="107" xfId="604" applyNumberFormat="1" applyFont="1" applyBorder="1" applyAlignment="1">
      <alignment horizontal="right" vertical="center" shrinkToFit="1"/>
    </xf>
    <xf numFmtId="3" fontId="87" fillId="0" borderId="64" xfId="604" applyNumberFormat="1" applyFont="1" applyBorder="1" applyAlignment="1">
      <alignment horizontal="right" vertical="center" shrinkToFit="1"/>
    </xf>
    <xf numFmtId="3" fontId="87" fillId="0" borderId="123" xfId="604" quotePrefix="1" applyNumberFormat="1" applyFont="1" applyBorder="1" applyAlignment="1">
      <alignment horizontal="left" vertical="center"/>
    </xf>
    <xf numFmtId="41" fontId="87" fillId="0" borderId="113" xfId="604" applyNumberFormat="1" applyFont="1" applyBorder="1" applyAlignment="1">
      <alignment horizontal="right" vertical="center" shrinkToFit="1"/>
    </xf>
    <xf numFmtId="3" fontId="87" fillId="0" borderId="114" xfId="604" applyNumberFormat="1" applyFont="1" applyBorder="1" applyAlignment="1">
      <alignment horizontal="right" vertical="center" shrinkToFit="1"/>
    </xf>
    <xf numFmtId="41" fontId="87" fillId="0" borderId="113" xfId="604" quotePrefix="1" applyNumberFormat="1" applyFont="1" applyBorder="1" applyAlignment="1">
      <alignment vertical="center" shrinkToFit="1"/>
    </xf>
    <xf numFmtId="3" fontId="87" fillId="0" borderId="117" xfId="604" applyNumberFormat="1" applyFont="1" applyBorder="1" applyAlignment="1">
      <alignment horizontal="right" vertical="center" shrinkToFit="1"/>
    </xf>
    <xf numFmtId="3" fontId="87" fillId="0" borderId="112" xfId="604" quotePrefix="1" applyNumberFormat="1" applyFont="1" applyBorder="1" applyAlignment="1">
      <alignment horizontal="left" vertical="center"/>
    </xf>
    <xf numFmtId="3" fontId="84" fillId="0" borderId="110" xfId="604" applyNumberFormat="1" applyFont="1" applyBorder="1" applyAlignment="1">
      <alignment horizontal="left" vertical="center"/>
    </xf>
    <xf numFmtId="41" fontId="84" fillId="0" borderId="41" xfId="604" applyNumberFormat="1" applyFont="1" applyBorder="1" applyAlignment="1">
      <alignment horizontal="right" vertical="center" shrinkToFit="1"/>
    </xf>
    <xf numFmtId="3" fontId="87" fillId="0" borderId="63" xfId="604" applyNumberFormat="1" applyFont="1" applyBorder="1" applyAlignment="1">
      <alignment horizontal="right" vertical="center" shrinkToFit="1"/>
    </xf>
    <xf numFmtId="41" fontId="87" fillId="0" borderId="124" xfId="604" applyNumberFormat="1" applyFont="1" applyBorder="1" applyAlignment="1">
      <alignment horizontal="right" vertical="center" shrinkToFit="1"/>
    </xf>
    <xf numFmtId="41" fontId="87" fillId="0" borderId="124" xfId="423" quotePrefix="1" applyFont="1" applyBorder="1" applyAlignment="1">
      <alignment vertical="center" shrinkToFit="1"/>
    </xf>
    <xf numFmtId="41" fontId="87" fillId="0" borderId="124" xfId="604" quotePrefix="1" applyNumberFormat="1" applyFont="1" applyBorder="1" applyAlignment="1">
      <alignment horizontal="right" vertical="center" shrinkToFit="1"/>
    </xf>
    <xf numFmtId="3" fontId="87" fillId="0" borderId="125" xfId="604" quotePrefix="1" applyNumberFormat="1" applyFont="1" applyBorder="1" applyAlignment="1">
      <alignment horizontal="left" vertical="center"/>
    </xf>
    <xf numFmtId="41" fontId="87" fillId="0" borderId="107" xfId="604" applyNumberFormat="1" applyFont="1" applyBorder="1" applyAlignment="1">
      <alignment horizontal="right" vertical="center" shrinkToFit="1"/>
    </xf>
    <xf numFmtId="41" fontId="87" fillId="0" borderId="108" xfId="423" quotePrefix="1" applyFont="1" applyBorder="1" applyAlignment="1">
      <alignment vertical="center" shrinkToFit="1"/>
    </xf>
    <xf numFmtId="3" fontId="87" fillId="0" borderId="126" xfId="604" applyNumberFormat="1" applyFont="1" applyBorder="1" applyAlignment="1">
      <alignment horizontal="right" vertical="center" shrinkToFit="1"/>
    </xf>
    <xf numFmtId="41" fontId="84" fillId="0" borderId="37" xfId="604" applyNumberFormat="1" applyFont="1" applyBorder="1" applyAlignment="1">
      <alignment horizontal="right" vertical="center" shrinkToFit="1"/>
    </xf>
    <xf numFmtId="3" fontId="87" fillId="0" borderId="111" xfId="604" applyNumberFormat="1" applyFont="1" applyBorder="1" applyAlignment="1">
      <alignment horizontal="right" vertical="center" shrinkToFit="1"/>
    </xf>
    <xf numFmtId="41" fontId="87" fillId="0" borderId="113" xfId="604" applyNumberFormat="1" applyFont="1" applyBorder="1" applyAlignment="1">
      <alignment vertical="center" shrinkToFit="1"/>
    </xf>
    <xf numFmtId="3" fontId="87" fillId="0" borderId="53" xfId="604" quotePrefix="1" applyNumberFormat="1" applyFont="1" applyBorder="1" applyAlignment="1">
      <alignment horizontal="left" vertical="center"/>
    </xf>
    <xf numFmtId="3" fontId="87" fillId="0" borderId="127" xfId="604" quotePrefix="1" applyNumberFormat="1" applyFont="1" applyBorder="1" applyAlignment="1">
      <alignment horizontal="left" vertical="center"/>
    </xf>
    <xf numFmtId="41" fontId="87" fillId="0" borderId="119" xfId="604" applyNumberFormat="1" applyFont="1" applyBorder="1" applyAlignment="1">
      <alignment horizontal="right" vertical="center" shrinkToFit="1"/>
    </xf>
    <xf numFmtId="41" fontId="87" fillId="0" borderId="119" xfId="604" quotePrefix="1" applyNumberFormat="1" applyFont="1" applyBorder="1" applyAlignment="1">
      <alignment vertical="center" shrinkToFit="1"/>
    </xf>
    <xf numFmtId="3" fontId="87" fillId="0" borderId="121" xfId="604" applyNumberFormat="1" applyFont="1" applyBorder="1" applyAlignment="1">
      <alignment horizontal="right" vertical="center" shrinkToFit="1"/>
    </xf>
    <xf numFmtId="0" fontId="116" fillId="0" borderId="0" xfId="615" applyFont="1" applyAlignment="1">
      <alignment horizontal="center" vertical="center"/>
    </xf>
    <xf numFmtId="0" fontId="7" fillId="0" borderId="0" xfId="615" applyFont="1" applyBorder="1" applyAlignment="1">
      <alignment horizontal="center" vertical="center" shrinkToFit="1"/>
    </xf>
    <xf numFmtId="199" fontId="63" fillId="0" borderId="69" xfId="429" applyNumberFormat="1" applyFont="1" applyBorder="1" applyAlignment="1">
      <alignment vertical="center"/>
    </xf>
    <xf numFmtId="0" fontId="114" fillId="0" borderId="0" xfId="615" applyFont="1" applyAlignment="1">
      <alignment vertical="center"/>
    </xf>
    <xf numFmtId="2" fontId="7" fillId="0" borderId="0" xfId="615" applyNumberFormat="1" applyFont="1" applyBorder="1" applyAlignment="1">
      <alignment horizontal="center" vertical="center" shrinkToFit="1"/>
    </xf>
    <xf numFmtId="0" fontId="12" fillId="0" borderId="122" xfId="615" applyFont="1" applyBorder="1" applyAlignment="1">
      <alignment horizontal="center" vertical="center" shrinkToFit="1"/>
    </xf>
    <xf numFmtId="0" fontId="0" fillId="0" borderId="6" xfId="615" applyFont="1" applyBorder="1" applyAlignment="1">
      <alignment horizontal="center" vertical="center" shrinkToFit="1"/>
    </xf>
    <xf numFmtId="0" fontId="12" fillId="0" borderId="6" xfId="615" applyFont="1" applyBorder="1" applyAlignment="1">
      <alignment horizontal="center" vertical="center" shrinkToFit="1"/>
    </xf>
    <xf numFmtId="0" fontId="0" fillId="0" borderId="128" xfId="615" applyFont="1" applyBorder="1" applyAlignment="1">
      <alignment horizontal="center" vertical="center" shrinkToFit="1"/>
    </xf>
    <xf numFmtId="2" fontId="7" fillId="0" borderId="129" xfId="615" applyNumberFormat="1" applyFont="1" applyBorder="1" applyAlignment="1">
      <alignment horizontal="center" vertical="center" shrinkToFit="1"/>
    </xf>
    <xf numFmtId="2" fontId="0" fillId="0" borderId="130" xfId="615" applyNumberFormat="1" applyFont="1" applyBorder="1" applyAlignment="1">
      <alignment horizontal="center" vertical="center" shrinkToFit="1"/>
    </xf>
    <xf numFmtId="2" fontId="7" fillId="0" borderId="131" xfId="615" applyNumberFormat="1" applyFont="1" applyBorder="1" applyAlignment="1">
      <alignment horizontal="center" vertical="center" shrinkToFit="1"/>
    </xf>
    <xf numFmtId="0" fontId="117" fillId="0" borderId="132" xfId="615" applyFont="1" applyBorder="1" applyAlignment="1">
      <alignment horizontal="center" vertical="center" shrinkToFit="1"/>
    </xf>
    <xf numFmtId="41" fontId="114" fillId="0" borderId="0" xfId="429" applyNumberFormat="1" applyFont="1" applyAlignment="1">
      <alignment vertical="center"/>
    </xf>
    <xf numFmtId="41" fontId="114" fillId="0" borderId="0" xfId="429" applyFont="1" applyAlignment="1">
      <alignment vertical="center"/>
    </xf>
    <xf numFmtId="0" fontId="114" fillId="30" borderId="1" xfId="615" applyFont="1" applyFill="1" applyBorder="1" applyAlignment="1">
      <alignment horizontal="center" vertical="center"/>
    </xf>
    <xf numFmtId="179" fontId="62" fillId="0" borderId="0" xfId="615" applyNumberFormat="1" applyFont="1" applyAlignment="1">
      <alignment vertical="center"/>
    </xf>
    <xf numFmtId="2" fontId="62" fillId="0" borderId="0" xfId="615" applyNumberFormat="1" applyFont="1" applyBorder="1" applyAlignment="1">
      <alignment horizontal="center" vertical="center"/>
    </xf>
    <xf numFmtId="0" fontId="10" fillId="0" borderId="0" xfId="622" applyFont="1" applyAlignment="1">
      <alignment horizontal="center" vertical="center"/>
    </xf>
    <xf numFmtId="0" fontId="11" fillId="0" borderId="61" xfId="622" applyFont="1" applyBorder="1" applyAlignment="1">
      <alignment horizontal="center" vertical="center"/>
    </xf>
    <xf numFmtId="0" fontId="11" fillId="0" borderId="58" xfId="622" applyFont="1" applyBorder="1" applyAlignment="1">
      <alignment horizontal="center" vertical="center"/>
    </xf>
    <xf numFmtId="0" fontId="11" fillId="0" borderId="59" xfId="622" applyFont="1" applyBorder="1" applyAlignment="1">
      <alignment horizontal="center" vertical="center"/>
    </xf>
    <xf numFmtId="0" fontId="10" fillId="0" borderId="1" xfId="622" applyFont="1" applyBorder="1" applyAlignment="1">
      <alignment horizontal="center" vertical="center"/>
    </xf>
    <xf numFmtId="0" fontId="11" fillId="0" borderId="66" xfId="622" applyFont="1" applyBorder="1" applyAlignment="1">
      <alignment horizontal="center" vertical="center"/>
    </xf>
    <xf numFmtId="0" fontId="11" fillId="0" borderId="1" xfId="622" applyFont="1" applyBorder="1" applyAlignment="1">
      <alignment horizontal="center" vertical="center"/>
    </xf>
    <xf numFmtId="0" fontId="11" fillId="0" borderId="132" xfId="622" applyFont="1" applyBorder="1" applyAlignment="1">
      <alignment horizontal="center" vertical="center"/>
    </xf>
    <xf numFmtId="0" fontId="11" fillId="0" borderId="71" xfId="622" applyFont="1" applyBorder="1" applyAlignment="1">
      <alignment horizontal="center" vertical="center"/>
    </xf>
    <xf numFmtId="41" fontId="11" fillId="0" borderId="71" xfId="429" applyFont="1" applyFill="1" applyBorder="1" applyAlignment="1">
      <alignment horizontal="center" vertical="center"/>
    </xf>
    <xf numFmtId="0" fontId="97" fillId="0" borderId="70" xfId="622" applyFont="1" applyBorder="1" applyAlignment="1">
      <alignment horizontal="center" vertical="center"/>
    </xf>
    <xf numFmtId="0" fontId="10" fillId="0" borderId="1" xfId="622" applyFont="1" applyBorder="1" applyAlignment="1">
      <alignment vertical="center"/>
    </xf>
    <xf numFmtId="0" fontId="10" fillId="0" borderId="67" xfId="622" applyFont="1" applyBorder="1" applyAlignment="1">
      <alignment vertical="center"/>
    </xf>
    <xf numFmtId="0" fontId="11" fillId="0" borderId="1" xfId="622" applyFont="1" applyBorder="1" applyAlignment="1">
      <alignment vertical="center"/>
    </xf>
    <xf numFmtId="41" fontId="10" fillId="0" borderId="1" xfId="622" applyNumberFormat="1" applyFont="1" applyBorder="1" applyAlignment="1">
      <alignment vertical="center"/>
    </xf>
    <xf numFmtId="41" fontId="11" fillId="0" borderId="1" xfId="622" applyNumberFormat="1" applyFont="1" applyBorder="1" applyAlignment="1">
      <alignment vertical="center"/>
    </xf>
    <xf numFmtId="41" fontId="10" fillId="0" borderId="1" xfId="429" applyNumberFormat="1" applyFont="1" applyFill="1" applyBorder="1" applyAlignment="1">
      <alignment vertical="center"/>
    </xf>
    <xf numFmtId="41" fontId="11" fillId="0" borderId="1" xfId="429" applyNumberFormat="1" applyFont="1" applyFill="1" applyBorder="1" applyAlignment="1">
      <alignment vertical="center"/>
    </xf>
    <xf numFmtId="0" fontId="10" fillId="0" borderId="0" xfId="0" applyFont="1" applyAlignment="1">
      <alignment horizontal="left" vertical="center" indent="1"/>
    </xf>
    <xf numFmtId="0" fontId="10" fillId="0" borderId="133" xfId="0" applyFont="1" applyBorder="1" applyAlignment="1">
      <alignment horizontal="center" vertical="center"/>
    </xf>
    <xf numFmtId="0" fontId="10" fillId="0" borderId="134" xfId="0" applyFont="1" applyBorder="1" applyAlignment="1">
      <alignment horizontal="center" vertical="center"/>
    </xf>
    <xf numFmtId="0" fontId="10" fillId="0" borderId="135" xfId="0" applyFont="1" applyBorder="1" applyAlignment="1">
      <alignment horizontal="center" vertical="center"/>
    </xf>
    <xf numFmtId="0" fontId="98" fillId="0" borderId="0" xfId="0" applyFont="1">
      <alignment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0" fillId="0" borderId="50" xfId="622" applyFont="1" applyBorder="1" applyAlignment="1">
      <alignment vertical="center"/>
    </xf>
    <xf numFmtId="0" fontId="10" fillId="0" borderId="37" xfId="622" applyFont="1" applyBorder="1" applyAlignment="1">
      <alignment vertical="center"/>
    </xf>
    <xf numFmtId="0" fontId="10" fillId="0" borderId="37" xfId="622" applyFont="1" applyBorder="1" applyAlignment="1">
      <alignment horizontal="center" vertical="center"/>
    </xf>
    <xf numFmtId="41" fontId="10" fillId="0" borderId="37" xfId="429" applyNumberFormat="1" applyFont="1" applyFill="1" applyBorder="1" applyAlignment="1">
      <alignment vertical="center"/>
    </xf>
    <xf numFmtId="0" fontId="10" fillId="0" borderId="111" xfId="622" applyFont="1" applyBorder="1" applyAlignment="1">
      <alignment vertical="center" wrapText="1" shrinkToFit="1"/>
    </xf>
    <xf numFmtId="0" fontId="10" fillId="0" borderId="53" xfId="622" applyFont="1" applyBorder="1" applyAlignment="1">
      <alignment vertical="center" wrapText="1"/>
    </xf>
    <xf numFmtId="0" fontId="10" fillId="0" borderId="46" xfId="622" applyFont="1" applyBorder="1" applyAlignment="1">
      <alignment vertical="center"/>
    </xf>
    <xf numFmtId="0" fontId="10" fillId="0" borderId="46" xfId="622" applyFont="1" applyBorder="1" applyAlignment="1">
      <alignment horizontal="center" vertical="center"/>
    </xf>
    <xf numFmtId="41" fontId="10" fillId="0" borderId="46" xfId="429" applyNumberFormat="1" applyFont="1" applyFill="1" applyBorder="1" applyAlignment="1">
      <alignment vertical="center"/>
    </xf>
    <xf numFmtId="0" fontId="96" fillId="0" borderId="114" xfId="622" applyFont="1" applyBorder="1" applyAlignment="1">
      <alignment vertical="center" wrapText="1"/>
    </xf>
    <xf numFmtId="0" fontId="10" fillId="0" borderId="114" xfId="622" applyFont="1" applyBorder="1" applyAlignment="1">
      <alignment vertical="center"/>
    </xf>
    <xf numFmtId="0" fontId="10" fillId="0" borderId="44" xfId="622" applyFont="1" applyBorder="1" applyAlignment="1">
      <alignment vertical="center"/>
    </xf>
    <xf numFmtId="41" fontId="10" fillId="0" borderId="44" xfId="429" applyNumberFormat="1" applyFont="1" applyFill="1" applyBorder="1" applyAlignment="1">
      <alignment vertical="center"/>
    </xf>
    <xf numFmtId="0" fontId="10" fillId="0" borderId="136" xfId="622" applyFont="1" applyBorder="1" applyAlignment="1">
      <alignment vertical="center" wrapText="1"/>
    </xf>
    <xf numFmtId="0" fontId="10" fillId="0" borderId="44" xfId="622" applyFont="1" applyBorder="1" applyAlignment="1">
      <alignment horizontal="center" vertical="center"/>
    </xf>
    <xf numFmtId="41" fontId="118" fillId="0" borderId="113" xfId="604" applyNumberFormat="1" applyFont="1" applyBorder="1" applyAlignment="1">
      <alignment horizontal="right" vertical="center" shrinkToFit="1"/>
    </xf>
    <xf numFmtId="198" fontId="10" fillId="0" borderId="52" xfId="429" applyNumberFormat="1" applyFont="1" applyFill="1" applyBorder="1" applyAlignment="1">
      <alignment vertical="center"/>
    </xf>
    <xf numFmtId="41" fontId="10" fillId="0" borderId="52" xfId="429" applyNumberFormat="1" applyFont="1" applyFill="1" applyBorder="1" applyAlignment="1">
      <alignment vertical="center"/>
    </xf>
    <xf numFmtId="41" fontId="11" fillId="0" borderId="52" xfId="429" applyNumberFormat="1" applyFont="1" applyFill="1" applyBorder="1" applyAlignment="1">
      <alignment vertical="center"/>
    </xf>
    <xf numFmtId="0" fontId="11" fillId="0" borderId="52" xfId="622" applyFont="1" applyBorder="1" applyAlignment="1">
      <alignment horizontal="center" vertical="center"/>
    </xf>
    <xf numFmtId="0" fontId="11" fillId="0" borderId="64" xfId="622" applyFont="1" applyBorder="1" applyAlignment="1">
      <alignment horizontal="center" vertical="center"/>
    </xf>
    <xf numFmtId="0" fontId="11" fillId="0" borderId="66" xfId="622" quotePrefix="1" applyFont="1" applyBorder="1" applyAlignment="1">
      <alignment vertical="center"/>
    </xf>
    <xf numFmtId="198" fontId="10" fillId="0" borderId="1" xfId="429" applyNumberFormat="1" applyFont="1" applyFill="1" applyBorder="1" applyAlignment="1">
      <alignment vertical="center"/>
    </xf>
    <xf numFmtId="0" fontId="100" fillId="0" borderId="0" xfId="617" applyFont="1" applyBorder="1" applyAlignment="1">
      <alignment horizontal="centerContinuous" vertical="center"/>
    </xf>
    <xf numFmtId="0" fontId="6" fillId="0" borderId="0" xfId="648">
      <alignment vertical="center"/>
    </xf>
    <xf numFmtId="41" fontId="126" fillId="36" borderId="38" xfId="429" applyFont="1" applyFill="1" applyBorder="1" applyAlignment="1">
      <alignment vertical="center"/>
    </xf>
    <xf numFmtId="41" fontId="126" fillId="36" borderId="157" xfId="429" applyFont="1" applyFill="1" applyBorder="1" applyAlignment="1">
      <alignment horizontal="center" vertical="center"/>
    </xf>
    <xf numFmtId="41" fontId="126" fillId="36" borderId="39" xfId="429" applyFont="1" applyFill="1" applyBorder="1" applyAlignment="1">
      <alignment vertical="center"/>
    </xf>
    <xf numFmtId="41" fontId="126" fillId="36" borderId="177" xfId="429" applyFont="1" applyFill="1" applyBorder="1" applyAlignment="1">
      <alignment vertical="center"/>
    </xf>
    <xf numFmtId="41" fontId="126" fillId="36" borderId="40" xfId="429" applyFont="1" applyFill="1" applyBorder="1" applyAlignment="1">
      <alignment vertical="center"/>
    </xf>
    <xf numFmtId="41" fontId="125" fillId="0" borderId="16" xfId="429" applyFont="1" applyFill="1" applyBorder="1" applyAlignment="1">
      <alignment horizontal="left" vertical="center" indent="1"/>
    </xf>
    <xf numFmtId="41" fontId="125" fillId="0" borderId="178" xfId="429" applyFont="1" applyFill="1" applyBorder="1" applyAlignment="1">
      <alignment horizontal="center" vertical="center"/>
    </xf>
    <xf numFmtId="222" fontId="125" fillId="0" borderId="179" xfId="429" applyNumberFormat="1" applyFont="1" applyFill="1" applyBorder="1" applyAlignment="1">
      <alignment vertical="center"/>
    </xf>
    <xf numFmtId="41" fontId="125" fillId="0" borderId="179" xfId="429" applyFont="1" applyFill="1" applyBorder="1" applyAlignment="1">
      <alignment vertical="center"/>
    </xf>
    <xf numFmtId="41" fontId="125" fillId="0" borderId="96" xfId="429" applyFont="1" applyFill="1" applyBorder="1" applyAlignment="1">
      <alignment vertical="center"/>
    </xf>
    <xf numFmtId="41" fontId="128" fillId="0" borderId="180" xfId="429" quotePrefix="1" applyFont="1" applyFill="1" applyBorder="1" applyAlignment="1">
      <alignment horizontal="center" vertical="center"/>
    </xf>
    <xf numFmtId="41" fontId="125" fillId="0" borderId="94" xfId="429" applyFont="1" applyFill="1" applyBorder="1" applyAlignment="1">
      <alignment horizontal="center" vertical="center"/>
    </xf>
    <xf numFmtId="41" fontId="125" fillId="0" borderId="181" xfId="429" applyFont="1" applyFill="1" applyBorder="1" applyAlignment="1">
      <alignment vertical="center"/>
    </xf>
    <xf numFmtId="41" fontId="125" fillId="0" borderId="95" xfId="429" applyFont="1" applyFill="1" applyBorder="1" applyAlignment="1">
      <alignment horizontal="center" vertical="center"/>
    </xf>
    <xf numFmtId="222" fontId="6" fillId="0" borderId="0" xfId="648" applyNumberFormat="1">
      <alignment vertical="center"/>
    </xf>
    <xf numFmtId="41" fontId="125" fillId="0" borderId="96" xfId="429" applyFont="1" applyFill="1" applyBorder="1" applyAlignment="1">
      <alignment horizontal="center" vertical="center"/>
    </xf>
    <xf numFmtId="41" fontId="125" fillId="0" borderId="36" xfId="429" applyFont="1" applyFill="1" applyBorder="1" applyAlignment="1">
      <alignment horizontal="center" vertical="center"/>
    </xf>
    <xf numFmtId="223" fontId="126" fillId="36" borderId="39" xfId="429" applyNumberFormat="1" applyFont="1" applyFill="1" applyBorder="1" applyAlignment="1">
      <alignment vertical="center"/>
    </xf>
    <xf numFmtId="41" fontId="129" fillId="36" borderId="39" xfId="429" applyFont="1" applyFill="1" applyBorder="1" applyAlignment="1">
      <alignment vertical="center"/>
    </xf>
    <xf numFmtId="41" fontId="126" fillId="36" borderId="180" xfId="429" applyFont="1" applyFill="1" applyBorder="1" applyAlignment="1">
      <alignment horizontal="center" vertical="center"/>
    </xf>
    <xf numFmtId="223" fontId="125" fillId="0" borderId="181" xfId="429" applyNumberFormat="1" applyFont="1" applyFill="1" applyBorder="1" applyAlignment="1">
      <alignment vertical="center"/>
    </xf>
    <xf numFmtId="41" fontId="130" fillId="0" borderId="181" xfId="429" applyFont="1" applyFill="1" applyBorder="1" applyAlignment="1">
      <alignment vertical="center"/>
    </xf>
    <xf numFmtId="41" fontId="125" fillId="0" borderId="16" xfId="429" quotePrefix="1" applyFont="1" applyFill="1" applyBorder="1" applyAlignment="1">
      <alignment horizontal="left" vertical="center" indent="2"/>
    </xf>
    <xf numFmtId="41" fontId="128" fillId="0" borderId="180" xfId="429" quotePrefix="1" applyFont="1" applyFill="1" applyBorder="1" applyAlignment="1">
      <alignment horizontal="center" vertical="center" wrapText="1"/>
    </xf>
    <xf numFmtId="224" fontId="125" fillId="0" borderId="94" xfId="429" applyNumberFormat="1" applyFont="1" applyFill="1" applyBorder="1" applyAlignment="1">
      <alignment horizontal="center" vertical="center"/>
    </xf>
    <xf numFmtId="41" fontId="128" fillId="0" borderId="95" xfId="429" applyFont="1" applyFill="1" applyBorder="1" applyAlignment="1">
      <alignment horizontal="center" vertical="center"/>
    </xf>
    <xf numFmtId="225" fontId="6" fillId="0" borderId="0" xfId="648" applyNumberFormat="1">
      <alignment vertical="center"/>
    </xf>
    <xf numFmtId="226" fontId="125" fillId="0" borderId="181" xfId="429" applyNumberFormat="1" applyFont="1" applyFill="1" applyBorder="1" applyAlignment="1">
      <alignment vertical="center"/>
    </xf>
    <xf numFmtId="41" fontId="125" fillId="0" borderId="182" xfId="429" applyFont="1" applyFill="1" applyBorder="1" applyAlignment="1">
      <alignment horizontal="center" vertical="center"/>
    </xf>
    <xf numFmtId="41" fontId="125" fillId="0" borderId="113" xfId="429" quotePrefix="1" applyFont="1" applyFill="1" applyBorder="1" applyAlignment="1">
      <alignment horizontal="left" vertical="center" indent="2"/>
    </xf>
    <xf numFmtId="41" fontId="125" fillId="0" borderId="93" xfId="429" applyFont="1" applyFill="1" applyBorder="1" applyAlignment="1">
      <alignment horizontal="center" vertical="center" shrinkToFit="1"/>
    </xf>
    <xf numFmtId="41" fontId="126" fillId="36" borderId="40" xfId="429" applyFont="1" applyFill="1" applyBorder="1" applyAlignment="1">
      <alignment horizontal="center" vertical="center"/>
    </xf>
    <xf numFmtId="41" fontId="6" fillId="0" borderId="0" xfId="648" applyNumberFormat="1">
      <alignment vertical="center"/>
    </xf>
    <xf numFmtId="9" fontId="125" fillId="0" borderId="181" xfId="395" applyFont="1" applyFill="1" applyBorder="1" applyAlignment="1">
      <alignment vertical="center"/>
    </xf>
    <xf numFmtId="41" fontId="128" fillId="0" borderId="36" xfId="429" applyFont="1" applyFill="1" applyBorder="1" applyAlignment="1">
      <alignment horizontal="center" vertical="center"/>
    </xf>
    <xf numFmtId="41" fontId="125" fillId="0" borderId="16" xfId="429" quotePrefix="1" applyFont="1" applyFill="1" applyBorder="1" applyAlignment="1">
      <alignment horizontal="left" vertical="center" indent="2" shrinkToFit="1"/>
    </xf>
    <xf numFmtId="41" fontId="131" fillId="36" borderId="183" xfId="429" applyFont="1" applyFill="1" applyBorder="1" applyAlignment="1">
      <alignment horizontal="center" vertical="center"/>
    </xf>
    <xf numFmtId="41" fontId="131" fillId="36" borderId="184" xfId="429" applyFont="1" applyFill="1" applyBorder="1" applyAlignment="1">
      <alignment horizontal="center" vertical="center"/>
    </xf>
    <xf numFmtId="41" fontId="132" fillId="36" borderId="185" xfId="429" applyFont="1" applyFill="1" applyBorder="1" applyAlignment="1">
      <alignment vertical="center"/>
    </xf>
    <xf numFmtId="41" fontId="131" fillId="36" borderId="185" xfId="429" applyFont="1" applyFill="1" applyBorder="1" applyAlignment="1">
      <alignment vertical="center"/>
    </xf>
    <xf numFmtId="41" fontId="131" fillId="36" borderId="186" xfId="429" applyFont="1" applyFill="1" applyBorder="1" applyAlignment="1">
      <alignment horizontal="center" vertical="center"/>
    </xf>
    <xf numFmtId="41" fontId="125" fillId="0" borderId="187" xfId="429" applyFont="1" applyFill="1" applyBorder="1" applyAlignment="1">
      <alignment horizontal="center" vertical="center"/>
    </xf>
    <xf numFmtId="41" fontId="125" fillId="0" borderId="92" xfId="429" applyFont="1" applyFill="1" applyBorder="1" applyAlignment="1">
      <alignment horizontal="center" vertical="center"/>
    </xf>
    <xf numFmtId="41" fontId="130" fillId="0" borderId="188" xfId="429" applyFont="1" applyFill="1" applyBorder="1" applyAlignment="1">
      <alignment vertical="center"/>
    </xf>
    <xf numFmtId="41" fontId="126" fillId="0" borderId="177" xfId="429" applyFont="1" applyFill="1" applyBorder="1" applyAlignment="1">
      <alignment vertical="center"/>
    </xf>
    <xf numFmtId="177" fontId="125" fillId="0" borderId="93" xfId="429" applyNumberFormat="1" applyFont="1" applyFill="1" applyBorder="1" applyAlignment="1">
      <alignment horizontal="center" vertical="center" shrinkToFit="1"/>
    </xf>
    <xf numFmtId="41" fontId="125" fillId="0" borderId="35" xfId="429" applyFont="1" applyFill="1" applyBorder="1" applyAlignment="1">
      <alignment horizontal="center" vertical="center"/>
    </xf>
    <xf numFmtId="41" fontId="125" fillId="0" borderId="158" xfId="429" applyFont="1" applyFill="1" applyBorder="1" applyAlignment="1">
      <alignment horizontal="center" vertical="center"/>
    </xf>
    <xf numFmtId="41" fontId="130" fillId="0" borderId="17" xfId="429" applyFont="1" applyFill="1" applyBorder="1" applyAlignment="1">
      <alignment vertical="center"/>
    </xf>
    <xf numFmtId="41" fontId="126" fillId="0" borderId="189" xfId="429" applyFont="1" applyFill="1" applyBorder="1" applyAlignment="1">
      <alignment vertical="center"/>
    </xf>
    <xf numFmtId="177" fontId="125" fillId="0" borderId="36" xfId="429" applyNumberFormat="1" applyFont="1" applyFill="1" applyBorder="1" applyAlignment="1">
      <alignment horizontal="center" vertical="center"/>
    </xf>
    <xf numFmtId="41" fontId="131" fillId="37" borderId="183" xfId="429" applyFont="1" applyFill="1" applyBorder="1" applyAlignment="1">
      <alignment horizontal="center" vertical="center"/>
    </xf>
    <xf numFmtId="41" fontId="125" fillId="37" borderId="184" xfId="429" applyFont="1" applyFill="1" applyBorder="1" applyAlignment="1">
      <alignment horizontal="center" vertical="center"/>
    </xf>
    <xf numFmtId="41" fontId="130" fillId="37" borderId="185" xfId="429" applyFont="1" applyFill="1" applyBorder="1" applyAlignment="1">
      <alignment vertical="center"/>
    </xf>
    <xf numFmtId="41" fontId="131" fillId="37" borderId="190" xfId="429" applyFont="1" applyFill="1" applyBorder="1" applyAlignment="1">
      <alignment vertical="center"/>
    </xf>
    <xf numFmtId="177" fontId="126" fillId="37" borderId="186" xfId="429" applyNumberFormat="1" applyFont="1" applyFill="1" applyBorder="1" applyAlignment="1">
      <alignment horizontal="center" vertical="center"/>
    </xf>
    <xf numFmtId="0" fontId="133" fillId="0" borderId="0" xfId="648" applyFont="1">
      <alignment vertical="center"/>
    </xf>
    <xf numFmtId="41" fontId="125" fillId="0" borderId="0" xfId="426" applyFont="1" applyBorder="1" applyAlignment="1">
      <alignment horizontal="center" vertical="center"/>
    </xf>
    <xf numFmtId="41" fontId="125" fillId="0" borderId="109" xfId="426" applyFont="1" applyBorder="1" applyAlignment="1">
      <alignment horizontal="center"/>
    </xf>
    <xf numFmtId="41" fontId="125" fillId="0" borderId="175" xfId="426" applyFont="1" applyBorder="1" applyAlignment="1">
      <alignment horizontal="center" vertical="center"/>
    </xf>
    <xf numFmtId="41" fontId="125" fillId="0" borderId="109" xfId="426" applyFont="1" applyBorder="1" applyAlignment="1">
      <alignment horizontal="center" vertical="center"/>
    </xf>
    <xf numFmtId="41" fontId="125" fillId="0" borderId="49" xfId="426" applyFont="1" applyBorder="1" applyAlignment="1">
      <alignment horizontal="center" vertical="center"/>
    </xf>
    <xf numFmtId="41" fontId="125" fillId="0" borderId="179" xfId="426" applyFont="1" applyBorder="1" applyAlignment="1">
      <alignment horizontal="center" vertical="center" shrinkToFit="1"/>
    </xf>
    <xf numFmtId="41" fontId="125" fillId="0" borderId="193" xfId="426" applyFont="1" applyBorder="1" applyAlignment="1">
      <alignment horizontal="center" vertical="center" shrinkToFit="1"/>
    </xf>
    <xf numFmtId="41" fontId="125" fillId="0" borderId="194" xfId="426" applyFont="1" applyBorder="1" applyAlignment="1">
      <alignment horizontal="center" vertical="center" shrinkToFit="1"/>
    </xf>
    <xf numFmtId="41" fontId="125" fillId="0" borderId="180" xfId="426" applyFont="1" applyBorder="1" applyAlignment="1">
      <alignment horizontal="center" vertical="center" shrinkToFit="1"/>
    </xf>
    <xf numFmtId="41" fontId="125" fillId="0" borderId="181" xfId="426" applyFont="1" applyFill="1" applyBorder="1" applyAlignment="1">
      <alignment horizontal="center" vertical="center" shrinkToFit="1"/>
    </xf>
    <xf numFmtId="41" fontId="125" fillId="0" borderId="182" xfId="426" applyFont="1" applyFill="1" applyBorder="1" applyAlignment="1">
      <alignment horizontal="center" vertical="center" shrinkToFit="1"/>
    </xf>
    <xf numFmtId="41" fontId="125" fillId="0" borderId="16" xfId="426" applyFont="1" applyFill="1" applyBorder="1" applyAlignment="1">
      <alignment horizontal="center" vertical="center" shrinkToFit="1"/>
    </xf>
    <xf numFmtId="41" fontId="125" fillId="35" borderId="181" xfId="426" applyFont="1" applyFill="1" applyBorder="1" applyAlignment="1">
      <alignment horizontal="center" vertical="center" shrinkToFit="1"/>
    </xf>
    <xf numFmtId="41" fontId="125" fillId="35" borderId="182" xfId="426" applyFont="1" applyFill="1" applyBorder="1" applyAlignment="1">
      <alignment horizontal="center" vertical="center" shrinkToFit="1"/>
    </xf>
    <xf numFmtId="41" fontId="125" fillId="35" borderId="16" xfId="426" applyFont="1" applyFill="1" applyBorder="1" applyAlignment="1">
      <alignment horizontal="center" vertical="center" shrinkToFit="1"/>
    </xf>
    <xf numFmtId="41" fontId="125" fillId="35" borderId="179" xfId="426" applyFont="1" applyFill="1" applyBorder="1" applyAlignment="1">
      <alignment horizontal="center" vertical="center" shrinkToFit="1"/>
    </xf>
    <xf numFmtId="41" fontId="125" fillId="35" borderId="193" xfId="426" applyFont="1" applyFill="1" applyBorder="1" applyAlignment="1">
      <alignment horizontal="center" vertical="center" shrinkToFit="1"/>
    </xf>
    <xf numFmtId="41" fontId="125" fillId="35" borderId="194" xfId="426" applyFont="1" applyFill="1" applyBorder="1" applyAlignment="1">
      <alignment horizontal="center" vertical="center" shrinkToFit="1"/>
    </xf>
    <xf numFmtId="197" fontId="125" fillId="35" borderId="181" xfId="426" applyNumberFormat="1" applyFont="1" applyFill="1" applyBorder="1" applyAlignment="1">
      <alignment horizontal="center" vertical="center" shrinkToFit="1"/>
    </xf>
    <xf numFmtId="41" fontId="125" fillId="35" borderId="181" xfId="429" applyFont="1" applyFill="1" applyBorder="1" applyAlignment="1">
      <alignment horizontal="center" vertical="center" shrinkToFit="1"/>
    </xf>
    <xf numFmtId="41" fontId="125" fillId="35" borderId="182" xfId="429" applyFont="1" applyFill="1" applyBorder="1" applyAlignment="1">
      <alignment horizontal="center" vertical="center" shrinkToFit="1"/>
    </xf>
    <xf numFmtId="41" fontId="125" fillId="35" borderId="96" xfId="429" applyFont="1" applyFill="1" applyBorder="1" applyAlignment="1">
      <alignment horizontal="center" vertical="center" shrinkToFit="1"/>
    </xf>
    <xf numFmtId="41" fontId="125" fillId="35" borderId="16" xfId="429" applyFont="1" applyFill="1" applyBorder="1" applyAlignment="1">
      <alignment horizontal="center" vertical="center" shrinkToFit="1"/>
    </xf>
    <xf numFmtId="41" fontId="126" fillId="0" borderId="17" xfId="426" applyFont="1" applyFill="1" applyBorder="1" applyAlignment="1">
      <alignment horizontal="center" vertical="center" shrinkToFit="1"/>
    </xf>
    <xf numFmtId="41" fontId="126" fillId="0" borderId="156" xfId="426" applyFont="1" applyFill="1" applyBorder="1" applyAlignment="1">
      <alignment horizontal="center" vertical="center" shrinkToFit="1"/>
    </xf>
    <xf numFmtId="0" fontId="7" fillId="40" borderId="0" xfId="606" applyFill="1" applyAlignment="1">
      <alignment vertical="center"/>
    </xf>
    <xf numFmtId="0" fontId="7" fillId="40" borderId="0" xfId="606" applyFill="1" applyAlignment="1">
      <alignment horizontal="center" vertical="center"/>
    </xf>
    <xf numFmtId="0" fontId="7" fillId="40" borderId="0" xfId="429" applyNumberFormat="1" applyFill="1" applyAlignment="1">
      <alignment vertical="center"/>
    </xf>
    <xf numFmtId="0" fontId="7" fillId="40" borderId="0" xfId="606" applyFill="1" applyAlignment="1">
      <alignment vertical="center" shrinkToFit="1"/>
    </xf>
    <xf numFmtId="0" fontId="7" fillId="41" borderId="0" xfId="606" applyFill="1" applyAlignment="1">
      <alignment vertical="center"/>
    </xf>
    <xf numFmtId="0" fontId="149" fillId="41" borderId="0" xfId="606" applyFont="1" applyFill="1" applyAlignment="1">
      <alignment vertical="center"/>
    </xf>
    <xf numFmtId="0" fontId="7" fillId="41" borderId="0" xfId="606" applyFill="1" applyAlignment="1">
      <alignment horizontal="center" vertical="center"/>
    </xf>
    <xf numFmtId="0" fontId="7" fillId="41" borderId="0" xfId="429" applyNumberFormat="1" applyFont="1" applyFill="1" applyBorder="1" applyAlignment="1">
      <alignment vertical="center"/>
    </xf>
    <xf numFmtId="0" fontId="7" fillId="41" borderId="0" xfId="606" applyFill="1" applyAlignment="1">
      <alignment vertical="center" shrinkToFit="1"/>
    </xf>
    <xf numFmtId="0" fontId="151" fillId="42" borderId="1" xfId="429" applyNumberFormat="1" applyFont="1" applyFill="1" applyBorder="1" applyAlignment="1">
      <alignment horizontal="center" vertical="center"/>
    </xf>
    <xf numFmtId="0" fontId="152" fillId="42" borderId="1" xfId="429" applyNumberFormat="1" applyFont="1" applyFill="1" applyBorder="1" applyAlignment="1">
      <alignment horizontal="center" vertical="center"/>
    </xf>
    <xf numFmtId="0" fontId="150" fillId="42" borderId="1" xfId="429" applyNumberFormat="1" applyFont="1" applyFill="1" applyBorder="1" applyAlignment="1">
      <alignment horizontal="center" vertical="center"/>
    </xf>
    <xf numFmtId="0" fontId="150" fillId="42" borderId="1" xfId="606" applyFont="1" applyFill="1" applyBorder="1" applyAlignment="1">
      <alignment horizontal="center" vertical="center"/>
    </xf>
    <xf numFmtId="229" fontId="151" fillId="40" borderId="1" xfId="429" applyNumberFormat="1" applyFont="1" applyFill="1" applyBorder="1" applyAlignment="1">
      <alignment vertical="center"/>
    </xf>
    <xf numFmtId="229" fontId="152" fillId="40" borderId="1" xfId="429" applyNumberFormat="1" applyFont="1" applyFill="1" applyBorder="1" applyAlignment="1">
      <alignment vertical="center"/>
    </xf>
    <xf numFmtId="229" fontId="138" fillId="40" borderId="1" xfId="429" applyNumberFormat="1" applyFont="1" applyFill="1" applyBorder="1" applyAlignment="1">
      <alignment vertical="center"/>
    </xf>
    <xf numFmtId="0" fontId="74" fillId="40" borderId="0" xfId="606" applyFont="1" applyFill="1" applyAlignment="1">
      <alignment vertical="center"/>
    </xf>
    <xf numFmtId="0" fontId="153" fillId="40" borderId="0" xfId="606" applyFont="1" applyFill="1" applyAlignment="1">
      <alignment vertical="center"/>
    </xf>
    <xf numFmtId="0" fontId="61" fillId="40" borderId="0" xfId="606" applyFont="1" applyFill="1" applyAlignment="1">
      <alignment vertical="center"/>
    </xf>
    <xf numFmtId="0" fontId="155" fillId="40" borderId="0" xfId="606" applyFont="1" applyFill="1" applyAlignment="1">
      <alignment vertical="center"/>
    </xf>
    <xf numFmtId="0" fontId="156" fillId="40" borderId="0" xfId="606" applyFont="1" applyFill="1" applyAlignment="1">
      <alignment vertical="center"/>
    </xf>
    <xf numFmtId="0" fontId="157" fillId="40" borderId="0" xfId="606" applyFont="1" applyFill="1" applyAlignment="1">
      <alignment vertical="center"/>
    </xf>
    <xf numFmtId="0" fontId="158" fillId="0" borderId="0" xfId="650" applyFont="1" applyAlignment="1">
      <alignment horizontal="left" vertical="center"/>
    </xf>
    <xf numFmtId="0" fontId="6" fillId="0" borderId="0" xfId="650">
      <alignment vertical="center"/>
    </xf>
    <xf numFmtId="0" fontId="159" fillId="0" borderId="0" xfId="650" applyFont="1" applyAlignment="1">
      <alignment horizontal="center" vertical="center"/>
    </xf>
    <xf numFmtId="0" fontId="6" fillId="37" borderId="1" xfId="650" applyFill="1" applyBorder="1" applyAlignment="1">
      <alignment horizontal="center" vertical="center"/>
    </xf>
    <xf numFmtId="0" fontId="6" fillId="0" borderId="1" xfId="650" applyBorder="1" applyAlignment="1">
      <alignment horizontal="center" vertical="center"/>
    </xf>
    <xf numFmtId="41" fontId="6" fillId="0" borderId="1" xfId="651" applyFont="1" applyFill="1" applyBorder="1" applyAlignment="1">
      <alignment horizontal="center" vertical="center"/>
    </xf>
    <xf numFmtId="41" fontId="6" fillId="35" borderId="1" xfId="651" applyFont="1" applyFill="1" applyBorder="1" applyAlignment="1">
      <alignment horizontal="center" vertical="center"/>
    </xf>
    <xf numFmtId="0" fontId="6" fillId="0" borderId="0" xfId="650" applyAlignment="1">
      <alignment horizontal="center" vertical="center"/>
    </xf>
    <xf numFmtId="0" fontId="6" fillId="0" borderId="0" xfId="650" applyAlignment="1">
      <alignment horizontal="left" vertical="center"/>
    </xf>
    <xf numFmtId="0" fontId="0" fillId="0" borderId="0" xfId="650" applyFont="1" applyAlignment="1">
      <alignment horizontal="left" vertical="center"/>
    </xf>
    <xf numFmtId="41" fontId="84" fillId="0" borderId="107" xfId="604" applyNumberFormat="1" applyFont="1" applyFill="1" applyBorder="1" applyAlignment="1">
      <alignment horizontal="right" vertical="center" shrinkToFit="1"/>
    </xf>
    <xf numFmtId="0" fontId="61" fillId="31" borderId="80" xfId="0" applyFont="1" applyFill="1" applyBorder="1" applyAlignment="1">
      <alignment horizontal="justify" vertical="center" wrapText="1"/>
    </xf>
    <xf numFmtId="180" fontId="61" fillId="31" borderId="25" xfId="0" applyNumberFormat="1" applyFont="1" applyFill="1" applyBorder="1" applyAlignment="1">
      <alignment horizontal="center" vertical="center" wrapText="1"/>
    </xf>
    <xf numFmtId="180" fontId="61" fillId="31" borderId="91" xfId="0" applyNumberFormat="1" applyFont="1" applyFill="1" applyBorder="1" applyAlignment="1">
      <alignment horizontal="center" vertical="center" wrapText="1"/>
    </xf>
    <xf numFmtId="0" fontId="61" fillId="31" borderId="46" xfId="0" applyFont="1" applyFill="1" applyBorder="1" applyAlignment="1">
      <alignment horizontal="center" vertical="center" wrapText="1"/>
    </xf>
    <xf numFmtId="0" fontId="164" fillId="0" borderId="0" xfId="653" applyFont="1" applyAlignment="1">
      <alignment vertical="center"/>
    </xf>
    <xf numFmtId="0" fontId="165" fillId="0" borderId="0" xfId="654" applyFont="1" applyAlignment="1">
      <alignment vertical="center"/>
    </xf>
    <xf numFmtId="231" fontId="168" fillId="43" borderId="1" xfId="652" applyFont="1" applyFill="1" applyBorder="1" applyAlignment="1">
      <alignment horizontal="center" vertical="center"/>
    </xf>
    <xf numFmtId="231" fontId="165" fillId="0" borderId="1" xfId="652" applyFont="1" applyFill="1" applyBorder="1" applyAlignment="1">
      <alignment horizontal="center" vertical="center"/>
    </xf>
    <xf numFmtId="231" fontId="164" fillId="0" borderId="0" xfId="652" applyFont="1" applyFill="1" applyBorder="1" applyAlignment="1">
      <alignment horizontal="center" vertical="center" shrinkToFit="1"/>
    </xf>
    <xf numFmtId="231" fontId="164" fillId="0" borderId="0" xfId="652" applyFont="1" applyFill="1" applyBorder="1" applyAlignment="1">
      <alignment vertical="center" shrinkToFit="1"/>
    </xf>
    <xf numFmtId="231" fontId="167" fillId="0" borderId="109" xfId="652" applyFont="1" applyFill="1" applyBorder="1" applyAlignment="1">
      <alignment vertical="center" shrinkToFit="1"/>
    </xf>
    <xf numFmtId="231" fontId="167" fillId="0" borderId="0" xfId="652" applyFont="1" applyFill="1" applyBorder="1" applyAlignment="1">
      <alignment vertical="center" shrinkToFit="1"/>
    </xf>
    <xf numFmtId="231" fontId="164" fillId="0" borderId="109" xfId="652" applyFont="1" applyFill="1" applyBorder="1" applyAlignment="1">
      <alignment horizontal="right" vertical="center" shrinkToFit="1"/>
    </xf>
    <xf numFmtId="231" fontId="168" fillId="43" borderId="1" xfId="652" applyFont="1" applyFill="1" applyBorder="1" applyAlignment="1">
      <alignment vertical="center"/>
    </xf>
    <xf numFmtId="41" fontId="165" fillId="0" borderId="1" xfId="423" applyFont="1" applyFill="1" applyBorder="1" applyAlignment="1">
      <alignment vertical="center"/>
    </xf>
    <xf numFmtId="0" fontId="164" fillId="0" borderId="1" xfId="653" applyFont="1" applyBorder="1" applyAlignment="1">
      <alignment horizontal="center" vertical="center" wrapText="1"/>
    </xf>
    <xf numFmtId="0" fontId="170" fillId="0" borderId="1" xfId="653" applyFont="1" applyBorder="1" applyAlignment="1">
      <alignment horizontal="center" vertical="center"/>
    </xf>
    <xf numFmtId="231" fontId="168" fillId="0" borderId="1" xfId="652" applyFont="1" applyFill="1" applyBorder="1" applyAlignment="1">
      <alignment horizontal="center" vertical="center"/>
    </xf>
    <xf numFmtId="231" fontId="168" fillId="0" borderId="1" xfId="652" applyFont="1" applyFill="1" applyBorder="1" applyAlignment="1">
      <alignment vertical="center"/>
    </xf>
    <xf numFmtId="3" fontId="171" fillId="0" borderId="69" xfId="655" quotePrefix="1" applyNumberFormat="1" applyFont="1" applyBorder="1" applyAlignment="1">
      <alignment horizontal="center" vertical="center"/>
    </xf>
    <xf numFmtId="231" fontId="168" fillId="0" borderId="68" xfId="652" applyFont="1" applyFill="1" applyBorder="1" applyAlignment="1">
      <alignment vertical="center"/>
    </xf>
    <xf numFmtId="0" fontId="169" fillId="0" borderId="1" xfId="653" applyFont="1" applyBorder="1" applyAlignment="1">
      <alignment vertical="center" shrinkToFit="1"/>
    </xf>
    <xf numFmtId="0" fontId="173" fillId="0" borderId="1" xfId="656" applyFont="1" applyBorder="1" applyAlignment="1">
      <alignment horizontal="center" vertical="center"/>
    </xf>
    <xf numFmtId="41" fontId="173" fillId="0" borderId="1" xfId="423" applyFont="1" applyFill="1" applyBorder="1" applyAlignment="1">
      <alignment horizontal="center" vertical="center" shrinkToFit="1"/>
    </xf>
    <xf numFmtId="231" fontId="168" fillId="44" borderId="1" xfId="652" applyFont="1" applyFill="1" applyBorder="1" applyAlignment="1">
      <alignment horizontal="center" vertical="center"/>
    </xf>
    <xf numFmtId="231" fontId="168" fillId="44" borderId="1" xfId="652" applyFont="1" applyFill="1" applyBorder="1" applyAlignment="1">
      <alignment vertical="center"/>
    </xf>
    <xf numFmtId="3" fontId="171" fillId="44" borderId="69" xfId="655" quotePrefix="1" applyNumberFormat="1" applyFont="1" applyFill="1" applyBorder="1" applyAlignment="1">
      <alignment horizontal="center" vertical="center"/>
    </xf>
    <xf numFmtId="231" fontId="168" fillId="44" borderId="68" xfId="652" applyFont="1" applyFill="1" applyBorder="1" applyAlignment="1">
      <alignment vertical="center"/>
    </xf>
    <xf numFmtId="0" fontId="169" fillId="44" borderId="1" xfId="653" applyFont="1" applyFill="1" applyBorder="1" applyAlignment="1">
      <alignment vertical="center" shrinkToFit="1"/>
    </xf>
    <xf numFmtId="0" fontId="174" fillId="0" borderId="0" xfId="652" applyNumberFormat="1" applyFont="1" applyFill="1" applyBorder="1" applyAlignment="1">
      <alignment horizontal="left" vertical="center"/>
    </xf>
    <xf numFmtId="0" fontId="166" fillId="0" borderId="0" xfId="652" applyNumberFormat="1" applyFont="1" applyFill="1" applyBorder="1" applyAlignment="1">
      <alignment horizontal="left" vertical="center"/>
    </xf>
    <xf numFmtId="0" fontId="12" fillId="0" borderId="201" xfId="0" applyFont="1" applyBorder="1">
      <alignment vertical="center"/>
    </xf>
    <xf numFmtId="41" fontId="178" fillId="0" borderId="1" xfId="423" applyFont="1" applyFill="1" applyBorder="1" applyAlignment="1">
      <alignment vertical="center"/>
    </xf>
    <xf numFmtId="41" fontId="179" fillId="0" borderId="1" xfId="423" applyFont="1" applyBorder="1" applyAlignment="1">
      <alignment horizontal="center" vertical="center" shrinkToFit="1"/>
    </xf>
    <xf numFmtId="0" fontId="83" fillId="0" borderId="0" xfId="0" applyFont="1">
      <alignment vertical="center"/>
    </xf>
    <xf numFmtId="0" fontId="153" fillId="0" borderId="0" xfId="0" applyFont="1">
      <alignment vertical="center"/>
    </xf>
    <xf numFmtId="0" fontId="82" fillId="0" borderId="0" xfId="0" applyFont="1" applyAlignment="1">
      <alignment horizontal="center" vertical="center"/>
    </xf>
    <xf numFmtId="0" fontId="61" fillId="0" borderId="0" xfId="667" applyFont="1" applyAlignment="1">
      <alignment vertical="center"/>
    </xf>
    <xf numFmtId="0" fontId="56" fillId="0" borderId="0" xfId="667" applyFont="1" applyAlignment="1">
      <alignment horizontal="center" vertical="center"/>
    </xf>
    <xf numFmtId="233" fontId="180" fillId="0" borderId="17" xfId="668" applyFont="1" applyFill="1" applyBorder="1" applyAlignment="1">
      <alignment horizontal="center" vertical="center"/>
    </xf>
    <xf numFmtId="0" fontId="180" fillId="0" borderId="194" xfId="667" applyFont="1" applyBorder="1" applyAlignment="1">
      <alignment horizontal="center" vertical="center"/>
    </xf>
    <xf numFmtId="0" fontId="180" fillId="0" borderId="179" xfId="667" applyFont="1" applyBorder="1" applyAlignment="1">
      <alignment horizontal="center" vertical="center"/>
    </xf>
    <xf numFmtId="235" fontId="180" fillId="0" borderId="179" xfId="423" applyNumberFormat="1" applyFont="1" applyFill="1" applyBorder="1" applyAlignment="1">
      <alignment vertical="center" shrinkToFit="1"/>
    </xf>
    <xf numFmtId="0" fontId="82" fillId="0" borderId="179" xfId="667" applyFont="1" applyBorder="1" applyAlignment="1">
      <alignment horizontal="center" vertical="center"/>
    </xf>
    <xf numFmtId="233" fontId="180" fillId="0" borderId="179" xfId="668" applyFont="1" applyFill="1" applyBorder="1" applyAlignment="1">
      <alignment vertical="center"/>
    </xf>
    <xf numFmtId="233" fontId="180" fillId="0" borderId="180" xfId="668" applyFont="1" applyFill="1" applyBorder="1" applyAlignment="1">
      <alignment vertical="center"/>
    </xf>
    <xf numFmtId="0" fontId="56" fillId="0" borderId="0" xfId="667" applyFont="1" applyAlignment="1">
      <alignment vertical="center"/>
    </xf>
    <xf numFmtId="0" fontId="180" fillId="0" borderId="16" xfId="667" applyFont="1" applyBorder="1" applyAlignment="1">
      <alignment horizontal="center" vertical="center"/>
    </xf>
    <xf numFmtId="0" fontId="180" fillId="0" borderId="181" xfId="667" applyFont="1" applyBorder="1" applyAlignment="1">
      <alignment horizontal="center" vertical="center"/>
    </xf>
    <xf numFmtId="0" fontId="82" fillId="0" borderId="181" xfId="667" applyFont="1" applyBorder="1" applyAlignment="1">
      <alignment horizontal="center" vertical="center"/>
    </xf>
    <xf numFmtId="233" fontId="180" fillId="0" borderId="181" xfId="668" applyFont="1" applyFill="1" applyBorder="1" applyAlignment="1">
      <alignment vertical="center"/>
    </xf>
    <xf numFmtId="0" fontId="82" fillId="0" borderId="16" xfId="667" applyFont="1" applyBorder="1" applyAlignment="1">
      <alignment horizontal="center" vertical="center"/>
    </xf>
    <xf numFmtId="0" fontId="82" fillId="0" borderId="181" xfId="667" applyFont="1" applyBorder="1" applyAlignment="1">
      <alignment vertical="center"/>
    </xf>
    <xf numFmtId="235" fontId="82" fillId="0" borderId="181" xfId="668" applyNumberFormat="1" applyFont="1" applyFill="1" applyBorder="1" applyAlignment="1">
      <alignment vertical="center" shrinkToFit="1"/>
    </xf>
    <xf numFmtId="233" fontId="180" fillId="0" borderId="95" xfId="668" applyFont="1" applyFill="1" applyBorder="1" applyAlignment="1">
      <alignment vertical="center"/>
    </xf>
    <xf numFmtId="0" fontId="181" fillId="0" borderId="183" xfId="667" applyFont="1" applyBorder="1" applyAlignment="1">
      <alignment horizontal="center" vertical="center"/>
    </xf>
    <xf numFmtId="0" fontId="181" fillId="0" borderId="185" xfId="667" applyFont="1" applyBorder="1" applyAlignment="1">
      <alignment vertical="center"/>
    </xf>
    <xf numFmtId="233" fontId="182" fillId="0" borderId="185" xfId="668" applyFont="1" applyFill="1" applyBorder="1" applyAlignment="1">
      <alignment vertical="center" shrinkToFit="1"/>
    </xf>
    <xf numFmtId="0" fontId="182" fillId="0" borderId="185" xfId="667" applyFont="1" applyBorder="1" applyAlignment="1">
      <alignment horizontal="center" vertical="center"/>
    </xf>
    <xf numFmtId="233" fontId="181" fillId="0" borderId="185" xfId="668" applyFont="1" applyFill="1" applyBorder="1" applyAlignment="1">
      <alignment vertical="center"/>
    </xf>
    <xf numFmtId="233" fontId="182" fillId="0" borderId="185" xfId="668" applyFont="1" applyFill="1" applyBorder="1" applyAlignment="1">
      <alignment vertical="center"/>
    </xf>
    <xf numFmtId="0" fontId="181" fillId="0" borderId="186" xfId="667" applyFont="1" applyBorder="1" applyAlignment="1">
      <alignment vertical="center"/>
    </xf>
    <xf numFmtId="0" fontId="180" fillId="0" borderId="35" xfId="667" applyFont="1" applyBorder="1" applyAlignment="1">
      <alignment horizontal="center" vertical="center"/>
    </xf>
    <xf numFmtId="0" fontId="82" fillId="0" borderId="17" xfId="667" applyFont="1" applyBorder="1" applyAlignment="1">
      <alignment vertical="center"/>
    </xf>
    <xf numFmtId="235" fontId="82" fillId="0" borderId="17" xfId="668" applyNumberFormat="1" applyFont="1" applyFill="1" applyBorder="1" applyAlignment="1">
      <alignment vertical="center" shrinkToFit="1"/>
    </xf>
    <xf numFmtId="0" fontId="82" fillId="0" borderId="17" xfId="667" applyFont="1" applyBorder="1" applyAlignment="1">
      <alignment horizontal="center" vertical="center"/>
    </xf>
    <xf numFmtId="233" fontId="180" fillId="0" borderId="17" xfId="668" applyFont="1" applyFill="1" applyBorder="1" applyAlignment="1">
      <alignment vertical="center"/>
    </xf>
    <xf numFmtId="233" fontId="180" fillId="0" borderId="36" xfId="668" applyFont="1" applyFill="1" applyBorder="1" applyAlignment="1">
      <alignment vertical="center"/>
    </xf>
    <xf numFmtId="0" fontId="182" fillId="0" borderId="185" xfId="667" applyFont="1" applyBorder="1" applyAlignment="1">
      <alignment vertical="center"/>
    </xf>
    <xf numFmtId="235" fontId="182" fillId="0" borderId="185" xfId="668" applyNumberFormat="1" applyFont="1" applyFill="1" applyBorder="1" applyAlignment="1">
      <alignment vertical="center" shrinkToFit="1"/>
    </xf>
    <xf numFmtId="233" fontId="181" fillId="0" borderId="186" xfId="668" applyFont="1" applyFill="1" applyBorder="1" applyAlignment="1">
      <alignment vertical="center"/>
    </xf>
    <xf numFmtId="0" fontId="181" fillId="0" borderId="187" xfId="667" applyFont="1" applyBorder="1" applyAlignment="1">
      <alignment horizontal="center" vertical="center"/>
    </xf>
    <xf numFmtId="0" fontId="182" fillId="0" borderId="196" xfId="667" applyFont="1" applyBorder="1" applyAlignment="1">
      <alignment vertical="center"/>
    </xf>
    <xf numFmtId="235" fontId="182" fillId="0" borderId="196" xfId="668" applyNumberFormat="1" applyFont="1" applyFill="1" applyBorder="1" applyAlignment="1">
      <alignment vertical="center" shrinkToFit="1"/>
    </xf>
    <xf numFmtId="0" fontId="182" fillId="0" borderId="196" xfId="667" applyFont="1" applyBorder="1" applyAlignment="1">
      <alignment horizontal="center" vertical="center"/>
    </xf>
    <xf numFmtId="233" fontId="181" fillId="0" borderId="179" xfId="668" applyFont="1" applyFill="1" applyBorder="1" applyAlignment="1">
      <alignment vertical="center"/>
    </xf>
    <xf numFmtId="233" fontId="181" fillId="0" borderId="196" xfId="668" applyFont="1" applyFill="1" applyBorder="1" applyAlignment="1">
      <alignment vertical="center"/>
    </xf>
    <xf numFmtId="233" fontId="181" fillId="0" borderId="180" xfId="668" applyFont="1" applyFill="1" applyBorder="1" applyAlignment="1">
      <alignment vertical="center"/>
    </xf>
    <xf numFmtId="0" fontId="180" fillId="0" borderId="186" xfId="667" applyFont="1" applyBorder="1" applyAlignment="1">
      <alignment vertical="center"/>
    </xf>
    <xf numFmtId="0" fontId="183" fillId="0" borderId="0" xfId="0" applyFont="1">
      <alignment vertical="center"/>
    </xf>
    <xf numFmtId="0" fontId="128" fillId="0" borderId="0" xfId="0" applyFont="1">
      <alignment vertical="center"/>
    </xf>
    <xf numFmtId="0" fontId="182" fillId="0" borderId="0" xfId="0" applyFont="1">
      <alignment vertical="center"/>
    </xf>
    <xf numFmtId="0" fontId="82" fillId="0" borderId="141" xfId="0" applyFont="1" applyBorder="1" applyAlignment="1">
      <alignment horizontal="center" vertical="center"/>
    </xf>
    <xf numFmtId="0" fontId="82" fillId="0" borderId="142" xfId="0" applyFont="1" applyBorder="1" applyAlignment="1">
      <alignment horizontal="center" vertical="center"/>
    </xf>
    <xf numFmtId="0" fontId="82" fillId="0" borderId="143" xfId="0" applyFont="1" applyBorder="1" applyAlignment="1">
      <alignment horizontal="center" vertical="center"/>
    </xf>
    <xf numFmtId="0" fontId="61" fillId="0" borderId="0" xfId="0" applyFont="1">
      <alignment vertical="center"/>
    </xf>
    <xf numFmtId="0" fontId="82" fillId="0" borderId="69" xfId="0" applyFont="1" applyBorder="1" applyAlignment="1">
      <alignment horizontal="center" vertical="center"/>
    </xf>
    <xf numFmtId="0" fontId="82" fillId="0" borderId="1" xfId="0" applyFont="1" applyBorder="1" applyAlignment="1">
      <alignment horizontal="center" vertical="center"/>
    </xf>
    <xf numFmtId="0" fontId="82" fillId="0" borderId="6" xfId="0" applyFont="1" applyBorder="1" applyAlignment="1">
      <alignment horizontal="center" vertical="center"/>
    </xf>
    <xf numFmtId="0" fontId="180" fillId="0" borderId="1" xfId="0" applyFont="1" applyBorder="1" applyAlignment="1">
      <alignment horizontal="center" vertical="center"/>
    </xf>
    <xf numFmtId="0" fontId="180" fillId="0" borderId="6" xfId="0" applyFont="1" applyBorder="1" applyAlignment="1">
      <alignment horizontal="center" vertical="center"/>
    </xf>
    <xf numFmtId="0" fontId="182" fillId="40" borderId="66" xfId="0" applyFont="1" applyFill="1" applyBorder="1" applyAlignment="1">
      <alignment horizontal="center" vertical="center" shrinkToFit="1"/>
    </xf>
    <xf numFmtId="0" fontId="182" fillId="0" borderId="1" xfId="0" applyFont="1" applyBorder="1" applyAlignment="1">
      <alignment horizontal="center" vertical="center"/>
    </xf>
    <xf numFmtId="179" fontId="182" fillId="0" borderId="1" xfId="0" applyNumberFormat="1" applyFont="1" applyBorder="1" applyAlignment="1">
      <alignment horizontal="center" vertical="center"/>
    </xf>
    <xf numFmtId="179" fontId="182" fillId="0" borderId="67" xfId="0" applyNumberFormat="1" applyFont="1" applyBorder="1" applyAlignment="1">
      <alignment horizontal="center" vertical="center"/>
    </xf>
    <xf numFmtId="0" fontId="82" fillId="40" borderId="47" xfId="0" applyFont="1" applyFill="1" applyBorder="1" applyAlignment="1">
      <alignment horizontal="center" vertical="center" shrinkToFit="1"/>
    </xf>
    <xf numFmtId="228" fontId="82" fillId="40" borderId="1" xfId="0" applyNumberFormat="1" applyFont="1" applyFill="1" applyBorder="1" applyAlignment="1">
      <alignment horizontal="center" vertical="center"/>
    </xf>
    <xf numFmtId="0" fontId="82" fillId="40" borderId="1" xfId="0" applyFont="1" applyFill="1" applyBorder="1" applyAlignment="1">
      <alignment horizontal="center" vertical="center"/>
    </xf>
    <xf numFmtId="41" fontId="82" fillId="40" borderId="68" xfId="423" applyFont="1" applyFill="1" applyBorder="1" applyAlignment="1">
      <alignment horizontal="center" vertical="center" shrinkToFit="1"/>
    </xf>
    <xf numFmtId="222" fontId="82" fillId="40" borderId="1" xfId="0" applyNumberFormat="1" applyFont="1" applyFill="1" applyBorder="1" applyAlignment="1">
      <alignment horizontal="center" vertical="center"/>
    </xf>
    <xf numFmtId="222" fontId="82" fillId="40" borderId="69" xfId="0" applyNumberFormat="1" applyFont="1" applyFill="1" applyBorder="1" applyAlignment="1">
      <alignment horizontal="center" vertical="center"/>
    </xf>
    <xf numFmtId="222" fontId="82" fillId="40" borderId="67" xfId="0" applyNumberFormat="1" applyFont="1" applyFill="1" applyBorder="1" applyAlignment="1">
      <alignment horizontal="center" vertical="center"/>
    </xf>
    <xf numFmtId="225" fontId="61" fillId="0" borderId="0" xfId="0" applyNumberFormat="1" applyFont="1">
      <alignment vertical="center"/>
    </xf>
    <xf numFmtId="0" fontId="82" fillId="0" borderId="0" xfId="0" applyFont="1">
      <alignment vertical="center"/>
    </xf>
    <xf numFmtId="0" fontId="82" fillId="0" borderId="203" xfId="0" applyFont="1" applyBorder="1">
      <alignment vertical="center"/>
    </xf>
    <xf numFmtId="235" fontId="153" fillId="0" borderId="0" xfId="0" applyNumberFormat="1" applyFont="1" applyAlignment="1">
      <alignment vertical="center" shrinkToFit="1"/>
    </xf>
    <xf numFmtId="235" fontId="153" fillId="0" borderId="0" xfId="0" applyNumberFormat="1" applyFont="1">
      <alignment vertical="center"/>
    </xf>
    <xf numFmtId="235" fontId="82" fillId="0" borderId="142" xfId="0" applyNumberFormat="1" applyFont="1" applyBorder="1">
      <alignment vertical="center"/>
    </xf>
    <xf numFmtId="235" fontId="82" fillId="0" borderId="143" xfId="0" applyNumberFormat="1" applyFont="1" applyBorder="1">
      <alignment vertical="center"/>
    </xf>
    <xf numFmtId="235" fontId="82" fillId="0" borderId="1" xfId="0" applyNumberFormat="1" applyFont="1" applyBorder="1" applyAlignment="1">
      <alignment horizontal="center" vertical="center" shrinkToFit="1"/>
    </xf>
    <xf numFmtId="235" fontId="82" fillId="0" borderId="1" xfId="0" applyNumberFormat="1" applyFont="1" applyBorder="1" applyAlignment="1">
      <alignment horizontal="center" vertical="center"/>
    </xf>
    <xf numFmtId="0" fontId="82" fillId="0" borderId="62" xfId="0" applyFont="1" applyBorder="1" applyAlignment="1">
      <alignment horizontal="center" vertical="center"/>
    </xf>
    <xf numFmtId="0" fontId="82" fillId="0" borderId="106" xfId="0" applyFont="1" applyBorder="1" applyAlignment="1">
      <alignment horizontal="center" vertical="center"/>
    </xf>
    <xf numFmtId="0" fontId="82" fillId="0" borderId="60" xfId="0" applyFont="1" applyBorder="1" applyAlignment="1">
      <alignment horizontal="center" vertical="center"/>
    </xf>
    <xf numFmtId="235" fontId="82" fillId="0" borderId="60" xfId="0" applyNumberFormat="1" applyFont="1" applyBorder="1" applyAlignment="1">
      <alignment horizontal="center" vertical="center" shrinkToFit="1"/>
    </xf>
    <xf numFmtId="235" fontId="82" fillId="0" borderId="60" xfId="0" applyNumberFormat="1" applyFont="1" applyBorder="1" applyAlignment="1">
      <alignment horizontal="center" vertical="center"/>
    </xf>
    <xf numFmtId="235" fontId="82" fillId="0" borderId="52" xfId="0" applyNumberFormat="1" applyFont="1" applyBorder="1" applyAlignment="1">
      <alignment horizontal="center" vertical="center"/>
    </xf>
    <xf numFmtId="0" fontId="82" fillId="0" borderId="63" xfId="0" applyFont="1" applyBorder="1">
      <alignment vertical="center"/>
    </xf>
    <xf numFmtId="0" fontId="82" fillId="0" borderId="42" xfId="0" applyFont="1" applyBorder="1" applyAlignment="1">
      <alignment horizontal="center" vertical="center"/>
    </xf>
    <xf numFmtId="0" fontId="82" fillId="0" borderId="182" xfId="0" applyFont="1" applyBorder="1" applyAlignment="1">
      <alignment horizontal="center" vertical="center"/>
    </xf>
    <xf numFmtId="0" fontId="82" fillId="0" borderId="46" xfId="0" applyFont="1" applyBorder="1" applyAlignment="1">
      <alignment horizontal="center" vertical="center"/>
    </xf>
    <xf numFmtId="235" fontId="82" fillId="0" borderId="46" xfId="0" applyNumberFormat="1" applyFont="1" applyBorder="1" applyAlignment="1">
      <alignment horizontal="center" vertical="center" shrinkToFit="1"/>
    </xf>
    <xf numFmtId="235" fontId="82" fillId="0" borderId="46" xfId="0" applyNumberFormat="1" applyFont="1" applyBorder="1" applyAlignment="1">
      <alignment horizontal="center" vertical="center"/>
    </xf>
    <xf numFmtId="228" fontId="82" fillId="0" borderId="114" xfId="0" applyNumberFormat="1" applyFont="1" applyBorder="1">
      <alignment vertical="center"/>
    </xf>
    <xf numFmtId="0" fontId="82" fillId="0" borderId="114" xfId="0" applyFont="1" applyBorder="1">
      <alignment vertical="center"/>
    </xf>
    <xf numFmtId="0" fontId="82" fillId="0" borderId="114" xfId="0" applyFont="1" applyBorder="1" applyAlignment="1">
      <alignment horizontal="center" vertical="center"/>
    </xf>
    <xf numFmtId="0" fontId="82" fillId="0" borderId="48" xfId="0" applyFont="1" applyBorder="1" applyAlignment="1">
      <alignment horizontal="center" vertical="center"/>
    </xf>
    <xf numFmtId="0" fontId="82" fillId="0" borderId="109" xfId="0" applyFont="1" applyBorder="1" applyAlignment="1">
      <alignment horizontal="center" vertical="center"/>
    </xf>
    <xf numFmtId="0" fontId="82" fillId="0" borderId="18" xfId="0" applyFont="1" applyBorder="1" applyAlignment="1">
      <alignment horizontal="center" vertical="center"/>
    </xf>
    <xf numFmtId="235" fontId="82" fillId="0" borderId="18" xfId="0" applyNumberFormat="1" applyFont="1" applyBorder="1" applyAlignment="1">
      <alignment horizontal="center" vertical="center" shrinkToFit="1"/>
    </xf>
    <xf numFmtId="235" fontId="82" fillId="0" borderId="18" xfId="0" applyNumberFormat="1" applyFont="1" applyBorder="1" applyAlignment="1">
      <alignment horizontal="center" vertical="center"/>
    </xf>
    <xf numFmtId="0" fontId="82" fillId="0" borderId="65" xfId="0" applyFont="1" applyBorder="1" applyAlignment="1">
      <alignment horizontal="center" vertical="center"/>
    </xf>
    <xf numFmtId="235" fontId="82" fillId="0" borderId="52" xfId="0" applyNumberFormat="1" applyFont="1" applyBorder="1" applyAlignment="1">
      <alignment horizontal="center" vertical="center" shrinkToFit="1"/>
    </xf>
    <xf numFmtId="0" fontId="82" fillId="0" borderId="63" xfId="0" applyFont="1" applyBorder="1" applyAlignment="1">
      <alignment horizontal="center" vertical="center"/>
    </xf>
    <xf numFmtId="0" fontId="82" fillId="0" borderId="113" xfId="0" applyFont="1" applyBorder="1" applyAlignment="1">
      <alignment horizontal="center" vertical="center"/>
    </xf>
    <xf numFmtId="235" fontId="82" fillId="0" borderId="182" xfId="0" applyNumberFormat="1" applyFont="1" applyBorder="1" applyAlignment="1">
      <alignment horizontal="center" vertical="center"/>
    </xf>
    <xf numFmtId="235" fontId="82" fillId="0" borderId="109" xfId="0" applyNumberFormat="1" applyFont="1" applyBorder="1" applyAlignment="1">
      <alignment horizontal="center" vertical="center"/>
    </xf>
    <xf numFmtId="0" fontId="82" fillId="0" borderId="53" xfId="0" applyFont="1" applyBorder="1" applyAlignment="1">
      <alignment horizontal="center" vertical="center"/>
    </xf>
    <xf numFmtId="0" fontId="82" fillId="0" borderId="66" xfId="0" applyFont="1" applyBorder="1" applyAlignment="1">
      <alignment horizontal="center" vertical="center"/>
    </xf>
    <xf numFmtId="225" fontId="82" fillId="0" borderId="1" xfId="0" applyNumberFormat="1" applyFont="1" applyBorder="1" applyAlignment="1">
      <alignment horizontal="center" vertical="center"/>
    </xf>
    <xf numFmtId="236" fontId="82" fillId="0" borderId="67" xfId="0" applyNumberFormat="1" applyFont="1" applyBorder="1" applyAlignment="1">
      <alignment horizontal="center" vertical="center" wrapText="1"/>
    </xf>
    <xf numFmtId="0" fontId="82" fillId="0" borderId="50" xfId="0" applyFont="1" applyBorder="1" applyAlignment="1">
      <alignment horizontal="center" vertical="center"/>
    </xf>
    <xf numFmtId="0" fontId="82" fillId="0" borderId="155" xfId="0" applyFont="1" applyBorder="1" applyAlignment="1">
      <alignment horizontal="center" vertical="center"/>
    </xf>
    <xf numFmtId="0" fontId="82" fillId="0" borderId="37" xfId="0" applyFont="1" applyBorder="1" applyAlignment="1">
      <alignment horizontal="center" vertical="center"/>
    </xf>
    <xf numFmtId="235" fontId="82" fillId="0" borderId="37" xfId="0" applyNumberFormat="1" applyFont="1" applyBorder="1" applyAlignment="1">
      <alignment horizontal="center" vertical="center" shrinkToFit="1"/>
    </xf>
    <xf numFmtId="235" fontId="82" fillId="0" borderId="155" xfId="0" applyNumberFormat="1" applyFont="1" applyBorder="1" applyAlignment="1">
      <alignment horizontal="center" vertical="center"/>
    </xf>
    <xf numFmtId="235" fontId="82" fillId="0" borderId="37" xfId="0" applyNumberFormat="1" applyFont="1" applyBorder="1" applyAlignment="1">
      <alignment horizontal="center" vertical="center"/>
    </xf>
    <xf numFmtId="225" fontId="82" fillId="0" borderId="37" xfId="0" applyNumberFormat="1" applyFont="1" applyBorder="1" applyAlignment="1">
      <alignment horizontal="center" vertical="center"/>
    </xf>
    <xf numFmtId="0" fontId="82" fillId="0" borderId="111" xfId="0" applyFont="1" applyBorder="1" applyAlignment="1">
      <alignment horizontal="center" vertical="center"/>
    </xf>
    <xf numFmtId="0" fontId="82" fillId="0" borderId="52" xfId="0" applyFont="1" applyBorder="1" applyAlignment="1">
      <alignment horizontal="center" vertical="center"/>
    </xf>
    <xf numFmtId="0" fontId="82" fillId="0" borderId="64" xfId="0" applyFont="1" applyBorder="1" applyAlignment="1">
      <alignment horizontal="center" vertical="center"/>
    </xf>
    <xf numFmtId="0" fontId="182" fillId="0" borderId="6" xfId="0" applyFont="1" applyBorder="1" applyAlignment="1">
      <alignment horizontal="center" vertical="center"/>
    </xf>
    <xf numFmtId="235" fontId="182" fillId="0" borderId="1" xfId="0" applyNumberFormat="1" applyFont="1" applyBorder="1" applyAlignment="1">
      <alignment horizontal="center" vertical="center" shrinkToFit="1"/>
    </xf>
    <xf numFmtId="235" fontId="182" fillId="0" borderId="6" xfId="0" applyNumberFormat="1" applyFont="1" applyBorder="1" applyAlignment="1">
      <alignment horizontal="center" vertical="center"/>
    </xf>
    <xf numFmtId="235" fontId="182" fillId="0" borderId="1" xfId="0" applyNumberFormat="1" applyFont="1" applyBorder="1" applyAlignment="1">
      <alignment horizontal="center" vertical="center"/>
    </xf>
    <xf numFmtId="223" fontId="82" fillId="0" borderId="18" xfId="0" applyNumberFormat="1" applyFont="1" applyBorder="1" applyAlignment="1">
      <alignment horizontal="center" vertical="center"/>
    </xf>
    <xf numFmtId="228" fontId="182" fillId="0" borderId="67" xfId="0" applyNumberFormat="1" applyFont="1" applyBorder="1">
      <alignment vertical="center"/>
    </xf>
    <xf numFmtId="235" fontId="82" fillId="0" borderId="1" xfId="0" applyNumberFormat="1" applyFont="1" applyBorder="1" applyAlignment="1">
      <alignment vertical="center" shrinkToFit="1"/>
    </xf>
    <xf numFmtId="235" fontId="82" fillId="0" borderId="68" xfId="0" applyNumberFormat="1" applyFont="1" applyBorder="1">
      <alignment vertical="center"/>
    </xf>
    <xf numFmtId="235" fontId="82" fillId="0" borderId="1" xfId="0" applyNumberFormat="1" applyFont="1" applyBorder="1">
      <alignment vertical="center"/>
    </xf>
    <xf numFmtId="0" fontId="82" fillId="0" borderId="67" xfId="0" applyFont="1" applyBorder="1" applyAlignment="1">
      <alignment horizontal="center" vertical="center"/>
    </xf>
    <xf numFmtId="0" fontId="82" fillId="0" borderId="132" xfId="0" applyFont="1" applyBorder="1" applyAlignment="1">
      <alignment horizontal="center" vertical="center"/>
    </xf>
    <xf numFmtId="0" fontId="82" fillId="0" borderId="71" xfId="0" applyFont="1" applyBorder="1" applyAlignment="1">
      <alignment horizontal="center" vertical="center"/>
    </xf>
    <xf numFmtId="235" fontId="82" fillId="0" borderId="71" xfId="0" applyNumberFormat="1" applyFont="1" applyBorder="1" applyAlignment="1">
      <alignment vertical="center" shrinkToFit="1"/>
    </xf>
    <xf numFmtId="235" fontId="82" fillId="0" borderId="138" xfId="0" applyNumberFormat="1" applyFont="1" applyBorder="1">
      <alignment vertical="center"/>
    </xf>
    <xf numFmtId="235" fontId="82" fillId="0" borderId="71" xfId="0" applyNumberFormat="1" applyFont="1" applyBorder="1">
      <alignment vertical="center"/>
    </xf>
    <xf numFmtId="223" fontId="82" fillId="0" borderId="206" xfId="0" applyNumberFormat="1" applyFont="1" applyBorder="1" applyAlignment="1">
      <alignment horizontal="center" vertical="center"/>
    </xf>
    <xf numFmtId="235" fontId="82" fillId="0" borderId="206" xfId="0" applyNumberFormat="1" applyFont="1" applyBorder="1" applyAlignment="1">
      <alignment horizontal="center" vertical="center"/>
    </xf>
    <xf numFmtId="0" fontId="82" fillId="0" borderId="70" xfId="0" applyFont="1" applyBorder="1" applyAlignment="1">
      <alignment horizontal="center" vertical="center"/>
    </xf>
    <xf numFmtId="0" fontId="61" fillId="0" borderId="2" xfId="667" applyFont="1" applyBorder="1" applyAlignment="1">
      <alignment horizontal="center" vertical="center"/>
    </xf>
    <xf numFmtId="233" fontId="61" fillId="0" borderId="106" xfId="668" applyFont="1" applyFill="1" applyBorder="1" applyAlignment="1">
      <alignment horizontal="right" vertical="center"/>
    </xf>
    <xf numFmtId="0" fontId="61" fillId="0" borderId="106" xfId="667" applyFont="1" applyBorder="1" applyAlignment="1">
      <alignment vertical="center"/>
    </xf>
    <xf numFmtId="233" fontId="61" fillId="0" borderId="106" xfId="667" applyNumberFormat="1" applyFont="1" applyBorder="1" applyAlignment="1">
      <alignment vertical="center"/>
    </xf>
    <xf numFmtId="0" fontId="184" fillId="0" borderId="47" xfId="667" applyFont="1" applyBorder="1" applyAlignment="1">
      <alignment vertical="center" shrinkToFit="1"/>
    </xf>
    <xf numFmtId="233" fontId="61" fillId="0" borderId="108" xfId="668" applyFont="1" applyFill="1" applyBorder="1" applyAlignment="1">
      <alignment horizontal="center" vertical="center"/>
    </xf>
    <xf numFmtId="0" fontId="61" fillId="0" borderId="109" xfId="667" applyFont="1" applyBorder="1" applyAlignment="1">
      <alignment horizontal="center" vertical="center"/>
    </xf>
    <xf numFmtId="0" fontId="61" fillId="0" borderId="49" xfId="667" applyFont="1" applyBorder="1" applyAlignment="1">
      <alignment horizontal="center" vertical="center" shrinkToFit="1"/>
    </xf>
    <xf numFmtId="233" fontId="56" fillId="0" borderId="17" xfId="668" applyFont="1" applyFill="1" applyBorder="1" applyAlignment="1">
      <alignment horizontal="center" vertical="center"/>
    </xf>
    <xf numFmtId="0" fontId="56" fillId="0" borderId="16" xfId="667" applyFont="1" applyBorder="1" applyAlignment="1">
      <alignment horizontal="center" vertical="center"/>
    </xf>
    <xf numFmtId="0" fontId="56" fillId="0" borderId="181" xfId="667" applyFont="1" applyBorder="1" applyAlignment="1">
      <alignment vertical="center"/>
    </xf>
    <xf numFmtId="233" fontId="56" fillId="0" borderId="181" xfId="668" applyFont="1" applyFill="1" applyBorder="1" applyAlignment="1">
      <alignment vertical="center" shrinkToFit="1"/>
    </xf>
    <xf numFmtId="0" fontId="61" fillId="0" borderId="181" xfId="667" applyFont="1" applyBorder="1" applyAlignment="1">
      <alignment horizontal="center" vertical="center"/>
    </xf>
    <xf numFmtId="233" fontId="56" fillId="0" borderId="181" xfId="668" applyFont="1" applyFill="1" applyBorder="1" applyAlignment="1">
      <alignment vertical="center"/>
    </xf>
    <xf numFmtId="233" fontId="185" fillId="0" borderId="181" xfId="668" applyFont="1" applyFill="1" applyBorder="1" applyAlignment="1">
      <alignment vertical="center"/>
    </xf>
    <xf numFmtId="0" fontId="56" fillId="0" borderId="95" xfId="667" applyFont="1" applyBorder="1" applyAlignment="1">
      <alignment horizontal="center" vertical="center" shrinkToFit="1"/>
    </xf>
    <xf numFmtId="233" fontId="56" fillId="0" borderId="181" xfId="667" applyNumberFormat="1" applyFont="1" applyBorder="1" applyAlignment="1">
      <alignment vertical="center"/>
    </xf>
    <xf numFmtId="0" fontId="61" fillId="0" borderId="16" xfId="667" applyFont="1" applyBorder="1" applyAlignment="1">
      <alignment horizontal="center" vertical="center"/>
    </xf>
    <xf numFmtId="233" fontId="61" fillId="0" borderId="181" xfId="668" applyFont="1" applyFill="1" applyBorder="1" applyAlignment="1">
      <alignment vertical="center" shrinkToFit="1"/>
    </xf>
    <xf numFmtId="0" fontId="61" fillId="0" borderId="181" xfId="667" applyFont="1" applyBorder="1" applyAlignment="1">
      <alignment vertical="center"/>
    </xf>
    <xf numFmtId="0" fontId="56" fillId="0" borderId="181" xfId="667" applyFont="1" applyBorder="1" applyAlignment="1">
      <alignment horizontal="center" vertical="center"/>
    </xf>
    <xf numFmtId="0" fontId="61" fillId="0" borderId="16" xfId="667" applyFont="1" applyBorder="1" applyAlignment="1">
      <alignment horizontal="center" vertical="center" shrinkToFit="1"/>
    </xf>
    <xf numFmtId="0" fontId="56" fillId="0" borderId="200" xfId="667" applyFont="1" applyBorder="1" applyAlignment="1">
      <alignment horizontal="center" vertical="center"/>
    </xf>
    <xf numFmtId="0" fontId="56" fillId="0" borderId="188" xfId="667" applyFont="1" applyBorder="1" applyAlignment="1">
      <alignment vertical="center"/>
    </xf>
    <xf numFmtId="233" fontId="61" fillId="0" borderId="188" xfId="668" applyFont="1" applyFill="1" applyBorder="1" applyAlignment="1">
      <alignment vertical="center" shrinkToFit="1"/>
    </xf>
    <xf numFmtId="0" fontId="61" fillId="0" borderId="188" xfId="667" applyFont="1" applyBorder="1" applyAlignment="1">
      <alignment horizontal="center" vertical="center"/>
    </xf>
    <xf numFmtId="233" fontId="56" fillId="0" borderId="188" xfId="668" applyFont="1" applyFill="1" applyBorder="1" applyAlignment="1">
      <alignment vertical="center"/>
    </xf>
    <xf numFmtId="233" fontId="56" fillId="0" borderId="188" xfId="668" applyFont="1" applyFill="1" applyBorder="1" applyAlignment="1">
      <alignment vertical="center" shrinkToFit="1"/>
    </xf>
    <xf numFmtId="0" fontId="56" fillId="0" borderId="93" xfId="667" applyFont="1" applyBorder="1" applyAlignment="1">
      <alignment horizontal="center" vertical="center" shrinkToFit="1"/>
    </xf>
    <xf numFmtId="0" fontId="56" fillId="0" borderId="35" xfId="667" applyFont="1" applyBorder="1" applyAlignment="1">
      <alignment horizontal="center" vertical="center"/>
    </xf>
    <xf numFmtId="0" fontId="56" fillId="0" borderId="17" xfId="667" applyFont="1" applyBorder="1" applyAlignment="1">
      <alignment vertical="center"/>
    </xf>
    <xf numFmtId="233" fontId="61" fillId="0" borderId="17" xfId="668" applyFont="1" applyFill="1" applyBorder="1" applyAlignment="1">
      <alignment vertical="center" shrinkToFit="1"/>
    </xf>
    <xf numFmtId="0" fontId="61" fillId="0" borderId="17" xfId="667" applyFont="1" applyBorder="1" applyAlignment="1">
      <alignment horizontal="center" vertical="center"/>
    </xf>
    <xf numFmtId="233" fontId="56" fillId="0" borderId="17" xfId="668" applyFont="1" applyFill="1" applyBorder="1" applyAlignment="1">
      <alignment vertical="center"/>
    </xf>
    <xf numFmtId="233" fontId="56" fillId="0" borderId="17" xfId="668" applyFont="1" applyFill="1" applyBorder="1" applyAlignment="1">
      <alignment vertical="center" shrinkToFit="1"/>
    </xf>
    <xf numFmtId="0" fontId="56" fillId="0" borderId="36" xfId="667" applyFont="1" applyBorder="1" applyAlignment="1">
      <alignment horizontal="center" vertical="center" shrinkToFit="1"/>
    </xf>
    <xf numFmtId="0" fontId="153" fillId="0" borderId="0" xfId="0" applyFont="1" applyAlignment="1">
      <alignment vertical="center" shrinkToFit="1"/>
    </xf>
    <xf numFmtId="0" fontId="61" fillId="0" borderId="2" xfId="667" applyFont="1" applyBorder="1" applyAlignment="1">
      <alignment vertical="center"/>
    </xf>
    <xf numFmtId="234" fontId="61" fillId="0" borderId="106" xfId="668" applyNumberFormat="1" applyFont="1" applyFill="1" applyBorder="1" applyAlignment="1">
      <alignment vertical="center"/>
    </xf>
    <xf numFmtId="0" fontId="61" fillId="0" borderId="106" xfId="667" applyFont="1" applyBorder="1" applyAlignment="1">
      <alignment horizontal="center" vertical="center"/>
    </xf>
    <xf numFmtId="233" fontId="61" fillId="0" borderId="106" xfId="668" applyFont="1" applyFill="1" applyBorder="1" applyAlignment="1">
      <alignment vertical="center"/>
    </xf>
    <xf numFmtId="0" fontId="61" fillId="0" borderId="47" xfId="667" applyFont="1" applyBorder="1" applyAlignment="1">
      <alignment vertical="center" shrinkToFit="1"/>
    </xf>
    <xf numFmtId="0" fontId="61" fillId="0" borderId="108" xfId="667" applyFont="1" applyBorder="1" applyAlignment="1">
      <alignment horizontal="right" vertical="center"/>
    </xf>
    <xf numFmtId="233" fontId="61" fillId="0" borderId="109" xfId="667" applyNumberFormat="1" applyFont="1" applyBorder="1" applyAlignment="1">
      <alignment vertical="center"/>
    </xf>
    <xf numFmtId="234" fontId="61" fillId="0" borderId="109" xfId="668" applyNumberFormat="1" applyFont="1" applyFill="1" applyBorder="1" applyAlignment="1">
      <alignment vertical="center"/>
    </xf>
    <xf numFmtId="233" fontId="61" fillId="0" borderId="109" xfId="668" applyFont="1" applyFill="1" applyBorder="1" applyAlignment="1">
      <alignment vertical="center"/>
    </xf>
    <xf numFmtId="237" fontId="61" fillId="0" borderId="109" xfId="668" applyNumberFormat="1" applyFont="1" applyFill="1" applyBorder="1" applyAlignment="1">
      <alignment vertical="center"/>
    </xf>
    <xf numFmtId="0" fontId="61" fillId="0" borderId="49" xfId="667" applyFont="1" applyBorder="1" applyAlignment="1">
      <alignment vertical="center" shrinkToFit="1"/>
    </xf>
    <xf numFmtId="233" fontId="61" fillId="0" borderId="17" xfId="668" applyFont="1" applyFill="1" applyBorder="1" applyAlignment="1">
      <alignment horizontal="center" vertical="center"/>
    </xf>
    <xf numFmtId="0" fontId="61" fillId="0" borderId="38" xfId="667" applyFont="1" applyBorder="1" applyAlignment="1">
      <alignment horizontal="center" vertical="center"/>
    </xf>
    <xf numFmtId="0" fontId="61" fillId="0" borderId="39" xfId="667" applyFont="1" applyBorder="1" applyAlignment="1">
      <alignment vertical="center"/>
    </xf>
    <xf numFmtId="234" fontId="61" fillId="0" borderId="172" xfId="668" applyNumberFormat="1" applyFont="1" applyFill="1" applyBorder="1" applyAlignment="1">
      <alignment vertical="center"/>
    </xf>
    <xf numFmtId="0" fontId="61" fillId="0" borderId="39" xfId="667" applyFont="1" applyBorder="1" applyAlignment="1">
      <alignment horizontal="center" vertical="center"/>
    </xf>
    <xf numFmtId="233" fontId="61" fillId="0" borderId="39" xfId="668" applyFont="1" applyFill="1" applyBorder="1" applyAlignment="1">
      <alignment vertical="center"/>
    </xf>
    <xf numFmtId="233" fontId="61" fillId="0" borderId="172" xfId="668" applyFont="1" applyFill="1" applyBorder="1" applyAlignment="1">
      <alignment vertical="center"/>
    </xf>
    <xf numFmtId="0" fontId="61" fillId="0" borderId="40" xfId="667" applyFont="1" applyBorder="1" applyAlignment="1">
      <alignment vertical="center" shrinkToFit="1"/>
    </xf>
    <xf numFmtId="234" fontId="61" fillId="0" borderId="181" xfId="668" applyNumberFormat="1" applyFont="1" applyFill="1" applyBorder="1" applyAlignment="1">
      <alignment vertical="center"/>
    </xf>
    <xf numFmtId="233" fontId="61" fillId="0" borderId="181" xfId="668" applyFont="1" applyFill="1" applyBorder="1" applyAlignment="1">
      <alignment vertical="center"/>
    </xf>
    <xf numFmtId="41" fontId="61" fillId="0" borderId="181" xfId="667" applyNumberFormat="1" applyFont="1" applyBorder="1" applyAlignment="1">
      <alignment vertical="center"/>
    </xf>
    <xf numFmtId="0" fontId="61" fillId="0" borderId="95" xfId="667" applyFont="1" applyBorder="1" applyAlignment="1">
      <alignment vertical="center" shrinkToFit="1"/>
    </xf>
    <xf numFmtId="234" fontId="61" fillId="0" borderId="179" xfId="668" applyNumberFormat="1" applyFont="1" applyFill="1" applyBorder="1" applyAlignment="1">
      <alignment vertical="center"/>
    </xf>
    <xf numFmtId="233" fontId="61" fillId="0" borderId="179" xfId="668" applyFont="1" applyFill="1" applyBorder="1" applyAlignment="1">
      <alignment vertical="center"/>
    </xf>
    <xf numFmtId="0" fontId="61" fillId="0" borderId="16" xfId="667" applyFont="1" applyBorder="1" applyAlignment="1">
      <alignment vertical="center"/>
    </xf>
    <xf numFmtId="238" fontId="61" fillId="0" borderId="181" xfId="668" applyNumberFormat="1" applyFont="1" applyFill="1" applyBorder="1" applyAlignment="1">
      <alignment vertical="center"/>
    </xf>
    <xf numFmtId="0" fontId="61" fillId="0" borderId="16" xfId="667" applyFont="1" applyBorder="1" applyAlignment="1">
      <alignment horizontal="left" vertical="center"/>
    </xf>
    <xf numFmtId="233" fontId="61" fillId="0" borderId="181" xfId="668" applyFont="1" applyFill="1" applyBorder="1" applyAlignment="1">
      <alignment horizontal="center" vertical="center"/>
    </xf>
    <xf numFmtId="0" fontId="61" fillId="0" borderId="95" xfId="667" applyFont="1" applyBorder="1" applyAlignment="1">
      <alignment horizontal="center" vertical="center" shrinkToFit="1"/>
    </xf>
    <xf numFmtId="0" fontId="61" fillId="0" borderId="35" xfId="667" applyFont="1" applyBorder="1" applyAlignment="1">
      <alignment horizontal="center" vertical="center"/>
    </xf>
    <xf numFmtId="0" fontId="61" fillId="0" borderId="17" xfId="667" applyFont="1" applyBorder="1" applyAlignment="1">
      <alignment vertical="center"/>
    </xf>
    <xf numFmtId="234" fontId="61" fillId="0" borderId="17" xfId="668" applyNumberFormat="1" applyFont="1" applyFill="1" applyBorder="1" applyAlignment="1">
      <alignment vertical="center"/>
    </xf>
    <xf numFmtId="233" fontId="61" fillId="0" borderId="17" xfId="668" applyFont="1" applyFill="1" applyBorder="1" applyAlignment="1">
      <alignment vertical="center"/>
    </xf>
    <xf numFmtId="0" fontId="61" fillId="0" borderId="36" xfId="667" applyFont="1" applyBorder="1" applyAlignment="1">
      <alignment vertical="center" shrinkToFit="1"/>
    </xf>
    <xf numFmtId="234" fontId="61" fillId="0" borderId="106" xfId="668" applyNumberFormat="1" applyFont="1" applyFill="1" applyBorder="1" applyAlignment="1">
      <alignment horizontal="center" vertical="center"/>
    </xf>
    <xf numFmtId="233" fontId="61" fillId="0" borderId="106" xfId="668" applyFont="1" applyFill="1" applyBorder="1" applyAlignment="1">
      <alignment horizontal="center" vertical="center"/>
    </xf>
    <xf numFmtId="0" fontId="61" fillId="0" borderId="47" xfId="667" applyFont="1" applyBorder="1" applyAlignment="1">
      <alignment horizontal="center" vertical="center" shrinkToFit="1"/>
    </xf>
    <xf numFmtId="0" fontId="61" fillId="0" borderId="0" xfId="667" applyFont="1" applyAlignment="1">
      <alignment horizontal="center" vertical="center"/>
    </xf>
    <xf numFmtId="0" fontId="61" fillId="0" borderId="108" xfId="667" applyFont="1" applyBorder="1" applyAlignment="1">
      <alignment horizontal="center" vertical="center"/>
    </xf>
    <xf numFmtId="233" fontId="61" fillId="0" borderId="109" xfId="667" applyNumberFormat="1" applyFont="1" applyBorder="1" applyAlignment="1">
      <alignment horizontal="center" vertical="center"/>
    </xf>
    <xf numFmtId="234" fontId="61" fillId="0" borderId="109" xfId="668" applyNumberFormat="1" applyFont="1" applyFill="1" applyBorder="1" applyAlignment="1">
      <alignment horizontal="center" vertical="center"/>
    </xf>
    <xf numFmtId="233" fontId="61" fillId="0" borderId="109" xfId="668" applyFont="1" applyFill="1" applyBorder="1" applyAlignment="1">
      <alignment horizontal="center" vertical="center"/>
    </xf>
    <xf numFmtId="237" fontId="61" fillId="0" borderId="109" xfId="668" applyNumberFormat="1" applyFont="1" applyFill="1" applyBorder="1" applyAlignment="1">
      <alignment horizontal="center" vertical="center"/>
    </xf>
    <xf numFmtId="234" fontId="61" fillId="0" borderId="172" xfId="668" applyNumberFormat="1" applyFont="1" applyFill="1" applyBorder="1" applyAlignment="1">
      <alignment horizontal="center" vertical="center"/>
    </xf>
    <xf numFmtId="233" fontId="61" fillId="0" borderId="39" xfId="668" applyFont="1" applyFill="1" applyBorder="1" applyAlignment="1">
      <alignment horizontal="center" vertical="center"/>
    </xf>
    <xf numFmtId="233" fontId="61" fillId="0" borderId="172" xfId="668" applyFont="1" applyFill="1" applyBorder="1" applyAlignment="1">
      <alignment horizontal="center" vertical="center"/>
    </xf>
    <xf numFmtId="0" fontId="61" fillId="0" borderId="40" xfId="667" applyFont="1" applyBorder="1" applyAlignment="1">
      <alignment horizontal="center" vertical="center" shrinkToFit="1"/>
    </xf>
    <xf numFmtId="234" fontId="61" fillId="0" borderId="181" xfId="668" applyNumberFormat="1" applyFont="1" applyFill="1" applyBorder="1" applyAlignment="1">
      <alignment horizontal="center" vertical="center"/>
    </xf>
    <xf numFmtId="233" fontId="61" fillId="0" borderId="179" xfId="668" applyFont="1" applyFill="1" applyBorder="1" applyAlignment="1">
      <alignment horizontal="center" vertical="center"/>
    </xf>
    <xf numFmtId="238" fontId="61" fillId="0" borderId="181" xfId="668" applyNumberFormat="1" applyFont="1" applyFill="1" applyBorder="1" applyAlignment="1">
      <alignment horizontal="center" vertical="center"/>
    </xf>
    <xf numFmtId="234" fontId="61" fillId="0" borderId="17" xfId="668" applyNumberFormat="1" applyFont="1" applyFill="1" applyBorder="1" applyAlignment="1">
      <alignment horizontal="center" vertical="center"/>
    </xf>
    <xf numFmtId="0" fontId="61" fillId="0" borderId="36" xfId="667" applyFont="1" applyBorder="1" applyAlignment="1">
      <alignment horizontal="center" vertical="center" shrinkToFit="1"/>
    </xf>
    <xf numFmtId="0" fontId="61" fillId="31" borderId="2" xfId="667" applyFont="1" applyFill="1" applyBorder="1" applyAlignment="1">
      <alignment horizontal="center" vertical="center"/>
    </xf>
    <xf numFmtId="0" fontId="153" fillId="0" borderId="38" xfId="0" applyFont="1" applyBorder="1" applyAlignment="1">
      <alignment horizontal="center" vertical="center"/>
    </xf>
    <xf numFmtId="0" fontId="153" fillId="0" borderId="39" xfId="0" applyFont="1" applyBorder="1" applyAlignment="1">
      <alignment horizontal="center" vertical="center"/>
    </xf>
    <xf numFmtId="233" fontId="61" fillId="0" borderId="188" xfId="668" applyFont="1" applyFill="1" applyBorder="1" applyAlignment="1">
      <alignment horizontal="center" vertical="center"/>
    </xf>
    <xf numFmtId="0" fontId="153" fillId="0" borderId="91" xfId="0" applyFont="1" applyBorder="1" applyAlignment="1">
      <alignment horizontal="center" vertical="center" shrinkToFit="1"/>
    </xf>
    <xf numFmtId="0" fontId="153" fillId="0" borderId="194" xfId="0" applyFont="1" applyBorder="1" applyAlignment="1">
      <alignment horizontal="center" vertical="center"/>
    </xf>
    <xf numFmtId="0" fontId="153" fillId="0" borderId="179" xfId="0" applyFont="1" applyBorder="1" applyAlignment="1">
      <alignment horizontal="center" vertical="center"/>
    </xf>
    <xf numFmtId="233" fontId="61" fillId="0" borderId="196" xfId="668" applyFont="1" applyFill="1" applyBorder="1" applyAlignment="1">
      <alignment horizontal="center" vertical="center"/>
    </xf>
    <xf numFmtId="0" fontId="153" fillId="0" borderId="16" xfId="0" applyFont="1" applyBorder="1" applyAlignment="1">
      <alignment horizontal="center" vertical="center"/>
    </xf>
    <xf numFmtId="0" fontId="153" fillId="0" borderId="181" xfId="0" applyFont="1" applyBorder="1" applyAlignment="1">
      <alignment horizontal="center" vertical="center"/>
    </xf>
    <xf numFmtId="41" fontId="61" fillId="0" borderId="181" xfId="667" applyNumberFormat="1" applyFont="1" applyBorder="1" applyAlignment="1">
      <alignment horizontal="center" vertical="center"/>
    </xf>
    <xf numFmtId="0" fontId="61" fillId="0" borderId="194" xfId="667" applyFont="1" applyBorder="1" applyAlignment="1">
      <alignment horizontal="center" vertical="center"/>
    </xf>
    <xf numFmtId="0" fontId="61" fillId="0" borderId="179" xfId="667" applyFont="1" applyBorder="1" applyAlignment="1">
      <alignment horizontal="center" vertical="center"/>
    </xf>
    <xf numFmtId="234" fontId="61" fillId="0" borderId="179" xfId="668" applyNumberFormat="1" applyFont="1" applyFill="1" applyBorder="1" applyAlignment="1">
      <alignment horizontal="center" vertical="center"/>
    </xf>
    <xf numFmtId="237" fontId="61" fillId="0" borderId="181" xfId="668" applyNumberFormat="1" applyFont="1" applyFill="1" applyBorder="1" applyAlignment="1">
      <alignment horizontal="center" vertical="center"/>
    </xf>
    <xf numFmtId="233" fontId="61" fillId="0" borderId="181" xfId="668" applyFont="1" applyFill="1" applyBorder="1" applyAlignment="1">
      <alignment horizontal="left" vertical="center"/>
    </xf>
    <xf numFmtId="234" fontId="61" fillId="0" borderId="181" xfId="668" applyNumberFormat="1" applyFont="1" applyFill="1" applyBorder="1" applyAlignment="1">
      <alignment horizontal="left" vertical="center"/>
    </xf>
    <xf numFmtId="0" fontId="153" fillId="0" borderId="181" xfId="0" applyFont="1" applyBorder="1" applyAlignment="1">
      <alignment horizontal="left" vertical="center"/>
    </xf>
    <xf numFmtId="0" fontId="61" fillId="0" borderId="38" xfId="0" applyFont="1" applyBorder="1" applyAlignment="1">
      <alignment horizontal="center" vertical="center"/>
    </xf>
    <xf numFmtId="0" fontId="61" fillId="0" borderId="107" xfId="667" applyFont="1" applyBorder="1" applyAlignment="1">
      <alignment horizontal="center" vertical="center"/>
    </xf>
    <xf numFmtId="234" fontId="61" fillId="0" borderId="0" xfId="668" applyNumberFormat="1" applyFont="1" applyFill="1" applyBorder="1" applyAlignment="1">
      <alignment horizontal="center" vertical="center"/>
    </xf>
    <xf numFmtId="233" fontId="61" fillId="0" borderId="0" xfId="668" applyFont="1" applyFill="1" applyBorder="1" applyAlignment="1">
      <alignment horizontal="center" vertical="center"/>
    </xf>
    <xf numFmtId="0" fontId="61" fillId="0" borderId="19" xfId="667" applyFont="1" applyBorder="1" applyAlignment="1">
      <alignment horizontal="center" vertical="center" shrinkToFit="1"/>
    </xf>
    <xf numFmtId="227" fontId="187" fillId="0" borderId="0" xfId="0" applyNumberFormat="1" applyFont="1">
      <alignment vertical="center"/>
    </xf>
    <xf numFmtId="234" fontId="61" fillId="0" borderId="39" xfId="668" applyNumberFormat="1" applyFont="1" applyFill="1" applyBorder="1" applyAlignment="1">
      <alignment horizontal="center" vertical="center"/>
    </xf>
    <xf numFmtId="234" fontId="61" fillId="0" borderId="196" xfId="668" applyNumberFormat="1" applyFont="1" applyFill="1" applyBorder="1" applyAlignment="1">
      <alignment horizontal="center" vertical="center"/>
    </xf>
    <xf numFmtId="0" fontId="61" fillId="0" borderId="113" xfId="0" applyFont="1" applyBorder="1" applyAlignment="1">
      <alignment horizontal="left" vertical="center"/>
    </xf>
    <xf numFmtId="0" fontId="61" fillId="0" borderId="182" xfId="0" applyFont="1" applyBorder="1" applyAlignment="1">
      <alignment horizontal="center" vertical="center"/>
    </xf>
    <xf numFmtId="233" fontId="61" fillId="0" borderId="94" xfId="668" applyFont="1" applyFill="1" applyBorder="1" applyAlignment="1">
      <alignment horizontal="center" vertical="center"/>
    </xf>
    <xf numFmtId="239" fontId="187" fillId="0" borderId="107" xfId="0" applyNumberFormat="1" applyFont="1" applyBorder="1">
      <alignment vertical="center"/>
    </xf>
    <xf numFmtId="239" fontId="187" fillId="0" borderId="0" xfId="0" applyNumberFormat="1" applyFont="1">
      <alignment vertical="center"/>
    </xf>
    <xf numFmtId="180" fontId="61" fillId="0" borderId="2" xfId="0" applyNumberFormat="1" applyFont="1" applyBorder="1" applyAlignment="1">
      <alignment horizontal="center" vertical="center"/>
    </xf>
    <xf numFmtId="0" fontId="61" fillId="0" borderId="60" xfId="0" applyFont="1" applyBorder="1" applyAlignment="1">
      <alignment horizontal="center" vertical="center"/>
    </xf>
    <xf numFmtId="41" fontId="61" fillId="0" borderId="106" xfId="0" applyNumberFormat="1" applyFont="1" applyBorder="1">
      <alignment vertical="center"/>
    </xf>
    <xf numFmtId="41" fontId="61" fillId="0" borderId="60" xfId="0" applyNumberFormat="1" applyFont="1" applyBorder="1">
      <alignment vertical="center"/>
    </xf>
    <xf numFmtId="222" fontId="61" fillId="0" borderId="60" xfId="0" applyNumberFormat="1" applyFont="1" applyBorder="1">
      <alignment vertical="center"/>
    </xf>
    <xf numFmtId="222" fontId="187" fillId="0" borderId="0" xfId="0" applyNumberFormat="1" applyFont="1">
      <alignment vertical="center"/>
    </xf>
    <xf numFmtId="0" fontId="187" fillId="0" borderId="0" xfId="0" applyFont="1" applyAlignment="1">
      <alignment horizontal="left" vertical="center"/>
    </xf>
    <xf numFmtId="0" fontId="61" fillId="0" borderId="107" xfId="0" applyFont="1" applyBorder="1" applyAlignment="1">
      <alignment horizontal="center" vertical="center"/>
    </xf>
    <xf numFmtId="0" fontId="61" fillId="0" borderId="19" xfId="0" applyFont="1" applyBorder="1" applyAlignment="1">
      <alignment horizontal="center" vertical="center"/>
    </xf>
    <xf numFmtId="0" fontId="61" fillId="0" borderId="52" xfId="0" applyFont="1" applyBorder="1" applyAlignment="1">
      <alignment horizontal="center" vertical="center"/>
    </xf>
    <xf numFmtId="227" fontId="61" fillId="0" borderId="52" xfId="0" applyNumberFormat="1" applyFont="1" applyBorder="1" applyAlignment="1">
      <alignment horizontal="right" vertical="center"/>
    </xf>
    <xf numFmtId="197" fontId="61" fillId="0" borderId="52" xfId="0" applyNumberFormat="1" applyFont="1" applyBorder="1" applyAlignment="1">
      <alignment horizontal="right" vertical="center"/>
    </xf>
    <xf numFmtId="41" fontId="61" fillId="0" borderId="52" xfId="0" applyNumberFormat="1" applyFont="1" applyBorder="1" applyAlignment="1">
      <alignment horizontal="right" vertical="center"/>
    </xf>
    <xf numFmtId="227" fontId="187" fillId="0" borderId="0" xfId="0" applyNumberFormat="1" applyFont="1" applyAlignment="1">
      <alignment horizontal="right" vertical="center"/>
    </xf>
    <xf numFmtId="0" fontId="187" fillId="0" borderId="0" xfId="0" applyFont="1" applyAlignment="1">
      <alignment horizontal="center" vertical="center"/>
    </xf>
    <xf numFmtId="240" fontId="61" fillId="0" borderId="52" xfId="0" applyNumberFormat="1" applyFont="1" applyBorder="1" applyAlignment="1">
      <alignment horizontal="right" vertical="center"/>
    </xf>
    <xf numFmtId="240" fontId="187" fillId="0" borderId="0" xfId="0" applyNumberFormat="1" applyFont="1" applyAlignment="1">
      <alignment horizontal="right" vertical="center"/>
    </xf>
    <xf numFmtId="0" fontId="61" fillId="0" borderId="69" xfId="0" applyFont="1" applyBorder="1" applyAlignment="1">
      <alignment horizontal="center" vertical="center"/>
    </xf>
    <xf numFmtId="0" fontId="61" fillId="0" borderId="68" xfId="0" applyFont="1" applyBorder="1" applyAlignment="1">
      <alignment horizontal="center" vertical="center"/>
    </xf>
    <xf numFmtId="0" fontId="61" fillId="0" borderId="1" xfId="0" applyFont="1" applyBorder="1" applyAlignment="1">
      <alignment horizontal="center" vertical="center"/>
    </xf>
    <xf numFmtId="240" fontId="61" fillId="0" borderId="1" xfId="0" applyNumberFormat="1" applyFont="1" applyBorder="1" applyAlignment="1">
      <alignment horizontal="right" vertical="center"/>
    </xf>
    <xf numFmtId="200" fontId="61" fillId="0" borderId="1" xfId="0" applyNumberFormat="1" applyFont="1" applyBorder="1" applyAlignment="1">
      <alignment horizontal="right" vertical="center"/>
    </xf>
    <xf numFmtId="41" fontId="61" fillId="0" borderId="1" xfId="0" applyNumberFormat="1" applyFont="1" applyBorder="1" applyAlignment="1">
      <alignment horizontal="right" vertical="center"/>
    </xf>
    <xf numFmtId="41" fontId="61" fillId="0" borderId="181" xfId="423" applyFont="1" applyFill="1" applyBorder="1" applyAlignment="1">
      <alignment horizontal="center" vertical="center"/>
    </xf>
    <xf numFmtId="0" fontId="98" fillId="0" borderId="69" xfId="0" applyFont="1" applyBorder="1" applyAlignment="1">
      <alignment horizontal="center" vertical="center"/>
    </xf>
    <xf numFmtId="0" fontId="188" fillId="0" borderId="6" xfId="0" applyFont="1" applyBorder="1" applyAlignment="1">
      <alignment horizontal="center" vertical="center"/>
    </xf>
    <xf numFmtId="0" fontId="182" fillId="0" borderId="6" xfId="0" applyFont="1" applyBorder="1">
      <alignment vertical="center"/>
    </xf>
    <xf numFmtId="0" fontId="153" fillId="0" borderId="6" xfId="0" applyFont="1" applyBorder="1">
      <alignment vertical="center"/>
    </xf>
    <xf numFmtId="0" fontId="157" fillId="0" borderId="6" xfId="0" applyFont="1" applyBorder="1">
      <alignment vertical="center"/>
    </xf>
    <xf numFmtId="0" fontId="189" fillId="0" borderId="6" xfId="0" applyFont="1" applyBorder="1">
      <alignment vertical="center"/>
    </xf>
    <xf numFmtId="179" fontId="189" fillId="0" borderId="6" xfId="0" applyNumberFormat="1" applyFont="1" applyBorder="1">
      <alignment vertical="center"/>
    </xf>
    <xf numFmtId="0" fontId="190" fillId="0" borderId="6" xfId="0" applyFont="1" applyBorder="1">
      <alignment vertical="center"/>
    </xf>
    <xf numFmtId="0" fontId="157" fillId="0" borderId="68" xfId="0" applyFont="1" applyBorder="1" applyAlignment="1">
      <alignment horizontal="center" vertical="center"/>
    </xf>
    <xf numFmtId="0" fontId="190" fillId="0" borderId="207" xfId="0" applyFont="1" applyBorder="1">
      <alignment vertical="center"/>
    </xf>
    <xf numFmtId="0" fontId="128" fillId="0" borderId="208" xfId="0" applyFont="1" applyBorder="1" applyAlignment="1">
      <alignment horizontal="center" vertical="center"/>
    </xf>
    <xf numFmtId="0" fontId="128" fillId="0" borderId="155" xfId="0" applyFont="1" applyBorder="1" applyAlignment="1">
      <alignment horizontal="center" vertical="center"/>
    </xf>
    <xf numFmtId="0" fontId="128" fillId="0" borderId="37" xfId="0" applyFont="1" applyBorder="1" applyAlignment="1">
      <alignment horizontal="center" vertical="center"/>
    </xf>
    <xf numFmtId="0" fontId="153" fillId="0" borderId="155" xfId="0" applyFont="1" applyBorder="1">
      <alignment vertical="center"/>
    </xf>
    <xf numFmtId="0" fontId="153" fillId="0" borderId="51" xfId="0" applyFont="1" applyBorder="1">
      <alignment vertical="center"/>
    </xf>
    <xf numFmtId="0" fontId="128" fillId="0" borderId="41" xfId="0" applyFont="1" applyBorder="1" applyAlignment="1">
      <alignment horizontal="center" vertical="center"/>
    </xf>
    <xf numFmtId="200" fontId="188" fillId="0" borderId="37" xfId="0" applyNumberFormat="1" applyFont="1" applyBorder="1">
      <alignment vertical="center"/>
    </xf>
    <xf numFmtId="0" fontId="128" fillId="0" borderId="209" xfId="0" quotePrefix="1" applyFont="1" applyBorder="1" applyAlignment="1">
      <alignment horizontal="center" vertical="center"/>
    </xf>
    <xf numFmtId="0" fontId="128" fillId="0" borderId="210" xfId="0" applyFont="1" applyBorder="1" applyAlignment="1">
      <alignment horizontal="center" vertical="center"/>
    </xf>
    <xf numFmtId="0" fontId="128" fillId="0" borderId="182" xfId="0" applyFont="1" applyBorder="1" applyAlignment="1">
      <alignment horizontal="center" vertical="center"/>
    </xf>
    <xf numFmtId="0" fontId="128" fillId="0" borderId="46" xfId="0" applyFont="1" applyBorder="1" applyAlignment="1">
      <alignment horizontal="center" vertical="center"/>
    </xf>
    <xf numFmtId="0" fontId="128" fillId="0" borderId="182" xfId="0" applyFont="1" applyBorder="1">
      <alignment vertical="center"/>
    </xf>
    <xf numFmtId="0" fontId="153" fillId="0" borderId="182" xfId="0" applyFont="1" applyBorder="1">
      <alignment vertical="center"/>
    </xf>
    <xf numFmtId="0" fontId="153" fillId="0" borderId="54" xfId="0" applyFont="1" applyBorder="1">
      <alignment vertical="center"/>
    </xf>
    <xf numFmtId="0" fontId="128" fillId="0" borderId="113" xfId="0" applyFont="1" applyBorder="1" applyAlignment="1">
      <alignment horizontal="center" vertical="center"/>
    </xf>
    <xf numFmtId="200" fontId="188" fillId="0" borderId="46" xfId="0" applyNumberFormat="1" applyFont="1" applyBorder="1">
      <alignment vertical="center"/>
    </xf>
    <xf numFmtId="0" fontId="128" fillId="0" borderId="211" xfId="0" quotePrefix="1" applyFont="1" applyBorder="1" applyAlignment="1">
      <alignment horizontal="center" vertical="center"/>
    </xf>
    <xf numFmtId="197" fontId="128" fillId="0" borderId="46" xfId="0" applyNumberFormat="1" applyFont="1" applyBorder="1" applyAlignment="1">
      <alignment horizontal="center" vertical="center"/>
    </xf>
    <xf numFmtId="0" fontId="128" fillId="0" borderId="182" xfId="0" quotePrefix="1" applyFont="1" applyBorder="1">
      <alignment vertical="center"/>
    </xf>
    <xf numFmtId="0" fontId="157" fillId="0" borderId="182" xfId="0" applyFont="1" applyBorder="1">
      <alignment vertical="center"/>
    </xf>
    <xf numFmtId="0" fontId="157" fillId="0" borderId="54" xfId="0" applyFont="1" applyBorder="1">
      <alignment vertical="center"/>
    </xf>
    <xf numFmtId="41" fontId="153" fillId="0" borderId="0" xfId="423" applyFont="1" applyFill="1">
      <alignment vertical="center"/>
    </xf>
    <xf numFmtId="0" fontId="128" fillId="0" borderId="212" xfId="0" applyFont="1" applyBorder="1" applyAlignment="1">
      <alignment horizontal="center" vertical="center"/>
    </xf>
    <xf numFmtId="0" fontId="128" fillId="0" borderId="156" xfId="0" applyFont="1" applyBorder="1" applyAlignment="1">
      <alignment horizontal="center" vertical="center"/>
    </xf>
    <xf numFmtId="179" fontId="128" fillId="0" borderId="44" xfId="0" applyNumberFormat="1" applyFont="1" applyBorder="1" applyAlignment="1">
      <alignment horizontal="center" vertical="center"/>
    </xf>
    <xf numFmtId="0" fontId="189" fillId="0" borderId="156" xfId="0" applyFont="1" applyBorder="1">
      <alignment vertical="center"/>
    </xf>
    <xf numFmtId="0" fontId="157" fillId="0" borderId="156" xfId="0" applyFont="1" applyBorder="1">
      <alignment vertical="center"/>
    </xf>
    <xf numFmtId="0" fontId="157" fillId="0" borderId="45" xfId="0" applyFont="1" applyBorder="1">
      <alignment vertical="center"/>
    </xf>
    <xf numFmtId="0" fontId="128" fillId="0" borderId="55" xfId="0" applyFont="1" applyBorder="1" applyAlignment="1">
      <alignment horizontal="center" vertical="center"/>
    </xf>
    <xf numFmtId="0" fontId="128" fillId="0" borderId="44" xfId="0" applyFont="1" applyBorder="1" applyAlignment="1">
      <alignment horizontal="center" vertical="center"/>
    </xf>
    <xf numFmtId="200" fontId="188" fillId="0" borderId="44" xfId="0" applyNumberFormat="1" applyFont="1" applyBorder="1">
      <alignment vertical="center"/>
    </xf>
    <xf numFmtId="0" fontId="128" fillId="0" borderId="213" xfId="0" quotePrefix="1" applyFont="1" applyBorder="1" applyAlignment="1">
      <alignment horizontal="center" vertical="center"/>
    </xf>
    <xf numFmtId="0" fontId="128" fillId="0" borderId="6" xfId="0" applyFont="1" applyBorder="1">
      <alignment vertical="center"/>
    </xf>
    <xf numFmtId="0" fontId="191" fillId="0" borderId="6" xfId="0" applyFont="1" applyBorder="1">
      <alignment vertical="center"/>
    </xf>
    <xf numFmtId="0" fontId="157" fillId="0" borderId="68" xfId="0" applyFont="1" applyBorder="1">
      <alignment vertical="center"/>
    </xf>
    <xf numFmtId="228" fontId="128" fillId="0" borderId="37" xfId="0" applyNumberFormat="1" applyFont="1" applyBorder="1" applyAlignment="1">
      <alignment horizontal="center" vertical="center"/>
    </xf>
    <xf numFmtId="228" fontId="189" fillId="0" borderId="37" xfId="0" applyNumberFormat="1" applyFont="1" applyBorder="1" applyAlignment="1">
      <alignment horizontal="center" vertical="center"/>
    </xf>
    <xf numFmtId="0" fontId="61" fillId="0" borderId="41" xfId="0" applyFont="1" applyBorder="1">
      <alignment vertical="center"/>
    </xf>
    <xf numFmtId="0" fontId="61" fillId="0" borderId="155" xfId="0" applyFont="1" applyBorder="1" applyAlignment="1">
      <alignment horizontal="center" vertical="center"/>
    </xf>
    <xf numFmtId="0" fontId="128" fillId="0" borderId="51" xfId="0" applyFont="1" applyBorder="1" applyAlignment="1">
      <alignment horizontal="center" vertical="center"/>
    </xf>
    <xf numFmtId="200" fontId="128" fillId="0" borderId="41" xfId="0" quotePrefix="1" applyNumberFormat="1" applyFont="1" applyBorder="1">
      <alignment vertical="center"/>
    </xf>
    <xf numFmtId="200" fontId="128" fillId="0" borderId="155" xfId="0" quotePrefix="1" applyNumberFormat="1" applyFont="1" applyBorder="1">
      <alignment vertical="center"/>
    </xf>
    <xf numFmtId="200" fontId="128" fillId="0" borderId="51" xfId="0" quotePrefix="1" applyNumberFormat="1" applyFont="1" applyBorder="1">
      <alignment vertical="center"/>
    </xf>
    <xf numFmtId="0" fontId="128" fillId="0" borderId="214" xfId="0" applyFont="1" applyBorder="1" applyAlignment="1">
      <alignment horizontal="center" vertical="center"/>
    </xf>
    <xf numFmtId="0" fontId="189" fillId="0" borderId="46" xfId="0" applyFont="1" applyBorder="1" applyAlignment="1">
      <alignment horizontal="center" vertical="center"/>
    </xf>
    <xf numFmtId="41" fontId="128" fillId="0" borderId="54" xfId="423" applyFont="1" applyFill="1" applyBorder="1" applyAlignment="1">
      <alignment horizontal="center" vertical="center" shrinkToFit="1"/>
    </xf>
    <xf numFmtId="0" fontId="128" fillId="0" borderId="54" xfId="0" applyFont="1" applyBorder="1">
      <alignment vertical="center"/>
    </xf>
    <xf numFmtId="0" fontId="128" fillId="0" borderId="211" xfId="0" applyFont="1" applyBorder="1" applyAlignment="1">
      <alignment horizontal="center" vertical="center"/>
    </xf>
    <xf numFmtId="0" fontId="192" fillId="0" borderId="46" xfId="0" applyFont="1" applyBorder="1" applyAlignment="1">
      <alignment horizontal="center" vertical="center"/>
    </xf>
    <xf numFmtId="200" fontId="128" fillId="0" borderId="46" xfId="0" applyNumberFormat="1" applyFont="1" applyBorder="1">
      <alignment vertical="center"/>
    </xf>
    <xf numFmtId="197" fontId="128" fillId="0" borderId="46" xfId="0" applyNumberFormat="1" applyFont="1" applyBorder="1" applyAlignment="1">
      <alignment horizontal="right" vertical="center"/>
    </xf>
    <xf numFmtId="197" fontId="189" fillId="0" borderId="46" xfId="0" applyNumberFormat="1" applyFont="1" applyBorder="1" applyAlignment="1">
      <alignment horizontal="right" vertical="center"/>
    </xf>
    <xf numFmtId="41" fontId="128" fillId="0" borderId="46" xfId="423" applyFont="1" applyFill="1" applyBorder="1" applyAlignment="1">
      <alignment horizontal="center" vertical="center"/>
    </xf>
    <xf numFmtId="41" fontId="189" fillId="0" borderId="46" xfId="423" applyFont="1" applyFill="1" applyBorder="1" applyAlignment="1">
      <alignment horizontal="center" vertical="center"/>
    </xf>
    <xf numFmtId="200" fontId="128" fillId="0" borderId="44" xfId="0" applyNumberFormat="1" applyFont="1" applyBorder="1">
      <alignment vertical="center"/>
    </xf>
    <xf numFmtId="0" fontId="128" fillId="0" borderId="213" xfId="0" applyFont="1" applyBorder="1" applyAlignment="1">
      <alignment horizontal="center" vertical="center"/>
    </xf>
    <xf numFmtId="41" fontId="128" fillId="0" borderId="45" xfId="423" applyFont="1" applyFill="1" applyBorder="1" applyAlignment="1">
      <alignment horizontal="center" vertical="center" shrinkToFit="1"/>
    </xf>
    <xf numFmtId="0" fontId="128" fillId="0" borderId="45" xfId="0" applyFont="1" applyBorder="1">
      <alignment vertical="center"/>
    </xf>
    <xf numFmtId="0" fontId="189" fillId="0" borderId="44" xfId="0" applyFont="1" applyBorder="1" applyAlignment="1">
      <alignment horizontal="center" vertical="center"/>
    </xf>
    <xf numFmtId="0" fontId="61" fillId="0" borderId="0" xfId="0" applyFont="1" applyAlignment="1">
      <alignment horizontal="center" vertical="center"/>
    </xf>
    <xf numFmtId="0" fontId="128" fillId="0" borderId="0" xfId="0" applyFont="1" applyAlignment="1">
      <alignment horizontal="center" vertical="center"/>
    </xf>
    <xf numFmtId="200" fontId="128" fillId="0" borderId="0" xfId="0" quotePrefix="1" applyNumberFormat="1" applyFont="1">
      <alignment vertical="center"/>
    </xf>
    <xf numFmtId="0" fontId="128" fillId="0" borderId="6" xfId="0" applyFont="1" applyBorder="1" applyAlignment="1">
      <alignment horizontal="center" vertical="center"/>
    </xf>
    <xf numFmtId="0" fontId="153" fillId="0" borderId="6" xfId="0" applyFont="1" applyBorder="1" applyAlignment="1">
      <alignment horizontal="center" vertical="center"/>
    </xf>
    <xf numFmtId="0" fontId="153" fillId="0" borderId="68" xfId="0" applyFont="1" applyBorder="1">
      <alignment vertical="center"/>
    </xf>
    <xf numFmtId="41" fontId="128" fillId="0" borderId="0" xfId="423" applyFont="1" applyFill="1" applyBorder="1" applyAlignment="1">
      <alignment horizontal="center" vertical="center" shrinkToFit="1"/>
    </xf>
    <xf numFmtId="0" fontId="128" fillId="0" borderId="69" xfId="0" applyFont="1" applyBorder="1" applyAlignment="1">
      <alignment horizontal="center" vertical="center"/>
    </xf>
    <xf numFmtId="0" fontId="128" fillId="0" borderId="1" xfId="0" applyFont="1" applyBorder="1" applyAlignment="1">
      <alignment horizontal="center" vertical="center"/>
    </xf>
    <xf numFmtId="0" fontId="128" fillId="0" borderId="68" xfId="0" applyFont="1" applyBorder="1" applyAlignment="1">
      <alignment horizontal="center" vertical="center"/>
    </xf>
    <xf numFmtId="0" fontId="153" fillId="0" borderId="0" xfId="0" applyFont="1" applyAlignment="1">
      <alignment horizontal="center" vertical="center"/>
    </xf>
    <xf numFmtId="0" fontId="153" fillId="0" borderId="19" xfId="0" applyFont="1" applyBorder="1">
      <alignment vertical="center"/>
    </xf>
    <xf numFmtId="0" fontId="128" fillId="0" borderId="215" xfId="0" applyFont="1" applyBorder="1" applyAlignment="1">
      <alignment horizontal="center" vertical="center"/>
    </xf>
    <xf numFmtId="0" fontId="128" fillId="0" borderId="216" xfId="0" applyFont="1" applyBorder="1" applyAlignment="1">
      <alignment horizontal="center" vertical="center"/>
    </xf>
    <xf numFmtId="0" fontId="128" fillId="0" borderId="54" xfId="0" applyFont="1" applyBorder="1" applyAlignment="1">
      <alignment horizontal="center" vertical="center"/>
    </xf>
    <xf numFmtId="0" fontId="128" fillId="0" borderId="211" xfId="0" applyFont="1" applyBorder="1" applyAlignment="1">
      <alignment horizontal="center" vertical="center" shrinkToFit="1"/>
    </xf>
    <xf numFmtId="0" fontId="128" fillId="0" borderId="217" xfId="0" applyFont="1" applyBorder="1" applyAlignment="1">
      <alignment horizontal="center" vertical="center"/>
    </xf>
    <xf numFmtId="0" fontId="128" fillId="0" borderId="45" xfId="0" applyFont="1" applyBorder="1" applyAlignment="1">
      <alignment horizontal="center" vertical="center"/>
    </xf>
    <xf numFmtId="0" fontId="189" fillId="0" borderId="0" xfId="0" applyFont="1" applyAlignment="1">
      <alignment horizontal="center" vertical="center"/>
    </xf>
    <xf numFmtId="0" fontId="157" fillId="0" borderId="0" xfId="0" applyFont="1" applyAlignment="1">
      <alignment horizontal="center" vertical="center"/>
    </xf>
    <xf numFmtId="0" fontId="157" fillId="0" borderId="19" xfId="0" applyFont="1" applyBorder="1">
      <alignment vertical="center"/>
    </xf>
    <xf numFmtId="41" fontId="192" fillId="0" borderId="37" xfId="423" applyFont="1" applyFill="1" applyBorder="1" applyAlignment="1">
      <alignment vertical="center"/>
    </xf>
    <xf numFmtId="0" fontId="189" fillId="0" borderId="0" xfId="0" applyFont="1">
      <alignment vertical="center"/>
    </xf>
    <xf numFmtId="0" fontId="190" fillId="0" borderId="0" xfId="0" applyFont="1" applyAlignment="1">
      <alignment horizontal="centerContinuous" vertical="center"/>
    </xf>
    <xf numFmtId="0" fontId="157" fillId="0" borderId="19" xfId="0" applyFont="1" applyBorder="1" applyAlignment="1">
      <alignment horizontal="centerContinuous" vertical="center"/>
    </xf>
    <xf numFmtId="200" fontId="128" fillId="0" borderId="1" xfId="0" applyNumberFormat="1" applyFont="1" applyBorder="1">
      <alignment vertical="center"/>
    </xf>
    <xf numFmtId="0" fontId="128" fillId="0" borderId="207" xfId="0" applyFont="1" applyBorder="1" applyAlignment="1">
      <alignment horizontal="center" vertical="center"/>
    </xf>
    <xf numFmtId="0" fontId="61" fillId="0" borderId="6" xfId="0" applyFont="1" applyBorder="1" applyAlignment="1">
      <alignment horizontal="center" vertical="center"/>
    </xf>
    <xf numFmtId="200" fontId="61" fillId="0" borderId="6" xfId="0" applyNumberFormat="1" applyFont="1" applyBorder="1">
      <alignment vertical="center"/>
    </xf>
    <xf numFmtId="0" fontId="61" fillId="0" borderId="207" xfId="0" applyFont="1" applyBorder="1" applyAlignment="1">
      <alignment horizontal="center" vertical="center"/>
    </xf>
    <xf numFmtId="0" fontId="128" fillId="0" borderId="2" xfId="0" applyFont="1" applyBorder="1" applyAlignment="1">
      <alignment horizontal="center" vertical="center"/>
    </xf>
    <xf numFmtId="0" fontId="153" fillId="0" borderId="106" xfId="0" applyFont="1" applyBorder="1" applyAlignment="1">
      <alignment horizontal="center" vertical="center"/>
    </xf>
    <xf numFmtId="0" fontId="153" fillId="0" borderId="47" xfId="0" applyFont="1" applyBorder="1">
      <alignment vertical="center"/>
    </xf>
    <xf numFmtId="0" fontId="128" fillId="0" borderId="60" xfId="0" applyFont="1" applyBorder="1" applyAlignment="1">
      <alignment horizontal="center" vertical="center"/>
    </xf>
    <xf numFmtId="240" fontId="128" fillId="0" borderId="60" xfId="0" applyNumberFormat="1" applyFont="1" applyBorder="1">
      <alignment vertical="center"/>
    </xf>
    <xf numFmtId="0" fontId="128" fillId="0" borderId="218" xfId="0" applyFont="1" applyBorder="1" applyAlignment="1">
      <alignment horizontal="center" vertical="center"/>
    </xf>
    <xf numFmtId="197" fontId="128" fillId="0" borderId="45" xfId="0" applyNumberFormat="1" applyFont="1" applyBorder="1" applyAlignment="1">
      <alignment horizontal="center" vertical="center"/>
    </xf>
    <xf numFmtId="240" fontId="192" fillId="0" borderId="1" xfId="0" applyNumberFormat="1" applyFont="1" applyBorder="1">
      <alignment vertical="center"/>
    </xf>
    <xf numFmtId="0" fontId="128" fillId="0" borderId="107" xfId="0" applyFont="1" applyBorder="1" applyAlignment="1">
      <alignment horizontal="center" vertical="center"/>
    </xf>
    <xf numFmtId="197" fontId="128" fillId="0" borderId="19" xfId="0" applyNumberFormat="1" applyFont="1" applyBorder="1">
      <alignment vertical="center"/>
    </xf>
    <xf numFmtId="240" fontId="128" fillId="0" borderId="1" xfId="0" applyNumberFormat="1" applyFont="1" applyBorder="1">
      <alignment vertical="center"/>
    </xf>
    <xf numFmtId="0" fontId="128" fillId="0" borderId="108" xfId="0" applyFont="1" applyBorder="1" applyAlignment="1">
      <alignment horizontal="center" vertical="center"/>
    </xf>
    <xf numFmtId="0" fontId="128" fillId="0" borderId="109" xfId="0" applyFont="1" applyBorder="1" applyAlignment="1">
      <alignment horizontal="center" vertical="center"/>
    </xf>
    <xf numFmtId="197" fontId="128" fillId="0" borderId="49" xfId="0" applyNumberFormat="1" applyFont="1" applyBorder="1">
      <alignment vertical="center"/>
    </xf>
    <xf numFmtId="197" fontId="128" fillId="0" borderId="0" xfId="0" applyNumberFormat="1" applyFont="1">
      <alignment vertical="center"/>
    </xf>
    <xf numFmtId="222" fontId="193" fillId="40" borderId="1" xfId="0" applyNumberFormat="1" applyFont="1" applyFill="1" applyBorder="1" applyAlignment="1">
      <alignment horizontal="center" vertical="center"/>
    </xf>
    <xf numFmtId="0" fontId="99" fillId="0" borderId="0" xfId="615" applyFont="1" applyAlignment="1">
      <alignment horizontal="center" vertical="center"/>
    </xf>
    <xf numFmtId="0" fontId="62" fillId="0" borderId="0" xfId="615" applyFont="1" applyAlignment="1">
      <alignment vertical="center"/>
    </xf>
    <xf numFmtId="0" fontId="82" fillId="0" borderId="0" xfId="0" applyFont="1">
      <alignment vertical="center"/>
    </xf>
    <xf numFmtId="41" fontId="126" fillId="36" borderId="198" xfId="429" applyFont="1" applyFill="1" applyBorder="1" applyAlignment="1">
      <alignment vertical="center"/>
    </xf>
    <xf numFmtId="41" fontId="126" fillId="36" borderId="186" xfId="429" applyFont="1" applyFill="1" applyBorder="1" applyAlignment="1">
      <alignment horizontal="center" vertical="center"/>
    </xf>
    <xf numFmtId="0" fontId="82" fillId="0" borderId="0" xfId="0" applyFont="1" applyAlignment="1" applyProtection="1">
      <alignment horizontal="left" vertical="center"/>
      <protection locked="0"/>
    </xf>
    <xf numFmtId="0" fontId="82" fillId="0" borderId="0" xfId="0" applyFont="1" applyAlignment="1">
      <alignment horizontal="left" vertical="center"/>
    </xf>
    <xf numFmtId="41" fontId="82" fillId="0" borderId="0" xfId="0" applyNumberFormat="1" applyFont="1">
      <alignment vertical="center"/>
    </xf>
    <xf numFmtId="0" fontId="82" fillId="0" borderId="0" xfId="0" applyFont="1" applyAlignment="1">
      <alignment horizontal="right" vertical="center"/>
    </xf>
    <xf numFmtId="41" fontId="82" fillId="0" borderId="226" xfId="0" applyNumberFormat="1" applyFont="1" applyBorder="1" applyAlignment="1">
      <alignment horizontal="center" vertical="center" shrinkToFit="1"/>
    </xf>
    <xf numFmtId="0" fontId="82" fillId="0" borderId="226" xfId="0" applyFont="1" applyBorder="1" applyAlignment="1">
      <alignment horizontal="center" vertical="center" shrinkToFit="1"/>
    </xf>
    <xf numFmtId="41" fontId="82" fillId="0" borderId="18" xfId="0" applyNumberFormat="1" applyFont="1" applyBorder="1" applyAlignment="1">
      <alignment horizontal="center" vertical="center" shrinkToFit="1"/>
    </xf>
    <xf numFmtId="43" fontId="82" fillId="0" borderId="0" xfId="0" applyNumberFormat="1" applyFont="1">
      <alignment vertical="center"/>
    </xf>
    <xf numFmtId="41" fontId="82" fillId="0" borderId="52" xfId="0" applyNumberFormat="1" applyFont="1" applyBorder="1" applyAlignment="1">
      <alignment horizontal="center" vertical="center" shrinkToFit="1"/>
    </xf>
    <xf numFmtId="0" fontId="82" fillId="0" borderId="107" xfId="0" applyFont="1" applyBorder="1" applyAlignment="1">
      <alignment horizontal="center" vertical="center"/>
    </xf>
    <xf numFmtId="0" fontId="82" fillId="0" borderId="199" xfId="0" applyFont="1" applyBorder="1" applyAlignment="1">
      <alignment horizontal="center" vertical="center"/>
    </xf>
    <xf numFmtId="41" fontId="82" fillId="0" borderId="71" xfId="0" applyNumberFormat="1" applyFont="1" applyBorder="1" applyAlignment="1">
      <alignment horizontal="center" vertical="center" shrinkToFit="1"/>
    </xf>
    <xf numFmtId="0" fontId="82" fillId="0" borderId="129" xfId="0" applyFont="1" applyBorder="1" applyAlignment="1">
      <alignment horizontal="center" vertical="center"/>
    </xf>
    <xf numFmtId="0" fontId="82" fillId="0" borderId="130" xfId="0" applyFont="1" applyBorder="1" applyAlignment="1">
      <alignment horizontal="center" vertical="center"/>
    </xf>
    <xf numFmtId="0" fontId="82" fillId="0" borderId="131" xfId="0" applyFont="1" applyBorder="1" applyAlignment="1">
      <alignment horizontal="center" vertical="center"/>
    </xf>
    <xf numFmtId="41" fontId="82" fillId="0" borderId="0" xfId="0" applyNumberFormat="1" applyFont="1" applyAlignment="1">
      <alignment horizontal="center" vertical="center"/>
    </xf>
    <xf numFmtId="43" fontId="153" fillId="0" borderId="0" xfId="0" applyNumberFormat="1" applyFont="1">
      <alignment vertical="center"/>
    </xf>
    <xf numFmtId="0" fontId="182" fillId="0" borderId="0" xfId="669" applyFont="1" applyAlignment="1">
      <alignment vertical="center"/>
    </xf>
    <xf numFmtId="0" fontId="74" fillId="0" borderId="0" xfId="669" applyFont="1" applyAlignment="1">
      <alignment vertical="center"/>
    </xf>
    <xf numFmtId="0" fontId="195" fillId="0" borderId="0" xfId="669" applyFont="1" applyAlignment="1">
      <alignment vertical="center"/>
    </xf>
    <xf numFmtId="0" fontId="185" fillId="0" borderId="0" xfId="669" applyFont="1" applyAlignment="1">
      <alignment vertical="center"/>
    </xf>
    <xf numFmtId="0" fontId="5" fillId="0" borderId="0" xfId="670" applyAlignment="1">
      <alignment horizontal="center" vertical="center"/>
    </xf>
    <xf numFmtId="0" fontId="5" fillId="0" borderId="0" xfId="670" applyAlignment="1"/>
    <xf numFmtId="0" fontId="5" fillId="0" borderId="0" xfId="670" applyAlignment="1">
      <alignment horizontal="left"/>
    </xf>
    <xf numFmtId="0" fontId="5" fillId="0" borderId="109" xfId="670" applyBorder="1" applyAlignment="1">
      <alignment horizontal="left"/>
    </xf>
    <xf numFmtId="0" fontId="5" fillId="0" borderId="1" xfId="670" applyBorder="1" applyAlignment="1">
      <alignment horizontal="center" vertical="center"/>
    </xf>
    <xf numFmtId="0" fontId="197" fillId="0" borderId="108" xfId="670" applyFont="1" applyBorder="1" applyAlignment="1">
      <alignment horizontal="center" vertical="center"/>
    </xf>
    <xf numFmtId="0" fontId="5" fillId="0" borderId="52" xfId="670" applyBorder="1" applyAlignment="1">
      <alignment horizontal="center" vertical="center"/>
    </xf>
    <xf numFmtId="0" fontId="5" fillId="0" borderId="49" xfId="670" applyBorder="1" applyAlignment="1">
      <alignment horizontal="center" vertical="center"/>
    </xf>
    <xf numFmtId="0" fontId="5" fillId="0" borderId="18" xfId="670" applyBorder="1" applyAlignment="1">
      <alignment horizontal="center" vertical="center"/>
    </xf>
    <xf numFmtId="0" fontId="5" fillId="0" borderId="108" xfId="670" applyBorder="1" applyAlignment="1">
      <alignment horizontal="center" vertical="center"/>
    </xf>
    <xf numFmtId="0" fontId="5" fillId="0" borderId="107" xfId="670" applyBorder="1" applyAlignment="1">
      <alignment horizontal="center" vertical="center"/>
    </xf>
    <xf numFmtId="0" fontId="5" fillId="0" borderId="68" xfId="670" applyBorder="1" applyAlignment="1">
      <alignment horizontal="center" vertical="center"/>
    </xf>
    <xf numFmtId="0" fontId="197" fillId="0" borderId="1" xfId="670" applyFont="1" applyBorder="1" applyAlignment="1">
      <alignment horizontal="center" vertical="center"/>
    </xf>
    <xf numFmtId="0" fontId="5" fillId="0" borderId="69" xfId="670" applyBorder="1" applyAlignment="1">
      <alignment horizontal="center" vertical="center"/>
    </xf>
    <xf numFmtId="0" fontId="197" fillId="0" borderId="69" xfId="670" applyFont="1" applyBorder="1" applyAlignment="1">
      <alignment horizontal="center" vertical="center"/>
    </xf>
    <xf numFmtId="0" fontId="5" fillId="0" borderId="60" xfId="670" applyBorder="1" applyAlignment="1">
      <alignment horizontal="center" vertical="center"/>
    </xf>
    <xf numFmtId="0" fontId="5" fillId="0" borderId="2" xfId="670" applyBorder="1" applyAlignment="1">
      <alignment horizontal="center" vertical="center"/>
    </xf>
    <xf numFmtId="0" fontId="5" fillId="0" borderId="47" xfId="670" applyBorder="1" applyAlignment="1">
      <alignment horizontal="center" vertical="center"/>
    </xf>
    <xf numFmtId="0" fontId="199" fillId="0" borderId="1" xfId="670" applyFont="1" applyBorder="1" applyAlignment="1">
      <alignment horizontal="center" vertical="center" wrapText="1"/>
    </xf>
    <xf numFmtId="0" fontId="5" fillId="0" borderId="19" xfId="670" applyBorder="1" applyAlignment="1">
      <alignment horizontal="center" vertical="center"/>
    </xf>
    <xf numFmtId="0" fontId="5" fillId="0" borderId="1" xfId="670" applyBorder="1" applyAlignment="1">
      <alignment horizontal="center" vertical="center" shrinkToFit="1"/>
    </xf>
    <xf numFmtId="0" fontId="125" fillId="0" borderId="0" xfId="670" applyFont="1" applyAlignment="1">
      <alignment horizontal="center" vertical="center"/>
    </xf>
    <xf numFmtId="222" fontId="130" fillId="0" borderId="0" xfId="671" applyNumberFormat="1" applyFont="1" applyBorder="1" applyAlignment="1">
      <alignment horizontal="center" vertical="center"/>
    </xf>
    <xf numFmtId="0" fontId="5" fillId="0" borderId="0" xfId="670">
      <alignment vertical="center"/>
    </xf>
    <xf numFmtId="0" fontId="125" fillId="0" borderId="109" xfId="670" applyFont="1" applyBorder="1" applyAlignment="1">
      <alignment horizontal="left"/>
    </xf>
    <xf numFmtId="0" fontId="125" fillId="0" borderId="109" xfId="670" applyFont="1" applyBorder="1" applyAlignment="1">
      <alignment horizontal="center"/>
    </xf>
    <xf numFmtId="222" fontId="130" fillId="0" borderId="109" xfId="671" applyNumberFormat="1" applyFont="1" applyBorder="1" applyAlignment="1">
      <alignment horizontal="center"/>
    </xf>
    <xf numFmtId="0" fontId="136" fillId="0" borderId="0" xfId="670" applyFont="1">
      <alignment vertical="center"/>
    </xf>
    <xf numFmtId="0" fontId="125" fillId="38" borderId="35" xfId="670" applyFont="1" applyFill="1" applyBorder="1" applyAlignment="1">
      <alignment horizontal="center" vertical="center"/>
    </xf>
    <xf numFmtId="0" fontId="125" fillId="38" borderId="158" xfId="670" applyFont="1" applyFill="1" applyBorder="1" applyAlignment="1">
      <alignment horizontal="center" vertical="center"/>
    </xf>
    <xf numFmtId="0" fontId="125" fillId="38" borderId="17" xfId="670" applyFont="1" applyFill="1" applyBorder="1" applyAlignment="1">
      <alignment horizontal="center" vertical="center"/>
    </xf>
    <xf numFmtId="0" fontId="125" fillId="38" borderId="17" xfId="670" applyFont="1" applyFill="1" applyBorder="1" applyAlignment="1">
      <alignment horizontal="center" vertical="center" wrapText="1"/>
    </xf>
    <xf numFmtId="0" fontId="126" fillId="0" borderId="124" xfId="670" applyFont="1" applyBorder="1" applyAlignment="1">
      <alignment horizontal="left" vertical="center"/>
    </xf>
    <xf numFmtId="0" fontId="125" fillId="0" borderId="43" xfId="670" applyFont="1" applyBorder="1" applyAlignment="1">
      <alignment horizontal="center" vertical="center"/>
    </xf>
    <xf numFmtId="222" fontId="130" fillId="0" borderId="43" xfId="671" applyNumberFormat="1" applyFont="1" applyBorder="1" applyAlignment="1">
      <alignment horizontal="center" vertical="center" shrinkToFit="1"/>
    </xf>
    <xf numFmtId="0" fontId="125" fillId="0" borderId="178" xfId="670" applyFont="1" applyBorder="1" applyAlignment="1">
      <alignment horizontal="center" vertical="center" shrinkToFit="1"/>
    </xf>
    <xf numFmtId="0" fontId="125" fillId="0" borderId="179" xfId="670" applyFont="1" applyBorder="1" applyAlignment="1">
      <alignment horizontal="center" vertical="center" shrinkToFit="1"/>
    </xf>
    <xf numFmtId="0" fontId="125" fillId="0" borderId="56" xfId="670" applyFont="1" applyBorder="1" applyAlignment="1">
      <alignment horizontal="center" vertical="center"/>
    </xf>
    <xf numFmtId="0" fontId="125" fillId="0" borderId="194" xfId="670" applyFont="1" applyBorder="1" applyAlignment="1">
      <alignment horizontal="center" vertical="center"/>
    </xf>
    <xf numFmtId="0" fontId="125" fillId="0" borderId="195" xfId="670" applyFont="1" applyBorder="1" applyAlignment="1">
      <alignment horizontal="center" vertical="center"/>
    </xf>
    <xf numFmtId="0" fontId="137" fillId="0" borderId="180" xfId="670" applyFont="1" applyBorder="1" applyAlignment="1">
      <alignment vertical="center" shrinkToFit="1"/>
    </xf>
    <xf numFmtId="0" fontId="125" fillId="0" borderId="113" xfId="670" applyFont="1" applyBorder="1" applyAlignment="1">
      <alignment horizontal="left" vertical="center"/>
    </xf>
    <xf numFmtId="0" fontId="125" fillId="0" borderId="46" xfId="670" applyFont="1" applyBorder="1" applyAlignment="1">
      <alignment horizontal="center" vertical="center"/>
    </xf>
    <xf numFmtId="222" fontId="130" fillId="0" borderId="46" xfId="671" applyNumberFormat="1" applyFont="1" applyFill="1" applyBorder="1" applyAlignment="1">
      <alignment horizontal="center" vertical="center" shrinkToFit="1"/>
    </xf>
    <xf numFmtId="179" fontId="125" fillId="0" borderId="94" xfId="670" applyNumberFormat="1" applyFont="1" applyBorder="1" applyAlignment="1">
      <alignment horizontal="center" vertical="center" shrinkToFit="1"/>
    </xf>
    <xf numFmtId="2" fontId="125" fillId="0" borderId="181" xfId="670" applyNumberFormat="1" applyFont="1" applyBorder="1" applyAlignment="1">
      <alignment horizontal="center" vertical="center" shrinkToFit="1"/>
    </xf>
    <xf numFmtId="227" fontId="61" fillId="0" borderId="181" xfId="670" applyNumberFormat="1" applyFont="1" applyBorder="1" applyAlignment="1">
      <alignment horizontal="center" vertical="center" shrinkToFit="1"/>
    </xf>
    <xf numFmtId="2" fontId="125" fillId="0" borderId="94" xfId="670" applyNumberFormat="1" applyFont="1" applyBorder="1" applyAlignment="1">
      <alignment horizontal="center" vertical="center" shrinkToFit="1"/>
    </xf>
    <xf numFmtId="179" fontId="125" fillId="0" borderId="181" xfId="670" applyNumberFormat="1" applyFont="1" applyBorder="1" applyAlignment="1">
      <alignment horizontal="center" vertical="center" shrinkToFit="1"/>
    </xf>
    <xf numFmtId="179" fontId="125" fillId="0" borderId="95" xfId="670" applyNumberFormat="1" applyFont="1" applyBorder="1" applyAlignment="1">
      <alignment horizontal="center" vertical="center" shrinkToFit="1"/>
    </xf>
    <xf numFmtId="228" fontId="125" fillId="0" borderId="54" xfId="670" applyNumberFormat="1" applyFont="1" applyBorder="1" applyAlignment="1">
      <alignment horizontal="center" vertical="center"/>
    </xf>
    <xf numFmtId="0" fontId="125" fillId="0" borderId="16" xfId="670" applyFont="1" applyBorder="1" applyAlignment="1">
      <alignment horizontal="center" vertical="center" wrapText="1"/>
    </xf>
    <xf numFmtId="0" fontId="125" fillId="0" borderId="96" xfId="670" applyFont="1" applyBorder="1" applyAlignment="1">
      <alignment horizontal="center" vertical="center" wrapText="1"/>
    </xf>
    <xf numFmtId="0" fontId="137" fillId="0" borderId="95" xfId="670" applyFont="1" applyBorder="1" applyAlignment="1">
      <alignment vertical="center" shrinkToFit="1"/>
    </xf>
    <xf numFmtId="0" fontId="138" fillId="0" borderId="0" xfId="670" applyFont="1">
      <alignment vertical="center"/>
    </xf>
    <xf numFmtId="0" fontId="5" fillId="0" borderId="107" xfId="670" applyBorder="1">
      <alignment vertical="center"/>
    </xf>
    <xf numFmtId="232" fontId="5" fillId="0" borderId="0" xfId="670" applyNumberFormat="1">
      <alignment vertical="center"/>
    </xf>
    <xf numFmtId="2" fontId="5" fillId="0" borderId="0" xfId="670" applyNumberFormat="1">
      <alignment vertical="center"/>
    </xf>
    <xf numFmtId="0" fontId="126" fillId="35" borderId="113" xfId="670" applyFont="1" applyFill="1" applyBorder="1" applyAlignment="1">
      <alignment horizontal="left" vertical="center"/>
    </xf>
    <xf numFmtId="0" fontId="125" fillId="35" borderId="46" xfId="670" applyFont="1" applyFill="1" applyBorder="1" applyAlignment="1">
      <alignment horizontal="center" vertical="center"/>
    </xf>
    <xf numFmtId="222" fontId="130" fillId="35" borderId="46" xfId="671" applyNumberFormat="1" applyFont="1" applyFill="1" applyBorder="1" applyAlignment="1">
      <alignment horizontal="center" vertical="center" shrinkToFit="1"/>
    </xf>
    <xf numFmtId="179" fontId="125" fillId="35" borderId="94" xfId="670" applyNumberFormat="1" applyFont="1" applyFill="1" applyBorder="1" applyAlignment="1">
      <alignment horizontal="center" vertical="center" shrinkToFit="1"/>
    </xf>
    <xf numFmtId="179" fontId="125" fillId="35" borderId="181" xfId="670" applyNumberFormat="1" applyFont="1" applyFill="1" applyBorder="1" applyAlignment="1">
      <alignment horizontal="center" vertical="center" shrinkToFit="1"/>
    </xf>
    <xf numFmtId="227" fontId="61" fillId="35" borderId="181" xfId="670" applyNumberFormat="1" applyFont="1" applyFill="1" applyBorder="1" applyAlignment="1">
      <alignment horizontal="center" vertical="center" shrinkToFit="1"/>
    </xf>
    <xf numFmtId="2" fontId="125" fillId="35" borderId="94" xfId="670" applyNumberFormat="1" applyFont="1" applyFill="1" applyBorder="1" applyAlignment="1">
      <alignment horizontal="center" vertical="center" shrinkToFit="1"/>
    </xf>
    <xf numFmtId="2" fontId="125" fillId="35" borderId="181" xfId="670" applyNumberFormat="1" applyFont="1" applyFill="1" applyBorder="1" applyAlignment="1">
      <alignment horizontal="center" vertical="center" shrinkToFit="1"/>
    </xf>
    <xf numFmtId="179" fontId="125" fillId="35" borderId="95" xfId="670" applyNumberFormat="1" applyFont="1" applyFill="1" applyBorder="1" applyAlignment="1">
      <alignment horizontal="center" vertical="center" shrinkToFit="1"/>
    </xf>
    <xf numFmtId="228" fontId="125" fillId="35" borderId="54" xfId="670" applyNumberFormat="1" applyFont="1" applyFill="1" applyBorder="1" applyAlignment="1">
      <alignment horizontal="center" vertical="center"/>
    </xf>
    <xf numFmtId="0" fontId="126" fillId="35" borderId="16" xfId="670" applyFont="1" applyFill="1" applyBorder="1" applyAlignment="1">
      <alignment horizontal="center" vertical="center" wrapText="1"/>
    </xf>
    <xf numFmtId="0" fontId="126" fillId="35" borderId="96" xfId="670" applyFont="1" applyFill="1" applyBorder="1" applyAlignment="1">
      <alignment horizontal="center" vertical="center" wrapText="1"/>
    </xf>
    <xf numFmtId="0" fontId="125" fillId="35" borderId="113" xfId="670" applyFont="1" applyFill="1" applyBorder="1" applyAlignment="1">
      <alignment horizontal="left" vertical="center"/>
    </xf>
    <xf numFmtId="0" fontId="125" fillId="35" borderId="96" xfId="670" applyFont="1" applyFill="1" applyBorder="1" applyAlignment="1">
      <alignment horizontal="center" vertical="center" wrapText="1"/>
    </xf>
    <xf numFmtId="0" fontId="125" fillId="35" borderId="16" xfId="670" applyFont="1" applyFill="1" applyBorder="1" applyAlignment="1">
      <alignment horizontal="center" vertical="center" wrapText="1"/>
    </xf>
    <xf numFmtId="0" fontId="125" fillId="35" borderId="181" xfId="670" applyFont="1" applyFill="1" applyBorder="1" applyAlignment="1">
      <alignment horizontal="center" vertical="center" shrinkToFit="1"/>
    </xf>
    <xf numFmtId="179" fontId="125" fillId="35" borderId="178" xfId="670" applyNumberFormat="1" applyFont="1" applyFill="1" applyBorder="1" applyAlignment="1">
      <alignment horizontal="center" vertical="center" shrinkToFit="1"/>
    </xf>
    <xf numFmtId="2" fontId="125" fillId="35" borderId="179" xfId="670" applyNumberFormat="1" applyFont="1" applyFill="1" applyBorder="1" applyAlignment="1">
      <alignment horizontal="center" vertical="center" shrinkToFit="1"/>
    </xf>
    <xf numFmtId="197" fontId="61" fillId="35" borderId="181" xfId="670" applyNumberFormat="1" applyFont="1" applyFill="1" applyBorder="1" applyAlignment="1">
      <alignment horizontal="center" vertical="center" shrinkToFit="1"/>
    </xf>
    <xf numFmtId="197" fontId="61" fillId="35" borderId="96" xfId="670" applyNumberFormat="1" applyFont="1" applyFill="1" applyBorder="1" applyAlignment="1">
      <alignment horizontal="center" vertical="center" shrinkToFit="1"/>
    </xf>
    <xf numFmtId="197" fontId="61" fillId="35" borderId="16" xfId="670" applyNumberFormat="1" applyFont="1" applyFill="1" applyBorder="1" applyAlignment="1">
      <alignment horizontal="center" vertical="center" shrinkToFit="1"/>
    </xf>
    <xf numFmtId="0" fontId="125" fillId="35" borderId="16" xfId="670" applyFont="1" applyFill="1" applyBorder="1" applyAlignment="1">
      <alignment horizontal="center" vertical="center"/>
    </xf>
    <xf numFmtId="0" fontId="125" fillId="35" borderId="96" xfId="670" applyFont="1" applyFill="1" applyBorder="1" applyAlignment="1">
      <alignment horizontal="center" vertical="center"/>
    </xf>
    <xf numFmtId="0" fontId="125" fillId="0" borderId="16" xfId="670" applyFont="1" applyBorder="1" applyAlignment="1">
      <alignment horizontal="center" vertical="center"/>
    </xf>
    <xf numFmtId="0" fontId="125" fillId="0" borderId="96" xfId="670" applyFont="1" applyBorder="1" applyAlignment="1">
      <alignment horizontal="center" vertical="center"/>
    </xf>
    <xf numFmtId="0" fontId="128" fillId="0" borderId="16" xfId="670" applyFont="1" applyBorder="1" applyAlignment="1">
      <alignment horizontal="center" vertical="center" wrapText="1" shrinkToFit="1"/>
    </xf>
    <xf numFmtId="0" fontId="128" fillId="0" borderId="96" xfId="670" applyFont="1" applyBorder="1" applyAlignment="1">
      <alignment horizontal="center" vertical="center" wrapText="1" shrinkToFit="1"/>
    </xf>
    <xf numFmtId="0" fontId="125" fillId="0" borderId="16" xfId="670" applyFont="1" applyBorder="1" applyAlignment="1">
      <alignment horizontal="center" vertical="center" shrinkToFit="1"/>
    </xf>
    <xf numFmtId="0" fontId="125" fillId="0" borderId="96" xfId="670" applyFont="1" applyBorder="1" applyAlignment="1">
      <alignment horizontal="center" vertical="center" shrinkToFit="1"/>
    </xf>
    <xf numFmtId="0" fontId="125" fillId="35" borderId="113" xfId="670" applyFont="1" applyFill="1" applyBorder="1" applyAlignment="1">
      <alignment horizontal="left" vertical="center" shrinkToFit="1"/>
    </xf>
    <xf numFmtId="41" fontId="0" fillId="0" borderId="0" xfId="671" applyFont="1">
      <alignment vertical="center"/>
    </xf>
    <xf numFmtId="1" fontId="125" fillId="35" borderId="94" xfId="670" applyNumberFormat="1" applyFont="1" applyFill="1" applyBorder="1" applyAlignment="1">
      <alignment horizontal="center" vertical="center" shrinkToFit="1"/>
    </xf>
    <xf numFmtId="1" fontId="125" fillId="0" borderId="94" xfId="670" applyNumberFormat="1" applyFont="1" applyBorder="1" applyAlignment="1">
      <alignment horizontal="center" vertical="center" shrinkToFit="1"/>
    </xf>
    <xf numFmtId="179" fontId="128" fillId="0" borderId="181" xfId="670" applyNumberFormat="1" applyFont="1" applyBorder="1" applyAlignment="1">
      <alignment horizontal="center" vertical="center" shrinkToFit="1"/>
    </xf>
    <xf numFmtId="0" fontId="125" fillId="35" borderId="94" xfId="670" applyFont="1" applyFill="1" applyBorder="1" applyAlignment="1">
      <alignment horizontal="center" vertical="center" shrinkToFit="1"/>
    </xf>
    <xf numFmtId="216" fontId="125" fillId="35" borderId="181" xfId="670" applyNumberFormat="1" applyFont="1" applyFill="1" applyBorder="1" applyAlignment="1">
      <alignment horizontal="center" vertical="center" shrinkToFit="1"/>
    </xf>
    <xf numFmtId="0" fontId="126" fillId="0" borderId="113" xfId="670" applyFont="1" applyBorder="1" applyAlignment="1">
      <alignment horizontal="left" vertical="center"/>
    </xf>
    <xf numFmtId="0" fontId="126" fillId="0" borderId="16" xfId="670" applyFont="1" applyBorder="1" applyAlignment="1">
      <alignment horizontal="center" vertical="center" wrapText="1"/>
    </xf>
    <xf numFmtId="0" fontId="125" fillId="0" borderId="181" xfId="670" applyFont="1" applyBorder="1" applyAlignment="1">
      <alignment horizontal="center" vertical="center" shrinkToFit="1"/>
    </xf>
    <xf numFmtId="2" fontId="125" fillId="35" borderId="16" xfId="670" applyNumberFormat="1" applyFont="1" applyFill="1" applyBorder="1" applyAlignment="1">
      <alignment horizontal="center" vertical="center" shrinkToFit="1"/>
    </xf>
    <xf numFmtId="0" fontId="125" fillId="0" borderId="113" xfId="670" applyFont="1" applyBorder="1" applyAlignment="1">
      <alignment horizontal="left" vertical="center" shrinkToFit="1"/>
    </xf>
    <xf numFmtId="0" fontId="138" fillId="0" borderId="95" xfId="670" applyFont="1" applyBorder="1" applyAlignment="1">
      <alignment vertical="center" shrinkToFit="1"/>
    </xf>
    <xf numFmtId="0" fontId="126" fillId="0" borderId="44" xfId="670" applyFont="1" applyBorder="1" applyAlignment="1">
      <alignment horizontal="center" vertical="center"/>
    </xf>
    <xf numFmtId="222" fontId="129" fillId="0" borderId="44" xfId="671" applyNumberFormat="1" applyFont="1" applyBorder="1" applyAlignment="1">
      <alignment horizontal="center" vertical="center" shrinkToFit="1"/>
    </xf>
    <xf numFmtId="179" fontId="125" fillId="0" borderId="158" xfId="670" applyNumberFormat="1" applyFont="1" applyBorder="1" applyAlignment="1">
      <alignment horizontal="center" vertical="center" shrinkToFit="1"/>
    </xf>
    <xf numFmtId="2" fontId="126" fillId="0" borderId="17" xfId="670" applyNumberFormat="1" applyFont="1" applyBorder="1" applyAlignment="1">
      <alignment horizontal="center" vertical="center" shrinkToFit="1"/>
    </xf>
    <xf numFmtId="227" fontId="74" fillId="0" borderId="17" xfId="670" applyNumberFormat="1" applyFont="1" applyBorder="1" applyAlignment="1">
      <alignment horizontal="center" vertical="center" shrinkToFit="1"/>
    </xf>
    <xf numFmtId="2" fontId="126" fillId="0" borderId="35" xfId="670" applyNumberFormat="1" applyFont="1" applyBorder="1" applyAlignment="1">
      <alignment horizontal="center" vertical="center" shrinkToFit="1"/>
    </xf>
    <xf numFmtId="2" fontId="126" fillId="0" borderId="158" xfId="670" applyNumberFormat="1" applyFont="1" applyBorder="1" applyAlignment="1">
      <alignment horizontal="center" vertical="center" shrinkToFit="1"/>
    </xf>
    <xf numFmtId="2" fontId="126" fillId="0" borderId="36" xfId="670" applyNumberFormat="1" applyFont="1" applyBorder="1" applyAlignment="1">
      <alignment horizontal="center" vertical="center" shrinkToFit="1"/>
    </xf>
    <xf numFmtId="228" fontId="126" fillId="0" borderId="45" xfId="670" applyNumberFormat="1" applyFont="1" applyBorder="1" applyAlignment="1">
      <alignment horizontal="center" vertical="center"/>
    </xf>
    <xf numFmtId="0" fontId="125" fillId="0" borderId="189" xfId="670" applyFont="1" applyBorder="1" applyAlignment="1">
      <alignment horizontal="center" vertical="center" wrapText="1"/>
    </xf>
    <xf numFmtId="0" fontId="138" fillId="0" borderId="36" xfId="670" applyFont="1" applyBorder="1" applyAlignment="1">
      <alignment vertical="center" shrinkToFit="1"/>
    </xf>
    <xf numFmtId="0" fontId="125" fillId="0" borderId="191" xfId="670" applyFont="1" applyBorder="1" applyAlignment="1">
      <alignment horizontal="center" vertical="center"/>
    </xf>
    <xf numFmtId="222" fontId="130" fillId="0" borderId="191" xfId="671" applyNumberFormat="1" applyFont="1" applyBorder="1" applyAlignment="1">
      <alignment horizontal="center" vertical="center"/>
    </xf>
    <xf numFmtId="41" fontId="125" fillId="0" borderId="191" xfId="426" applyFont="1" applyBorder="1" applyAlignment="1">
      <alignment horizontal="center" vertical="center"/>
    </xf>
    <xf numFmtId="225" fontId="128" fillId="0" borderId="191" xfId="670" applyNumberFormat="1" applyFont="1" applyBorder="1" applyAlignment="1">
      <alignment horizontal="center" vertical="center" shrinkToFit="1"/>
    </xf>
    <xf numFmtId="222" fontId="136" fillId="0" borderId="0" xfId="671" applyNumberFormat="1" applyFont="1">
      <alignment vertical="center"/>
    </xf>
    <xf numFmtId="0" fontId="10" fillId="0" borderId="60" xfId="622" applyFont="1" applyBorder="1" applyAlignment="1">
      <alignment vertical="center"/>
    </xf>
    <xf numFmtId="0" fontId="10" fillId="0" borderId="60" xfId="622" applyFont="1" applyBorder="1" applyAlignment="1">
      <alignment horizontal="center" vertical="center"/>
    </xf>
    <xf numFmtId="43" fontId="62" fillId="0" borderId="0" xfId="615" applyNumberFormat="1" applyFont="1" applyAlignment="1">
      <alignment vertical="center" shrinkToFit="1"/>
    </xf>
    <xf numFmtId="0" fontId="99" fillId="0" borderId="0" xfId="615" applyFont="1" applyAlignment="1">
      <alignment horizontal="center" vertical="center"/>
    </xf>
    <xf numFmtId="0" fontId="62" fillId="0" borderId="0" xfId="615" applyFont="1" applyAlignment="1">
      <alignment vertical="center"/>
    </xf>
    <xf numFmtId="3" fontId="84" fillId="0" borderId="0" xfId="604" applyNumberFormat="1" applyFont="1" applyBorder="1" applyAlignment="1">
      <alignment horizontal="center" vertical="center"/>
    </xf>
    <xf numFmtId="9" fontId="87" fillId="0" borderId="0" xfId="394" applyFont="1" applyBorder="1" applyAlignment="1">
      <alignment horizontal="center" vertical="center"/>
    </xf>
    <xf numFmtId="214" fontId="9" fillId="0" borderId="0" xfId="604" applyNumberFormat="1" applyFont="1" applyBorder="1" applyAlignment="1">
      <alignment horizontal="right" vertical="center" shrinkToFit="1"/>
    </xf>
    <xf numFmtId="3" fontId="87" fillId="0" borderId="0" xfId="604" applyNumberFormat="1" applyFont="1" applyBorder="1" applyAlignment="1">
      <alignment horizontal="right" vertical="center" shrinkToFit="1"/>
    </xf>
    <xf numFmtId="241" fontId="87" fillId="0" borderId="113" xfId="604" applyNumberFormat="1" applyFont="1" applyBorder="1" applyAlignment="1">
      <alignment horizontal="right" vertical="center" shrinkToFit="1"/>
    </xf>
    <xf numFmtId="0" fontId="56" fillId="0" borderId="30" xfId="0" applyFont="1" applyFill="1" applyBorder="1" applyAlignment="1">
      <alignment horizontal="justify" vertical="center" wrapText="1"/>
    </xf>
    <xf numFmtId="0" fontId="61" fillId="0" borderId="30" xfId="0" applyFont="1" applyFill="1" applyBorder="1" applyAlignment="1">
      <alignment horizontal="center" vertical="center" wrapText="1"/>
    </xf>
    <xf numFmtId="0" fontId="5" fillId="31" borderId="1" xfId="670" applyFill="1" applyBorder="1" applyAlignment="1">
      <alignment horizontal="center" vertical="center"/>
    </xf>
    <xf numFmtId="0" fontId="197" fillId="31" borderId="69" xfId="670" applyFont="1" applyFill="1" applyBorder="1" applyAlignment="1">
      <alignment horizontal="center" vertical="center"/>
    </xf>
    <xf numFmtId="0" fontId="5" fillId="31" borderId="52" xfId="670" applyFill="1" applyBorder="1" applyAlignment="1">
      <alignment horizontal="center" vertical="center"/>
    </xf>
    <xf numFmtId="0" fontId="5" fillId="31" borderId="68" xfId="670" applyFill="1" applyBorder="1" applyAlignment="1">
      <alignment horizontal="center" vertical="center"/>
    </xf>
    <xf numFmtId="0" fontId="5" fillId="31" borderId="69" xfId="670" applyFill="1" applyBorder="1" applyAlignment="1">
      <alignment horizontal="center" vertical="center"/>
    </xf>
    <xf numFmtId="0" fontId="5" fillId="31" borderId="107" xfId="670" applyFill="1" applyBorder="1" applyAlignment="1">
      <alignment horizontal="center" vertical="center"/>
    </xf>
    <xf numFmtId="0" fontId="197" fillId="31" borderId="1" xfId="670" applyFont="1" applyFill="1" applyBorder="1" applyAlignment="1">
      <alignment horizontal="center" vertical="center"/>
    </xf>
    <xf numFmtId="0" fontId="5" fillId="31" borderId="47" xfId="670" applyFill="1" applyBorder="1" applyAlignment="1">
      <alignment horizontal="center" vertical="center"/>
    </xf>
    <xf numFmtId="0" fontId="5" fillId="31" borderId="60" xfId="670" applyFill="1" applyBorder="1" applyAlignment="1">
      <alignment horizontal="center" vertical="center"/>
    </xf>
    <xf numFmtId="0" fontId="5" fillId="31" borderId="19" xfId="670" applyFill="1" applyBorder="1" applyAlignment="1">
      <alignment horizontal="center" vertical="center"/>
    </xf>
    <xf numFmtId="0" fontId="5" fillId="31" borderId="1" xfId="670" applyFill="1" applyBorder="1" applyAlignment="1">
      <alignment horizontal="center" vertical="center" shrinkToFit="1"/>
    </xf>
    <xf numFmtId="0" fontId="5" fillId="31" borderId="0" xfId="670" applyFill="1" applyAlignment="1">
      <alignment horizontal="center" vertical="center"/>
    </xf>
    <xf numFmtId="0" fontId="4" fillId="0" borderId="0" xfId="670" applyFont="1">
      <alignment vertical="center"/>
    </xf>
    <xf numFmtId="49" fontId="5" fillId="0" borderId="0" xfId="670" applyNumberFormat="1">
      <alignment vertical="center"/>
    </xf>
    <xf numFmtId="49" fontId="4" fillId="0" borderId="0" xfId="670" applyNumberFormat="1" applyFont="1">
      <alignment vertical="center"/>
    </xf>
    <xf numFmtId="0" fontId="4" fillId="0" borderId="0" xfId="670" applyFont="1" applyAlignment="1">
      <alignment horizontal="center" vertical="center"/>
    </xf>
    <xf numFmtId="200" fontId="5" fillId="0" borderId="0" xfId="670" applyNumberFormat="1" applyAlignment="1">
      <alignment horizontal="center" vertical="center"/>
    </xf>
    <xf numFmtId="200" fontId="5" fillId="0" borderId="0" xfId="423" applyNumberFormat="1" applyFont="1" applyAlignment="1">
      <alignment horizontal="center" vertical="center"/>
    </xf>
    <xf numFmtId="0" fontId="3" fillId="0" borderId="0" xfId="670" applyFont="1">
      <alignment vertical="center"/>
    </xf>
    <xf numFmtId="0" fontId="3" fillId="0" borderId="0" xfId="670" applyFont="1" applyAlignment="1">
      <alignment horizontal="center" vertical="center"/>
    </xf>
    <xf numFmtId="200" fontId="4" fillId="0" borderId="0" xfId="670" applyNumberFormat="1" applyFont="1" applyAlignment="1">
      <alignment horizontal="center" vertical="center"/>
    </xf>
    <xf numFmtId="232" fontId="3" fillId="0" borderId="0" xfId="670" applyNumberFormat="1" applyFont="1">
      <alignment vertical="center"/>
    </xf>
    <xf numFmtId="49" fontId="3" fillId="0" borderId="0" xfId="670" applyNumberFormat="1" applyFont="1" applyAlignment="1">
      <alignment horizontal="center" vertical="center"/>
    </xf>
    <xf numFmtId="242" fontId="5" fillId="0" borderId="0" xfId="670" applyNumberFormat="1" applyAlignment="1">
      <alignment horizontal="center" vertical="center"/>
    </xf>
    <xf numFmtId="41" fontId="62" fillId="0" borderId="0" xfId="423" applyFont="1" applyAlignment="1">
      <alignment vertical="center"/>
    </xf>
    <xf numFmtId="0" fontId="2" fillId="0" borderId="0" xfId="672">
      <alignment vertical="center"/>
    </xf>
    <xf numFmtId="0" fontId="142" fillId="0" borderId="0" xfId="672" applyFont="1">
      <alignment vertical="center"/>
    </xf>
    <xf numFmtId="0" fontId="143" fillId="0" borderId="0" xfId="672" applyFont="1">
      <alignment vertical="center"/>
    </xf>
    <xf numFmtId="0" fontId="120" fillId="0" borderId="0" xfId="672" applyFont="1" applyAlignment="1">
      <alignment vertical="center" wrapText="1"/>
    </xf>
    <xf numFmtId="228" fontId="143" fillId="0" borderId="0" xfId="672" applyNumberFormat="1" applyFont="1">
      <alignment vertical="center"/>
    </xf>
    <xf numFmtId="0" fontId="146" fillId="0" borderId="0" xfId="672" applyFont="1">
      <alignment vertical="center"/>
    </xf>
    <xf numFmtId="0" fontId="147" fillId="0" borderId="0" xfId="672" applyFont="1">
      <alignment vertical="center"/>
    </xf>
    <xf numFmtId="0" fontId="62" fillId="0" borderId="0" xfId="615" applyFont="1" applyAlignment="1">
      <alignment vertical="center"/>
    </xf>
    <xf numFmtId="0" fontId="142" fillId="0" borderId="0" xfId="672" applyFont="1" applyAlignment="1">
      <alignment horizontal="center" vertical="center"/>
    </xf>
    <xf numFmtId="0" fontId="61" fillId="0" borderId="57" xfId="0" applyFont="1" applyFill="1" applyBorder="1" applyAlignment="1">
      <alignment horizontal="justify" vertical="center" wrapText="1"/>
    </xf>
    <xf numFmtId="180" fontId="61" fillId="0" borderId="163" xfId="0" applyNumberFormat="1" applyFont="1" applyFill="1" applyBorder="1" applyAlignment="1">
      <alignment horizontal="center" vertical="center" wrapText="1"/>
    </xf>
    <xf numFmtId="180" fontId="61" fillId="0" borderId="105" xfId="0" applyNumberFormat="1" applyFont="1" applyFill="1" applyBorder="1" applyAlignment="1">
      <alignment horizontal="center" vertical="center" wrapText="1"/>
    </xf>
    <xf numFmtId="0" fontId="61" fillId="0" borderId="57" xfId="0" applyFont="1" applyFill="1" applyBorder="1" applyAlignment="1">
      <alignment horizontal="center" vertical="center" wrapText="1"/>
    </xf>
    <xf numFmtId="0" fontId="208" fillId="0" borderId="159" xfId="0" applyFont="1" applyBorder="1" applyAlignment="1">
      <alignment horizontal="center" vertical="center" wrapText="1"/>
    </xf>
    <xf numFmtId="201" fontId="208" fillId="0" borderId="159" xfId="0" quotePrefix="1" applyNumberFormat="1" applyFont="1" applyBorder="1" applyAlignment="1">
      <alignment horizontal="center" vertical="center" wrapText="1"/>
    </xf>
    <xf numFmtId="0" fontId="153" fillId="40" borderId="60" xfId="604" applyNumberFormat="1" applyFont="1" applyFill="1" applyBorder="1" applyAlignment="1">
      <alignment vertical="center"/>
    </xf>
    <xf numFmtId="0" fontId="153" fillId="40" borderId="1" xfId="604" applyNumberFormat="1" applyFont="1" applyFill="1" applyBorder="1" applyAlignment="1">
      <alignment horizontal="center" vertical="center"/>
    </xf>
    <xf numFmtId="230" fontId="150" fillId="40" borderId="1" xfId="604" applyNumberFormat="1" applyFont="1" applyFill="1" applyBorder="1" applyAlignment="1">
      <alignment vertical="center"/>
    </xf>
    <xf numFmtId="0" fontId="154" fillId="40" borderId="1" xfId="604" quotePrefix="1" applyNumberFormat="1" applyFont="1" applyFill="1" applyBorder="1" applyAlignment="1">
      <alignment vertical="center" shrinkToFit="1"/>
    </xf>
    <xf numFmtId="0" fontId="153" fillId="40" borderId="52" xfId="604" applyNumberFormat="1" applyFont="1" applyFill="1" applyBorder="1" applyAlignment="1">
      <alignment vertical="center"/>
    </xf>
    <xf numFmtId="0" fontId="138" fillId="40" borderId="1" xfId="604" applyNumberFormat="1" applyFont="1" applyFill="1" applyBorder="1" applyAlignment="1">
      <alignment vertical="center" shrinkToFit="1"/>
    </xf>
    <xf numFmtId="0" fontId="153" fillId="40" borderId="18" xfId="604" applyNumberFormat="1" applyFont="1" applyFill="1" applyBorder="1" applyAlignment="1">
      <alignment vertical="center"/>
    </xf>
    <xf numFmtId="0" fontId="153" fillId="40" borderId="60" xfId="604" applyNumberFormat="1" applyFont="1" applyFill="1" applyBorder="1" applyAlignment="1">
      <alignment horizontal="center" vertical="center" shrinkToFit="1"/>
    </xf>
    <xf numFmtId="0" fontId="153" fillId="40" borderId="52" xfId="604" applyNumberFormat="1" applyFont="1" applyFill="1" applyBorder="1" applyAlignment="1">
      <alignment horizontal="center" vertical="center" wrapText="1"/>
    </xf>
    <xf numFmtId="0" fontId="153" fillId="40" borderId="52" xfId="604" applyNumberFormat="1" applyFont="1" applyFill="1" applyBorder="1" applyAlignment="1">
      <alignment vertical="center" wrapText="1"/>
    </xf>
    <xf numFmtId="0" fontId="153" fillId="40" borderId="18" xfId="604" applyNumberFormat="1" applyFont="1" applyFill="1" applyBorder="1" applyAlignment="1">
      <alignment vertical="center" wrapText="1"/>
    </xf>
    <xf numFmtId="0" fontId="1" fillId="0" borderId="0" xfId="672" applyFont="1">
      <alignment vertical="center"/>
    </xf>
    <xf numFmtId="0" fontId="142" fillId="0" borderId="0" xfId="672" applyFont="1" applyAlignment="1">
      <alignment vertical="center"/>
    </xf>
    <xf numFmtId="0" fontId="136" fillId="0" borderId="0" xfId="672" applyFont="1" applyAlignment="1">
      <alignment vertical="center"/>
    </xf>
    <xf numFmtId="0" fontId="144" fillId="0" borderId="0" xfId="672" applyFont="1" applyAlignment="1">
      <alignment vertical="center" wrapText="1"/>
    </xf>
    <xf numFmtId="0" fontId="2" fillId="0" borderId="0" xfId="672" applyFill="1">
      <alignment vertical="center"/>
    </xf>
    <xf numFmtId="0" fontId="144" fillId="0" borderId="0" xfId="672" applyFont="1" applyFill="1" applyAlignment="1">
      <alignment vertical="center" wrapText="1"/>
    </xf>
    <xf numFmtId="0" fontId="120" fillId="0" borderId="0" xfId="672" applyFont="1" applyFill="1" applyAlignment="1">
      <alignment vertical="center" wrapText="1"/>
    </xf>
    <xf numFmtId="228" fontId="145" fillId="0" borderId="0" xfId="672" applyNumberFormat="1" applyFont="1" applyFill="1" applyAlignment="1">
      <alignment vertical="center"/>
    </xf>
    <xf numFmtId="228" fontId="143" fillId="0" borderId="0" xfId="672" applyNumberFormat="1" applyFont="1" applyFill="1">
      <alignment vertical="center"/>
    </xf>
    <xf numFmtId="244" fontId="2" fillId="0" borderId="0" xfId="672" applyNumberFormat="1" applyFill="1">
      <alignment vertical="center"/>
    </xf>
    <xf numFmtId="0" fontId="146" fillId="0" borderId="0" xfId="672" applyFont="1" applyFill="1">
      <alignment vertical="center"/>
    </xf>
    <xf numFmtId="0" fontId="1" fillId="0" borderId="0" xfId="670" applyFont="1" applyAlignment="1">
      <alignment horizontal="center" vertical="center"/>
    </xf>
    <xf numFmtId="41" fontId="10" fillId="0" borderId="0" xfId="622" applyNumberFormat="1" applyFont="1" applyAlignment="1">
      <alignment horizontal="center" vertical="center"/>
    </xf>
    <xf numFmtId="41" fontId="10" fillId="0" borderId="0" xfId="423" applyFont="1" applyAlignment="1">
      <alignment horizontal="center" vertical="center"/>
    </xf>
    <xf numFmtId="223" fontId="62" fillId="0" borderId="0" xfId="615" applyNumberFormat="1" applyFont="1" applyAlignment="1">
      <alignment vertical="center"/>
    </xf>
    <xf numFmtId="0" fontId="78" fillId="0" borderId="0" xfId="617" applyFont="1" applyBorder="1" applyAlignment="1">
      <alignment horizontal="center" vertical="center"/>
    </xf>
    <xf numFmtId="0" fontId="78" fillId="0" borderId="19" xfId="617" applyFont="1" applyBorder="1" applyAlignment="1">
      <alignment horizontal="center" vertical="center"/>
    </xf>
    <xf numFmtId="0" fontId="79" fillId="0" borderId="0" xfId="617" applyFont="1" applyBorder="1" applyAlignment="1">
      <alignment horizontal="center" vertical="center"/>
    </xf>
    <xf numFmtId="0" fontId="79" fillId="0" borderId="19" xfId="617" applyFont="1" applyBorder="1" applyAlignment="1">
      <alignment horizontal="center" vertical="center"/>
    </xf>
    <xf numFmtId="0" fontId="80" fillId="0" borderId="0" xfId="617" applyFont="1" applyBorder="1" applyAlignment="1">
      <alignment horizontal="left" vertical="center"/>
    </xf>
    <xf numFmtId="0" fontId="76" fillId="0" borderId="0" xfId="617" applyFont="1" applyBorder="1" applyAlignment="1">
      <alignment horizontal="center" vertical="center"/>
    </xf>
    <xf numFmtId="213" fontId="83" fillId="0" borderId="0" xfId="638" applyNumberFormat="1" applyFont="1" applyBorder="1" applyAlignment="1" applyProtection="1">
      <alignment horizontal="left" vertical="center"/>
      <protection locked="0"/>
    </xf>
    <xf numFmtId="213" fontId="83" fillId="0" borderId="19" xfId="638" applyNumberFormat="1" applyFont="1" applyBorder="1" applyAlignment="1" applyProtection="1">
      <alignment horizontal="left" vertical="center"/>
      <protection locked="0"/>
    </xf>
    <xf numFmtId="0" fontId="80" fillId="0" borderId="0" xfId="617" applyFont="1" applyBorder="1" applyAlignment="1">
      <alignment horizontal="center" vertical="center"/>
    </xf>
    <xf numFmtId="0" fontId="80" fillId="0" borderId="19" xfId="617" applyFont="1" applyBorder="1" applyAlignment="1">
      <alignment horizontal="center" vertical="center"/>
    </xf>
    <xf numFmtId="0" fontId="200" fillId="0" borderId="0" xfId="622" applyFont="1" applyAlignment="1">
      <alignment horizontal="center" vertical="center" wrapText="1"/>
    </xf>
    <xf numFmtId="0" fontId="200" fillId="0" borderId="0" xfId="622" applyFont="1" applyAlignment="1">
      <alignment horizontal="center" vertical="center"/>
    </xf>
    <xf numFmtId="0" fontId="62" fillId="0" borderId="122" xfId="615" applyFont="1" applyBorder="1" applyAlignment="1">
      <alignment horizontal="center" vertical="center"/>
    </xf>
    <xf numFmtId="0" fontId="62" fillId="0" borderId="68" xfId="615" applyFont="1" applyBorder="1" applyAlignment="1">
      <alignment horizontal="center" vertical="center"/>
    </xf>
    <xf numFmtId="0" fontId="62" fillId="0" borderId="139" xfId="615" applyFont="1" applyBorder="1" applyAlignment="1">
      <alignment horizontal="center" vertical="center"/>
    </xf>
    <xf numFmtId="0" fontId="62" fillId="0" borderId="47" xfId="615" applyFont="1" applyBorder="1" applyAlignment="1">
      <alignment horizontal="center" vertical="center"/>
    </xf>
    <xf numFmtId="0" fontId="62" fillId="30" borderId="122" xfId="615" applyFont="1" applyFill="1" applyBorder="1" applyAlignment="1">
      <alignment horizontal="center" vertical="center"/>
    </xf>
    <xf numFmtId="0" fontId="62" fillId="30" borderId="68" xfId="615" applyFont="1" applyFill="1" applyBorder="1" applyAlignment="1">
      <alignment horizontal="center" vertical="center"/>
    </xf>
    <xf numFmtId="41" fontId="114" fillId="0" borderId="0" xfId="429" applyNumberFormat="1" applyFont="1" applyAlignment="1">
      <alignment horizontal="center" vertical="center"/>
    </xf>
    <xf numFmtId="3" fontId="84" fillId="0" borderId="144" xfId="604" applyNumberFormat="1" applyFont="1" applyBorder="1" applyAlignment="1">
      <alignment horizontal="center" vertical="center"/>
    </xf>
    <xf numFmtId="3" fontId="84" fillId="0" borderId="65" xfId="604" applyNumberFormat="1" applyFont="1" applyBorder="1" applyAlignment="1">
      <alignment horizontal="center" vertical="center"/>
    </xf>
    <xf numFmtId="0" fontId="12" fillId="0" borderId="61" xfId="615" applyFont="1" applyBorder="1" applyAlignment="1">
      <alignment horizontal="center" vertical="center" shrinkToFit="1"/>
    </xf>
    <xf numFmtId="0" fontId="12" fillId="0" borderId="58" xfId="615" applyFont="1" applyBorder="1" applyAlignment="1">
      <alignment horizontal="center" vertical="center" shrinkToFit="1"/>
    </xf>
    <xf numFmtId="0" fontId="12" fillId="0" borderId="59" xfId="615" applyFont="1" applyBorder="1" applyAlignment="1">
      <alignment horizontal="center" vertical="center" shrinkToFit="1"/>
    </xf>
    <xf numFmtId="41" fontId="62" fillId="0" borderId="0" xfId="429" applyFont="1" applyAlignment="1">
      <alignment horizontal="center" vertical="center"/>
    </xf>
    <xf numFmtId="3" fontId="84" fillId="0" borderId="140" xfId="604" applyNumberFormat="1" applyFont="1" applyBorder="1" applyAlignment="1">
      <alignment horizontal="center" vertical="center"/>
    </xf>
    <xf numFmtId="3" fontId="84" fillId="0" borderId="48" xfId="604" applyNumberFormat="1" applyFont="1" applyBorder="1" applyAlignment="1">
      <alignment horizontal="center" vertical="center"/>
    </xf>
    <xf numFmtId="3" fontId="84" fillId="0" borderId="141" xfId="604" applyNumberFormat="1" applyFont="1" applyBorder="1" applyAlignment="1">
      <alignment horizontal="center" vertical="center"/>
    </xf>
    <xf numFmtId="3" fontId="84" fillId="0" borderId="142" xfId="604" applyNumberFormat="1" applyFont="1" applyBorder="1" applyAlignment="1">
      <alignment horizontal="center" vertical="center"/>
    </xf>
    <xf numFmtId="3" fontId="84" fillId="0" borderId="143" xfId="604" applyNumberFormat="1" applyFont="1" applyBorder="1" applyAlignment="1">
      <alignment horizontal="center" vertical="center"/>
    </xf>
    <xf numFmtId="0" fontId="62" fillId="0" borderId="0" xfId="615" applyFont="1" applyAlignment="1">
      <alignment horizontal="center" vertical="center"/>
    </xf>
    <xf numFmtId="0" fontId="194" fillId="0" borderId="219" xfId="615" applyFont="1" applyBorder="1" applyAlignment="1">
      <alignment horizontal="center" vertical="center"/>
    </xf>
    <xf numFmtId="0" fontId="194" fillId="0" borderId="220" xfId="615" applyFont="1" applyBorder="1" applyAlignment="1">
      <alignment horizontal="center" vertical="center"/>
    </xf>
    <xf numFmtId="0" fontId="194" fillId="0" borderId="221" xfId="615" applyFont="1" applyBorder="1" applyAlignment="1">
      <alignment horizontal="center" vertical="center"/>
    </xf>
    <xf numFmtId="0" fontId="99" fillId="0" borderId="0" xfId="615" applyFont="1" applyAlignment="1">
      <alignment horizontal="center" vertical="center"/>
    </xf>
    <xf numFmtId="0" fontId="63" fillId="0" borderId="0" xfId="615" applyFont="1" applyAlignment="1">
      <alignment horizontal="left" vertical="center"/>
    </xf>
    <xf numFmtId="2" fontId="63" fillId="31" borderId="69" xfId="615" applyNumberFormat="1" applyFont="1" applyFill="1" applyBorder="1" applyAlignment="1">
      <alignment horizontal="center" vertical="center"/>
    </xf>
    <xf numFmtId="2" fontId="63" fillId="31" borderId="68" xfId="615" applyNumberFormat="1" applyFont="1" applyFill="1" applyBorder="1" applyAlignment="1">
      <alignment horizontal="center" vertical="center"/>
    </xf>
    <xf numFmtId="0" fontId="62" fillId="0" borderId="69" xfId="615" applyFont="1" applyBorder="1" applyAlignment="1">
      <alignment horizontal="center" vertical="center"/>
    </xf>
    <xf numFmtId="0" fontId="65" fillId="0" borderId="0" xfId="615" applyFont="1" applyAlignment="1">
      <alignment horizontal="center" vertical="center"/>
    </xf>
    <xf numFmtId="0" fontId="62" fillId="0" borderId="137" xfId="615" applyFont="1" applyBorder="1" applyAlignment="1">
      <alignment horizontal="center" vertical="center"/>
    </xf>
    <xf numFmtId="0" fontId="62" fillId="0" borderId="138" xfId="615" applyFont="1" applyBorder="1" applyAlignment="1">
      <alignment horizontal="center" vertical="center"/>
    </xf>
    <xf numFmtId="41" fontId="62" fillId="0" borderId="0" xfId="429" applyFont="1" applyBorder="1" applyAlignment="1">
      <alignment horizontal="center" vertical="center"/>
    </xf>
    <xf numFmtId="41" fontId="62" fillId="0" borderId="0" xfId="615" applyNumberFormat="1" applyFont="1" applyAlignment="1">
      <alignment horizontal="center" vertical="center"/>
    </xf>
    <xf numFmtId="0" fontId="62" fillId="0" borderId="0" xfId="615" applyFont="1" applyAlignment="1">
      <alignment vertical="center"/>
    </xf>
    <xf numFmtId="41" fontId="10" fillId="33" borderId="145" xfId="429" applyFont="1" applyFill="1" applyBorder="1" applyAlignment="1">
      <alignment horizontal="center" vertical="center"/>
    </xf>
    <xf numFmtId="41" fontId="10" fillId="33" borderId="146" xfId="429" applyFont="1" applyFill="1" applyBorder="1" applyAlignment="1">
      <alignment horizontal="center" vertical="center"/>
    </xf>
    <xf numFmtId="198" fontId="10" fillId="33" borderId="147" xfId="0" applyNumberFormat="1" applyFont="1" applyFill="1" applyBorder="1" applyAlignment="1">
      <alignment horizontal="center" vertical="center"/>
    </xf>
    <xf numFmtId="198" fontId="10" fillId="33" borderId="148" xfId="0" applyNumberFormat="1" applyFont="1" applyFill="1" applyBorder="1" applyAlignment="1">
      <alignment horizontal="center" vertical="center"/>
    </xf>
    <xf numFmtId="41" fontId="10" fillId="33" borderId="147" xfId="0" applyNumberFormat="1" applyFont="1" applyFill="1" applyBorder="1" applyAlignment="1">
      <alignment horizontal="center" vertical="center"/>
    </xf>
    <xf numFmtId="41" fontId="10" fillId="33" borderId="148" xfId="0" applyNumberFormat="1" applyFont="1" applyFill="1" applyBorder="1" applyAlignment="1">
      <alignment horizontal="center" vertical="center"/>
    </xf>
    <xf numFmtId="41" fontId="10" fillId="33" borderId="149" xfId="429" applyFont="1" applyFill="1" applyBorder="1" applyAlignment="1">
      <alignment horizontal="center" vertical="center"/>
    </xf>
    <xf numFmtId="41" fontId="10" fillId="33" borderId="150" xfId="429" applyFont="1" applyFill="1" applyBorder="1" applyAlignment="1">
      <alignment horizontal="center" vertical="center"/>
    </xf>
    <xf numFmtId="0" fontId="56" fillId="24" borderId="78" xfId="0" applyFont="1" applyFill="1" applyBorder="1" applyAlignment="1">
      <alignment horizontal="center" vertical="center" wrapText="1"/>
    </xf>
    <xf numFmtId="0" fontId="56" fillId="24" borderId="79" xfId="0" applyFont="1" applyFill="1" applyBorder="1" applyAlignment="1">
      <alignment horizontal="center" vertical="center" wrapText="1"/>
    </xf>
    <xf numFmtId="0" fontId="56" fillId="24" borderId="151" xfId="0" applyFont="1" applyFill="1" applyBorder="1" applyAlignment="1">
      <alignment horizontal="center" vertical="center" wrapText="1"/>
    </xf>
    <xf numFmtId="0" fontId="56" fillId="24" borderId="152" xfId="0" applyFont="1" applyFill="1" applyBorder="1" applyAlignment="1">
      <alignment horizontal="center" vertical="center" wrapText="1"/>
    </xf>
    <xf numFmtId="0" fontId="56" fillId="24" borderId="153" xfId="0" applyFont="1" applyFill="1" applyBorder="1" applyAlignment="1">
      <alignment horizontal="center" vertical="center" wrapText="1"/>
    </xf>
    <xf numFmtId="0" fontId="56" fillId="24" borderId="154" xfId="0" applyFont="1" applyFill="1" applyBorder="1" applyAlignment="1">
      <alignment horizontal="center" vertical="center" wrapText="1"/>
    </xf>
    <xf numFmtId="0" fontId="56" fillId="24" borderId="81" xfId="0" applyFont="1" applyFill="1" applyBorder="1" applyAlignment="1">
      <alignment horizontal="center" vertical="center" wrapText="1"/>
    </xf>
    <xf numFmtId="0" fontId="56" fillId="24" borderId="84" xfId="0" applyFont="1" applyFill="1" applyBorder="1" applyAlignment="1">
      <alignment horizontal="center" vertical="center" wrapText="1"/>
    </xf>
    <xf numFmtId="0" fontId="111" fillId="32" borderId="168" xfId="0" applyFont="1" applyFill="1" applyBorder="1" applyAlignment="1">
      <alignment horizontal="center" vertical="center" wrapText="1"/>
    </xf>
    <xf numFmtId="0" fontId="111" fillId="32" borderId="165" xfId="0" applyFont="1" applyFill="1" applyBorder="1" applyAlignment="1">
      <alignment horizontal="center" vertical="center" wrapText="1"/>
    </xf>
    <xf numFmtId="0" fontId="111" fillId="32" borderId="169" xfId="0" applyFont="1" applyFill="1" applyBorder="1" applyAlignment="1">
      <alignment horizontal="center" vertical="center" wrapText="1"/>
    </xf>
    <xf numFmtId="0" fontId="111" fillId="32" borderId="159" xfId="0" applyFont="1" applyFill="1" applyBorder="1" applyAlignment="1">
      <alignment horizontal="center" vertical="center" wrapText="1"/>
    </xf>
    <xf numFmtId="0" fontId="119" fillId="0" borderId="0" xfId="0" applyFont="1" applyAlignment="1">
      <alignment horizontal="left" vertical="center"/>
    </xf>
    <xf numFmtId="0" fontId="109" fillId="32" borderId="170" xfId="0" applyFont="1" applyFill="1" applyBorder="1" applyAlignment="1">
      <alignment horizontal="center" vertical="center" wrapText="1"/>
    </xf>
    <xf numFmtId="0" fontId="109" fillId="32" borderId="164" xfId="0" applyFont="1" applyFill="1" applyBorder="1" applyAlignment="1">
      <alignment horizontal="center" vertical="center" wrapText="1"/>
    </xf>
    <xf numFmtId="201" fontId="207" fillId="34" borderId="159" xfId="0" applyNumberFormat="1" applyFont="1" applyFill="1" applyBorder="1" applyAlignment="1">
      <alignment horizontal="center" vertical="center" wrapText="1"/>
    </xf>
    <xf numFmtId="201" fontId="208" fillId="0" borderId="159" xfId="0" applyNumberFormat="1" applyFont="1" applyBorder="1" applyAlignment="1">
      <alignment horizontal="center" vertical="center" wrapText="1"/>
    </xf>
    <xf numFmtId="0" fontId="209" fillId="35" borderId="164" xfId="0" applyFont="1" applyFill="1" applyBorder="1" applyAlignment="1">
      <alignment horizontal="center" vertical="center" wrapText="1"/>
    </xf>
    <xf numFmtId="0" fontId="204" fillId="0" borderId="165" xfId="0" applyFont="1" applyBorder="1" applyAlignment="1">
      <alignment horizontal="center" vertical="center" wrapText="1"/>
    </xf>
    <xf numFmtId="243" fontId="205" fillId="0" borderId="166" xfId="0" applyNumberFormat="1" applyFont="1" applyBorder="1" applyAlignment="1">
      <alignment horizontal="center" vertical="center" wrapText="1"/>
    </xf>
    <xf numFmtId="243" fontId="205" fillId="0" borderId="167" xfId="0" applyNumberFormat="1" applyFont="1" applyBorder="1" applyAlignment="1">
      <alignment horizontal="center" vertical="center" wrapText="1"/>
    </xf>
    <xf numFmtId="0" fontId="206" fillId="35" borderId="166" xfId="0" applyFont="1" applyFill="1" applyBorder="1" applyAlignment="1">
      <alignment horizontal="center" vertical="center" wrapText="1"/>
    </xf>
    <xf numFmtId="0" fontId="0" fillId="35" borderId="167" xfId="0" applyFont="1" applyFill="1" applyBorder="1" applyAlignment="1">
      <alignment horizontal="center" vertical="center" wrapText="1"/>
    </xf>
    <xf numFmtId="0" fontId="83" fillId="0" borderId="69" xfId="647" applyFont="1" applyBorder="1" applyAlignment="1">
      <alignment horizontal="center" vertical="center" shrinkToFit="1"/>
    </xf>
    <xf numFmtId="0" fontId="83" fillId="0" borderId="6" xfId="647" applyFont="1" applyBorder="1" applyAlignment="1">
      <alignment horizontal="center" vertical="center" shrinkToFit="1"/>
    </xf>
    <xf numFmtId="0" fontId="83" fillId="0" borderId="68" xfId="647" applyFont="1" applyBorder="1" applyAlignment="1">
      <alignment horizontal="center" vertical="center" shrinkToFit="1"/>
    </xf>
    <xf numFmtId="41" fontId="125" fillId="0" borderId="171" xfId="429" applyFont="1" applyFill="1" applyBorder="1" applyAlignment="1">
      <alignment horizontal="center" vertical="center"/>
    </xf>
    <xf numFmtId="41" fontId="125" fillId="0" borderId="174" xfId="429" applyFont="1" applyFill="1" applyBorder="1" applyAlignment="1">
      <alignment horizontal="center" vertical="center"/>
    </xf>
    <xf numFmtId="41" fontId="125" fillId="0" borderId="172" xfId="429" applyFont="1" applyFill="1" applyBorder="1" applyAlignment="1">
      <alignment horizontal="center" vertical="center"/>
    </xf>
    <xf numFmtId="41" fontId="125" fillId="0" borderId="175" xfId="429" applyFont="1" applyFill="1" applyBorder="1" applyAlignment="1">
      <alignment horizontal="center" vertical="center"/>
    </xf>
    <xf numFmtId="41" fontId="125" fillId="0" borderId="173" xfId="429" applyFont="1" applyFill="1" applyBorder="1" applyAlignment="1">
      <alignment horizontal="center" vertical="center"/>
    </xf>
    <xf numFmtId="41" fontId="125" fillId="0" borderId="176" xfId="429" applyFont="1" applyFill="1" applyBorder="1" applyAlignment="1">
      <alignment horizontal="center" vertical="center"/>
    </xf>
    <xf numFmtId="41" fontId="125" fillId="0" borderId="40" xfId="429" applyFont="1" applyFill="1" applyBorder="1" applyAlignment="1">
      <alignment horizontal="center" vertical="center"/>
    </xf>
    <xf numFmtId="41" fontId="125" fillId="0" borderId="36" xfId="429" applyFont="1" applyFill="1" applyBorder="1" applyAlignment="1">
      <alignment horizontal="center" vertical="center"/>
    </xf>
    <xf numFmtId="0" fontId="125" fillId="0" borderId="16" xfId="670" applyFont="1" applyBorder="1" applyAlignment="1">
      <alignment horizontal="center" vertical="center" wrapText="1"/>
    </xf>
    <xf numFmtId="0" fontId="125" fillId="0" borderId="96" xfId="670" applyFont="1" applyBorder="1" applyAlignment="1">
      <alignment horizontal="center" vertical="center" wrapText="1"/>
    </xf>
    <xf numFmtId="0" fontId="126" fillId="0" borderId="46" xfId="670" applyFont="1" applyBorder="1" applyAlignment="1">
      <alignment horizontal="center" vertical="center"/>
    </xf>
    <xf numFmtId="0" fontId="126" fillId="0" borderId="44" xfId="670" applyFont="1" applyBorder="1" applyAlignment="1">
      <alignment horizontal="center" vertical="center"/>
    </xf>
    <xf numFmtId="0" fontId="125" fillId="0" borderId="35" xfId="670" applyFont="1" applyBorder="1" applyAlignment="1">
      <alignment horizontal="center" vertical="center" wrapText="1"/>
    </xf>
    <xf numFmtId="0" fontId="125" fillId="0" borderId="188" xfId="670" applyFont="1" applyBorder="1" applyAlignment="1">
      <alignment horizontal="center" vertical="center"/>
    </xf>
    <xf numFmtId="0" fontId="125" fillId="0" borderId="175" xfId="670" applyFont="1" applyBorder="1" applyAlignment="1">
      <alignment horizontal="center" vertical="center"/>
    </xf>
    <xf numFmtId="41" fontId="125" fillId="0" borderId="96" xfId="426" applyFont="1" applyBorder="1" applyAlignment="1">
      <alignment horizontal="center" vertical="center"/>
    </xf>
    <xf numFmtId="41" fontId="125" fillId="0" borderId="182" xfId="426" applyFont="1" applyBorder="1" applyAlignment="1">
      <alignment horizontal="center" vertical="center"/>
    </xf>
    <xf numFmtId="0" fontId="125" fillId="38" borderId="113" xfId="670" applyFont="1" applyFill="1" applyBorder="1" applyAlignment="1">
      <alignment horizontal="center" vertical="center"/>
    </xf>
    <xf numFmtId="0" fontId="125" fillId="38" borderId="182" xfId="670" applyFont="1" applyFill="1" applyBorder="1" applyAlignment="1">
      <alignment horizontal="center" vertical="center"/>
    </xf>
    <xf numFmtId="0" fontId="125" fillId="38" borderId="94" xfId="670" applyFont="1" applyFill="1" applyBorder="1" applyAlignment="1">
      <alignment horizontal="center" vertical="center"/>
    </xf>
    <xf numFmtId="0" fontId="5" fillId="0" borderId="175" xfId="670" applyBorder="1" applyAlignment="1">
      <alignment horizontal="center" vertical="center"/>
    </xf>
    <xf numFmtId="0" fontId="83" fillId="0" borderId="0" xfId="670" applyFont="1" applyAlignment="1">
      <alignment horizontal="center" vertical="center"/>
    </xf>
    <xf numFmtId="0" fontId="125" fillId="0" borderId="2" xfId="670" applyFont="1" applyBorder="1" applyAlignment="1">
      <alignment horizontal="center" vertical="center"/>
    </xf>
    <xf numFmtId="0" fontId="125" fillId="0" borderId="107" xfId="670" applyFont="1" applyBorder="1" applyAlignment="1">
      <alignment horizontal="center" vertical="center"/>
    </xf>
    <xf numFmtId="0" fontId="125" fillId="0" borderId="108" xfId="670" applyFont="1" applyBorder="1" applyAlignment="1">
      <alignment horizontal="center" vertical="center"/>
    </xf>
    <xf numFmtId="0" fontId="125" fillId="0" borderId="60" xfId="670" applyFont="1" applyBorder="1" applyAlignment="1">
      <alignment horizontal="center" vertical="center"/>
    </xf>
    <xf numFmtId="0" fontId="125" fillId="0" borderId="52" xfId="670" applyFont="1" applyBorder="1" applyAlignment="1">
      <alignment horizontal="center" vertical="center"/>
    </xf>
    <xf numFmtId="0" fontId="125" fillId="0" borderId="18" xfId="670" applyFont="1" applyBorder="1" applyAlignment="1">
      <alignment horizontal="center" vertical="center"/>
    </xf>
    <xf numFmtId="222" fontId="125" fillId="0" borderId="60" xfId="671" applyNumberFormat="1" applyFont="1" applyBorder="1" applyAlignment="1">
      <alignment horizontal="center" vertical="center"/>
    </xf>
    <xf numFmtId="222" fontId="125" fillId="0" borderId="52" xfId="671" applyNumberFormat="1" applyFont="1" applyBorder="1" applyAlignment="1">
      <alignment horizontal="center" vertical="center"/>
    </xf>
    <xf numFmtId="222" fontId="125" fillId="0" borderId="18" xfId="671" applyNumberFormat="1" applyFont="1" applyBorder="1" applyAlignment="1">
      <alignment horizontal="center" vertical="center"/>
    </xf>
    <xf numFmtId="0" fontId="125" fillId="0" borderId="155" xfId="670" applyFont="1" applyBorder="1" applyAlignment="1">
      <alignment horizontal="center" vertical="center"/>
    </xf>
    <xf numFmtId="0" fontId="125" fillId="0" borderId="41" xfId="670" applyFont="1" applyBorder="1" applyAlignment="1">
      <alignment horizontal="center" vertical="center"/>
    </xf>
    <xf numFmtId="0" fontId="125" fillId="0" borderId="51" xfId="670" applyFont="1" applyBorder="1" applyAlignment="1">
      <alignment horizontal="center" vertical="center"/>
    </xf>
    <xf numFmtId="0" fontId="125" fillId="0" borderId="2" xfId="670" applyFont="1" applyBorder="1" applyAlignment="1">
      <alignment horizontal="center" vertical="center" wrapText="1"/>
    </xf>
    <xf numFmtId="0" fontId="125" fillId="0" borderId="191" xfId="670" applyFont="1" applyBorder="1" applyAlignment="1">
      <alignment horizontal="center" vertical="center"/>
    </xf>
    <xf numFmtId="0" fontId="125" fillId="0" borderId="47" xfId="670" applyFont="1" applyBorder="1" applyAlignment="1">
      <alignment horizontal="center" vertical="center"/>
    </xf>
    <xf numFmtId="0" fontId="125" fillId="0" borderId="0" xfId="670" applyFont="1" applyAlignment="1">
      <alignment horizontal="center" vertical="center"/>
    </xf>
    <xf numFmtId="0" fontId="125" fillId="0" borderId="19" xfId="670" applyFont="1" applyBorder="1" applyAlignment="1">
      <alignment horizontal="center" vertical="center"/>
    </xf>
    <xf numFmtId="0" fontId="125" fillId="0" borderId="109" xfId="670" applyFont="1" applyBorder="1" applyAlignment="1">
      <alignment horizontal="center" vertical="center"/>
    </xf>
    <xf numFmtId="0" fontId="125" fillId="0" borderId="49" xfId="670" applyFont="1" applyBorder="1" applyAlignment="1">
      <alignment horizontal="center" vertical="center"/>
    </xf>
    <xf numFmtId="0" fontId="125" fillId="0" borderId="92" xfId="670" applyFont="1" applyBorder="1" applyAlignment="1">
      <alignment horizontal="center" vertical="center"/>
    </xf>
    <xf numFmtId="0" fontId="125" fillId="0" borderId="192" xfId="670" applyFont="1" applyBorder="1" applyAlignment="1">
      <alignment horizontal="center" vertical="center"/>
    </xf>
    <xf numFmtId="0" fontId="125" fillId="38" borderId="188" xfId="670" applyFont="1" applyFill="1" applyBorder="1" applyAlignment="1">
      <alignment horizontal="center" vertical="center" shrinkToFit="1"/>
    </xf>
    <xf numFmtId="0" fontId="125" fillId="38" borderId="175" xfId="670" applyFont="1" applyFill="1" applyBorder="1" applyAlignment="1">
      <alignment horizontal="center" vertical="center" shrinkToFit="1"/>
    </xf>
    <xf numFmtId="41" fontId="125" fillId="0" borderId="54" xfId="426" applyFont="1" applyBorder="1" applyAlignment="1">
      <alignment horizontal="center" vertical="center"/>
    </xf>
    <xf numFmtId="0" fontId="5" fillId="0" borderId="60" xfId="670" applyBorder="1" applyAlignment="1">
      <alignment horizontal="center" vertical="center"/>
    </xf>
    <xf numFmtId="0" fontId="5" fillId="0" borderId="52" xfId="670" applyBorder="1" applyAlignment="1">
      <alignment horizontal="center" vertical="center"/>
    </xf>
    <xf numFmtId="0" fontId="5" fillId="0" borderId="18" xfId="670" applyBorder="1" applyAlignment="1">
      <alignment horizontal="center" vertical="center"/>
    </xf>
    <xf numFmtId="0" fontId="5" fillId="31" borderId="1" xfId="670" applyFill="1" applyBorder="1" applyAlignment="1">
      <alignment horizontal="center" vertical="center"/>
    </xf>
    <xf numFmtId="0" fontId="5" fillId="0" borderId="1" xfId="670" applyBorder="1" applyAlignment="1">
      <alignment horizontal="center" vertical="center" wrapText="1"/>
    </xf>
    <xf numFmtId="0" fontId="5" fillId="0" borderId="1" xfId="670" applyBorder="1" applyAlignment="1">
      <alignment horizontal="center" vertical="center"/>
    </xf>
    <xf numFmtId="0" fontId="5" fillId="0" borderId="60" xfId="670" applyBorder="1" applyAlignment="1">
      <alignment horizontal="center" vertical="center" wrapText="1"/>
    </xf>
    <xf numFmtId="0" fontId="5" fillId="31" borderId="60" xfId="670" applyFill="1" applyBorder="1" applyAlignment="1">
      <alignment horizontal="center" vertical="center"/>
    </xf>
    <xf numFmtId="0" fontId="5" fillId="31" borderId="52" xfId="670" applyFill="1" applyBorder="1" applyAlignment="1">
      <alignment horizontal="center" vertical="center"/>
    </xf>
    <xf numFmtId="0" fontId="5" fillId="31" borderId="18" xfId="670" applyFill="1" applyBorder="1" applyAlignment="1">
      <alignment horizontal="center" vertical="center"/>
    </xf>
    <xf numFmtId="0" fontId="5" fillId="31" borderId="60" xfId="670" applyFill="1" applyBorder="1" applyAlignment="1">
      <alignment horizontal="center" vertical="center" wrapText="1"/>
    </xf>
    <xf numFmtId="0" fontId="5" fillId="0" borderId="69" xfId="670" applyBorder="1" applyAlignment="1">
      <alignment horizontal="center" vertical="center"/>
    </xf>
    <xf numFmtId="0" fontId="5" fillId="0" borderId="2" xfId="670" applyBorder="1" applyAlignment="1">
      <alignment horizontal="center" vertical="center"/>
    </xf>
    <xf numFmtId="0" fontId="153" fillId="0" borderId="60" xfId="670" applyFont="1" applyBorder="1" applyAlignment="1">
      <alignment horizontal="center" vertical="center" wrapText="1"/>
    </xf>
    <xf numFmtId="0" fontId="5" fillId="0" borderId="68" xfId="670" applyBorder="1" applyAlignment="1">
      <alignment horizontal="center" vertical="center"/>
    </xf>
    <xf numFmtId="0" fontId="5" fillId="0" borderId="47" xfId="670" applyBorder="1" applyAlignment="1">
      <alignment horizontal="center" vertical="center"/>
    </xf>
    <xf numFmtId="0" fontId="5" fillId="0" borderId="49" xfId="670" applyBorder="1" applyAlignment="1">
      <alignment horizontal="center" vertical="center"/>
    </xf>
    <xf numFmtId="0" fontId="5" fillId="0" borderId="107" xfId="670" applyBorder="1" applyAlignment="1">
      <alignment horizontal="center" vertical="center"/>
    </xf>
    <xf numFmtId="0" fontId="5" fillId="0" borderId="19" xfId="670" applyBorder="1" applyAlignment="1">
      <alignment horizontal="center" vertical="center"/>
    </xf>
    <xf numFmtId="0" fontId="120" fillId="0" borderId="0" xfId="672" applyFont="1" applyAlignment="1">
      <alignment horizontal="left" vertical="center" wrapText="1"/>
    </xf>
    <xf numFmtId="228" fontId="143" fillId="39" borderId="0" xfId="672" applyNumberFormat="1" applyFont="1" applyFill="1" applyAlignment="1">
      <alignment horizontal="center" vertical="center"/>
    </xf>
    <xf numFmtId="0" fontId="142" fillId="0" borderId="0" xfId="672" applyFont="1" applyAlignment="1">
      <alignment horizontal="center" vertical="center"/>
    </xf>
    <xf numFmtId="0" fontId="2" fillId="0" borderId="0" xfId="672" quotePrefix="1" applyAlignment="1">
      <alignment horizontal="left" vertical="center"/>
    </xf>
    <xf numFmtId="0" fontId="2" fillId="0" borderId="0" xfId="672" applyAlignment="1">
      <alignment horizontal="left" vertical="center"/>
    </xf>
    <xf numFmtId="0" fontId="164" fillId="0" borderId="1" xfId="653" applyFont="1" applyBorder="1" applyAlignment="1">
      <alignment horizontal="center" vertical="center" textRotation="255"/>
    </xf>
    <xf numFmtId="0" fontId="172" fillId="0" borderId="1" xfId="653" applyFont="1" applyBorder="1" applyAlignment="1">
      <alignment horizontal="center" vertical="center" textRotation="255" shrinkToFit="1"/>
    </xf>
    <xf numFmtId="231" fontId="168" fillId="44" borderId="69" xfId="652" applyFont="1" applyFill="1" applyBorder="1" applyAlignment="1">
      <alignment horizontal="center" vertical="center"/>
    </xf>
    <xf numFmtId="231" fontId="168" fillId="44" borderId="68" xfId="652" applyFont="1" applyFill="1" applyBorder="1" applyAlignment="1">
      <alignment horizontal="center" vertical="center"/>
    </xf>
    <xf numFmtId="231" fontId="163" fillId="0" borderId="0" xfId="652" applyFont="1" applyFill="1" applyBorder="1" applyAlignment="1">
      <alignment horizontal="center" vertical="center" shrinkToFit="1"/>
    </xf>
    <xf numFmtId="231" fontId="168" fillId="43" borderId="1" xfId="652" applyFont="1" applyFill="1" applyBorder="1" applyAlignment="1">
      <alignment horizontal="center" vertical="center"/>
    </xf>
    <xf numFmtId="231" fontId="168" fillId="43" borderId="60" xfId="652" applyFont="1" applyFill="1" applyBorder="1" applyAlignment="1">
      <alignment horizontal="center" vertical="center"/>
    </xf>
    <xf numFmtId="231" fontId="168" fillId="43" borderId="18" xfId="652" applyFont="1" applyFill="1" applyBorder="1" applyAlignment="1">
      <alignment horizontal="center" vertical="center"/>
    </xf>
    <xf numFmtId="0" fontId="169" fillId="43" borderId="1" xfId="653" applyFont="1" applyFill="1" applyBorder="1" applyAlignment="1">
      <alignment horizontal="center" vertical="center"/>
    </xf>
    <xf numFmtId="233" fontId="180" fillId="0" borderId="39" xfId="668" applyFont="1" applyFill="1" applyBorder="1" applyAlignment="1">
      <alignment horizontal="center" vertical="center"/>
    </xf>
    <xf numFmtId="0" fontId="180" fillId="0" borderId="198" xfId="667" applyFont="1" applyBorder="1" applyAlignment="1">
      <alignment horizontal="center" vertical="center" shrinkToFit="1"/>
    </xf>
    <xf numFmtId="0" fontId="82" fillId="0" borderId="197" xfId="0" applyFont="1" applyBorder="1" applyAlignment="1">
      <alignment horizontal="center" vertical="center" shrinkToFit="1"/>
    </xf>
    <xf numFmtId="0" fontId="180" fillId="0" borderId="171" xfId="667" applyFont="1" applyBorder="1" applyAlignment="1">
      <alignment horizontal="center" vertical="center"/>
    </xf>
    <xf numFmtId="0" fontId="82" fillId="0" borderId="174" xfId="0" applyFont="1" applyBorder="1" applyAlignment="1">
      <alignment horizontal="center" vertical="center"/>
    </xf>
    <xf numFmtId="0" fontId="82" fillId="0" borderId="172" xfId="667" applyFont="1" applyBorder="1" applyAlignment="1">
      <alignment horizontal="center" vertical="center" wrapText="1"/>
    </xf>
    <xf numFmtId="0" fontId="82" fillId="0" borderId="175" xfId="0" applyFont="1" applyBorder="1" applyAlignment="1">
      <alignment horizontal="center" vertical="center"/>
    </xf>
    <xf numFmtId="234" fontId="180" fillId="0" borderId="172" xfId="668" applyNumberFormat="1" applyFont="1" applyFill="1" applyBorder="1" applyAlignment="1">
      <alignment horizontal="center" vertical="center"/>
    </xf>
    <xf numFmtId="232" fontId="180" fillId="0" borderId="172" xfId="667" applyNumberFormat="1" applyFont="1" applyBorder="1" applyAlignment="1">
      <alignment horizontal="center" vertical="center"/>
    </xf>
    <xf numFmtId="233" fontId="180" fillId="0" borderId="172" xfId="668" applyFont="1" applyFill="1" applyBorder="1" applyAlignment="1">
      <alignment horizontal="center" vertical="center"/>
    </xf>
    <xf numFmtId="0" fontId="82" fillId="0" borderId="129" xfId="0" applyFont="1" applyBorder="1" applyAlignment="1">
      <alignment horizontal="center" vertical="center"/>
    </xf>
    <xf numFmtId="0" fontId="82" fillId="0" borderId="138" xfId="0" applyFont="1" applyBorder="1" applyAlignment="1">
      <alignment horizontal="center" vertical="center"/>
    </xf>
    <xf numFmtId="0" fontId="82" fillId="0" borderId="0" xfId="0" applyFont="1" applyAlignment="1" applyProtection="1">
      <alignment horizontal="left" vertical="center" shrinkToFit="1"/>
      <protection locked="0"/>
    </xf>
    <xf numFmtId="0" fontId="153" fillId="0" borderId="0" xfId="0" applyFont="1" applyAlignment="1">
      <alignment horizontal="left" vertical="center" shrinkToFit="1"/>
    </xf>
    <xf numFmtId="0" fontId="82" fillId="0" borderId="222" xfId="0" applyFont="1" applyBorder="1" applyAlignment="1">
      <alignment horizontal="center" vertical="center"/>
    </xf>
    <xf numFmtId="0" fontId="82" fillId="0" borderId="223" xfId="0" applyFont="1" applyBorder="1" applyAlignment="1">
      <alignment horizontal="center" vertical="center"/>
    </xf>
    <xf numFmtId="41" fontId="82" fillId="0" borderId="224" xfId="0" applyNumberFormat="1" applyFont="1" applyBorder="1" applyAlignment="1">
      <alignment horizontal="center" vertical="center" shrinkToFit="1"/>
    </xf>
    <xf numFmtId="41" fontId="82" fillId="0" borderId="225" xfId="0" applyNumberFormat="1" applyFont="1" applyBorder="1" applyAlignment="1">
      <alignment horizontal="center" vertical="center" shrinkToFit="1"/>
    </xf>
    <xf numFmtId="41" fontId="82" fillId="0" borderId="223" xfId="0" applyNumberFormat="1" applyFont="1" applyBorder="1" applyAlignment="1">
      <alignment horizontal="center" vertical="center" shrinkToFit="1"/>
    </xf>
    <xf numFmtId="0" fontId="82" fillId="0" borderId="224" xfId="0" applyFont="1" applyBorder="1" applyAlignment="1">
      <alignment horizontal="center" vertical="center"/>
    </xf>
    <xf numFmtId="0" fontId="82" fillId="0" borderId="225" xfId="0" applyFont="1" applyBorder="1" applyAlignment="1">
      <alignment horizontal="center" vertical="center"/>
    </xf>
    <xf numFmtId="0" fontId="82" fillId="0" borderId="227" xfId="0" applyFont="1" applyBorder="1" applyAlignment="1">
      <alignment horizontal="center" vertical="center"/>
    </xf>
    <xf numFmtId="0" fontId="82" fillId="0" borderId="228" xfId="0" applyFont="1" applyBorder="1" applyAlignment="1">
      <alignment horizontal="center" vertical="center"/>
    </xf>
    <xf numFmtId="0" fontId="82" fillId="0" borderId="49" xfId="0" applyFont="1" applyBorder="1" applyAlignment="1">
      <alignment horizontal="center" vertical="center"/>
    </xf>
    <xf numFmtId="0" fontId="82" fillId="0" borderId="74" xfId="0" applyFont="1" applyBorder="1" applyAlignment="1">
      <alignment horizontal="center" vertical="center"/>
    </xf>
    <xf numFmtId="0" fontId="82" fillId="0" borderId="19" xfId="0" applyFont="1" applyBorder="1" applyAlignment="1">
      <alignment horizontal="center" vertical="center"/>
    </xf>
    <xf numFmtId="0" fontId="82" fillId="0" borderId="137" xfId="0" applyFont="1" applyBorder="1" applyAlignment="1">
      <alignment horizontal="center" vertical="center"/>
    </xf>
    <xf numFmtId="0" fontId="82" fillId="0" borderId="69" xfId="0" applyFont="1" applyBorder="1" applyAlignment="1">
      <alignment horizontal="center" vertical="center"/>
    </xf>
    <xf numFmtId="0" fontId="82" fillId="0" borderId="68" xfId="0" applyFont="1" applyBorder="1" applyAlignment="1">
      <alignment horizontal="center" vertical="center"/>
    </xf>
    <xf numFmtId="41" fontId="82" fillId="0" borderId="18" xfId="0" applyNumberFormat="1" applyFont="1" applyBorder="1" applyAlignment="1">
      <alignment horizontal="center" vertical="center" shrinkToFit="1"/>
    </xf>
    <xf numFmtId="41" fontId="82" fillId="0" borderId="52" xfId="0" applyNumberFormat="1" applyFont="1" applyBorder="1" applyAlignment="1">
      <alignment horizontal="center" vertical="center" shrinkToFit="1"/>
    </xf>
    <xf numFmtId="41" fontId="82" fillId="0" borderId="71" xfId="0" applyNumberFormat="1" applyFont="1" applyBorder="1" applyAlignment="1">
      <alignment horizontal="center" vertical="center" shrinkToFit="1"/>
    </xf>
    <xf numFmtId="0" fontId="82" fillId="0" borderId="229" xfId="0" applyFont="1" applyBorder="1" applyAlignment="1">
      <alignment horizontal="center" vertical="center"/>
    </xf>
    <xf numFmtId="0" fontId="82" fillId="0" borderId="230" xfId="0" applyFont="1" applyBorder="1" applyAlignment="1">
      <alignment horizontal="center" vertical="center"/>
    </xf>
    <xf numFmtId="0" fontId="82" fillId="0" borderId="231" xfId="0" applyFont="1" applyBorder="1" applyAlignment="1">
      <alignment horizontal="center" vertical="center"/>
    </xf>
    <xf numFmtId="0" fontId="193" fillId="40" borderId="60" xfId="0" applyFont="1" applyFill="1" applyBorder="1" applyAlignment="1">
      <alignment horizontal="center" vertical="center" wrapText="1" shrinkToFit="1"/>
    </xf>
    <xf numFmtId="0" fontId="193" fillId="40" borderId="52" xfId="0" applyFont="1" applyFill="1" applyBorder="1" applyAlignment="1">
      <alignment horizontal="center" vertical="center" wrapText="1" shrinkToFit="1"/>
    </xf>
    <xf numFmtId="0" fontId="193" fillId="40" borderId="18" xfId="0" applyFont="1" applyFill="1" applyBorder="1" applyAlignment="1">
      <alignment horizontal="center" vertical="center" wrapText="1" shrinkToFit="1"/>
    </xf>
    <xf numFmtId="0" fontId="82" fillId="0" borderId="0" xfId="0" applyFont="1">
      <alignment vertical="center"/>
    </xf>
    <xf numFmtId="0" fontId="82" fillId="0" borderId="203" xfId="0" applyFont="1" applyBorder="1">
      <alignment vertical="center"/>
    </xf>
    <xf numFmtId="0" fontId="82" fillId="0" borderId="202" xfId="0" applyFont="1" applyBorder="1" applyAlignment="1">
      <alignment horizontal="center" vertical="center" wrapText="1"/>
    </xf>
    <xf numFmtId="0" fontId="82" fillId="0" borderId="18" xfId="0" applyFont="1" applyBorder="1" applyAlignment="1">
      <alignment horizontal="center" vertical="center"/>
    </xf>
    <xf numFmtId="0" fontId="82" fillId="0" borderId="18" xfId="0" applyFont="1" applyBorder="1" applyAlignment="1">
      <alignment horizontal="center" vertical="center" wrapText="1"/>
    </xf>
    <xf numFmtId="0" fontId="82" fillId="0" borderId="144" xfId="0" applyFont="1" applyBorder="1" applyAlignment="1">
      <alignment horizontal="center" vertical="center" wrapText="1"/>
    </xf>
    <xf numFmtId="0" fontId="82" fillId="0" borderId="65" xfId="0" applyFont="1" applyBorder="1" applyAlignment="1">
      <alignment horizontal="center" vertical="center" wrapText="1"/>
    </xf>
    <xf numFmtId="41" fontId="82" fillId="0" borderId="0" xfId="423" applyFont="1" applyAlignment="1">
      <alignment horizontal="center" vertical="center"/>
    </xf>
    <xf numFmtId="0" fontId="82" fillId="0" borderId="140" xfId="0" applyFont="1" applyBorder="1" applyAlignment="1">
      <alignment horizontal="center" vertical="center"/>
    </xf>
    <xf numFmtId="0" fontId="82" fillId="0" borderId="48" xfId="0" applyFont="1" applyBorder="1" applyAlignment="1">
      <alignment horizontal="center" vertical="center"/>
    </xf>
    <xf numFmtId="0" fontId="82" fillId="0" borderId="202" xfId="0" applyFont="1" applyBorder="1" applyAlignment="1">
      <alignment horizontal="center" vertical="center"/>
    </xf>
    <xf numFmtId="0" fontId="82" fillId="0" borderId="144" xfId="0" applyFont="1" applyBorder="1" applyAlignment="1">
      <alignment horizontal="center" vertical="center"/>
    </xf>
    <xf numFmtId="0" fontId="82" fillId="0" borderId="65" xfId="0" applyFont="1" applyBorder="1">
      <alignment vertical="center"/>
    </xf>
    <xf numFmtId="0" fontId="82" fillId="0" borderId="48" xfId="0" applyFont="1" applyBorder="1">
      <alignment vertical="center"/>
    </xf>
    <xf numFmtId="0" fontId="82" fillId="0" borderId="18" xfId="0" applyFont="1" applyBorder="1">
      <alignment vertical="center"/>
    </xf>
    <xf numFmtId="235" fontId="82" fillId="0" borderId="204" xfId="0" applyNumberFormat="1" applyFont="1" applyBorder="1" applyAlignment="1">
      <alignment horizontal="center" vertical="center"/>
    </xf>
    <xf numFmtId="235" fontId="82" fillId="0" borderId="108" xfId="0" applyNumberFormat="1" applyFont="1" applyBorder="1" applyAlignment="1">
      <alignment horizontal="center" vertical="center"/>
    </xf>
    <xf numFmtId="235" fontId="82" fillId="0" borderId="202" xfId="0" applyNumberFormat="1" applyFont="1" applyBorder="1" applyAlignment="1">
      <alignment horizontal="center" vertical="center"/>
    </xf>
    <xf numFmtId="235" fontId="82" fillId="0" borderId="18" xfId="0" applyNumberFormat="1" applyFont="1" applyBorder="1" applyAlignment="1">
      <alignment horizontal="center" vertical="center"/>
    </xf>
    <xf numFmtId="235" fontId="82" fillId="0" borderId="205" xfId="0" applyNumberFormat="1" applyFont="1" applyBorder="1" applyAlignment="1">
      <alignment horizontal="center" vertical="center"/>
    </xf>
    <xf numFmtId="235" fontId="82" fillId="0" borderId="76" xfId="0" applyNumberFormat="1" applyFont="1" applyBorder="1" applyAlignment="1">
      <alignment horizontal="center" vertical="center"/>
    </xf>
    <xf numFmtId="235" fontId="82" fillId="0" borderId="109" xfId="0" applyNumberFormat="1" applyFont="1" applyBorder="1" applyAlignment="1">
      <alignment horizontal="center" vertical="center"/>
    </xf>
    <xf numFmtId="235" fontId="82" fillId="0" borderId="49" xfId="0" applyNumberFormat="1" applyFont="1" applyBorder="1" applyAlignment="1">
      <alignment horizontal="center" vertical="center"/>
    </xf>
    <xf numFmtId="233" fontId="61" fillId="0" borderId="39" xfId="668" applyFont="1" applyFill="1" applyBorder="1" applyAlignment="1">
      <alignment horizontal="center" vertical="center"/>
    </xf>
    <xf numFmtId="0" fontId="61" fillId="0" borderId="198" xfId="667" applyFont="1" applyBorder="1" applyAlignment="1">
      <alignment horizontal="center" vertical="center" shrinkToFit="1"/>
    </xf>
    <xf numFmtId="0" fontId="153" fillId="0" borderId="197" xfId="0" applyFont="1" applyBorder="1" applyAlignment="1">
      <alignment horizontal="center" vertical="center" shrinkToFit="1"/>
    </xf>
    <xf numFmtId="0" fontId="61" fillId="0" borderId="171" xfId="667" applyFont="1" applyBorder="1" applyAlignment="1">
      <alignment horizontal="center" vertical="center"/>
    </xf>
    <xf numFmtId="0" fontId="153" fillId="0" borderId="174" xfId="0" applyFont="1" applyBorder="1" applyAlignment="1">
      <alignment horizontal="center" vertical="center"/>
    </xf>
    <xf numFmtId="0" fontId="61" fillId="0" borderId="172" xfId="667" applyFont="1" applyBorder="1" applyAlignment="1">
      <alignment horizontal="center" vertical="center" wrapText="1"/>
    </xf>
    <xf numFmtId="0" fontId="153" fillId="0" borderId="175" xfId="0" applyFont="1" applyBorder="1" applyAlignment="1">
      <alignment horizontal="center" vertical="center"/>
    </xf>
    <xf numFmtId="234" fontId="61" fillId="0" borderId="172" xfId="668" applyNumberFormat="1" applyFont="1" applyFill="1" applyBorder="1" applyAlignment="1">
      <alignment horizontal="center" vertical="center"/>
    </xf>
    <xf numFmtId="232" fontId="61" fillId="0" borderId="172" xfId="667" applyNumberFormat="1" applyFont="1" applyBorder="1" applyAlignment="1">
      <alignment horizontal="center" vertical="center"/>
    </xf>
    <xf numFmtId="233" fontId="61" fillId="0" borderId="172" xfId="668" applyFont="1" applyFill="1" applyBorder="1" applyAlignment="1">
      <alignment horizontal="center" vertical="center"/>
    </xf>
    <xf numFmtId="0" fontId="61" fillId="0" borderId="2" xfId="0" applyFont="1" applyBorder="1" applyAlignment="1">
      <alignment horizontal="left" vertical="center"/>
    </xf>
    <xf numFmtId="0" fontId="61" fillId="0" borderId="47" xfId="0" applyFont="1" applyBorder="1" applyAlignment="1">
      <alignment horizontal="left" vertical="center"/>
    </xf>
    <xf numFmtId="233" fontId="183" fillId="0" borderId="107" xfId="668" applyFont="1" applyFill="1" applyBorder="1" applyAlignment="1">
      <alignment horizontal="center" vertical="center"/>
    </xf>
    <xf numFmtId="233" fontId="183" fillId="0" borderId="0" xfId="668" applyFont="1" applyFill="1" applyBorder="1" applyAlignment="1">
      <alignment horizontal="center" vertical="center"/>
    </xf>
    <xf numFmtId="233" fontId="183" fillId="0" borderId="19" xfId="668" applyFont="1" applyFill="1" applyBorder="1" applyAlignment="1">
      <alignment horizontal="center" vertical="center"/>
    </xf>
    <xf numFmtId="233" fontId="61" fillId="0" borderId="109" xfId="668" applyFont="1" applyFill="1" applyBorder="1" applyAlignment="1">
      <alignment horizontal="center" vertical="center"/>
    </xf>
    <xf numFmtId="0" fontId="153" fillId="0" borderId="109" xfId="0" applyFont="1" applyBorder="1" applyAlignment="1">
      <alignment horizontal="center" vertical="center"/>
    </xf>
    <xf numFmtId="233" fontId="61" fillId="0" borderId="96" xfId="668" applyFont="1" applyFill="1" applyBorder="1" applyAlignment="1">
      <alignment horizontal="left" vertical="center"/>
    </xf>
    <xf numFmtId="233" fontId="61" fillId="0" borderId="182" xfId="668" applyFont="1" applyFill="1" applyBorder="1" applyAlignment="1">
      <alignment horizontal="left" vertical="center"/>
    </xf>
    <xf numFmtId="233" fontId="61" fillId="0" borderId="94" xfId="668" applyFont="1" applyFill="1" applyBorder="1" applyAlignment="1">
      <alignment horizontal="left" vertical="center"/>
    </xf>
    <xf numFmtId="234" fontId="61" fillId="0" borderId="96" xfId="668" applyNumberFormat="1" applyFont="1" applyFill="1" applyBorder="1" applyAlignment="1">
      <alignment horizontal="left" vertical="center"/>
    </xf>
    <xf numFmtId="0" fontId="153" fillId="0" borderId="182" xfId="0" applyFont="1" applyBorder="1" applyAlignment="1">
      <alignment horizontal="left" vertical="center"/>
    </xf>
    <xf numFmtId="0" fontId="153" fillId="0" borderId="94" xfId="0" applyFont="1" applyBorder="1" applyAlignment="1">
      <alignment horizontal="left" vertical="center"/>
    </xf>
    <xf numFmtId="0" fontId="153" fillId="0" borderId="109" xfId="0" applyFont="1" applyBorder="1">
      <alignment vertical="center"/>
    </xf>
    <xf numFmtId="233" fontId="98" fillId="0" borderId="107" xfId="668" applyFont="1" applyFill="1" applyBorder="1" applyAlignment="1">
      <alignment horizontal="center" vertical="center"/>
    </xf>
    <xf numFmtId="0" fontId="74" fillId="0" borderId="0" xfId="667" applyFont="1" applyAlignment="1">
      <alignment vertical="center"/>
    </xf>
    <xf numFmtId="0" fontId="74" fillId="0" borderId="19" xfId="667" applyFont="1" applyBorder="1" applyAlignment="1">
      <alignment vertical="center"/>
    </xf>
    <xf numFmtId="0" fontId="56" fillId="0" borderId="171" xfId="667" applyFont="1" applyBorder="1" applyAlignment="1">
      <alignment horizontal="center" vertical="center"/>
    </xf>
    <xf numFmtId="234" fontId="56" fillId="0" borderId="172" xfId="668" applyNumberFormat="1" applyFont="1" applyFill="1" applyBorder="1" applyAlignment="1">
      <alignment horizontal="center" vertical="center"/>
    </xf>
    <xf numFmtId="232" fontId="56" fillId="0" borderId="172" xfId="667" applyNumberFormat="1" applyFont="1" applyBorder="1" applyAlignment="1">
      <alignment horizontal="center" vertical="center"/>
    </xf>
    <xf numFmtId="233" fontId="56" fillId="0" borderId="172" xfId="668" applyFont="1" applyFill="1" applyBorder="1" applyAlignment="1">
      <alignment horizontal="center" vertical="center"/>
    </xf>
    <xf numFmtId="233" fontId="56" fillId="0" borderId="39" xfId="668" applyFont="1" applyFill="1" applyBorder="1" applyAlignment="1">
      <alignment horizontal="center" vertical="center"/>
    </xf>
    <xf numFmtId="0" fontId="56" fillId="0" borderId="198" xfId="667" applyFont="1" applyBorder="1" applyAlignment="1">
      <alignment horizontal="center" vertical="center" shrinkToFit="1"/>
    </xf>
    <xf numFmtId="0" fontId="153" fillId="0" borderId="0" xfId="0" applyFont="1" applyAlignment="1">
      <alignment vertical="center" shrinkToFit="1"/>
    </xf>
    <xf numFmtId="0" fontId="157" fillId="0" borderId="0" xfId="0" applyFont="1" applyAlignment="1">
      <alignment vertical="center" shrinkToFit="1"/>
    </xf>
    <xf numFmtId="200" fontId="190" fillId="0" borderId="6" xfId="0" applyNumberFormat="1" applyFont="1" applyBorder="1" applyAlignment="1">
      <alignment horizontal="center" vertical="center" shrinkToFit="1"/>
    </xf>
    <xf numFmtId="200" fontId="190" fillId="0" borderId="207" xfId="0" applyNumberFormat="1" applyFont="1" applyBorder="1" applyAlignment="1">
      <alignment horizontal="center" vertical="center" shrinkToFit="1"/>
    </xf>
    <xf numFmtId="0" fontId="190" fillId="0" borderId="0" xfId="0" applyFont="1">
      <alignment vertical="center"/>
    </xf>
    <xf numFmtId="0" fontId="153" fillId="40" borderId="69" xfId="604" applyNumberFormat="1" applyFont="1" applyFill="1" applyBorder="1" applyAlignment="1">
      <alignment horizontal="left" vertical="center" indent="1"/>
    </xf>
    <xf numFmtId="0" fontId="153" fillId="40" borderId="6" xfId="604" applyNumberFormat="1" applyFont="1" applyFill="1" applyBorder="1" applyAlignment="1">
      <alignment horizontal="left" vertical="center" indent="1"/>
    </xf>
    <xf numFmtId="0" fontId="153" fillId="40" borderId="68" xfId="604" applyNumberFormat="1" applyFont="1" applyFill="1" applyBorder="1" applyAlignment="1">
      <alignment horizontal="left" vertical="center" indent="1"/>
    </xf>
    <xf numFmtId="0" fontId="148" fillId="40" borderId="0" xfId="606" applyFont="1" applyFill="1" applyAlignment="1">
      <alignment horizontal="center" vertical="center"/>
    </xf>
    <xf numFmtId="0" fontId="131" fillId="42" borderId="60" xfId="606" applyFont="1" applyFill="1" applyBorder="1" applyAlignment="1">
      <alignment horizontal="center" vertical="center"/>
    </xf>
    <xf numFmtId="0" fontId="131" fillId="42" borderId="18" xfId="606" applyFont="1" applyFill="1" applyBorder="1" applyAlignment="1">
      <alignment horizontal="center" vertical="center"/>
    </xf>
    <xf numFmtId="0" fontId="131" fillId="42" borderId="2" xfId="606" applyFont="1" applyFill="1" applyBorder="1" applyAlignment="1">
      <alignment horizontal="center" vertical="center"/>
    </xf>
    <xf numFmtId="0" fontId="131" fillId="42" borderId="191" xfId="606" applyFont="1" applyFill="1" applyBorder="1" applyAlignment="1">
      <alignment horizontal="center" vertical="center"/>
    </xf>
    <xf numFmtId="0" fontId="131" fillId="42" borderId="47" xfId="606" applyFont="1" applyFill="1" applyBorder="1" applyAlignment="1">
      <alignment horizontal="center" vertical="center"/>
    </xf>
    <xf numFmtId="0" fontId="131" fillId="42" borderId="108" xfId="606" applyFont="1" applyFill="1" applyBorder="1" applyAlignment="1">
      <alignment horizontal="center" vertical="center"/>
    </xf>
    <xf numFmtId="0" fontId="131" fillId="42" borderId="109" xfId="606" applyFont="1" applyFill="1" applyBorder="1" applyAlignment="1">
      <alignment horizontal="center" vertical="center"/>
    </xf>
    <xf numFmtId="0" fontId="131" fillId="42" borderId="49" xfId="606" applyFont="1" applyFill="1" applyBorder="1" applyAlignment="1">
      <alignment horizontal="center" vertical="center"/>
    </xf>
    <xf numFmtId="0" fontId="150" fillId="42" borderId="69" xfId="429" applyNumberFormat="1" applyFont="1" applyFill="1" applyBorder="1" applyAlignment="1">
      <alignment horizontal="center" vertical="center"/>
    </xf>
    <xf numFmtId="0" fontId="150" fillId="42" borderId="6" xfId="429" applyNumberFormat="1" applyFont="1" applyFill="1" applyBorder="1" applyAlignment="1">
      <alignment horizontal="center" vertical="center"/>
    </xf>
    <xf numFmtId="0" fontId="150" fillId="42" borderId="68" xfId="429" applyNumberFormat="1" applyFont="1" applyFill="1" applyBorder="1" applyAlignment="1">
      <alignment horizontal="center" vertical="center"/>
    </xf>
    <xf numFmtId="0" fontId="150" fillId="42" borderId="60" xfId="606" applyFont="1" applyFill="1" applyBorder="1" applyAlignment="1">
      <alignment horizontal="center" vertical="center" shrinkToFit="1"/>
    </xf>
    <xf numFmtId="0" fontId="150" fillId="42" borderId="18" xfId="606" applyFont="1" applyFill="1" applyBorder="1" applyAlignment="1">
      <alignment horizontal="center" vertical="center" shrinkToFit="1"/>
    </xf>
    <xf numFmtId="0" fontId="6" fillId="0" borderId="1" xfId="650" applyBorder="1" applyAlignment="1">
      <alignment horizontal="center" vertical="center"/>
    </xf>
    <xf numFmtId="0" fontId="161" fillId="0" borderId="0" xfId="650" applyFont="1" applyAlignment="1">
      <alignment horizontal="center" vertical="center"/>
    </xf>
    <xf numFmtId="0" fontId="159" fillId="0" borderId="0" xfId="650" applyFont="1" applyAlignment="1">
      <alignment horizontal="center" vertical="center"/>
    </xf>
    <xf numFmtId="0" fontId="160" fillId="0" borderId="0" xfId="650" applyFont="1" applyAlignment="1">
      <alignment horizontal="center" vertical="center"/>
    </xf>
    <xf numFmtId="0" fontId="6" fillId="37" borderId="1" xfId="650" applyFill="1" applyBorder="1" applyAlignment="1">
      <alignment horizontal="center" vertical="center"/>
    </xf>
    <xf numFmtId="0" fontId="6" fillId="0" borderId="1" xfId="650" applyBorder="1" applyAlignment="1">
      <alignment horizontal="center" vertical="center" wrapText="1"/>
    </xf>
  </cellXfs>
  <cellStyles count="674">
    <cellStyle name="#,##0" xfId="1" xr:uid="{00000000-0005-0000-0000-000000000000}"/>
    <cellStyle name="#,##0 2" xfId="2" xr:uid="{00000000-0005-0000-0000-000001000000}"/>
    <cellStyle name="#,##0 2 2" xfId="3" xr:uid="{00000000-0005-0000-0000-000002000000}"/>
    <cellStyle name="#,##0 2 3" xfId="4" xr:uid="{00000000-0005-0000-0000-000003000000}"/>
    <cellStyle name="#,##0 3" xfId="5" xr:uid="{00000000-0005-0000-0000-000004000000}"/>
    <cellStyle name="#,##0 4" xfId="6" xr:uid="{00000000-0005-0000-0000-000005000000}"/>
    <cellStyle name="$" xfId="7" xr:uid="{00000000-0005-0000-0000-000006000000}"/>
    <cellStyle name="$_db진흥" xfId="8" xr:uid="{00000000-0005-0000-0000-000007000000}"/>
    <cellStyle name="$_db진흥 2" xfId="9" xr:uid="{00000000-0005-0000-0000-000008000000}"/>
    <cellStyle name="$_db진흥 2 2" xfId="10" xr:uid="{00000000-0005-0000-0000-000009000000}"/>
    <cellStyle name="$_db진흥 2 3" xfId="11" xr:uid="{00000000-0005-0000-0000-00000A000000}"/>
    <cellStyle name="$_db진흥 2 3 2" xfId="12" xr:uid="{00000000-0005-0000-0000-00000B000000}"/>
    <cellStyle name="$_db진흥 3" xfId="13" xr:uid="{00000000-0005-0000-0000-00000C000000}"/>
    <cellStyle name="$_db진흥 4" xfId="14" xr:uid="{00000000-0005-0000-0000-00000D000000}"/>
    <cellStyle name="$_SE40" xfId="15" xr:uid="{00000000-0005-0000-0000-00000E000000}"/>
    <cellStyle name="$_SE40 2" xfId="16" xr:uid="{00000000-0005-0000-0000-00000F000000}"/>
    <cellStyle name="$_SE40 3" xfId="17" xr:uid="{00000000-0005-0000-0000-000010000000}"/>
    <cellStyle name="$_견적2" xfId="18" xr:uid="{00000000-0005-0000-0000-000011000000}"/>
    <cellStyle name="$_견적2 2" xfId="19" xr:uid="{00000000-0005-0000-0000-000012000000}"/>
    <cellStyle name="$_견적2 2 2" xfId="20" xr:uid="{00000000-0005-0000-0000-000013000000}"/>
    <cellStyle name="$_견적2 2 3" xfId="21" xr:uid="{00000000-0005-0000-0000-000014000000}"/>
    <cellStyle name="$_견적2 2 3 2" xfId="22" xr:uid="{00000000-0005-0000-0000-000015000000}"/>
    <cellStyle name="$_견적2 3" xfId="23" xr:uid="{00000000-0005-0000-0000-000016000000}"/>
    <cellStyle name="$_견적2 4" xfId="24" xr:uid="{00000000-0005-0000-0000-000017000000}"/>
    <cellStyle name="$_공사비2001-06" xfId="25" xr:uid="{00000000-0005-0000-0000-000018000000}"/>
    <cellStyle name="$_기아" xfId="26" xr:uid="{00000000-0005-0000-0000-000019000000}"/>
    <cellStyle name="$_기아 2" xfId="27" xr:uid="{00000000-0005-0000-0000-00001A000000}"/>
    <cellStyle name="$_기아 3" xfId="28" xr:uid="{00000000-0005-0000-0000-00001B000000}"/>
    <cellStyle name="$_대규모(2004예산요구최종)" xfId="29" xr:uid="{00000000-0005-0000-0000-00001C000000}"/>
    <cellStyle name="$_송강총괄2003조달청요율" xfId="30" xr:uid="{00000000-0005-0000-0000-00001D000000}"/>
    <cellStyle name="$_전북" xfId="31" xr:uid="{00000000-0005-0000-0000-00001E000000}"/>
    <cellStyle name="$_합판거푸집" xfId="32" xr:uid="{00000000-0005-0000-0000-00001F000000}"/>
    <cellStyle name="(표준)" xfId="33" xr:uid="{00000000-0005-0000-0000-000020000000}"/>
    <cellStyle name="(표준) 2" xfId="34" xr:uid="{00000000-0005-0000-0000-000021000000}"/>
    <cellStyle name="(표준) 2 2" xfId="35" xr:uid="{00000000-0005-0000-0000-000022000000}"/>
    <cellStyle name="(표준) 3" xfId="36" xr:uid="{00000000-0005-0000-0000-000023000000}"/>
    <cellStyle name="0.0" xfId="37" xr:uid="{00000000-0005-0000-0000-000024000000}"/>
    <cellStyle name="0.0 2" xfId="38" xr:uid="{00000000-0005-0000-0000-000025000000}"/>
    <cellStyle name="0.0 2 2" xfId="39" xr:uid="{00000000-0005-0000-0000-000026000000}"/>
    <cellStyle name="0.0 2 3" xfId="40" xr:uid="{00000000-0005-0000-0000-000027000000}"/>
    <cellStyle name="0.0 3" xfId="41" xr:uid="{00000000-0005-0000-0000-000028000000}"/>
    <cellStyle name="0.0 4" xfId="42" xr:uid="{00000000-0005-0000-0000-000029000000}"/>
    <cellStyle name="0.00" xfId="43" xr:uid="{00000000-0005-0000-0000-00002A000000}"/>
    <cellStyle name="0.00 2" xfId="44" xr:uid="{00000000-0005-0000-0000-00002B000000}"/>
    <cellStyle name="0.00 2 2" xfId="45" xr:uid="{00000000-0005-0000-0000-00002C000000}"/>
    <cellStyle name="0.00 2 3" xfId="46" xr:uid="{00000000-0005-0000-0000-00002D000000}"/>
    <cellStyle name="0.00 3" xfId="47" xr:uid="{00000000-0005-0000-0000-00002E000000}"/>
    <cellStyle name="0.00 4" xfId="48" xr:uid="{00000000-0005-0000-0000-00002F000000}"/>
    <cellStyle name="20% - Accent1" xfId="49" xr:uid="{00000000-0005-0000-0000-000030000000}"/>
    <cellStyle name="20% - Accent2" xfId="50" xr:uid="{00000000-0005-0000-0000-000031000000}"/>
    <cellStyle name="20% - Accent3" xfId="51" xr:uid="{00000000-0005-0000-0000-000032000000}"/>
    <cellStyle name="20% - Accent4" xfId="52" xr:uid="{00000000-0005-0000-0000-000033000000}"/>
    <cellStyle name="20% - Accent5" xfId="53" xr:uid="{00000000-0005-0000-0000-000034000000}"/>
    <cellStyle name="20% - Accent6" xfId="54" xr:uid="{00000000-0005-0000-0000-000035000000}"/>
    <cellStyle name="20% - 강조색1" xfId="55" builtinId="30" customBuiltin="1"/>
    <cellStyle name="20% - 강조색1 2" xfId="56" xr:uid="{00000000-0005-0000-0000-000037000000}"/>
    <cellStyle name="20% - 강조색1 3" xfId="57" xr:uid="{00000000-0005-0000-0000-000038000000}"/>
    <cellStyle name="20% - 강조색1 4" xfId="58" xr:uid="{00000000-0005-0000-0000-000039000000}"/>
    <cellStyle name="20% - 강조색2" xfId="59" builtinId="34" customBuiltin="1"/>
    <cellStyle name="20% - 강조색2 2" xfId="60" xr:uid="{00000000-0005-0000-0000-00003B000000}"/>
    <cellStyle name="20% - 강조색2 3" xfId="61" xr:uid="{00000000-0005-0000-0000-00003C000000}"/>
    <cellStyle name="20% - 강조색2 4" xfId="62" xr:uid="{00000000-0005-0000-0000-00003D000000}"/>
    <cellStyle name="20% - 강조색3" xfId="63" builtinId="38" customBuiltin="1"/>
    <cellStyle name="20% - 강조색3 2" xfId="64" xr:uid="{00000000-0005-0000-0000-00003F000000}"/>
    <cellStyle name="20% - 강조색3 3" xfId="65" xr:uid="{00000000-0005-0000-0000-000040000000}"/>
    <cellStyle name="20% - 강조색3 4" xfId="66" xr:uid="{00000000-0005-0000-0000-000041000000}"/>
    <cellStyle name="20% - 강조색4" xfId="67" builtinId="42" customBuiltin="1"/>
    <cellStyle name="20% - 강조색4 2" xfId="68" xr:uid="{00000000-0005-0000-0000-000043000000}"/>
    <cellStyle name="20% - 강조색4 3" xfId="69" xr:uid="{00000000-0005-0000-0000-000044000000}"/>
    <cellStyle name="20% - 강조색4 4" xfId="70" xr:uid="{00000000-0005-0000-0000-000045000000}"/>
    <cellStyle name="20% - 강조색5" xfId="71" builtinId="46" customBuiltin="1"/>
    <cellStyle name="20% - 강조색5 2" xfId="72" xr:uid="{00000000-0005-0000-0000-000047000000}"/>
    <cellStyle name="20% - 강조색5 3" xfId="73" xr:uid="{00000000-0005-0000-0000-000048000000}"/>
    <cellStyle name="20% - 강조색5 4" xfId="74" xr:uid="{00000000-0005-0000-0000-000049000000}"/>
    <cellStyle name="20% - 강조색6" xfId="75" builtinId="50" customBuiltin="1"/>
    <cellStyle name="20% - 강조색6 2" xfId="76" xr:uid="{00000000-0005-0000-0000-00004B000000}"/>
    <cellStyle name="20% - 강조색6 3" xfId="77" xr:uid="{00000000-0005-0000-0000-00004C000000}"/>
    <cellStyle name="20% - 강조색6 4" xfId="78" xr:uid="{00000000-0005-0000-0000-00004D000000}"/>
    <cellStyle name="40% - Accent1" xfId="79" xr:uid="{00000000-0005-0000-0000-00004E000000}"/>
    <cellStyle name="40% - Accent2" xfId="80" xr:uid="{00000000-0005-0000-0000-00004F000000}"/>
    <cellStyle name="40% - Accent3" xfId="81" xr:uid="{00000000-0005-0000-0000-000050000000}"/>
    <cellStyle name="40% - Accent4" xfId="82" xr:uid="{00000000-0005-0000-0000-000051000000}"/>
    <cellStyle name="40% - Accent5" xfId="83" xr:uid="{00000000-0005-0000-0000-000052000000}"/>
    <cellStyle name="40% - Accent6" xfId="84" xr:uid="{00000000-0005-0000-0000-000053000000}"/>
    <cellStyle name="40% - 강조색1" xfId="85" builtinId="31" customBuiltin="1"/>
    <cellStyle name="40% - 강조색1 2" xfId="86" xr:uid="{00000000-0005-0000-0000-000055000000}"/>
    <cellStyle name="40% - 강조색1 3" xfId="87" xr:uid="{00000000-0005-0000-0000-000056000000}"/>
    <cellStyle name="40% - 강조색1 4" xfId="88" xr:uid="{00000000-0005-0000-0000-000057000000}"/>
    <cellStyle name="40% - 강조색2" xfId="89" builtinId="35" customBuiltin="1"/>
    <cellStyle name="40% - 강조색2 2" xfId="90" xr:uid="{00000000-0005-0000-0000-000059000000}"/>
    <cellStyle name="40% - 강조색2 3" xfId="91" xr:uid="{00000000-0005-0000-0000-00005A000000}"/>
    <cellStyle name="40% - 강조색2 4" xfId="92" xr:uid="{00000000-0005-0000-0000-00005B000000}"/>
    <cellStyle name="40% - 강조색3" xfId="93" builtinId="39" customBuiltin="1"/>
    <cellStyle name="40% - 강조색3 2" xfId="94" xr:uid="{00000000-0005-0000-0000-00005D000000}"/>
    <cellStyle name="40% - 강조색3 3" xfId="95" xr:uid="{00000000-0005-0000-0000-00005E000000}"/>
    <cellStyle name="40% - 강조색3 4" xfId="96" xr:uid="{00000000-0005-0000-0000-00005F000000}"/>
    <cellStyle name="40% - 강조색4" xfId="97" builtinId="43" customBuiltin="1"/>
    <cellStyle name="40% - 강조색4 2" xfId="98" xr:uid="{00000000-0005-0000-0000-000061000000}"/>
    <cellStyle name="40% - 강조색4 3" xfId="99" xr:uid="{00000000-0005-0000-0000-000062000000}"/>
    <cellStyle name="40% - 강조색4 4" xfId="100" xr:uid="{00000000-0005-0000-0000-000063000000}"/>
    <cellStyle name="40% - 강조색5" xfId="101" builtinId="47" customBuiltin="1"/>
    <cellStyle name="40% - 강조색5 2" xfId="102" xr:uid="{00000000-0005-0000-0000-000065000000}"/>
    <cellStyle name="40% - 강조색5 3" xfId="103" xr:uid="{00000000-0005-0000-0000-000066000000}"/>
    <cellStyle name="40% - 강조색5 4" xfId="104" xr:uid="{00000000-0005-0000-0000-000067000000}"/>
    <cellStyle name="40% - 강조색6" xfId="105" builtinId="51" customBuiltin="1"/>
    <cellStyle name="40% - 강조색6 2" xfId="106" xr:uid="{00000000-0005-0000-0000-000069000000}"/>
    <cellStyle name="40% - 강조색6 3" xfId="107" xr:uid="{00000000-0005-0000-0000-00006A000000}"/>
    <cellStyle name="40% - 강조색6 4" xfId="108" xr:uid="{00000000-0005-0000-0000-00006B000000}"/>
    <cellStyle name="60% - Accent1" xfId="109" xr:uid="{00000000-0005-0000-0000-00006C000000}"/>
    <cellStyle name="60% - Accent2" xfId="110" xr:uid="{00000000-0005-0000-0000-00006D000000}"/>
    <cellStyle name="60% - Accent3" xfId="111" xr:uid="{00000000-0005-0000-0000-00006E000000}"/>
    <cellStyle name="60% - Accent4" xfId="112" xr:uid="{00000000-0005-0000-0000-00006F000000}"/>
    <cellStyle name="60% - Accent5" xfId="113" xr:uid="{00000000-0005-0000-0000-000070000000}"/>
    <cellStyle name="60% - Accent6" xfId="114" xr:uid="{00000000-0005-0000-0000-000071000000}"/>
    <cellStyle name="60% - 강조색1" xfId="115" builtinId="32" customBuiltin="1"/>
    <cellStyle name="60% - 강조색1 2" xfId="116" xr:uid="{00000000-0005-0000-0000-000073000000}"/>
    <cellStyle name="60% - 강조색1 3" xfId="117" xr:uid="{00000000-0005-0000-0000-000074000000}"/>
    <cellStyle name="60% - 강조색1 4" xfId="118" xr:uid="{00000000-0005-0000-0000-000075000000}"/>
    <cellStyle name="60% - 강조색2" xfId="119" builtinId="36" customBuiltin="1"/>
    <cellStyle name="60% - 강조색2 2" xfId="120" xr:uid="{00000000-0005-0000-0000-000077000000}"/>
    <cellStyle name="60% - 강조색2 3" xfId="121" xr:uid="{00000000-0005-0000-0000-000078000000}"/>
    <cellStyle name="60% - 강조색2 4" xfId="122" xr:uid="{00000000-0005-0000-0000-000079000000}"/>
    <cellStyle name="60% - 강조색3" xfId="123" builtinId="40" customBuiltin="1"/>
    <cellStyle name="60% - 강조색3 2" xfId="124" xr:uid="{00000000-0005-0000-0000-00007B000000}"/>
    <cellStyle name="60% - 강조색3 3" xfId="125" xr:uid="{00000000-0005-0000-0000-00007C000000}"/>
    <cellStyle name="60% - 강조색3 4" xfId="126" xr:uid="{00000000-0005-0000-0000-00007D000000}"/>
    <cellStyle name="60% - 강조색4" xfId="127" builtinId="44" customBuiltin="1"/>
    <cellStyle name="60% - 강조색4 2" xfId="128" xr:uid="{00000000-0005-0000-0000-00007F000000}"/>
    <cellStyle name="60% - 강조색4 3" xfId="129" xr:uid="{00000000-0005-0000-0000-000080000000}"/>
    <cellStyle name="60% - 강조색4 4" xfId="130" xr:uid="{00000000-0005-0000-0000-000081000000}"/>
    <cellStyle name="60% - 강조색5" xfId="131" builtinId="48" customBuiltin="1"/>
    <cellStyle name="60% - 강조색5 2" xfId="132" xr:uid="{00000000-0005-0000-0000-000083000000}"/>
    <cellStyle name="60% - 강조색5 3" xfId="133" xr:uid="{00000000-0005-0000-0000-000084000000}"/>
    <cellStyle name="60% - 강조색5 4" xfId="134" xr:uid="{00000000-0005-0000-0000-000085000000}"/>
    <cellStyle name="60% - 강조색6" xfId="135" builtinId="52" customBuiltin="1"/>
    <cellStyle name="60% - 강조색6 2" xfId="136" xr:uid="{00000000-0005-0000-0000-000087000000}"/>
    <cellStyle name="60% - 강조색6 3" xfId="137" xr:uid="{00000000-0005-0000-0000-000088000000}"/>
    <cellStyle name="60% - 강조색6 4" xfId="138" xr:uid="{00000000-0005-0000-0000-000089000000}"/>
    <cellStyle name="A¨­￠￢￠O [0]_INQUIRY ￠?￥i¨u¡AAⓒ￢Aⓒª " xfId="139" xr:uid="{00000000-0005-0000-0000-00008A000000}"/>
    <cellStyle name="A¨­￠￢￠O_INQUIRY ￠?￥i¨u¡AAⓒ￢Aⓒª " xfId="140" xr:uid="{00000000-0005-0000-0000-00008B000000}"/>
    <cellStyle name="Accent1" xfId="141" xr:uid="{00000000-0005-0000-0000-00008C000000}"/>
    <cellStyle name="Accent2" xfId="142" xr:uid="{00000000-0005-0000-0000-00008D000000}"/>
    <cellStyle name="Accent3" xfId="143" xr:uid="{00000000-0005-0000-0000-00008E000000}"/>
    <cellStyle name="Accent4" xfId="144" xr:uid="{00000000-0005-0000-0000-00008F000000}"/>
    <cellStyle name="Accent5" xfId="145" xr:uid="{00000000-0005-0000-0000-000090000000}"/>
    <cellStyle name="Accent6" xfId="146" xr:uid="{00000000-0005-0000-0000-000091000000}"/>
    <cellStyle name="ÅëÈ­ [0]_»ç¾÷È¿°ú" xfId="147" xr:uid="{00000000-0005-0000-0000-000092000000}"/>
    <cellStyle name="AeE­ [0]_¼oAI¼º " xfId="148" xr:uid="{00000000-0005-0000-0000-000093000000}"/>
    <cellStyle name="ÅëÈ­_»ç¾÷È¿°ú" xfId="149" xr:uid="{00000000-0005-0000-0000-000094000000}"/>
    <cellStyle name="AeE­_¼oAI¼º " xfId="150" xr:uid="{00000000-0005-0000-0000-000095000000}"/>
    <cellStyle name="AeE¡ⓒ [0]_INQUIRY ￠?￥i¨u¡AAⓒ￢Aⓒª " xfId="151" xr:uid="{00000000-0005-0000-0000-000096000000}"/>
    <cellStyle name="AeE¡ⓒ_INQUIRY ￠?￥i¨u¡AAⓒ￢Aⓒª " xfId="152" xr:uid="{00000000-0005-0000-0000-000097000000}"/>
    <cellStyle name="ÄÞ¸¶ [0]_»ç¾÷È¿°ú" xfId="153" xr:uid="{00000000-0005-0000-0000-000098000000}"/>
    <cellStyle name="AÞ¸¶ [0]_¼oAI¼º " xfId="154" xr:uid="{00000000-0005-0000-0000-000099000000}"/>
    <cellStyle name="ÄÞ¸¶_»ç¾÷È¿°ú" xfId="155" xr:uid="{00000000-0005-0000-0000-00009A000000}"/>
    <cellStyle name="AÞ¸¶_¼oAI¼º " xfId="156" xr:uid="{00000000-0005-0000-0000-00009B000000}"/>
    <cellStyle name="Bad" xfId="157" xr:uid="{00000000-0005-0000-0000-00009C000000}"/>
    <cellStyle name="C¡IA¨ª_¡ic¨u¡A¨￢I¨￢¡Æ AN¡Æe " xfId="158" xr:uid="{00000000-0005-0000-0000-00009D000000}"/>
    <cellStyle name="C￥AØ_  FAB AIA¤  " xfId="159" xr:uid="{00000000-0005-0000-0000-00009E000000}"/>
    <cellStyle name="Ç¥ÁØ_»ç¾÷È¿°ú" xfId="160" xr:uid="{00000000-0005-0000-0000-00009F000000}"/>
    <cellStyle name="Calc Currency (0)" xfId="161" xr:uid="{00000000-0005-0000-0000-0000A0000000}"/>
    <cellStyle name="Calculation" xfId="162" xr:uid="{00000000-0005-0000-0000-0000A1000000}"/>
    <cellStyle name="Calculation 2" xfId="163" xr:uid="{00000000-0005-0000-0000-0000A2000000}"/>
    <cellStyle name="Calculation 2 2" xfId="164" xr:uid="{00000000-0005-0000-0000-0000A3000000}"/>
    <cellStyle name="Calculation 2 3" xfId="165" xr:uid="{00000000-0005-0000-0000-0000A4000000}"/>
    <cellStyle name="Calculation 3" xfId="166" xr:uid="{00000000-0005-0000-0000-0000A5000000}"/>
    <cellStyle name="Calculation 4" xfId="167" xr:uid="{00000000-0005-0000-0000-0000A6000000}"/>
    <cellStyle name="Calculation 5" xfId="168" xr:uid="{00000000-0005-0000-0000-0000A7000000}"/>
    <cellStyle name="Check Cell" xfId="169" xr:uid="{00000000-0005-0000-0000-0000A8000000}"/>
    <cellStyle name="Check Cell 2" xfId="170" xr:uid="{00000000-0005-0000-0000-0000A9000000}"/>
    <cellStyle name="Comma" xfId="171" xr:uid="{00000000-0005-0000-0000-0000AA000000}"/>
    <cellStyle name="Comma [0]" xfId="172" xr:uid="{00000000-0005-0000-0000-0000AB000000}"/>
    <cellStyle name="comma zerodec" xfId="173" xr:uid="{00000000-0005-0000-0000-0000AC000000}"/>
    <cellStyle name="Comma_ SG&amp;A Bridge " xfId="174" xr:uid="{00000000-0005-0000-0000-0000AD000000}"/>
    <cellStyle name="Comma0" xfId="175" xr:uid="{00000000-0005-0000-0000-0000AE000000}"/>
    <cellStyle name="Copied" xfId="176" xr:uid="{00000000-0005-0000-0000-0000AF000000}"/>
    <cellStyle name="Currency" xfId="177" xr:uid="{00000000-0005-0000-0000-0000B0000000}"/>
    <cellStyle name="Currency [0]" xfId="178" xr:uid="{00000000-0005-0000-0000-0000B1000000}"/>
    <cellStyle name="Currency 2" xfId="179" xr:uid="{00000000-0005-0000-0000-0000B2000000}"/>
    <cellStyle name="Currency 2 2" xfId="180" xr:uid="{00000000-0005-0000-0000-0000B3000000}"/>
    <cellStyle name="Currency 3" xfId="181" xr:uid="{00000000-0005-0000-0000-0000B4000000}"/>
    <cellStyle name="Currency 3 2" xfId="182" xr:uid="{00000000-0005-0000-0000-0000B5000000}"/>
    <cellStyle name="Currency_ SG&amp;A Bridge " xfId="183" xr:uid="{00000000-0005-0000-0000-0000B6000000}"/>
    <cellStyle name="Currency0" xfId="184" xr:uid="{00000000-0005-0000-0000-0000B7000000}"/>
    <cellStyle name="Currency1" xfId="185" xr:uid="{00000000-0005-0000-0000-0000B8000000}"/>
    <cellStyle name="Date" xfId="186" xr:uid="{00000000-0005-0000-0000-0000B9000000}"/>
    <cellStyle name="Date 2" xfId="187" xr:uid="{00000000-0005-0000-0000-0000BA000000}"/>
    <cellStyle name="Date 2 2" xfId="188" xr:uid="{00000000-0005-0000-0000-0000BB000000}"/>
    <cellStyle name="Date 3" xfId="189" xr:uid="{00000000-0005-0000-0000-0000BC000000}"/>
    <cellStyle name="Date 3 2" xfId="190" xr:uid="{00000000-0005-0000-0000-0000BD000000}"/>
    <cellStyle name="Date 4" xfId="191" xr:uid="{00000000-0005-0000-0000-0000BE000000}"/>
    <cellStyle name="Dollar (zero dec)" xfId="192" xr:uid="{00000000-0005-0000-0000-0000BF000000}"/>
    <cellStyle name="Entered" xfId="193" xr:uid="{00000000-0005-0000-0000-0000C0000000}"/>
    <cellStyle name="Explanatory Text" xfId="194" xr:uid="{00000000-0005-0000-0000-0000C1000000}"/>
    <cellStyle name="F2" xfId="195" xr:uid="{00000000-0005-0000-0000-0000C2000000}"/>
    <cellStyle name="F3" xfId="196" xr:uid="{00000000-0005-0000-0000-0000C3000000}"/>
    <cellStyle name="F4" xfId="197" xr:uid="{00000000-0005-0000-0000-0000C4000000}"/>
    <cellStyle name="F5" xfId="198" xr:uid="{00000000-0005-0000-0000-0000C5000000}"/>
    <cellStyle name="F6" xfId="199" xr:uid="{00000000-0005-0000-0000-0000C6000000}"/>
    <cellStyle name="F7" xfId="200" xr:uid="{00000000-0005-0000-0000-0000C7000000}"/>
    <cellStyle name="F8" xfId="201" xr:uid="{00000000-0005-0000-0000-0000C8000000}"/>
    <cellStyle name="Fixed" xfId="202" xr:uid="{00000000-0005-0000-0000-0000C9000000}"/>
    <cellStyle name="Fixed 2" xfId="203" xr:uid="{00000000-0005-0000-0000-0000CA000000}"/>
    <cellStyle name="Fixed 2 2" xfId="204" xr:uid="{00000000-0005-0000-0000-0000CB000000}"/>
    <cellStyle name="Fixed 3" xfId="205" xr:uid="{00000000-0005-0000-0000-0000CC000000}"/>
    <cellStyle name="Fixed 3 2" xfId="206" xr:uid="{00000000-0005-0000-0000-0000CD000000}"/>
    <cellStyle name="Fixed 4" xfId="207" xr:uid="{00000000-0005-0000-0000-0000CE000000}"/>
    <cellStyle name="Good" xfId="208" xr:uid="{00000000-0005-0000-0000-0000CF000000}"/>
    <cellStyle name="Grey" xfId="209" xr:uid="{00000000-0005-0000-0000-0000D0000000}"/>
    <cellStyle name="Header1" xfId="210" xr:uid="{00000000-0005-0000-0000-0000D1000000}"/>
    <cellStyle name="Header2" xfId="211" xr:uid="{00000000-0005-0000-0000-0000D2000000}"/>
    <cellStyle name="Header2 2" xfId="212" xr:uid="{00000000-0005-0000-0000-0000D3000000}"/>
    <cellStyle name="Header2 2 2" xfId="213" xr:uid="{00000000-0005-0000-0000-0000D4000000}"/>
    <cellStyle name="Header2 2 3" xfId="214" xr:uid="{00000000-0005-0000-0000-0000D5000000}"/>
    <cellStyle name="Header2 3" xfId="215" xr:uid="{00000000-0005-0000-0000-0000D6000000}"/>
    <cellStyle name="Header2 4" xfId="216" xr:uid="{00000000-0005-0000-0000-0000D7000000}"/>
    <cellStyle name="Heading 1" xfId="217" xr:uid="{00000000-0005-0000-0000-0000D8000000}"/>
    <cellStyle name="Heading 1 2" xfId="218" xr:uid="{00000000-0005-0000-0000-0000D9000000}"/>
    <cellStyle name="Heading 2" xfId="219" xr:uid="{00000000-0005-0000-0000-0000DA000000}"/>
    <cellStyle name="Heading 2 2" xfId="220" xr:uid="{00000000-0005-0000-0000-0000DB000000}"/>
    <cellStyle name="Heading 3" xfId="221" xr:uid="{00000000-0005-0000-0000-0000DC000000}"/>
    <cellStyle name="Heading 4" xfId="222" xr:uid="{00000000-0005-0000-0000-0000DD000000}"/>
    <cellStyle name="Heading1" xfId="223" xr:uid="{00000000-0005-0000-0000-0000DE000000}"/>
    <cellStyle name="Heading1 2" xfId="224" xr:uid="{00000000-0005-0000-0000-0000DF000000}"/>
    <cellStyle name="Heading1 2 2" xfId="225" xr:uid="{00000000-0005-0000-0000-0000E0000000}"/>
    <cellStyle name="Heading1 3" xfId="226" xr:uid="{00000000-0005-0000-0000-0000E1000000}"/>
    <cellStyle name="Heading1 3 2" xfId="227" xr:uid="{00000000-0005-0000-0000-0000E2000000}"/>
    <cellStyle name="Heading1 4" xfId="228" xr:uid="{00000000-0005-0000-0000-0000E3000000}"/>
    <cellStyle name="Heading2" xfId="229" xr:uid="{00000000-0005-0000-0000-0000E4000000}"/>
    <cellStyle name="Heading2 2" xfId="230" xr:uid="{00000000-0005-0000-0000-0000E5000000}"/>
    <cellStyle name="Heading2 2 2" xfId="231" xr:uid="{00000000-0005-0000-0000-0000E6000000}"/>
    <cellStyle name="Heading2 3" xfId="232" xr:uid="{00000000-0005-0000-0000-0000E7000000}"/>
    <cellStyle name="Heading2 3 2" xfId="233" xr:uid="{00000000-0005-0000-0000-0000E8000000}"/>
    <cellStyle name="Heading2 4" xfId="234" xr:uid="{00000000-0005-0000-0000-0000E9000000}"/>
    <cellStyle name="HelpStyle" xfId="235" xr:uid="{00000000-0005-0000-0000-0000EA000000}"/>
    <cellStyle name="Input" xfId="236" xr:uid="{00000000-0005-0000-0000-0000EB000000}"/>
    <cellStyle name="Input [yellow]" xfId="237" xr:uid="{00000000-0005-0000-0000-0000EC000000}"/>
    <cellStyle name="Input [yellow] 2" xfId="238" xr:uid="{00000000-0005-0000-0000-0000ED000000}"/>
    <cellStyle name="Input [yellow] 2 2" xfId="239" xr:uid="{00000000-0005-0000-0000-0000EE000000}"/>
    <cellStyle name="Input [yellow] 2 3" xfId="240" xr:uid="{00000000-0005-0000-0000-0000EF000000}"/>
    <cellStyle name="Input [yellow] 3" xfId="241" xr:uid="{00000000-0005-0000-0000-0000F0000000}"/>
    <cellStyle name="Input [yellow] 4" xfId="242" xr:uid="{00000000-0005-0000-0000-0000F1000000}"/>
    <cellStyle name="Input 2" xfId="243" xr:uid="{00000000-0005-0000-0000-0000F2000000}"/>
    <cellStyle name="Input 2 2" xfId="244" xr:uid="{00000000-0005-0000-0000-0000F3000000}"/>
    <cellStyle name="Input 2 3" xfId="245" xr:uid="{00000000-0005-0000-0000-0000F4000000}"/>
    <cellStyle name="Input 3" xfId="246" xr:uid="{00000000-0005-0000-0000-0000F5000000}"/>
    <cellStyle name="Input 3 2" xfId="247" xr:uid="{00000000-0005-0000-0000-0000F6000000}"/>
    <cellStyle name="Input 3 3" xfId="248" xr:uid="{00000000-0005-0000-0000-0000F7000000}"/>
    <cellStyle name="Input 4" xfId="249" xr:uid="{00000000-0005-0000-0000-0000F8000000}"/>
    <cellStyle name="Input 4 2" xfId="250" xr:uid="{00000000-0005-0000-0000-0000F9000000}"/>
    <cellStyle name="Input 4 3" xfId="251" xr:uid="{00000000-0005-0000-0000-0000FA000000}"/>
    <cellStyle name="Input 5" xfId="252" xr:uid="{00000000-0005-0000-0000-0000FB000000}"/>
    <cellStyle name="Input 6" xfId="253" xr:uid="{00000000-0005-0000-0000-0000FC000000}"/>
    <cellStyle name="Input 7" xfId="254" xr:uid="{00000000-0005-0000-0000-0000FD000000}"/>
    <cellStyle name="L`" xfId="255" xr:uid="{00000000-0005-0000-0000-0000FE000000}"/>
    <cellStyle name="L` 2" xfId="256" xr:uid="{00000000-0005-0000-0000-0000FF000000}"/>
    <cellStyle name="L` 2 2" xfId="257" xr:uid="{00000000-0005-0000-0000-000000010000}"/>
    <cellStyle name="L` 3" xfId="258" xr:uid="{00000000-0005-0000-0000-000001010000}"/>
    <cellStyle name="L` 3 2" xfId="259" xr:uid="{00000000-0005-0000-0000-000002010000}"/>
    <cellStyle name="L` 4" xfId="260" xr:uid="{00000000-0005-0000-0000-000003010000}"/>
    <cellStyle name="left" xfId="261" xr:uid="{00000000-0005-0000-0000-000004010000}"/>
    <cellStyle name="Linked Cell" xfId="262" xr:uid="{00000000-0005-0000-0000-000005010000}"/>
    <cellStyle name="Neutral" xfId="263" xr:uid="{00000000-0005-0000-0000-000006010000}"/>
    <cellStyle name="no dec" xfId="264" xr:uid="{00000000-0005-0000-0000-000007010000}"/>
    <cellStyle name="Normal - Style1" xfId="265" xr:uid="{00000000-0005-0000-0000-000008010000}"/>
    <cellStyle name="Normal - Style1 2" xfId="266" xr:uid="{00000000-0005-0000-0000-000009010000}"/>
    <cellStyle name="Normal - Style1 2 2" xfId="267" xr:uid="{00000000-0005-0000-0000-00000A010000}"/>
    <cellStyle name="Normal - Style1 3" xfId="268" xr:uid="{00000000-0005-0000-0000-00000B010000}"/>
    <cellStyle name="Normal - Style1 3 2" xfId="269" xr:uid="{00000000-0005-0000-0000-00000C010000}"/>
    <cellStyle name="Normal - Style1 4" xfId="270" xr:uid="{00000000-0005-0000-0000-00000D010000}"/>
    <cellStyle name="Normal_ SG&amp;A Bridge " xfId="271" xr:uid="{00000000-0005-0000-0000-00000E010000}"/>
    <cellStyle name="Note" xfId="272" xr:uid="{00000000-0005-0000-0000-00000F010000}"/>
    <cellStyle name="Note 2" xfId="273" xr:uid="{00000000-0005-0000-0000-000010010000}"/>
    <cellStyle name="Note 2 2" xfId="274" xr:uid="{00000000-0005-0000-0000-000011010000}"/>
    <cellStyle name="Note 2 3" xfId="275" xr:uid="{00000000-0005-0000-0000-000012010000}"/>
    <cellStyle name="Note 3" xfId="276" xr:uid="{00000000-0005-0000-0000-000013010000}"/>
    <cellStyle name="Note 4" xfId="277" xr:uid="{00000000-0005-0000-0000-000014010000}"/>
    <cellStyle name="Output" xfId="278" xr:uid="{00000000-0005-0000-0000-000015010000}"/>
    <cellStyle name="Output 2" xfId="279" xr:uid="{00000000-0005-0000-0000-000016010000}"/>
    <cellStyle name="Output 2 2" xfId="280" xr:uid="{00000000-0005-0000-0000-000017010000}"/>
    <cellStyle name="Output 2 3" xfId="281" xr:uid="{00000000-0005-0000-0000-000018010000}"/>
    <cellStyle name="Output 3" xfId="282" xr:uid="{00000000-0005-0000-0000-000019010000}"/>
    <cellStyle name="Output 4" xfId="283" xr:uid="{00000000-0005-0000-0000-00001A010000}"/>
    <cellStyle name="Percent" xfId="284" xr:uid="{00000000-0005-0000-0000-00001B010000}"/>
    <cellStyle name="Percent [2]" xfId="285" xr:uid="{00000000-0005-0000-0000-00001C010000}"/>
    <cellStyle name="Percent 2" xfId="286" xr:uid="{00000000-0005-0000-0000-00001D010000}"/>
    <cellStyle name="Percent 2 2" xfId="287" xr:uid="{00000000-0005-0000-0000-00001E010000}"/>
    <cellStyle name="Percent 3" xfId="288" xr:uid="{00000000-0005-0000-0000-00001F010000}"/>
    <cellStyle name="Percent 3 2" xfId="289" xr:uid="{00000000-0005-0000-0000-000020010000}"/>
    <cellStyle name="Percent_04년 예산(경북)" xfId="290" xr:uid="{00000000-0005-0000-0000-000021010000}"/>
    <cellStyle name="RevList" xfId="291" xr:uid="{00000000-0005-0000-0000-000022010000}"/>
    <cellStyle name="Subtotal" xfId="292" xr:uid="{00000000-0005-0000-0000-000023010000}"/>
    <cellStyle name="Title" xfId="293" xr:uid="{00000000-0005-0000-0000-000024010000}"/>
    <cellStyle name="Total" xfId="294" xr:uid="{00000000-0005-0000-0000-000025010000}"/>
    <cellStyle name="Total 2" xfId="295" xr:uid="{00000000-0005-0000-0000-000026010000}"/>
    <cellStyle name="Total 2 2" xfId="296" xr:uid="{00000000-0005-0000-0000-000027010000}"/>
    <cellStyle name="Total 2 2 2" xfId="297" xr:uid="{00000000-0005-0000-0000-000028010000}"/>
    <cellStyle name="Total 2 2 3" xfId="298" xr:uid="{00000000-0005-0000-0000-000029010000}"/>
    <cellStyle name="Total 2 3" xfId="299" xr:uid="{00000000-0005-0000-0000-00002A010000}"/>
    <cellStyle name="Total 2 4" xfId="300" xr:uid="{00000000-0005-0000-0000-00002B010000}"/>
    <cellStyle name="Total 3" xfId="301" xr:uid="{00000000-0005-0000-0000-00002C010000}"/>
    <cellStyle name="Total 3 2" xfId="302" xr:uid="{00000000-0005-0000-0000-00002D010000}"/>
    <cellStyle name="Total 3 2 2" xfId="303" xr:uid="{00000000-0005-0000-0000-00002E010000}"/>
    <cellStyle name="Total 3 2 3" xfId="304" xr:uid="{00000000-0005-0000-0000-00002F010000}"/>
    <cellStyle name="Total 3 3" xfId="305" xr:uid="{00000000-0005-0000-0000-000030010000}"/>
    <cellStyle name="Total 3 4" xfId="306" xr:uid="{00000000-0005-0000-0000-000031010000}"/>
    <cellStyle name="Total 4" xfId="307" xr:uid="{00000000-0005-0000-0000-000032010000}"/>
    <cellStyle name="Total 4 2" xfId="308" xr:uid="{00000000-0005-0000-0000-000033010000}"/>
    <cellStyle name="Total 4 3" xfId="309" xr:uid="{00000000-0005-0000-0000-000034010000}"/>
    <cellStyle name="Total 5" xfId="310" xr:uid="{00000000-0005-0000-0000-000035010000}"/>
    <cellStyle name="Total 6" xfId="311" xr:uid="{00000000-0005-0000-0000-000036010000}"/>
    <cellStyle name="UM" xfId="312" xr:uid="{00000000-0005-0000-0000-000037010000}"/>
    <cellStyle name="Warning Text" xfId="313" xr:uid="{00000000-0005-0000-0000-000038010000}"/>
    <cellStyle name="wrap" xfId="314" xr:uid="{00000000-0005-0000-0000-000039010000}"/>
    <cellStyle name="|?ドE" xfId="315" xr:uid="{00000000-0005-0000-0000-00003A010000}"/>
    <cellStyle name="강조색1" xfId="316" builtinId="29" customBuiltin="1"/>
    <cellStyle name="강조색1 2" xfId="317" xr:uid="{00000000-0005-0000-0000-00003C010000}"/>
    <cellStyle name="강조색1 3" xfId="318" xr:uid="{00000000-0005-0000-0000-00003D010000}"/>
    <cellStyle name="강조색1 4" xfId="319" xr:uid="{00000000-0005-0000-0000-00003E010000}"/>
    <cellStyle name="강조색2" xfId="320" builtinId="33" customBuiltin="1"/>
    <cellStyle name="강조색2 2" xfId="321" xr:uid="{00000000-0005-0000-0000-000040010000}"/>
    <cellStyle name="강조색2 3" xfId="322" xr:uid="{00000000-0005-0000-0000-000041010000}"/>
    <cellStyle name="강조색2 4" xfId="323" xr:uid="{00000000-0005-0000-0000-000042010000}"/>
    <cellStyle name="강조색3" xfId="324" builtinId="37" customBuiltin="1"/>
    <cellStyle name="강조색3 2" xfId="325" xr:uid="{00000000-0005-0000-0000-000044010000}"/>
    <cellStyle name="강조색3 3" xfId="326" xr:uid="{00000000-0005-0000-0000-000045010000}"/>
    <cellStyle name="강조색3 4" xfId="327" xr:uid="{00000000-0005-0000-0000-000046010000}"/>
    <cellStyle name="강조색4" xfId="328" builtinId="41" customBuiltin="1"/>
    <cellStyle name="강조색4 2" xfId="329" xr:uid="{00000000-0005-0000-0000-000048010000}"/>
    <cellStyle name="강조색4 3" xfId="330" xr:uid="{00000000-0005-0000-0000-000049010000}"/>
    <cellStyle name="강조색4 4" xfId="331" xr:uid="{00000000-0005-0000-0000-00004A010000}"/>
    <cellStyle name="강조색5" xfId="332" builtinId="45" customBuiltin="1"/>
    <cellStyle name="강조색5 2" xfId="333" xr:uid="{00000000-0005-0000-0000-00004C010000}"/>
    <cellStyle name="강조색5 3" xfId="334" xr:uid="{00000000-0005-0000-0000-00004D010000}"/>
    <cellStyle name="강조색5 4" xfId="335" xr:uid="{00000000-0005-0000-0000-00004E010000}"/>
    <cellStyle name="강조색6" xfId="336" builtinId="49" customBuiltin="1"/>
    <cellStyle name="강조색6 2" xfId="337" xr:uid="{00000000-0005-0000-0000-000050010000}"/>
    <cellStyle name="강조색6 3" xfId="338" xr:uid="{00000000-0005-0000-0000-000051010000}"/>
    <cellStyle name="강조색6 4" xfId="339" xr:uid="{00000000-0005-0000-0000-000052010000}"/>
    <cellStyle name="경고문" xfId="340" builtinId="11" customBuiltin="1"/>
    <cellStyle name="경고문 2" xfId="341" xr:uid="{00000000-0005-0000-0000-000054010000}"/>
    <cellStyle name="경고문 3" xfId="342" xr:uid="{00000000-0005-0000-0000-000055010000}"/>
    <cellStyle name="경고문 4" xfId="343" xr:uid="{00000000-0005-0000-0000-000056010000}"/>
    <cellStyle name="계산" xfId="344" builtinId="22" customBuiltin="1"/>
    <cellStyle name="계산 2" xfId="345" xr:uid="{00000000-0005-0000-0000-000058010000}"/>
    <cellStyle name="계산 2 2" xfId="346" xr:uid="{00000000-0005-0000-0000-000059010000}"/>
    <cellStyle name="계산 2 2 2" xfId="347" xr:uid="{00000000-0005-0000-0000-00005A010000}"/>
    <cellStyle name="계산 2 2 3" xfId="348" xr:uid="{00000000-0005-0000-0000-00005B010000}"/>
    <cellStyle name="계산 2 3" xfId="349" xr:uid="{00000000-0005-0000-0000-00005C010000}"/>
    <cellStyle name="계산 2 4" xfId="350" xr:uid="{00000000-0005-0000-0000-00005D010000}"/>
    <cellStyle name="계산 2 5" xfId="351" xr:uid="{00000000-0005-0000-0000-00005E010000}"/>
    <cellStyle name="계산 3" xfId="352" xr:uid="{00000000-0005-0000-0000-00005F010000}"/>
    <cellStyle name="계산 3 2" xfId="353" xr:uid="{00000000-0005-0000-0000-000060010000}"/>
    <cellStyle name="계산 3 3" xfId="354" xr:uid="{00000000-0005-0000-0000-000061010000}"/>
    <cellStyle name="계산 3 4" xfId="355" xr:uid="{00000000-0005-0000-0000-000062010000}"/>
    <cellStyle name="계산 4" xfId="356" xr:uid="{00000000-0005-0000-0000-000063010000}"/>
    <cellStyle name="계산 4 2" xfId="357" xr:uid="{00000000-0005-0000-0000-000064010000}"/>
    <cellStyle name="계산 4 3" xfId="358" xr:uid="{00000000-0005-0000-0000-000065010000}"/>
    <cellStyle name="계산 4 4" xfId="359" xr:uid="{00000000-0005-0000-0000-000066010000}"/>
    <cellStyle name="고정소숫점" xfId="360" xr:uid="{00000000-0005-0000-0000-000067010000}"/>
    <cellStyle name="고정출력1" xfId="361" xr:uid="{00000000-0005-0000-0000-000068010000}"/>
    <cellStyle name="고정출력2" xfId="362" xr:uid="{00000000-0005-0000-0000-000069010000}"/>
    <cellStyle name="끼_x0001_?" xfId="363" xr:uid="{00000000-0005-0000-0000-00006A010000}"/>
    <cellStyle name="끼_x0001_? 2" xfId="364" xr:uid="{00000000-0005-0000-0000-00006B010000}"/>
    <cellStyle name="끼_x0001_? 2 2" xfId="365" xr:uid="{00000000-0005-0000-0000-00006C010000}"/>
    <cellStyle name="끼_x0001_? 3" xfId="366" xr:uid="{00000000-0005-0000-0000-00006D010000}"/>
    <cellStyle name="끼_x0001_? 3 2" xfId="367" xr:uid="{00000000-0005-0000-0000-00006E010000}"/>
    <cellStyle name="끼_x0001_? 4" xfId="368" xr:uid="{00000000-0005-0000-0000-00006F010000}"/>
    <cellStyle name="나쁨" xfId="369" builtinId="27" customBuiltin="1"/>
    <cellStyle name="나쁨 2" xfId="370" xr:uid="{00000000-0005-0000-0000-000071010000}"/>
    <cellStyle name="나쁨 3" xfId="371" xr:uid="{00000000-0005-0000-0000-000072010000}"/>
    <cellStyle name="나쁨 4" xfId="372" xr:uid="{00000000-0005-0000-0000-000073010000}"/>
    <cellStyle name="날짜" xfId="373" xr:uid="{00000000-0005-0000-0000-000074010000}"/>
    <cellStyle name="내역서" xfId="374" xr:uid="{00000000-0005-0000-0000-000075010000}"/>
    <cellStyle name="달러" xfId="375" xr:uid="{00000000-0005-0000-0000-000076010000}"/>
    <cellStyle name="뒤에 오는 하이퍼링크_2001개보수준설(78지구 계획)" xfId="376" xr:uid="{00000000-0005-0000-0000-000077010000}"/>
    <cellStyle name="똿뗦먛귟 [0.00]_PRODUCT DETAIL Q1" xfId="377" xr:uid="{00000000-0005-0000-0000-000078010000}"/>
    <cellStyle name="똿뗦먛귟_PRODUCT DETAIL Q1" xfId="378" xr:uid="{00000000-0005-0000-0000-000079010000}"/>
    <cellStyle name="메모" xfId="379" builtinId="10" customBuiltin="1"/>
    <cellStyle name="메모 2" xfId="380" xr:uid="{00000000-0005-0000-0000-00007B010000}"/>
    <cellStyle name="메모 2 2" xfId="381" xr:uid="{00000000-0005-0000-0000-00007C010000}"/>
    <cellStyle name="메모 2 2 2" xfId="382" xr:uid="{00000000-0005-0000-0000-00007D010000}"/>
    <cellStyle name="메모 2 2 3" xfId="383" xr:uid="{00000000-0005-0000-0000-00007E010000}"/>
    <cellStyle name="메모 2 3" xfId="384" xr:uid="{00000000-0005-0000-0000-00007F010000}"/>
    <cellStyle name="메모 2 4" xfId="385" xr:uid="{00000000-0005-0000-0000-000080010000}"/>
    <cellStyle name="메모 3" xfId="386" xr:uid="{00000000-0005-0000-0000-000081010000}"/>
    <cellStyle name="메모 3 2" xfId="387" xr:uid="{00000000-0005-0000-0000-000082010000}"/>
    <cellStyle name="메모 3 3" xfId="388" xr:uid="{00000000-0005-0000-0000-000083010000}"/>
    <cellStyle name="메모 4" xfId="389" xr:uid="{00000000-0005-0000-0000-000084010000}"/>
    <cellStyle name="메모 4 2" xfId="390" xr:uid="{00000000-0005-0000-0000-000085010000}"/>
    <cellStyle name="메모 4 3" xfId="391" xr:uid="{00000000-0005-0000-0000-000086010000}"/>
    <cellStyle name="믅됞 [0.00]_PRODUCT DETAIL Q1" xfId="392" xr:uid="{00000000-0005-0000-0000-000087010000}"/>
    <cellStyle name="믅됞_PRODUCT DETAIL Q1" xfId="393" xr:uid="{00000000-0005-0000-0000-000088010000}"/>
    <cellStyle name="백분율 13" xfId="394" xr:uid="{00000000-0005-0000-0000-000089010000}"/>
    <cellStyle name="백분율 2" xfId="395" xr:uid="{00000000-0005-0000-0000-00008A010000}"/>
    <cellStyle name="백분율 2 2" xfId="396" xr:uid="{00000000-0005-0000-0000-00008B010000}"/>
    <cellStyle name="백분율 2 3" xfId="397" xr:uid="{00000000-0005-0000-0000-00008C010000}"/>
    <cellStyle name="백분율 2 4" xfId="398" xr:uid="{00000000-0005-0000-0000-00008D010000}"/>
    <cellStyle name="백분율 3" xfId="399" xr:uid="{00000000-0005-0000-0000-00008E010000}"/>
    <cellStyle name="백분율 4" xfId="400" xr:uid="{00000000-0005-0000-0000-00008F010000}"/>
    <cellStyle name="보통" xfId="401" builtinId="28" customBuiltin="1"/>
    <cellStyle name="보통 2" xfId="402" xr:uid="{00000000-0005-0000-0000-000091010000}"/>
    <cellStyle name="보통 3" xfId="403" xr:uid="{00000000-0005-0000-0000-000092010000}"/>
    <cellStyle name="보통 4" xfId="404" xr:uid="{00000000-0005-0000-0000-000093010000}"/>
    <cellStyle name="뷭?_7200000" xfId="405" xr:uid="{00000000-0005-0000-0000-000094010000}"/>
    <cellStyle name="빨강" xfId="406" xr:uid="{00000000-0005-0000-0000-000095010000}"/>
    <cellStyle name="설명 텍스트" xfId="407" builtinId="53" customBuiltin="1"/>
    <cellStyle name="설명 텍스트 2" xfId="408" xr:uid="{00000000-0005-0000-0000-000097010000}"/>
    <cellStyle name="설명 텍스트 3" xfId="409" xr:uid="{00000000-0005-0000-0000-000098010000}"/>
    <cellStyle name="설명 텍스트 4" xfId="410" xr:uid="{00000000-0005-0000-0000-000099010000}"/>
    <cellStyle name="셀 확인" xfId="411" builtinId="23" customBuiltin="1"/>
    <cellStyle name="셀 확인 2" xfId="412" xr:uid="{00000000-0005-0000-0000-00009B010000}"/>
    <cellStyle name="셀 확인 2 2" xfId="413" xr:uid="{00000000-0005-0000-0000-00009C010000}"/>
    <cellStyle name="셀 확인 3" xfId="414" xr:uid="{00000000-0005-0000-0000-00009D010000}"/>
    <cellStyle name="셀 확인 3 2" xfId="415" xr:uid="{00000000-0005-0000-0000-00009E010000}"/>
    <cellStyle name="셀 확인 3 3" xfId="416" xr:uid="{00000000-0005-0000-0000-00009F010000}"/>
    <cellStyle name="셀 확인 4" xfId="417" xr:uid="{00000000-0005-0000-0000-0000A0010000}"/>
    <cellStyle name="소수" xfId="418" xr:uid="{00000000-0005-0000-0000-0000A1010000}"/>
    <cellStyle name="소수3" xfId="419" xr:uid="{00000000-0005-0000-0000-0000A2010000}"/>
    <cellStyle name="소수4" xfId="420" xr:uid="{00000000-0005-0000-0000-0000A3010000}"/>
    <cellStyle name="소수점" xfId="421" xr:uid="{00000000-0005-0000-0000-0000A4010000}"/>
    <cellStyle name="숫자(R)" xfId="422" xr:uid="{00000000-0005-0000-0000-0000A5010000}"/>
    <cellStyle name="쉼표 [0]" xfId="423" builtinId="6"/>
    <cellStyle name="쉼표 [0] 10" xfId="424" xr:uid="{00000000-0005-0000-0000-0000A7010000}"/>
    <cellStyle name="쉼표 [0] 10 2" xfId="425" xr:uid="{00000000-0005-0000-0000-0000A8010000}"/>
    <cellStyle name="쉼표 [0] 10 2 2" xfId="651" xr:uid="{BAF6EAD3-C002-4763-93C6-45FC0EB21E3E}"/>
    <cellStyle name="쉼표 [0] 11" xfId="426" xr:uid="{00000000-0005-0000-0000-0000A9010000}"/>
    <cellStyle name="쉼표 [0] 12" xfId="427" xr:uid="{00000000-0005-0000-0000-0000AA010000}"/>
    <cellStyle name="쉼표 [0] 13" xfId="428" xr:uid="{00000000-0005-0000-0000-0000AB010000}"/>
    <cellStyle name="쉼표 [0] 14" xfId="649" xr:uid="{0782EED5-F7A4-4E49-B29B-902ED490A73D}"/>
    <cellStyle name="쉼표 [0] 15" xfId="671" xr:uid="{A145644F-0A57-4A43-B76E-0BD1E13A3233}"/>
    <cellStyle name="쉼표 [0] 2" xfId="429" xr:uid="{00000000-0005-0000-0000-0000AC010000}"/>
    <cellStyle name="쉼표 [0] 2 2" xfId="430" xr:uid="{00000000-0005-0000-0000-0000AD010000}"/>
    <cellStyle name="쉼표 [0] 2 2 2" xfId="431" xr:uid="{00000000-0005-0000-0000-0000AE010000}"/>
    <cellStyle name="쉼표 [0] 2 3" xfId="432" xr:uid="{00000000-0005-0000-0000-0000AF010000}"/>
    <cellStyle name="쉼표 [0] 2 4" xfId="433" xr:uid="{00000000-0005-0000-0000-0000B0010000}"/>
    <cellStyle name="쉼표 [0] 2 4 2" xfId="434" xr:uid="{00000000-0005-0000-0000-0000B1010000}"/>
    <cellStyle name="쉼표 [0] 2 5" xfId="435" xr:uid="{00000000-0005-0000-0000-0000B2010000}"/>
    <cellStyle name="쉼표 [0] 3" xfId="436" xr:uid="{00000000-0005-0000-0000-0000B3010000}"/>
    <cellStyle name="쉼표 [0] 3 2" xfId="437" xr:uid="{00000000-0005-0000-0000-0000B4010000}"/>
    <cellStyle name="쉼표 [0] 3 2 2" xfId="438" xr:uid="{00000000-0005-0000-0000-0000B5010000}"/>
    <cellStyle name="쉼표 [0] 3 3" xfId="439" xr:uid="{00000000-0005-0000-0000-0000B6010000}"/>
    <cellStyle name="쉼표 [0] 4" xfId="440" xr:uid="{00000000-0005-0000-0000-0000B7010000}"/>
    <cellStyle name="쉼표 [0] 4 2" xfId="441" xr:uid="{00000000-0005-0000-0000-0000B8010000}"/>
    <cellStyle name="쉼표 [0] 5" xfId="442" xr:uid="{00000000-0005-0000-0000-0000B9010000}"/>
    <cellStyle name="쉼표 [0] 6" xfId="443" xr:uid="{00000000-0005-0000-0000-0000BA010000}"/>
    <cellStyle name="쉼표 [0] 6 2" xfId="444" xr:uid="{00000000-0005-0000-0000-0000BB010000}"/>
    <cellStyle name="쉼표 [0] 7" xfId="445" xr:uid="{00000000-0005-0000-0000-0000BC010000}"/>
    <cellStyle name="쉼표 [0] 7 2" xfId="446" xr:uid="{00000000-0005-0000-0000-0000BD010000}"/>
    <cellStyle name="쉼표 [0] 7 2 2" xfId="447" xr:uid="{00000000-0005-0000-0000-0000BE010000}"/>
    <cellStyle name="쉼표 [0] 7 3" xfId="448" xr:uid="{00000000-0005-0000-0000-0000BF010000}"/>
    <cellStyle name="쉼표 [0] 8" xfId="449" xr:uid="{00000000-0005-0000-0000-0000C0010000}"/>
    <cellStyle name="쉼표 [0] 9" xfId="450" xr:uid="{00000000-0005-0000-0000-0000C1010000}"/>
    <cellStyle name="쉼표 [0]_2005지하수기초조사시행계획서(20050306)" xfId="668" xr:uid="{60D378F5-8BB2-42F2-B6AB-75498C403BE8}"/>
    <cellStyle name="쉼표 [0]_덧붙임09 안전진단 시행계획서" xfId="652" xr:uid="{94012DF9-5C82-4695-852C-1E2562360D4F}"/>
    <cellStyle name="스타일 1" xfId="451" xr:uid="{00000000-0005-0000-0000-0000C3010000}"/>
    <cellStyle name="연결된 셀" xfId="452" builtinId="24" customBuiltin="1"/>
    <cellStyle name="연결된 셀 2" xfId="453" xr:uid="{00000000-0005-0000-0000-0000C5010000}"/>
    <cellStyle name="연결된 셀 3" xfId="454" xr:uid="{00000000-0005-0000-0000-0000C6010000}"/>
    <cellStyle name="연결된 셀 4" xfId="455" xr:uid="{00000000-0005-0000-0000-0000C7010000}"/>
    <cellStyle name="요약" xfId="456" builtinId="25" customBuiltin="1"/>
    <cellStyle name="요약 2" xfId="457" xr:uid="{00000000-0005-0000-0000-0000C9010000}"/>
    <cellStyle name="요약 2 2" xfId="458" xr:uid="{00000000-0005-0000-0000-0000CA010000}"/>
    <cellStyle name="요약 3" xfId="459" xr:uid="{00000000-0005-0000-0000-0000CB010000}"/>
    <cellStyle name="요약 3 2" xfId="460" xr:uid="{00000000-0005-0000-0000-0000CC010000}"/>
    <cellStyle name="요약 4" xfId="461" xr:uid="{00000000-0005-0000-0000-0000CD010000}"/>
    <cellStyle name="원" xfId="462" xr:uid="{00000000-0005-0000-0000-0000CE010000}"/>
    <cellStyle name="원_07년교부결정총괄(개보수,방조제,최종)" xfId="463" xr:uid="{00000000-0005-0000-0000-0000CF010000}"/>
    <cellStyle name="원_07년교부결정총괄(개보수,방조제,최종) 2" xfId="464" xr:uid="{00000000-0005-0000-0000-0000D0010000}"/>
    <cellStyle name="원_07년교부결정총괄(개보수,방조제,최종) 2 2" xfId="465" xr:uid="{00000000-0005-0000-0000-0000D1010000}"/>
    <cellStyle name="원_07년교부결정총괄(개보수,방조제,최종) 3" xfId="466" xr:uid="{00000000-0005-0000-0000-0000D2010000}"/>
    <cellStyle name="원_07년교부결정총괄(개보수,방조제,최종) 3 2" xfId="467" xr:uid="{00000000-0005-0000-0000-0000D3010000}"/>
    <cellStyle name="원_07년교부결정총괄(개보수,방조제,최종) 4" xfId="468" xr:uid="{00000000-0005-0000-0000-0000D4010000}"/>
    <cellStyle name="원_1.골지내역(업)" xfId="469" xr:uid="{00000000-0005-0000-0000-0000D5010000}"/>
    <cellStyle name="원_1호도로토공(1차)" xfId="470" xr:uid="{00000000-0005-0000-0000-0000D6010000}"/>
    <cellStyle name="원_2.골지수량" xfId="471" xr:uid="{00000000-0005-0000-0000-0000D7010000}"/>
    <cellStyle name="원_NEGS" xfId="472" xr:uid="{00000000-0005-0000-0000-0000D8010000}"/>
    <cellStyle name="원_골지지구(정선)" xfId="473" xr:uid="{00000000-0005-0000-0000-0000D9010000}"/>
    <cellStyle name="원_공감현황" xfId="474" xr:uid="{00000000-0005-0000-0000-0000DA010000}"/>
    <cellStyle name="원_공감현황 2" xfId="475" xr:uid="{00000000-0005-0000-0000-0000DB010000}"/>
    <cellStyle name="원_공감현황 2 2" xfId="476" xr:uid="{00000000-0005-0000-0000-0000DC010000}"/>
    <cellStyle name="원_공감현황 3" xfId="477" xr:uid="{00000000-0005-0000-0000-0000DD010000}"/>
    <cellStyle name="원_공감현황 3 2" xfId="478" xr:uid="{00000000-0005-0000-0000-0000DE010000}"/>
    <cellStyle name="원_공감현황 4" xfId="479" xr:uid="{00000000-0005-0000-0000-0000DF010000}"/>
    <cellStyle name="원_공사비" xfId="480" xr:uid="{00000000-0005-0000-0000-0000E0010000}"/>
    <cellStyle name="원_공사비 2" xfId="481" xr:uid="{00000000-0005-0000-0000-0000E1010000}"/>
    <cellStyle name="원_공사비 2 2" xfId="482" xr:uid="{00000000-0005-0000-0000-0000E2010000}"/>
    <cellStyle name="원_공사비 3" xfId="483" xr:uid="{00000000-0005-0000-0000-0000E3010000}"/>
    <cellStyle name="원_공사비2001-06" xfId="484" xr:uid="{00000000-0005-0000-0000-0000E4010000}"/>
    <cellStyle name="원_남당Tc계산" xfId="485" xr:uid="{00000000-0005-0000-0000-0000E5010000}"/>
    <cellStyle name="원_남당Tc계산 2" xfId="486" xr:uid="{00000000-0005-0000-0000-0000E6010000}"/>
    <cellStyle name="원_남당Tc계산 2 2" xfId="487" xr:uid="{00000000-0005-0000-0000-0000E7010000}"/>
    <cellStyle name="원_남당Tc계산 3" xfId="488" xr:uid="{00000000-0005-0000-0000-0000E8010000}"/>
    <cellStyle name="원_남당Tc계산수정" xfId="489" xr:uid="{00000000-0005-0000-0000-0000E9010000}"/>
    <cellStyle name="원_남당Tc계산수정 2" xfId="490" xr:uid="{00000000-0005-0000-0000-0000EA010000}"/>
    <cellStyle name="원_남당Tc계산수정 2 2" xfId="491" xr:uid="{00000000-0005-0000-0000-0000EB010000}"/>
    <cellStyle name="원_남당Tc계산수정 3" xfId="492" xr:uid="{00000000-0005-0000-0000-0000EC010000}"/>
    <cellStyle name="원_남토적표(9)" xfId="493" xr:uid="{00000000-0005-0000-0000-0000ED010000}"/>
    <cellStyle name="원_도로구조물수정" xfId="494" xr:uid="{00000000-0005-0000-0000-0000EE010000}"/>
    <cellStyle name="원_바위안(변경인가)" xfId="495" xr:uid="{00000000-0005-0000-0000-0000EF010000}"/>
    <cellStyle name="원_바위안(업내역)`02" xfId="496" xr:uid="{00000000-0005-0000-0000-0000F0010000}"/>
    <cellStyle name="원_바위안수량,토적(당초)" xfId="497" xr:uid="{00000000-0005-0000-0000-0000F1010000}"/>
    <cellStyle name="원_바위안수량,토적(변경)" xfId="498" xr:uid="{00000000-0005-0000-0000-0000F2010000}"/>
    <cellStyle name="원_바위안수량표" xfId="499" xr:uid="{00000000-0005-0000-0000-0000F3010000}"/>
    <cellStyle name="원_배수로덮개재료집계" xfId="500" xr:uid="{00000000-0005-0000-0000-0000F4010000}"/>
    <cellStyle name="원_서산품" xfId="501" xr:uid="{00000000-0005-0000-0000-0000F5010000}"/>
    <cellStyle name="원_송강총괄2003조달청요율" xfId="502" xr:uid="{00000000-0005-0000-0000-0000F6010000}"/>
    <cellStyle name="원_수령도로측구덮개재료집계" xfId="503" xr:uid="{00000000-0005-0000-0000-0000F7010000}"/>
    <cellStyle name="원_여산2,어전지구 조사비산출(3인)" xfId="504" xr:uid="{00000000-0005-0000-0000-0000F8010000}"/>
    <cellStyle name="원_역T형옹벽" xfId="505" xr:uid="{00000000-0005-0000-0000-0000F9010000}"/>
    <cellStyle name="원_예산배정작성(최종)" xfId="506" xr:uid="{00000000-0005-0000-0000-0000FA010000}"/>
    <cellStyle name="원_예산배정작성(최종) 2" xfId="507" xr:uid="{00000000-0005-0000-0000-0000FB010000}"/>
    <cellStyle name="원_예산배정작성(최종) 2 2" xfId="508" xr:uid="{00000000-0005-0000-0000-0000FC010000}"/>
    <cellStyle name="원_예산배정작성(최종) 3" xfId="509" xr:uid="{00000000-0005-0000-0000-0000FD010000}"/>
    <cellStyle name="원_예산배정작성(최종) 3 2" xfId="510" xr:uid="{00000000-0005-0000-0000-0000FE010000}"/>
    <cellStyle name="원_예산배정작성(최종) 4" xfId="511" xr:uid="{00000000-0005-0000-0000-0000FF010000}"/>
    <cellStyle name="원_유달시간(Tc)계산" xfId="512" xr:uid="{00000000-0005-0000-0000-000000020000}"/>
    <cellStyle name="원_인흥공사비(수지예산서)" xfId="513" xr:uid="{00000000-0005-0000-0000-000001020000}"/>
    <cellStyle name="원_인흥공사비(수지예산서) 2" xfId="514" xr:uid="{00000000-0005-0000-0000-000002020000}"/>
    <cellStyle name="원_인흥공사비(수지예산서) 2 2" xfId="515" xr:uid="{00000000-0005-0000-0000-000003020000}"/>
    <cellStyle name="원_인흥공사비(수지예산서) 3" xfId="516" xr:uid="{00000000-0005-0000-0000-000004020000}"/>
    <cellStyle name="원_인흥공사비(수지예산서) 3 2" xfId="517" xr:uid="{00000000-0005-0000-0000-000005020000}"/>
    <cellStyle name="원_인흥공사비(수지예산서) 4" xfId="518" xr:uid="{00000000-0005-0000-0000-000006020000}"/>
    <cellStyle name="원_점리내역" xfId="519" xr:uid="{00000000-0005-0000-0000-000007020000}"/>
    <cellStyle name="원_점리내역_입찰내역" xfId="520" xr:uid="{00000000-0005-0000-0000-000008020000}"/>
    <cellStyle name="원_정선군 능전지구(2004년)" xfId="521" xr:uid="{00000000-0005-0000-0000-000009020000}"/>
    <cellStyle name="원_창봉지급자재단가" xfId="522" xr:uid="{00000000-0005-0000-0000-00000A020000}"/>
    <cellStyle name="원_창봉지급자재단가 2" xfId="523" xr:uid="{00000000-0005-0000-0000-00000B020000}"/>
    <cellStyle name="원_창봉지급자재단가 2 2" xfId="524" xr:uid="{00000000-0005-0000-0000-00000C020000}"/>
    <cellStyle name="원_창봉지급자재단가 3" xfId="525" xr:uid="{00000000-0005-0000-0000-00000D020000}"/>
    <cellStyle name="원_창봉지급자재단가 3 2" xfId="526" xr:uid="{00000000-0005-0000-0000-00000E020000}"/>
    <cellStyle name="원_창봉지급자재단가 4" xfId="527" xr:uid="{00000000-0005-0000-0000-00000F020000}"/>
    <cellStyle name="원_토목조사비 및 차량임차비(참조)" xfId="528" xr:uid="{00000000-0005-0000-0000-000010020000}"/>
    <cellStyle name="원_합판거푸집" xfId="529" xr:uid="{00000000-0005-0000-0000-000011020000}"/>
    <cellStyle name="一般_GARMENT STEP FORM HK" xfId="530" xr:uid="{00000000-0005-0000-0000-000012020000}"/>
    <cellStyle name="입력" xfId="531" builtinId="20" customBuiltin="1"/>
    <cellStyle name="입력 2" xfId="532" xr:uid="{00000000-0005-0000-0000-000014020000}"/>
    <cellStyle name="입력 2 2" xfId="533" xr:uid="{00000000-0005-0000-0000-000015020000}"/>
    <cellStyle name="입력 2 2 2" xfId="534" xr:uid="{00000000-0005-0000-0000-000016020000}"/>
    <cellStyle name="입력 2 2 3" xfId="535" xr:uid="{00000000-0005-0000-0000-000017020000}"/>
    <cellStyle name="입력 2 3" xfId="536" xr:uid="{00000000-0005-0000-0000-000018020000}"/>
    <cellStyle name="입력 2 4" xfId="537" xr:uid="{00000000-0005-0000-0000-000019020000}"/>
    <cellStyle name="입력 2 5" xfId="538" xr:uid="{00000000-0005-0000-0000-00001A020000}"/>
    <cellStyle name="입력 3" xfId="539" xr:uid="{00000000-0005-0000-0000-00001B020000}"/>
    <cellStyle name="입력 3 2" xfId="540" xr:uid="{00000000-0005-0000-0000-00001C020000}"/>
    <cellStyle name="입력 3 3" xfId="541" xr:uid="{00000000-0005-0000-0000-00001D020000}"/>
    <cellStyle name="입력 3 4" xfId="542" xr:uid="{00000000-0005-0000-0000-00001E020000}"/>
    <cellStyle name="입력 4" xfId="543" xr:uid="{00000000-0005-0000-0000-00001F020000}"/>
    <cellStyle name="입력 4 2" xfId="544" xr:uid="{00000000-0005-0000-0000-000020020000}"/>
    <cellStyle name="입력 4 3" xfId="545" xr:uid="{00000000-0005-0000-0000-000021020000}"/>
    <cellStyle name="입력 4 4" xfId="546" xr:uid="{00000000-0005-0000-0000-000022020000}"/>
    <cellStyle name="자리수" xfId="547" xr:uid="{00000000-0005-0000-0000-000023020000}"/>
    <cellStyle name="자리수0" xfId="548" xr:uid="{00000000-0005-0000-0000-000024020000}"/>
    <cellStyle name="적색" xfId="549" xr:uid="{00000000-0005-0000-0000-000025020000}"/>
    <cellStyle name="제목" xfId="550" builtinId="15" customBuiltin="1"/>
    <cellStyle name="제목 1" xfId="551" builtinId="16" customBuiltin="1"/>
    <cellStyle name="제목 1 2" xfId="552" xr:uid="{00000000-0005-0000-0000-000028020000}"/>
    <cellStyle name="제목 1 3" xfId="553" xr:uid="{00000000-0005-0000-0000-000029020000}"/>
    <cellStyle name="제목 1 4" xfId="554" xr:uid="{00000000-0005-0000-0000-00002A020000}"/>
    <cellStyle name="제목 2" xfId="555" builtinId="17" customBuiltin="1"/>
    <cellStyle name="제목 2 2" xfId="556" xr:uid="{00000000-0005-0000-0000-00002C020000}"/>
    <cellStyle name="제목 2 3" xfId="557" xr:uid="{00000000-0005-0000-0000-00002D020000}"/>
    <cellStyle name="제목 2 4" xfId="558" xr:uid="{00000000-0005-0000-0000-00002E020000}"/>
    <cellStyle name="제목 3" xfId="559" builtinId="18" customBuiltin="1"/>
    <cellStyle name="제목 3 2" xfId="560" xr:uid="{00000000-0005-0000-0000-000030020000}"/>
    <cellStyle name="제목 3 3" xfId="561" xr:uid="{00000000-0005-0000-0000-000031020000}"/>
    <cellStyle name="제목 3 4" xfId="562" xr:uid="{00000000-0005-0000-0000-000032020000}"/>
    <cellStyle name="제목 4" xfId="563" builtinId="19" customBuiltin="1"/>
    <cellStyle name="제목 4 2" xfId="564" xr:uid="{00000000-0005-0000-0000-000034020000}"/>
    <cellStyle name="제목 4 3" xfId="565" xr:uid="{00000000-0005-0000-0000-000035020000}"/>
    <cellStyle name="제목 4 4" xfId="566" xr:uid="{00000000-0005-0000-0000-000036020000}"/>
    <cellStyle name="제목 5" xfId="567" xr:uid="{00000000-0005-0000-0000-000037020000}"/>
    <cellStyle name="제목 6" xfId="568" xr:uid="{00000000-0005-0000-0000-000038020000}"/>
    <cellStyle name="제목 7" xfId="569" xr:uid="{00000000-0005-0000-0000-000039020000}"/>
    <cellStyle name="좋음" xfId="570" builtinId="26" customBuiltin="1"/>
    <cellStyle name="좋음 2" xfId="571" xr:uid="{00000000-0005-0000-0000-00003B020000}"/>
    <cellStyle name="좋음 3" xfId="572" xr:uid="{00000000-0005-0000-0000-00003C020000}"/>
    <cellStyle name="좋음 4" xfId="573" xr:uid="{00000000-0005-0000-0000-00003D020000}"/>
    <cellStyle name="지정되지 않음" xfId="574" xr:uid="{00000000-0005-0000-0000-00003E020000}"/>
    <cellStyle name="千分位[0]_GARMENT STEP FORM HK" xfId="575" xr:uid="{00000000-0005-0000-0000-00003F020000}"/>
    <cellStyle name="千分位_GARMENT STEP FORM HK" xfId="576" xr:uid="{00000000-0005-0000-0000-000040020000}"/>
    <cellStyle name="출력" xfId="577" builtinId="21" customBuiltin="1"/>
    <cellStyle name="출력 2" xfId="578" xr:uid="{00000000-0005-0000-0000-000042020000}"/>
    <cellStyle name="출력 2 2" xfId="579" xr:uid="{00000000-0005-0000-0000-000043020000}"/>
    <cellStyle name="출력 2 2 2" xfId="580" xr:uid="{00000000-0005-0000-0000-000044020000}"/>
    <cellStyle name="출력 2 3" xfId="581" xr:uid="{00000000-0005-0000-0000-000045020000}"/>
    <cellStyle name="출력 2 4" xfId="582" xr:uid="{00000000-0005-0000-0000-000046020000}"/>
    <cellStyle name="출력 3" xfId="583" xr:uid="{00000000-0005-0000-0000-000047020000}"/>
    <cellStyle name="출력 3 2" xfId="584" xr:uid="{00000000-0005-0000-0000-000048020000}"/>
    <cellStyle name="출력 4" xfId="585" xr:uid="{00000000-0005-0000-0000-000049020000}"/>
    <cellStyle name="출력 4 2" xfId="586" xr:uid="{00000000-0005-0000-0000-00004A020000}"/>
    <cellStyle name="콤마 [0]" xfId="587" xr:uid="{00000000-0005-0000-0000-00004B020000}"/>
    <cellStyle name="콤마 [0] 2" xfId="588" xr:uid="{00000000-0005-0000-0000-00004C020000}"/>
    <cellStyle name="콤마 [0] 2 2" xfId="589" xr:uid="{00000000-0005-0000-0000-00004D020000}"/>
    <cellStyle name="콤마 [0] 3" xfId="590" xr:uid="{00000000-0005-0000-0000-00004E020000}"/>
    <cellStyle name="콤마 [0] 3 2" xfId="591" xr:uid="{00000000-0005-0000-0000-00004F020000}"/>
    <cellStyle name="콤마 [0] 4" xfId="592" xr:uid="{00000000-0005-0000-0000-000050020000}"/>
    <cellStyle name="콤마 [0] 4 2" xfId="593" xr:uid="{00000000-0005-0000-0000-000051020000}"/>
    <cellStyle name="콤마 [0] 5" xfId="594" xr:uid="{00000000-0005-0000-0000-000052020000}"/>
    <cellStyle name="콤마 [0] 6" xfId="595" xr:uid="{00000000-0005-0000-0000-000053020000}"/>
    <cellStyle name="콤마 [0]_~9706" xfId="596" xr:uid="{00000000-0005-0000-0000-000054020000}"/>
    <cellStyle name="콤마 &lt;0&gt;" xfId="597" xr:uid="{00000000-0005-0000-0000-000055020000}"/>
    <cellStyle name="콤마_ 견적기준 FLOW " xfId="598" xr:uid="{00000000-0005-0000-0000-000056020000}"/>
    <cellStyle name="통화 [0] 2" xfId="658" xr:uid="{BADB16FB-2D45-4838-9B25-A53987094D8C}"/>
    <cellStyle name="퍼센트" xfId="599" xr:uid="{00000000-0005-0000-0000-000057020000}"/>
    <cellStyle name="표준" xfId="0" builtinId="0"/>
    <cellStyle name="표준 10" xfId="600" xr:uid="{00000000-0005-0000-0000-000059020000}"/>
    <cellStyle name="표준 10 2" xfId="659" xr:uid="{C9FDFCC8-56C8-46F2-AEBA-ECC1772C2D70}"/>
    <cellStyle name="표준 11" xfId="601" xr:uid="{00000000-0005-0000-0000-00005A020000}"/>
    <cellStyle name="표준 11 2" xfId="665" xr:uid="{6ACAC01F-6A86-48C4-A896-A5DDB6ECBA31}"/>
    <cellStyle name="표준 12" xfId="602" xr:uid="{00000000-0005-0000-0000-00005B020000}"/>
    <cellStyle name="표준 12 10" xfId="663" xr:uid="{60E2FC4C-696A-4531-B98C-2019C747924A}"/>
    <cellStyle name="표준 12 12" xfId="664" xr:uid="{4BE42941-86F8-4634-B210-0D58D838DA45}"/>
    <cellStyle name="표준 12 4" xfId="660" xr:uid="{3C312E1E-EED6-4C48-A247-ED55CAF3E66A}"/>
    <cellStyle name="표준 12 6" xfId="661" xr:uid="{E2130ED5-85C5-4A47-8583-E1F3FA3D194E}"/>
    <cellStyle name="표준 12 7" xfId="662" xr:uid="{49D50B4F-7172-492F-A277-7E64733B3658}"/>
    <cellStyle name="표준 13" xfId="648" xr:uid="{449E0BFB-1168-4F72-9933-0CF0BA2D4CB8}"/>
    <cellStyle name="표준 13 2" xfId="672" xr:uid="{E05980CC-3AE9-47DB-94D8-8B244DFAB380}"/>
    <cellStyle name="표준 14" xfId="603" xr:uid="{00000000-0005-0000-0000-00005C020000}"/>
    <cellStyle name="표준 15" xfId="666" xr:uid="{27C60770-686C-4328-91AB-B13AABB70161}"/>
    <cellStyle name="표준 16" xfId="670" xr:uid="{F481A831-DAA4-4298-A21A-A5D18FE0461C}"/>
    <cellStyle name="표준 17" xfId="673" xr:uid="{0692E32A-C398-4C8D-9C22-1714047D8D91}"/>
    <cellStyle name="표준 18" xfId="656" xr:uid="{8FE23B5E-9F3E-47B1-8FA2-11F9BCBC6AF4}"/>
    <cellStyle name="표준 2" xfId="604" xr:uid="{00000000-0005-0000-0000-00005D020000}"/>
    <cellStyle name="표준 2 2" xfId="605" xr:uid="{00000000-0005-0000-0000-00005E020000}"/>
    <cellStyle name="표준 2 3" xfId="606" xr:uid="{00000000-0005-0000-0000-00005F020000}"/>
    <cellStyle name="표준 2 3 2" xfId="607" xr:uid="{00000000-0005-0000-0000-000060020000}"/>
    <cellStyle name="표준 2 4" xfId="608" xr:uid="{00000000-0005-0000-0000-000061020000}"/>
    <cellStyle name="표준 2 4 2" xfId="609" xr:uid="{00000000-0005-0000-0000-000062020000}"/>
    <cellStyle name="표준 2 5" xfId="610" xr:uid="{00000000-0005-0000-0000-000063020000}"/>
    <cellStyle name="표준 2 5 2" xfId="611" xr:uid="{00000000-0005-0000-0000-000064020000}"/>
    <cellStyle name="표준 2 5 2 2" xfId="650" xr:uid="{9AEE773A-4990-4686-8E77-938067BC0075}"/>
    <cellStyle name="표준 2 6" xfId="612" xr:uid="{00000000-0005-0000-0000-000065020000}"/>
    <cellStyle name="표준 2 7" xfId="613" xr:uid="{00000000-0005-0000-0000-000066020000}"/>
    <cellStyle name="표준 22" xfId="614" xr:uid="{00000000-0005-0000-0000-000067020000}"/>
    <cellStyle name="표준 3" xfId="615" xr:uid="{00000000-0005-0000-0000-000068020000}"/>
    <cellStyle name="표준 3 2" xfId="616" xr:uid="{00000000-0005-0000-0000-000069020000}"/>
    <cellStyle name="표준 4" xfId="617" xr:uid="{00000000-0005-0000-0000-00006A020000}"/>
    <cellStyle name="표준 4 2" xfId="618" xr:uid="{00000000-0005-0000-0000-00006B020000}"/>
    <cellStyle name="표준 4 3" xfId="619" xr:uid="{00000000-0005-0000-0000-00006C020000}"/>
    <cellStyle name="표준 42" xfId="620" xr:uid="{00000000-0005-0000-0000-00006D020000}"/>
    <cellStyle name="표준 46" xfId="621" xr:uid="{00000000-0005-0000-0000-00006E020000}"/>
    <cellStyle name="표준 5" xfId="622" xr:uid="{00000000-0005-0000-0000-00006F020000}"/>
    <cellStyle name="표준 5 2" xfId="623" xr:uid="{00000000-0005-0000-0000-000070020000}"/>
    <cellStyle name="표준 5 3" xfId="624" xr:uid="{00000000-0005-0000-0000-000071020000}"/>
    <cellStyle name="표준 6" xfId="625" xr:uid="{00000000-0005-0000-0000-000072020000}"/>
    <cellStyle name="표준 6 2" xfId="626" xr:uid="{00000000-0005-0000-0000-000073020000}"/>
    <cellStyle name="표준 6 3" xfId="627" xr:uid="{00000000-0005-0000-0000-000074020000}"/>
    <cellStyle name="표준 6 4" xfId="628" xr:uid="{00000000-0005-0000-0000-000075020000}"/>
    <cellStyle name="표준 7" xfId="629" xr:uid="{00000000-0005-0000-0000-000076020000}"/>
    <cellStyle name="표준 7 2" xfId="630" xr:uid="{00000000-0005-0000-0000-000077020000}"/>
    <cellStyle name="표준 7 3" xfId="631" xr:uid="{00000000-0005-0000-0000-000078020000}"/>
    <cellStyle name="표준 7 4" xfId="632" xr:uid="{00000000-0005-0000-0000-000079020000}"/>
    <cellStyle name="표준 7 5" xfId="633" xr:uid="{00000000-0005-0000-0000-00007A020000}"/>
    <cellStyle name="표준 8" xfId="634" xr:uid="{00000000-0005-0000-0000-00007B020000}"/>
    <cellStyle name="표준 8 2" xfId="654" xr:uid="{A4B99D22-2F98-4126-8C49-786E25A32256}"/>
    <cellStyle name="표준 9" xfId="635" xr:uid="{00000000-0005-0000-0000-00007C020000}"/>
    <cellStyle name="표준 9 2" xfId="657" xr:uid="{430797C1-0407-4D65-AFE9-1F1A9F6ADB0D}"/>
    <cellStyle name="표준_2005지하수기초조사시행계획서(20050306)" xfId="667" xr:uid="{76E22D3E-738A-425B-AC6C-677B6F5A4D4D}"/>
    <cellStyle name="標準_Akia(F）-8" xfId="636" xr:uid="{00000000-0005-0000-0000-00007F020000}"/>
    <cellStyle name="표준_덕산부존량" xfId="669" xr:uid="{343D32D3-CCBE-4E5C-8AE9-59DE0B28563E}"/>
    <cellStyle name="표준_덧붙임09 안전진단 시행계획서" xfId="653" xr:uid="{D9FEFF3B-7A72-413C-8A2B-71A6DDC6FE9E}"/>
    <cellStyle name="표준_붙임2-사업내비역(2008적녹조대책)" xfId="655" xr:uid="{28E81776-98C0-48B3-BF9A-C1D717BD413A}"/>
    <cellStyle name="표준_산북지구(Bench Flume)" xfId="637" xr:uid="{00000000-0005-0000-0000-000081020000}"/>
    <cellStyle name="표준_조사측량산출(공사기준)" xfId="647" xr:uid="{D4103A3F-34F3-467A-BE48-254AD07F7EFA}"/>
    <cellStyle name="표준_후리(이목공사비)" xfId="638" xr:uid="{00000000-0005-0000-0000-000084020000}"/>
    <cellStyle name="합계" xfId="639" xr:uid="{00000000-0005-0000-0000-000085020000}"/>
    <cellStyle name="합산" xfId="640" xr:uid="{00000000-0005-0000-0000-000086020000}"/>
    <cellStyle name="합산 2" xfId="641" xr:uid="{00000000-0005-0000-0000-000087020000}"/>
    <cellStyle name="합산 3" xfId="642" xr:uid="{00000000-0005-0000-0000-000088020000}"/>
    <cellStyle name="貨幣 [0]_GARMENT STEP FORM HK" xfId="643" xr:uid="{00000000-0005-0000-0000-000089020000}"/>
    <cellStyle name="貨幣_GARMENT STEP FORM HK" xfId="644" xr:uid="{00000000-0005-0000-0000-00008A020000}"/>
    <cellStyle name="화폐기호" xfId="645" xr:uid="{00000000-0005-0000-0000-00008B020000}"/>
    <cellStyle name="화폐기호0" xfId="646" xr:uid="{00000000-0005-0000-0000-00008C02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96.xml"/><Relationship Id="rId21" Type="http://schemas.openxmlformats.org/officeDocument/2006/relationships/worksheet" Target="worksheets/sheet21.xml"/><Relationship Id="rId42" Type="http://schemas.openxmlformats.org/officeDocument/2006/relationships/externalLink" Target="externalLinks/externalLink21.xml"/><Relationship Id="rId63" Type="http://schemas.openxmlformats.org/officeDocument/2006/relationships/externalLink" Target="externalLinks/externalLink42.xml"/><Relationship Id="rId84" Type="http://schemas.openxmlformats.org/officeDocument/2006/relationships/externalLink" Target="externalLinks/externalLink63.xml"/><Relationship Id="rId138" Type="http://schemas.openxmlformats.org/officeDocument/2006/relationships/externalLink" Target="externalLinks/externalLink117.xml"/><Relationship Id="rId159" Type="http://schemas.openxmlformats.org/officeDocument/2006/relationships/externalLink" Target="externalLinks/externalLink138.xml"/><Relationship Id="rId170" Type="http://schemas.openxmlformats.org/officeDocument/2006/relationships/theme" Target="theme/theme1.xml"/><Relationship Id="rId107" Type="http://schemas.openxmlformats.org/officeDocument/2006/relationships/externalLink" Target="externalLinks/externalLink86.xml"/><Relationship Id="rId11" Type="http://schemas.openxmlformats.org/officeDocument/2006/relationships/worksheet" Target="worksheets/sheet11.xml"/><Relationship Id="rId32" Type="http://schemas.openxmlformats.org/officeDocument/2006/relationships/externalLink" Target="externalLinks/externalLink11.xml"/><Relationship Id="rId53" Type="http://schemas.openxmlformats.org/officeDocument/2006/relationships/externalLink" Target="externalLinks/externalLink32.xml"/><Relationship Id="rId74" Type="http://schemas.openxmlformats.org/officeDocument/2006/relationships/externalLink" Target="externalLinks/externalLink53.xml"/><Relationship Id="rId128" Type="http://schemas.openxmlformats.org/officeDocument/2006/relationships/externalLink" Target="externalLinks/externalLink107.xml"/><Relationship Id="rId149" Type="http://schemas.openxmlformats.org/officeDocument/2006/relationships/externalLink" Target="externalLinks/externalLink128.xml"/><Relationship Id="rId5" Type="http://schemas.openxmlformats.org/officeDocument/2006/relationships/worksheet" Target="worksheets/sheet5.xml"/><Relationship Id="rId95" Type="http://schemas.openxmlformats.org/officeDocument/2006/relationships/externalLink" Target="externalLinks/externalLink74.xml"/><Relationship Id="rId160" Type="http://schemas.openxmlformats.org/officeDocument/2006/relationships/externalLink" Target="externalLinks/externalLink139.xml"/><Relationship Id="rId22" Type="http://schemas.openxmlformats.org/officeDocument/2006/relationships/externalLink" Target="externalLinks/externalLink1.xml"/><Relationship Id="rId43" Type="http://schemas.openxmlformats.org/officeDocument/2006/relationships/externalLink" Target="externalLinks/externalLink22.xml"/><Relationship Id="rId64" Type="http://schemas.openxmlformats.org/officeDocument/2006/relationships/externalLink" Target="externalLinks/externalLink43.xml"/><Relationship Id="rId118" Type="http://schemas.openxmlformats.org/officeDocument/2006/relationships/externalLink" Target="externalLinks/externalLink97.xml"/><Relationship Id="rId139" Type="http://schemas.openxmlformats.org/officeDocument/2006/relationships/externalLink" Target="externalLinks/externalLink118.xml"/><Relationship Id="rId85" Type="http://schemas.openxmlformats.org/officeDocument/2006/relationships/externalLink" Target="externalLinks/externalLink64.xml"/><Relationship Id="rId150" Type="http://schemas.openxmlformats.org/officeDocument/2006/relationships/externalLink" Target="externalLinks/externalLink129.xml"/><Relationship Id="rId171" Type="http://schemas.openxmlformats.org/officeDocument/2006/relationships/styles" Target="styles.xml"/><Relationship Id="rId12" Type="http://schemas.openxmlformats.org/officeDocument/2006/relationships/worksheet" Target="worksheets/sheet12.xml"/><Relationship Id="rId33" Type="http://schemas.openxmlformats.org/officeDocument/2006/relationships/externalLink" Target="externalLinks/externalLink12.xml"/><Relationship Id="rId108" Type="http://schemas.openxmlformats.org/officeDocument/2006/relationships/externalLink" Target="externalLinks/externalLink87.xml"/><Relationship Id="rId129" Type="http://schemas.openxmlformats.org/officeDocument/2006/relationships/externalLink" Target="externalLinks/externalLink108.xml"/><Relationship Id="rId54" Type="http://schemas.openxmlformats.org/officeDocument/2006/relationships/externalLink" Target="externalLinks/externalLink33.xml"/><Relationship Id="rId75" Type="http://schemas.openxmlformats.org/officeDocument/2006/relationships/externalLink" Target="externalLinks/externalLink54.xml"/><Relationship Id="rId96" Type="http://schemas.openxmlformats.org/officeDocument/2006/relationships/externalLink" Target="externalLinks/externalLink75.xml"/><Relationship Id="rId140" Type="http://schemas.openxmlformats.org/officeDocument/2006/relationships/externalLink" Target="externalLinks/externalLink119.xml"/><Relationship Id="rId161" Type="http://schemas.openxmlformats.org/officeDocument/2006/relationships/externalLink" Target="externalLinks/externalLink14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2.xml"/><Relationship Id="rId28" Type="http://schemas.openxmlformats.org/officeDocument/2006/relationships/externalLink" Target="externalLinks/externalLink7.xml"/><Relationship Id="rId49" Type="http://schemas.openxmlformats.org/officeDocument/2006/relationships/externalLink" Target="externalLinks/externalLink28.xml"/><Relationship Id="rId114" Type="http://schemas.openxmlformats.org/officeDocument/2006/relationships/externalLink" Target="externalLinks/externalLink93.xml"/><Relationship Id="rId119" Type="http://schemas.openxmlformats.org/officeDocument/2006/relationships/externalLink" Target="externalLinks/externalLink98.xml"/><Relationship Id="rId44" Type="http://schemas.openxmlformats.org/officeDocument/2006/relationships/externalLink" Target="externalLinks/externalLink23.xml"/><Relationship Id="rId60" Type="http://schemas.openxmlformats.org/officeDocument/2006/relationships/externalLink" Target="externalLinks/externalLink39.xml"/><Relationship Id="rId65" Type="http://schemas.openxmlformats.org/officeDocument/2006/relationships/externalLink" Target="externalLinks/externalLink44.xml"/><Relationship Id="rId81" Type="http://schemas.openxmlformats.org/officeDocument/2006/relationships/externalLink" Target="externalLinks/externalLink60.xml"/><Relationship Id="rId86" Type="http://schemas.openxmlformats.org/officeDocument/2006/relationships/externalLink" Target="externalLinks/externalLink65.xml"/><Relationship Id="rId130" Type="http://schemas.openxmlformats.org/officeDocument/2006/relationships/externalLink" Target="externalLinks/externalLink109.xml"/><Relationship Id="rId135" Type="http://schemas.openxmlformats.org/officeDocument/2006/relationships/externalLink" Target="externalLinks/externalLink114.xml"/><Relationship Id="rId151" Type="http://schemas.openxmlformats.org/officeDocument/2006/relationships/externalLink" Target="externalLinks/externalLink130.xml"/><Relationship Id="rId156" Type="http://schemas.openxmlformats.org/officeDocument/2006/relationships/externalLink" Target="externalLinks/externalLink135.xml"/><Relationship Id="rId172" Type="http://schemas.openxmlformats.org/officeDocument/2006/relationships/sharedStrings" Target="sharedStrings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externalLink" Target="externalLinks/externalLink18.xml"/><Relationship Id="rId109" Type="http://schemas.openxmlformats.org/officeDocument/2006/relationships/externalLink" Target="externalLinks/externalLink88.xml"/><Relationship Id="rId34" Type="http://schemas.openxmlformats.org/officeDocument/2006/relationships/externalLink" Target="externalLinks/externalLink13.xml"/><Relationship Id="rId50" Type="http://schemas.openxmlformats.org/officeDocument/2006/relationships/externalLink" Target="externalLinks/externalLink29.xml"/><Relationship Id="rId55" Type="http://schemas.openxmlformats.org/officeDocument/2006/relationships/externalLink" Target="externalLinks/externalLink34.xml"/><Relationship Id="rId76" Type="http://schemas.openxmlformats.org/officeDocument/2006/relationships/externalLink" Target="externalLinks/externalLink55.xml"/><Relationship Id="rId97" Type="http://schemas.openxmlformats.org/officeDocument/2006/relationships/externalLink" Target="externalLinks/externalLink76.xml"/><Relationship Id="rId104" Type="http://schemas.openxmlformats.org/officeDocument/2006/relationships/externalLink" Target="externalLinks/externalLink83.xml"/><Relationship Id="rId120" Type="http://schemas.openxmlformats.org/officeDocument/2006/relationships/externalLink" Target="externalLinks/externalLink99.xml"/><Relationship Id="rId125" Type="http://schemas.openxmlformats.org/officeDocument/2006/relationships/externalLink" Target="externalLinks/externalLink104.xml"/><Relationship Id="rId141" Type="http://schemas.openxmlformats.org/officeDocument/2006/relationships/externalLink" Target="externalLinks/externalLink120.xml"/><Relationship Id="rId146" Type="http://schemas.openxmlformats.org/officeDocument/2006/relationships/externalLink" Target="externalLinks/externalLink125.xml"/><Relationship Id="rId167" Type="http://schemas.openxmlformats.org/officeDocument/2006/relationships/externalLink" Target="externalLinks/externalLink146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50.xml"/><Relationship Id="rId92" Type="http://schemas.openxmlformats.org/officeDocument/2006/relationships/externalLink" Target="externalLinks/externalLink71.xml"/><Relationship Id="rId162" Type="http://schemas.openxmlformats.org/officeDocument/2006/relationships/externalLink" Target="externalLinks/externalLink141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8.xml"/><Relationship Id="rId24" Type="http://schemas.openxmlformats.org/officeDocument/2006/relationships/externalLink" Target="externalLinks/externalLink3.xml"/><Relationship Id="rId40" Type="http://schemas.openxmlformats.org/officeDocument/2006/relationships/externalLink" Target="externalLinks/externalLink19.xml"/><Relationship Id="rId45" Type="http://schemas.openxmlformats.org/officeDocument/2006/relationships/externalLink" Target="externalLinks/externalLink24.xml"/><Relationship Id="rId66" Type="http://schemas.openxmlformats.org/officeDocument/2006/relationships/externalLink" Target="externalLinks/externalLink45.xml"/><Relationship Id="rId87" Type="http://schemas.openxmlformats.org/officeDocument/2006/relationships/externalLink" Target="externalLinks/externalLink66.xml"/><Relationship Id="rId110" Type="http://schemas.openxmlformats.org/officeDocument/2006/relationships/externalLink" Target="externalLinks/externalLink89.xml"/><Relationship Id="rId115" Type="http://schemas.openxmlformats.org/officeDocument/2006/relationships/externalLink" Target="externalLinks/externalLink94.xml"/><Relationship Id="rId131" Type="http://schemas.openxmlformats.org/officeDocument/2006/relationships/externalLink" Target="externalLinks/externalLink110.xml"/><Relationship Id="rId136" Type="http://schemas.openxmlformats.org/officeDocument/2006/relationships/externalLink" Target="externalLinks/externalLink115.xml"/><Relationship Id="rId157" Type="http://schemas.openxmlformats.org/officeDocument/2006/relationships/externalLink" Target="externalLinks/externalLink136.xml"/><Relationship Id="rId61" Type="http://schemas.openxmlformats.org/officeDocument/2006/relationships/externalLink" Target="externalLinks/externalLink40.xml"/><Relationship Id="rId82" Type="http://schemas.openxmlformats.org/officeDocument/2006/relationships/externalLink" Target="externalLinks/externalLink61.xml"/><Relationship Id="rId152" Type="http://schemas.openxmlformats.org/officeDocument/2006/relationships/externalLink" Target="externalLinks/externalLink131.xml"/><Relationship Id="rId173" Type="http://schemas.openxmlformats.org/officeDocument/2006/relationships/calcChain" Target="calcChain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externalLink" Target="externalLinks/externalLink9.xml"/><Relationship Id="rId35" Type="http://schemas.openxmlformats.org/officeDocument/2006/relationships/externalLink" Target="externalLinks/externalLink14.xml"/><Relationship Id="rId56" Type="http://schemas.openxmlformats.org/officeDocument/2006/relationships/externalLink" Target="externalLinks/externalLink35.xml"/><Relationship Id="rId77" Type="http://schemas.openxmlformats.org/officeDocument/2006/relationships/externalLink" Target="externalLinks/externalLink56.xml"/><Relationship Id="rId100" Type="http://schemas.openxmlformats.org/officeDocument/2006/relationships/externalLink" Target="externalLinks/externalLink79.xml"/><Relationship Id="rId105" Type="http://schemas.openxmlformats.org/officeDocument/2006/relationships/externalLink" Target="externalLinks/externalLink84.xml"/><Relationship Id="rId126" Type="http://schemas.openxmlformats.org/officeDocument/2006/relationships/externalLink" Target="externalLinks/externalLink105.xml"/><Relationship Id="rId147" Type="http://schemas.openxmlformats.org/officeDocument/2006/relationships/externalLink" Target="externalLinks/externalLink126.xml"/><Relationship Id="rId168" Type="http://schemas.openxmlformats.org/officeDocument/2006/relationships/externalLink" Target="externalLinks/externalLink147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30.xml"/><Relationship Id="rId72" Type="http://schemas.openxmlformats.org/officeDocument/2006/relationships/externalLink" Target="externalLinks/externalLink51.xml"/><Relationship Id="rId93" Type="http://schemas.openxmlformats.org/officeDocument/2006/relationships/externalLink" Target="externalLinks/externalLink72.xml"/><Relationship Id="rId98" Type="http://schemas.openxmlformats.org/officeDocument/2006/relationships/externalLink" Target="externalLinks/externalLink77.xml"/><Relationship Id="rId121" Type="http://schemas.openxmlformats.org/officeDocument/2006/relationships/externalLink" Target="externalLinks/externalLink100.xml"/><Relationship Id="rId142" Type="http://schemas.openxmlformats.org/officeDocument/2006/relationships/externalLink" Target="externalLinks/externalLink121.xml"/><Relationship Id="rId163" Type="http://schemas.openxmlformats.org/officeDocument/2006/relationships/externalLink" Target="externalLinks/externalLink142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4.xml"/><Relationship Id="rId46" Type="http://schemas.openxmlformats.org/officeDocument/2006/relationships/externalLink" Target="externalLinks/externalLink25.xml"/><Relationship Id="rId67" Type="http://schemas.openxmlformats.org/officeDocument/2006/relationships/externalLink" Target="externalLinks/externalLink46.xml"/><Relationship Id="rId116" Type="http://schemas.openxmlformats.org/officeDocument/2006/relationships/externalLink" Target="externalLinks/externalLink95.xml"/><Relationship Id="rId137" Type="http://schemas.openxmlformats.org/officeDocument/2006/relationships/externalLink" Target="externalLinks/externalLink116.xml"/><Relationship Id="rId158" Type="http://schemas.openxmlformats.org/officeDocument/2006/relationships/externalLink" Target="externalLinks/externalLink137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20.xml"/><Relationship Id="rId62" Type="http://schemas.openxmlformats.org/officeDocument/2006/relationships/externalLink" Target="externalLinks/externalLink41.xml"/><Relationship Id="rId83" Type="http://schemas.openxmlformats.org/officeDocument/2006/relationships/externalLink" Target="externalLinks/externalLink62.xml"/><Relationship Id="rId88" Type="http://schemas.openxmlformats.org/officeDocument/2006/relationships/externalLink" Target="externalLinks/externalLink67.xml"/><Relationship Id="rId111" Type="http://schemas.openxmlformats.org/officeDocument/2006/relationships/externalLink" Target="externalLinks/externalLink90.xml"/><Relationship Id="rId132" Type="http://schemas.openxmlformats.org/officeDocument/2006/relationships/externalLink" Target="externalLinks/externalLink111.xml"/><Relationship Id="rId153" Type="http://schemas.openxmlformats.org/officeDocument/2006/relationships/externalLink" Target="externalLinks/externalLink132.xml"/><Relationship Id="rId15" Type="http://schemas.openxmlformats.org/officeDocument/2006/relationships/worksheet" Target="worksheets/sheet15.xml"/><Relationship Id="rId36" Type="http://schemas.openxmlformats.org/officeDocument/2006/relationships/externalLink" Target="externalLinks/externalLink15.xml"/><Relationship Id="rId57" Type="http://schemas.openxmlformats.org/officeDocument/2006/relationships/externalLink" Target="externalLinks/externalLink36.xml"/><Relationship Id="rId106" Type="http://schemas.openxmlformats.org/officeDocument/2006/relationships/externalLink" Target="externalLinks/externalLink85.xml"/><Relationship Id="rId127" Type="http://schemas.openxmlformats.org/officeDocument/2006/relationships/externalLink" Target="externalLinks/externalLink106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10.xml"/><Relationship Id="rId52" Type="http://schemas.openxmlformats.org/officeDocument/2006/relationships/externalLink" Target="externalLinks/externalLink31.xml"/><Relationship Id="rId73" Type="http://schemas.openxmlformats.org/officeDocument/2006/relationships/externalLink" Target="externalLinks/externalLink52.xml"/><Relationship Id="rId78" Type="http://schemas.openxmlformats.org/officeDocument/2006/relationships/externalLink" Target="externalLinks/externalLink57.xml"/><Relationship Id="rId94" Type="http://schemas.openxmlformats.org/officeDocument/2006/relationships/externalLink" Target="externalLinks/externalLink73.xml"/><Relationship Id="rId99" Type="http://schemas.openxmlformats.org/officeDocument/2006/relationships/externalLink" Target="externalLinks/externalLink78.xml"/><Relationship Id="rId101" Type="http://schemas.openxmlformats.org/officeDocument/2006/relationships/externalLink" Target="externalLinks/externalLink80.xml"/><Relationship Id="rId122" Type="http://schemas.openxmlformats.org/officeDocument/2006/relationships/externalLink" Target="externalLinks/externalLink101.xml"/><Relationship Id="rId143" Type="http://schemas.openxmlformats.org/officeDocument/2006/relationships/externalLink" Target="externalLinks/externalLink122.xml"/><Relationship Id="rId148" Type="http://schemas.openxmlformats.org/officeDocument/2006/relationships/externalLink" Target="externalLinks/externalLink127.xml"/><Relationship Id="rId164" Type="http://schemas.openxmlformats.org/officeDocument/2006/relationships/externalLink" Target="externalLinks/externalLink143.xml"/><Relationship Id="rId169" Type="http://schemas.openxmlformats.org/officeDocument/2006/relationships/externalLink" Target="externalLinks/externalLink14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externalLink" Target="externalLinks/externalLink5.xml"/><Relationship Id="rId47" Type="http://schemas.openxmlformats.org/officeDocument/2006/relationships/externalLink" Target="externalLinks/externalLink26.xml"/><Relationship Id="rId68" Type="http://schemas.openxmlformats.org/officeDocument/2006/relationships/externalLink" Target="externalLinks/externalLink47.xml"/><Relationship Id="rId89" Type="http://schemas.openxmlformats.org/officeDocument/2006/relationships/externalLink" Target="externalLinks/externalLink68.xml"/><Relationship Id="rId112" Type="http://schemas.openxmlformats.org/officeDocument/2006/relationships/externalLink" Target="externalLinks/externalLink91.xml"/><Relationship Id="rId133" Type="http://schemas.openxmlformats.org/officeDocument/2006/relationships/externalLink" Target="externalLinks/externalLink112.xml"/><Relationship Id="rId154" Type="http://schemas.openxmlformats.org/officeDocument/2006/relationships/externalLink" Target="externalLinks/externalLink133.xml"/><Relationship Id="rId16" Type="http://schemas.openxmlformats.org/officeDocument/2006/relationships/worksheet" Target="worksheets/sheet16.xml"/><Relationship Id="rId37" Type="http://schemas.openxmlformats.org/officeDocument/2006/relationships/externalLink" Target="externalLinks/externalLink16.xml"/><Relationship Id="rId58" Type="http://schemas.openxmlformats.org/officeDocument/2006/relationships/externalLink" Target="externalLinks/externalLink37.xml"/><Relationship Id="rId79" Type="http://schemas.openxmlformats.org/officeDocument/2006/relationships/externalLink" Target="externalLinks/externalLink58.xml"/><Relationship Id="rId102" Type="http://schemas.openxmlformats.org/officeDocument/2006/relationships/externalLink" Target="externalLinks/externalLink81.xml"/><Relationship Id="rId123" Type="http://schemas.openxmlformats.org/officeDocument/2006/relationships/externalLink" Target="externalLinks/externalLink102.xml"/><Relationship Id="rId144" Type="http://schemas.openxmlformats.org/officeDocument/2006/relationships/externalLink" Target="externalLinks/externalLink123.xml"/><Relationship Id="rId90" Type="http://schemas.openxmlformats.org/officeDocument/2006/relationships/externalLink" Target="externalLinks/externalLink69.xml"/><Relationship Id="rId165" Type="http://schemas.openxmlformats.org/officeDocument/2006/relationships/externalLink" Target="externalLinks/externalLink144.xml"/><Relationship Id="rId27" Type="http://schemas.openxmlformats.org/officeDocument/2006/relationships/externalLink" Target="externalLinks/externalLink6.xml"/><Relationship Id="rId48" Type="http://schemas.openxmlformats.org/officeDocument/2006/relationships/externalLink" Target="externalLinks/externalLink27.xml"/><Relationship Id="rId69" Type="http://schemas.openxmlformats.org/officeDocument/2006/relationships/externalLink" Target="externalLinks/externalLink48.xml"/><Relationship Id="rId113" Type="http://schemas.openxmlformats.org/officeDocument/2006/relationships/externalLink" Target="externalLinks/externalLink92.xml"/><Relationship Id="rId134" Type="http://schemas.openxmlformats.org/officeDocument/2006/relationships/externalLink" Target="externalLinks/externalLink113.xml"/><Relationship Id="rId80" Type="http://schemas.openxmlformats.org/officeDocument/2006/relationships/externalLink" Target="externalLinks/externalLink59.xml"/><Relationship Id="rId155" Type="http://schemas.openxmlformats.org/officeDocument/2006/relationships/externalLink" Target="externalLinks/externalLink134.xml"/><Relationship Id="rId17" Type="http://schemas.openxmlformats.org/officeDocument/2006/relationships/worksheet" Target="worksheets/sheet17.xml"/><Relationship Id="rId38" Type="http://schemas.openxmlformats.org/officeDocument/2006/relationships/externalLink" Target="externalLinks/externalLink17.xml"/><Relationship Id="rId59" Type="http://schemas.openxmlformats.org/officeDocument/2006/relationships/externalLink" Target="externalLinks/externalLink38.xml"/><Relationship Id="rId103" Type="http://schemas.openxmlformats.org/officeDocument/2006/relationships/externalLink" Target="externalLinks/externalLink82.xml"/><Relationship Id="rId124" Type="http://schemas.openxmlformats.org/officeDocument/2006/relationships/externalLink" Target="externalLinks/externalLink103.xml"/><Relationship Id="rId70" Type="http://schemas.openxmlformats.org/officeDocument/2006/relationships/externalLink" Target="externalLinks/externalLink49.xml"/><Relationship Id="rId91" Type="http://schemas.openxmlformats.org/officeDocument/2006/relationships/externalLink" Target="externalLinks/externalLink70.xml"/><Relationship Id="rId145" Type="http://schemas.openxmlformats.org/officeDocument/2006/relationships/externalLink" Target="externalLinks/externalLink124.xml"/><Relationship Id="rId166" Type="http://schemas.openxmlformats.org/officeDocument/2006/relationships/externalLink" Target="externalLinks/externalLink14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1524561</xdr:colOff>
      <xdr:row>10</xdr:row>
      <xdr:rowOff>25213</xdr:rowOff>
    </xdr:from>
    <xdr:to>
      <xdr:col>3</xdr:col>
      <xdr:colOff>638736</xdr:colOff>
      <xdr:row>10</xdr:row>
      <xdr:rowOff>500902</xdr:rowOff>
    </xdr:to>
    <xdr:pic>
      <xdr:nvPicPr>
        <xdr:cNvPr id="21629" name="_x72566952" descr="EMB000006540205">
          <a:extLst>
            <a:ext uri="{FF2B5EF4-FFF2-40B4-BE49-F238E27FC236}">
              <a16:creationId xmlns:a16="http://schemas.microsoft.com/office/drawing/2014/main" id="{3281162D-AACD-48CC-81A1-9D88527C11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2885" y="4810125"/>
          <a:ext cx="761439" cy="4756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4</xdr:row>
      <xdr:rowOff>9525</xdr:rowOff>
    </xdr:from>
    <xdr:to>
      <xdr:col>2</xdr:col>
      <xdr:colOff>38100</xdr:colOff>
      <xdr:row>6</xdr:row>
      <xdr:rowOff>0</xdr:rowOff>
    </xdr:to>
    <xdr:sp macro="" textlink="">
      <xdr:nvSpPr>
        <xdr:cNvPr id="16721" name="Line 1">
          <a:extLst>
            <a:ext uri="{FF2B5EF4-FFF2-40B4-BE49-F238E27FC236}">
              <a16:creationId xmlns:a16="http://schemas.microsoft.com/office/drawing/2014/main" id="{1EED7591-BBC2-4B86-BD37-38A73D39C673}"/>
            </a:ext>
          </a:extLst>
        </xdr:cNvPr>
        <xdr:cNvSpPr>
          <a:spLocks noChangeShapeType="1"/>
        </xdr:cNvSpPr>
      </xdr:nvSpPr>
      <xdr:spPr bwMode="auto">
        <a:xfrm flipH="1" flipV="1">
          <a:off x="38100" y="1000125"/>
          <a:ext cx="1933575" cy="485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142875</xdr:colOff>
      <xdr:row>31</xdr:row>
      <xdr:rowOff>133351</xdr:rowOff>
    </xdr:from>
    <xdr:to>
      <xdr:col>6</xdr:col>
      <xdr:colOff>57150</xdr:colOff>
      <xdr:row>32</xdr:row>
      <xdr:rowOff>200026</xdr:rowOff>
    </xdr:to>
    <xdr:sp macro="" textlink="">
      <xdr:nvSpPr>
        <xdr:cNvPr id="2" name="타원 1">
          <a:extLst>
            <a:ext uri="{FF2B5EF4-FFF2-40B4-BE49-F238E27FC236}">
              <a16:creationId xmlns:a16="http://schemas.microsoft.com/office/drawing/2014/main" id="{60DE878D-9419-47F8-91A0-F3B3FC02965F}"/>
            </a:ext>
          </a:extLst>
        </xdr:cNvPr>
        <xdr:cNvSpPr/>
      </xdr:nvSpPr>
      <xdr:spPr>
        <a:xfrm>
          <a:off x="942975" y="2857501"/>
          <a:ext cx="314325" cy="314325"/>
        </a:xfrm>
        <a:prstGeom prst="ellipse">
          <a:avLst/>
        </a:prstGeom>
        <a:solidFill>
          <a:schemeClr val="bg1">
            <a:alpha val="5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0</xdr:col>
      <xdr:colOff>11206</xdr:colOff>
      <xdr:row>182</xdr:row>
      <xdr:rowOff>22413</xdr:rowOff>
    </xdr:from>
    <xdr:to>
      <xdr:col>33</xdr:col>
      <xdr:colOff>183530</xdr:colOff>
      <xdr:row>250</xdr:row>
      <xdr:rowOff>190500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id="{D10467ED-37AF-40FA-A2B9-8EF717E9B5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tretch>
          <a:fillRect/>
        </a:stretch>
      </xdr:blipFill>
      <xdr:spPr>
        <a:xfrm>
          <a:off x="11206" y="9435354"/>
          <a:ext cx="6828618" cy="9536205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33</xdr:col>
      <xdr:colOff>179294</xdr:colOff>
      <xdr:row>181</xdr:row>
      <xdr:rowOff>201706</xdr:rowOff>
    </xdr:to>
    <xdr:pic>
      <xdr:nvPicPr>
        <xdr:cNvPr id="6" name="Picture 3">
          <a:extLst>
            <a:ext uri="{FF2B5EF4-FFF2-40B4-BE49-F238E27FC236}">
              <a16:creationId xmlns:a16="http://schemas.microsoft.com/office/drawing/2014/main" id="{E8334F2F-1424-469E-BBB3-0C25B3B722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/>
        </a:blip>
        <a:stretch>
          <a:fillRect/>
        </a:stretch>
      </xdr:blipFill>
      <xdr:spPr>
        <a:xfrm>
          <a:off x="0" y="0"/>
          <a:ext cx="6835588" cy="9401735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33</xdr:col>
      <xdr:colOff>145677</xdr:colOff>
      <xdr:row>181</xdr:row>
      <xdr:rowOff>159971</xdr:rowOff>
    </xdr:to>
    <xdr:pic>
      <xdr:nvPicPr>
        <xdr:cNvPr id="7" name="Picture 1">
          <a:extLst>
            <a:ext uri="{FF2B5EF4-FFF2-40B4-BE49-F238E27FC236}">
              <a16:creationId xmlns:a16="http://schemas.microsoft.com/office/drawing/2014/main" id="{DAD0409C-A7E9-4F2F-BB73-6A9D89D8A9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/>
        </a:blip>
        <a:stretch>
          <a:fillRect/>
        </a:stretch>
      </xdr:blipFill>
      <xdr:spPr>
        <a:xfrm>
          <a:off x="0" y="0"/>
          <a:ext cx="6801971" cy="936000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1</xdr:colOff>
      <xdr:row>182</xdr:row>
      <xdr:rowOff>33616</xdr:rowOff>
    </xdr:from>
    <xdr:to>
      <xdr:col>33</xdr:col>
      <xdr:colOff>156883</xdr:colOff>
      <xdr:row>250</xdr:row>
      <xdr:rowOff>134469</xdr:rowOff>
    </xdr:to>
    <xdr:pic>
      <xdr:nvPicPr>
        <xdr:cNvPr id="8" name="Picture 3">
          <a:extLst>
            <a:ext uri="{FF2B5EF4-FFF2-40B4-BE49-F238E27FC236}">
              <a16:creationId xmlns:a16="http://schemas.microsoft.com/office/drawing/2014/main" id="{A121882C-8A80-48B6-8D9E-D795407B47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tretch>
          <a:fillRect/>
        </a:stretch>
      </xdr:blipFill>
      <xdr:spPr>
        <a:xfrm>
          <a:off x="1" y="9446557"/>
          <a:ext cx="6813176" cy="9468971"/>
        </a:xfrm>
        <a:prstGeom prst="rect">
          <a:avLst/>
        </a:prstGeom>
        <a:noFill/>
        <a:ln>
          <a:noFill/>
        </a:ln>
        <a:effectLst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157162</xdr:colOff>
      <xdr:row>0</xdr:row>
      <xdr:rowOff>2</xdr:rowOff>
    </xdr:from>
    <xdr:to>
      <xdr:col>12</xdr:col>
      <xdr:colOff>257222</xdr:colOff>
      <xdr:row>37</xdr:row>
      <xdr:rowOff>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6E7E50E-79B0-4D9F-AB7A-81389A12CE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86462" y="2"/>
          <a:ext cx="6196060" cy="793432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47625</xdr:rowOff>
    </xdr:from>
    <xdr:to>
      <xdr:col>8</xdr:col>
      <xdr:colOff>714375</xdr:colOff>
      <xdr:row>58</xdr:row>
      <xdr:rowOff>111125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820BC66-6FA8-4856-B090-C8D97CE64A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47625"/>
          <a:ext cx="6762750" cy="101917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1456;&#49885;\2004&#51089;&#50629;&#51109;\My%20Documents\Book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49849;&#48712;\C\My%20Documents\Book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&#44277;&#51676;&#48169;\NETWORK\BOX-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MSOFFICE\EXCEL\HONG-LIK\DOHWA0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&#48512;141\C\&#49552;&#50689;&#54840;\&#47928;&#54868;&#47560;&#51012;\&#45224;&#54616;\&#50857;&#51648;&#47588;&#49688;&#51312;&#49436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My%20Documents\&#49437;&#50864;&#44368;%20&#45909;&#46020;&#48169;&#54693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8372;&#51008;\&#50724;&#44396;&#45768;&#51116;\&#49688;&#47049;\EXL\&#51665;&#49688;&#51221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2004\&#46160;&#50532;&#46160;\DOCUME~1\user1\LOCALS~1\Temp\_hztmp_\&#49352;%20&#54260;&#45908;\&#49352;%20&#54260;&#45908;%20(2)\My%20Documents\&#49888;&#45817;1&#44396;\ESC98\98ES&#45800;&#44032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C\NETWORK\&#44221;&#48512;&#49440;-&#44368;&#44033;\&#49688;&#47049;&#51692;&#48981;\PIER42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221;&#50528;\C\1\02-&#49688;&#47049;\04-&#48512;&#45824;&#44277;(&#45224;&#49324;&#51648;&#44396;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XECELL\&#49548;&#50577;2-P5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EXDAT\&#45824;&#44396;&#54252;&#54637;\PCBEAM\PIER\&#48317;&#44228;&#52380;~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JU-21\&#49688;&#54644;&#48373;&#44396;\pj2\&#44256;&#49457;&#44400;\&#50745;&#48317;&#44277;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JU-21\&#49688;&#54644;&#48373;&#44396;\pj2\&#44256;&#49457;&#44400;\&#50745;&#48317;&#49688;&#47049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PROJET\2000&#45380;\8&#50900;\&#49688;&#47532;&#49884;&#49444;&#47932;&#44060;&#48372;&#49688;\&#50725;&#49328;&#54872;&#55148;&#47532;\&#49688;&#47049;\XLS\RC&#49836;&#46972;&#48652;\&#54620;&#44221;\&#51473;&#49328;&#44368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473;&#49328;&#44368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9444;&#44228;\&#51088;&#47308;\&#44221;&#51648;&#51221;&#47532;&#47932;&#47049;&#49328;&#52636;\&#49688;&#47196;&#44368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3\d\0-&#52572;&#51333;&#44368;&#47049;\&#50689;&#50577;-&#51452;&#49892;&#47560;&#51012;\&#51452;&#49892;&#47560;&#51012;&#51652;&#51077;&#46020;&#47196;\&#49688;&#47049;\Book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9464;&#50896;\C\&#50724;&#49464;&#50896;\&#45436;&#49328;&#54616;&#49688;&#46020;2\&#54616;&#49688;&#46020;&#49884;&#49444;&#44277;&#49324;(&#51060;&#49345;&#49688;)\&#45800;&#50948;&#49688;&#47049;\BOX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440;&#44397;\DATA-EXEL\DATA-XLS\DATA\&#51652;&#50504;\XLS\PIER\UGPU-1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857;&#49340;\&#52380;&#54840;&#52380;&#44060;&#49688;&#44277;\woohwa\&#47564;&#44221;&#44053;&#49688;&#44228;&#52824;&#49688;&#49328;&#50629;&#49892;&#49884;&#49444;&#44228;CD-11\&#47564;&#44221;&#44053;\&#49569;&#54413;&#51648;&#44396;\&#44552;&#44053;&#49892;&#49884;&#49444;&#44228;(&#52572;&#51333;-&#49569;&#54413;&#51228;)\&#49688;&#47049;\&#49569;&#54413;&#51228;1&#51648;&#44396;\&#51228;1&#48176;&#49688;&#53685;&#47928;\&#51228;1&#48176;&#49688;&#53685;&#47928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C\NETWORK\&#44221;&#48512;&#49440;-&#44368;&#44033;\&#49688;&#47049;&#51692;&#48981;\PIER44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TEST\&#51473;&#49328;&#44368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TEST\&#51473;&#49328;&#44368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NCDOC\&#50504;&#46041;-&#50689;&#51452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0896;&#47784;\JUKJUN\00\GPBR\&#49444;&#44228;_&#45236;&#51652;&#44160;&#53664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ngjh\9809ndbr\Aaa\9806YDBR\PCBeam\&#49444;&#44228;980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&#50724;&#51648;&#50689;\&#50724;&#51648;&#50689;\&#51089;&#50629;&#49892;\&#48268;&#48120;&#52380;&#54945;&#45800;&#44368;&#47049;&#44277;&#49324;\&#49688;&#47049;\TEST\&#51473;&#49328;&#44368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My%20Documents\EXCEL\&#44396;&#51312;\RAHMEN\&#54028;&#51060;&#54805;~1\&#46041;&#47932;&#51060;~1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&#44396;&#51312;&#44228;&#49328;\&#51089;&#50629;&#48169;\&#53444;&#52380;1&#44368;\TANCHUN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Book2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&#51089;&#50629;&#49892;\&#46041;&#49328;&#44368;\&#52572;&#51333;&#49688;&#47049;\TEST\&#51473;&#49328;&#44368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928;\2003-WORK\TEST\&#51473;&#49328;&#44368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RC&#49836;&#46972;&#48652;\&#54620;&#44221;\&#51473;&#49328;&#44368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ju-12\project\My%20Documents\&#53364;&#47101;&#54624;&#46972;\&#50689;&#51333;&#46020;\&#45216;&#44060;&#48317;&#49688;&#47049;A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BOX\&#54620;&#44221;\KHJ\XLS\DATA\&#51473;&#49328;&#44368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RC&#49836;&#46972;&#48652;\&#54620;&#44221;\&#51473;&#49328;&#44368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RC%20RAHMEN\&#54620;&#44221;\&#54620;&#44397;\&#51473;&#49328;&#44368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imsi\&#50857;&#50516;&#49345;&#49688;\&#48156;&#50868;&#47532;&#44368;\&#48156;&#50868;&#44368;&#45824;&#49688;&#47049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EXGOC\SLAB\&#49836;&#47000;&#48652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DATA\&#51473;&#49328;&#44368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384;&#44592;\project\&#51088;&#47308;2\&#44172;&#48708;&#50728;\10&#44277;&#44396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My%20Documents\2000&#45380;\&#49688;&#47049;\BOX\&#44148;&#54868;\KHJ\XLS\DATA\&#51473;&#49328;&#44368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976;&#49688;&#51648;\Q-NEW\PIER2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5;&#48124;com\2006%20project\project\WORK\&#49345;&#48512;\steel\quantity\&#54665;&#52492;1&#44368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IVIL\EXCLE\DAT\&#44256;&#50577;&#44288;&#51116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ju-12\project\KKS-WORK\&#51648;&#54616;&#52384;9&#54840;&#49440;\&#48376;&#49440;-&#45800;&#47732;2\YWM\EXCBAK\STEELBOX\STBOXF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49688;\KKS-WORK\HK-JOB\jukjun\CAL\&#49444;&#44228;_&#48376;&#49440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SAHN\project2004\&#49352;%20&#54260;&#45908;\&#51109;&#50504;XLE\&#51109;&#50504;&#48156;&#50504;boq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PROJET\2000&#45380;\8&#50900;\&#49688;&#47532;&#49884;&#49444;&#47932;&#44060;&#48372;&#49688;\&#50725;&#49328;&#54872;&#55148;&#47532;\&#49688;&#47049;\XLS\RC%20RAHMEN\&#54620;&#44397;\&#51473;&#49328;&#44368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DATA\&#51473;&#49328;&#44368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RC%20RAHMEN\&#54620;&#44397;\&#51473;&#49328;&#44368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&#51089;&#50629;&#49892;\&#46041;&#47548;\&#49328;&#53468;&#44264;&#44368;\&#54620;&#44397;\&#51473;&#49328;&#44368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52;&#51116;&#50857;\-PROJECT\My%20Documents\&#54616;&#45224;\&#50724;&#49688;&#48155;&#51060;&#49688;&#47049;&#49328;&#52636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5;&#48124;com\2006%20project\&#44148;&#52629;\&#44148;&#51221;&#44148;&#52629;\&#50689;&#51452;&#44221;&#47452;&#54984;&#47144;&#50896;\&#49688;&#47049;\Excel\EXCEL\SUCK\HANBIT\3-2\3-2P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928;\2003-WORK\&#50724;&#51648;&#50689;\&#51089;&#50629;&#49892;\&#48268;&#48120;&#52380;&#54945;&#45800;&#44368;&#47049;&#44277;&#49324;\&#49688;&#47049;\TEST\&#51473;&#49328;&#44368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788;&#51109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396;&#51312;&#47932;&#44648;&#44592;(&#51109;&#49688;)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&#50724;&#51648;&#50689;\&#50724;&#51648;&#50689;\&#51089;&#50629;&#49892;\2,3&#50900;\&#50696;&#51204;2&#44368;\&#52572;&#51333;&#49688;&#47049;\&#54620;&#44397;\&#51473;&#49328;&#44368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0896;&#47784;\JUKJUN\00\ndbr\NDB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ju-12\project\YOUNGDOC\CIVIL\EXCLE\DAT\&#44256;&#50577;&#44288;&#51116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DATA\&#49688;&#47049;&#49328;&#52636;\&#44368;&#45824;&#53664;&#44277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W_1\SYS\My%20Documents\&#48376;&#49324;&#49324;&#50725;\4&#49444;&#48320;\&#49444;&#48320;&#45236;&#50669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1088;&#47308;&#51221;&#47532;\2000\&#51025;&#45804;\&#52572;&#51333;&#49324;&#50629;&#48708;\&#51076;&#49884;\&#44277;&#49324;&#48708;&#47749;&#49464;&#49436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ju-13\-project\My%20Documents\&#54616;&#45224;\&#50724;&#49688;&#48155;&#51060;&#49688;&#47049;&#49328;&#52636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49444;&#44228;2&#44284;(1&#48152;)\My%20Documents\&#49444;&#44228;&#51089;&#50629;\&#45224;&#44053;&#54616;&#46020;(&#49324;&#52380;&#49884;)&#49444;&#44228;\2&#44552;&#49457;&#51648;&#44396;\1.&#48372;&#44256;&#49436;\&#44277;&#49324;&#48708;\1&#50976;&#46321;&#48176;&#49688;&#51109;\&#49437;&#52380;&#44277;&#49324;&#48708;&#52509;&#44292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333;&#54840;\&#50896;&#51452;PROJECT\My%20Documents\&#51060;&#52380;\&#44036;&#51060;&#49345;&#49688;&#46020;\99&#45380;&#46020;\&#45453;&#52492;&#45236;&#50669;(2)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221;&#54616;\D\My%20Documents\&#54616;&#45224;\&#50724;&#49688;&#48155;&#51060;&#49688;&#47049;&#49328;&#52636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My%20Documents\HB\&#45824;&#52285;&#49688;&#47049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221;&#54616;\D\My%20Documents\&#53364;&#47101;&#54624;&#46972;\&#50689;&#51333;&#46020;\&#45216;&#44060;&#48317;&#49688;&#47049;A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6041;&#50896;\&#51652;&#54665;&#50629;&#47924;\surang\kyunghwa\abut\RAMP_A_&#44368;&#45824;1_&#51068;&#48152;&#49688;&#47049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688;&#46020;&#49884;&#49444;21\C\&#51060;&#54788;&#52384;\&#54620;&#44544;&#47928;&#49436;\&#54224;&#44592;&#47932;\&#48176;&#49688;&#44288;\&#54868;&#49436;&#52488;&#44368;&#51452;&#48320;&#45432;&#54980;&#44288;&#44368;&#52404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2&#45236;&#50669;_&#44284;&#50629;&#51648;&#49884;&#49436;\2001\&#51064;&#51228;&#44400;\&#49548;&#54616;&#52380;JH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00&#52397;&#50896;&#44400;-&#50724;&#52285;&#44284;&#54617;&#45800;&#51648;\00&#49892;&#49884;&#49444;&#44228;\&#45236;&#50669;&#49436;\001-&#51089;&#50629;&#54632;\2004\008-&#45209;&#46041;&#44053;&#54616;&#44396;&#46161;&#52828;&#54872;&#44221;&#51221;&#48708;\2\03-&#51089;&#50629;&#54632;-2\0909\02-&#45236;&#50669;\&#45236;&#50669;&#48143;&#49688;&#47049;&#49328;&#52636;&#49436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47564;\D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&#48512;151\&#51648;&#44396;&#48324;&#54868;&#51068;\&#49437;&#52380;&#51648;&#44396;\&#49892;&#49884;&#49444;&#44228;\&#44053;&#50672;&#51333;\&#49437;&#52380;&#44277;&#49324;&#48708;&#52509;&#44292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688;&#46020;&#49884;&#49444;21\C\&#51060;&#54788;&#52384;\&#54620;&#44544;&#47928;&#49436;\&#54224;&#44592;&#47932;\&#48176;&#49688;&#44288;\&#49444;&#44228;&#49436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45453;&#50629;&#44592;&#48152;&#44277;&#49324;\My%20Documents\&#45236;%20&#50629;&#47924;\&#51648;&#44396;&#48324;\&#52280;&#44256;&#51648;&#44396;\&#51204;&#53685;&#46028;&#45812;&#51221;&#48708;&#44277;&#49324;&#48708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5.30.0.4/servlet/wp/&#44032;&#49437;&#51648;&#44396;/&#45236;&#50669;&#49436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51221;&#51333;&#54984;\My%20Documents\&#45236;%20&#50629;&#47924;\&#49340;&#46041;&#47928;&#54868;\&#49464;&#48512;&#49444;&#44228;\&#51221;&#47532;\&#49340;&#46041;&#47928;&#54868;&#47560;&#51012;\&#49340;&#46041;&#44277;&#49324;&#48708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mj\c\WINDOWS\EXCEL\KIM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221;&#54616;\D\My%20Documents\&#54616;&#45224;\&#48512;&#45824;&#44277;&#49688;&#47049;&#49328;&#52636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SAHN\project2004\Project\RAMP%20B&#49688;&#47049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440;&#44397;\DATA-EXEL\MSOFFICE\EXCEL\HBH\&#44368;&#45824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8173;&#44592;&#48152;\&#50577;&#49328;&#51648;&#44396;(&#52649;&#45224;%20&#49464;&#48512;)\&#49444;&#44228;&#49436;\&#51116;&#47308;&#49328;&#52636;,&#44277;&#49324;&#48708;\&#44368;&#47049;&#51116;&#47308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592;&#50672;\&#45453;&#50612;&#52492;&#46020;&#47196;&#49688;&#54644;&#48373;&#44396;&#44277;&#49324;\&#49688;&#47049;\&#50516;&#44144;\&#50516;&#44144;&#49688;&#47049;&#49328;&#52636;(&#52572;&#51333;)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333;&#51068;\&#51333;&#51068;&#51060;&#51665;\111\&#44552;&#44053;\EXCEL\SUCK\HANBIT\3-2\3-2PS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40;&#51061;\&#47196;&#52972;%20&#46356;&#49828;&#53356;%20(d)\My%20Documents\&#54616;&#45224;\&#50724;&#49688;&#48155;&#51060;&#49688;&#47049;&#49328;&#52636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ang\c\My%20Documents\&#51064;&#52380;&#44277;&#54637;\&#49892;&#54665;&#45236;&#50669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&#54980;&#54980;&#54980;&#54980;&#54980;\&#54980;&#54980;&#54980;&#54980;&#54980;\&#49345;&#54032;&#51201;&#47785;\&#49345;&#54032;&#44368;&#44033;0330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31\DATA\DONGA4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592;&#50672;\&#45453;&#50612;&#52492;&#46020;&#47196;&#49688;&#54644;&#48373;&#44396;&#44277;&#49324;\Work\&#50857;&#50896;-&#54617;&#49457;%20'01\&#50516;&#44144;&#49688;&#47049;&#49328;&#52636;(&#52572;&#51333;)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4812;&#46976;\d\&#51312;&#44221;&#44277;&#49324;(&#45380;&#46020;&#48324;)\&#51312;&#44221;&#44277;&#49324;(2002&#45380;)\&#44204;&#51201;&#49436;(2002&#45380;)\&#52572;&#44508;&#54840;&#44204;&#51201;.&#45236;&#50669;\&#44204;&#51201;&#49436;(2002&#45380;)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MW\&#50689;&#46041;-&#44608;&#52380;(LM\03-&#49688;&#47049;&#49328;&#52636;&#49436;(&#50896;&#44032;&#49688;&#47049;)\08-&#54889;&#44036;IC&#50977;&#44368;\01-&#49345;&#48512;\11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My%20Documents\&#50857;&#49328;1&#49688;&#47049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RC%20RAHMEN\&#54620;&#44397;\&#51473;&#49328;&#44368;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05;&#51456;\&#49444;&#44228;1&#54016;\My%20Documents\Excel-DATA\EXCEL\SUCK\HANBIT\3-2\3-2PS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48337;&#54868;\ETC\PROJECT\&#51473;&#50521;&#44256;&#49549;&#46020;&#47196;\&#51089;&#50629;&#47928;&#49436;\2&#44277;&#44396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KK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microsoft.com/office/2006/relationships/xlExternalLinkPath/xlStartup" Target="IC&#49688;&#47049;/&#48176;&#49688;&#44288;&#44277;(IC)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221;&#54616;\D\My%20Documents\&#51453;&#51204;&#51648;&#44396;\&#44032;&#50517;&#51109;\&#44032;&#50517;&#51109;%20&#49688;&#47049;&#49328;&#52636;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jet-ing\&#49888;&#44600;&#44277;&#50896;(&#49688;&#51088;&#50896;)\030221&#49900;&#51032;&#51312;&#52824;&#44208;&#44284;&#54801;&#51032;\&#49688;&#51088;&#50896;\&#44396;&#48120;&#45236;&#50669;\&#51204;&#52404;&#48516;(h)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My%20Documents\&#44228;&#47548;&#49688;&#47049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116;&#54788;\C\WORK\&#46020;&#47196;\&#51076;&#49892;&#48177;&#50868;&#44036;%20&#46020;&#47196;%20&#54869;&#54252;&#51109;&#44277;&#49324;\&#49444;&#44228;&#54028;&#51068;&#47784;&#51020;\&#49444;&#44228;&#54532;&#47196;&#44536;&#47016;\&#51068;&#50948;&#45824;&#44032;&#54364;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NCDOC\J-DORO\0619\&#45824;&#44396;&#50504;&#46041;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imsi\&#50857;&#50516;&#49345;&#49688;\&#48156;&#50868;&#47532;&#44368;\&#49688;&#47049;(&#47329;&#51204;)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49688;\WORK2003\&#50948;&#54805;&#50868;\XLSDAT\IPC&#44368;&#47049;\ipc&#49688;&#47049;\&#51060;&#52824;2&#44368;\HONG-LIK\DOHWA03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SAHN\project2003\&#49444;&#44228;&#48320;&#44221;(&#51204;&#52404;3&#52264;)\&#51204;&#52404;%203&#52264;\&#52572;&#51333;&#51088;&#47308;\&#51312;&#44221;\&#51060;&#49885;&#49444;&#44228;(&#49444;&#44228;&#48152;&#50689;)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48513;&#44608;&#52285;&#49688;\&#51076;&#47532;&#51648;&#44396;\&#44277;&#50976;&#48169;\&#45224;&#51221;1&#51116;&#47308;&#44228;&#49328;&#49436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1089;&#50629;\&#44592;&#49696;&#48376;&#48512;\&#44228;&#54925;&#49436;\&#49884;&#54665;&#44228;&#54925;\&#49440;&#51221;&#44284;&#51221;(3)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ju-11\&#44592;&#47536;&#47732;&#54616;&#49688;&#44288;&#44144;\My%20Documents\&#53364;&#47101;&#54624;&#46972;\&#50689;&#51333;&#46020;\&#45216;&#44060;&#48317;&#49688;&#47049;A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ju-11\&#44592;&#47536;&#47732;&#54616;&#49688;&#44288;&#44144;\My%20Documents\&#54616;&#45224;\&#50724;&#49688;&#48155;&#51060;&#49688;&#47049;&#49328;&#52636;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333;&#51068;\&#51333;&#51068;&#51060;&#51665;\111\&#49688;&#47049;date\Excel-DATA\EXCEL\SUCK\HANBIT\3-2\3-2PS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32;&#49688;&#50672;&#49845;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48;&#44592;&#47932;&#47049;-&#46041;&#54868;&#52380;1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221;&#47148;\0010-&#47560;&#49457;&#52380;\CADD\HJ\ODAL\EXCEL\DOWOO\BT\BT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6041;&#50896;\&#51652;&#54665;&#50629;&#47924;\&#54217;&#47548;&#44368;%20&#44036;&#51648;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ZU\&#44277;&#50976;2\My%20Documents\GOOMI\DOHWA03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452;\C\&#49888;&#51221;&#46041;&#51456;&#44277;\&#45236;&#50669;&#49436;\&#48320;&#44221;&#45236;&#50669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221;&#54616;\D\My%20Documents\&#51228;&#51452;&#50724;&#46972;\&#49345;&#49688;\PHASE1-1&#49688;&#47049;&#49328;&#52636;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384;&#44592;\project\&#51088;&#47308;2\&#47592;&#54848;\&#48512;&#44288;&#47592;&#54848;\My%20Documents\&#54616;&#45224;\&#50724;&#49688;&#48155;&#51060;&#49688;&#47049;&#49328;&#52636;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irl\d\My%20Documents\&#47928;&#49436;\&#49440;&#44553;&#44552;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333;&#51068;\&#51333;&#51068;&#51060;&#51665;\&#44148;&#52629;\&#44148;&#51221;&#44148;&#52629;\&#50689;&#51452;&#44221;&#47452;&#54984;&#47144;&#50896;\&#49688;&#47049;\Excel\EXCEL\SUCK\HANBIT\3-2\3-2PS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333;&#51068;\&#51333;&#51068;&#51060;&#51665;\EXCEL\SUCK\HANBIT\3-2\3-2PS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1456;&#50689;\D\My%20Documents\Excel-DATA\EXCEL\SUCK\HANBIT\3-2\3-2PS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44608;&#45824;&#49849;\&#48148;&#53461;%20&#54868;&#47732;\&#44396;&#48120;\&#51204;&#52404;&#48516;(h)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2\DOWN\PROJECT\&#51060;&#52380;\&#50976;&#51068;&#50644;\&#51221;&#54840;&#51089;&#54408;\&#44368;&#44033;\&#53664;%20&#44277;\ENG\SAMAN\DOHWA03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yh\d\EXCEL\GOOMI\DOHWA03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&#48512;151\&#51648;&#44396;&#48324;&#54868;&#51068;\My%20Documents\&#47784;&#49328;&#48513;&#48512;\MSOffice\Excel\JINDO\&#54868;&#49328;&#44277;&#51221;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1089;&#50629;\&#44592;&#49696;&#48376;&#48512;\&#44228;&#54925;&#49436;\&#49884;&#54665;&#44228;&#54925;\1&#52264;&#45813;&#49324;\1&#52264;&#45813;&#49324;&#52509;&#44292;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6041;&#54868;&#51648;&#44396;%20&#44396;&#51312;&#47932;&#44760;&#44592;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512;&#44221;&#49689;\&#52572;&#51333;\&#54788;&#48169;_FILE\&#44204;&#51201;\&#55064;&#44221;&#46041;\&#55064;&#44221;&#46041;(&#49888;&#51068;)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5;&#48124;com\2006%20project\BANDAL\EXCEL\RAHMEN\RAHMEN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49437;&#44592;\&#51060;&#54217;&#51648;&#44396;&#44277;&#49324;\angang\&#49688;&#50896;&#44277;\DANGA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8173;&#44592;&#48152;\&#50577;&#49328;&#51648;&#44396;(&#52649;&#45224;%20&#49464;&#48512;)\&#49444;&#44228;&#49436;\&#51116;&#47308;&#49328;&#52636;,&#44277;&#49324;&#48708;\&#52509;&#51116;&#47308;&#51665;&#44228;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1648;&#49324;&#50629;&#48708;(&#52280;&#44256;)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4508;\&#54728;&#44508;\XX\&#45236;&#50669;&#49436;\&#44277;&#51452;\&#44277;&#51452;&#44288;&#47144;\&#48324;&#54364;&#45236;&#50669;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ju-12\project\YSG\n-k\&#54217;&#53469;-&#51020;&#49457;\01-15\1\&#51648;&#51473;&#46972;&#47704;&#51652;&#51676;\222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microsoft.com/office/2006/relationships/xlExternalLinkPath/xlStartup" Target="ok/&#45824;&#44396;-&#45824;&#46041;/&#44396;&#51312;&#44228;&#49328;&#49436;/&#52572;&#51333;/&#44368;&#45824;/777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\&#51060;&#53468;&#46041;\&#49548;&#50556;\98&#44277;&#51221;2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46041;&#54984;\2003\&#44277;&#50976;&#48169;\pier-final\hyung(P1)\&#55141;&#50629;&#44368;-P1(&#55141;&#50629;)PILE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&#45225;&#54408;&#45936;&#51060;&#53440;\MYDOCU~1\&#46020;&#47196;\&#49444;&#44228;&#54028;&#51068;&#47784;&#51020;\&#49444;&#44228;&#54532;&#47196;&#44536;&#47016;\&#51068;&#50948;&#45824;&#44032;&#54364;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~1\&#44053;&#54788;\LOCALS~1\Temp\MSOffice\Excel\KK\&#4932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총괄"/>
      <sheetName val="갑,을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발주내역"/>
      <sheetName val="설계개요"/>
      <sheetName val="단가"/>
      <sheetName val="제경비요율"/>
      <sheetName val="사유서(출)"/>
      <sheetName val="계약일반사항"/>
      <sheetName val="도로구조공사비"/>
      <sheetName val="도로토공공사비"/>
      <sheetName val="여수토공사비"/>
      <sheetName val="ABUT수량-A1"/>
      <sheetName val="약품설비"/>
      <sheetName val="내역"/>
      <sheetName val="한전납입금"/>
      <sheetName val="총괄표"/>
      <sheetName val="품셈(기초)"/>
      <sheetName val="내역서"/>
      <sheetName val="집계표"/>
      <sheetName val="사리부설"/>
      <sheetName val="#REF"/>
      <sheetName val="결과조달"/>
      <sheetName val="철집"/>
      <sheetName val="예가표"/>
      <sheetName val="재료값"/>
      <sheetName val="자재견적 (대왕) (2)"/>
      <sheetName val="재료비"/>
      <sheetName val="전기"/>
      <sheetName val="노무비"/>
      <sheetName val="1.동력공사"/>
      <sheetName val="남양내역"/>
      <sheetName val="CCTV내역서"/>
      <sheetName val="실행철강하도"/>
      <sheetName val="전차선로 물량표"/>
      <sheetName val="밸브설치"/>
      <sheetName val="SG"/>
      <sheetName val="공사비"/>
      <sheetName val="산출근거"/>
      <sheetName val="98NS-N"/>
      <sheetName val="공사비총괄표"/>
      <sheetName val="구조물철거타공정이월"/>
      <sheetName val="VXXXXX"/>
      <sheetName val="부안일위"/>
      <sheetName val="내역표지"/>
      <sheetName val="현장관리비 산출내역"/>
      <sheetName val="참조"/>
      <sheetName val="날개벽(시점좌측)"/>
      <sheetName val="공사비집계"/>
      <sheetName val="입찰안"/>
      <sheetName val="unit"/>
      <sheetName val="교각계산"/>
      <sheetName val="조경일람"/>
      <sheetName val="양수장내역"/>
      <sheetName val="양수장"/>
      <sheetName val="수토공단위당"/>
      <sheetName val="일위대가표"/>
      <sheetName val="일위대가"/>
      <sheetName val="단위가격 "/>
      <sheetName val="대치판정"/>
      <sheetName val="토적"/>
      <sheetName val="NYS"/>
      <sheetName val="공내역"/>
      <sheetName val="중기비"/>
      <sheetName val="일위대가(가설)"/>
      <sheetName val="일위집계표"/>
      <sheetName val="입상내역"/>
      <sheetName val="PAD TR보호대기초"/>
      <sheetName val="가로등기초"/>
      <sheetName val="HANDHOLE(2)"/>
      <sheetName val="일위대가(계측기설치)"/>
      <sheetName val="산수배수"/>
      <sheetName val="1,2공구원가계산서"/>
      <sheetName val="2공구산출내역"/>
      <sheetName val="1공구산출내역서"/>
      <sheetName val="투찰내역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Sheet2"/>
      <sheetName val="Sheet1"/>
      <sheetName val="기계경비일람"/>
      <sheetName val="설치중량_"/>
      <sheetName val="수문일위_"/>
      <sheetName val="청하배수"/>
      <sheetName val="제출내역 (2)"/>
      <sheetName val="요율"/>
      <sheetName val="총괄내역서"/>
      <sheetName val="설명"/>
      <sheetName val="시공여유율"/>
      <sheetName val="98수문일위"/>
      <sheetName val="매립"/>
      <sheetName val="날개벽"/>
      <sheetName val="PIPE내역_FCN_"/>
      <sheetName val="조명시설"/>
      <sheetName val="횡배수관집현황(2공구)"/>
      <sheetName val="설계"/>
      <sheetName val="1단계"/>
      <sheetName val="DATE"/>
      <sheetName val="찍기"/>
      <sheetName val="금액내역서"/>
      <sheetName val="건              축"/>
      <sheetName val="참조자료"/>
      <sheetName val="P-산#1-1(WOWA1)"/>
      <sheetName val="터파기및재료"/>
      <sheetName val="Sheet1 (2)"/>
      <sheetName val="년도별"/>
      <sheetName val="단면 (2)"/>
      <sheetName val="반중력식옹벽"/>
      <sheetName val="수량산출"/>
      <sheetName val="DATA"/>
      <sheetName val="당초명세(평)"/>
      <sheetName val="작업일보"/>
      <sheetName val="표준계약서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여과지동"/>
      <sheetName val="1.토공"/>
      <sheetName val="전선 및 전선관"/>
      <sheetName val="고창방향"/>
      <sheetName val="일위대가(목록)"/>
      <sheetName val="자원리스트"/>
      <sheetName val="조건표"/>
      <sheetName val="전기혼잡제경비(45)"/>
      <sheetName val="유림골조"/>
      <sheetName val="가설공사비"/>
      <sheetName val="공사비예산서(토목분)"/>
      <sheetName val="대비"/>
      <sheetName val="단면가정"/>
      <sheetName val="부대내역"/>
      <sheetName val="별첨1-임식"/>
      <sheetName val="기본자료"/>
      <sheetName val="천방교접속"/>
      <sheetName val="일위_파일"/>
      <sheetName val="견적대비"/>
      <sheetName val="지급자재"/>
      <sheetName val="변경집계표"/>
      <sheetName val="1호맨홀토공"/>
      <sheetName val="원가계산서 "/>
      <sheetName val="고용보험료"/>
      <sheetName val="예산내역서"/>
      <sheetName val="9509"/>
      <sheetName val="배수내역"/>
      <sheetName val="96보완계획7.12"/>
      <sheetName val="업무처리전"/>
      <sheetName val="설계내역서"/>
      <sheetName val="INPUT"/>
      <sheetName val="상 부"/>
      <sheetName val="계화배수"/>
      <sheetName val="BID"/>
      <sheetName val="계산근거"/>
      <sheetName val="8.PILE  (돌출)"/>
      <sheetName val="문학간접"/>
      <sheetName val="건축"/>
      <sheetName val="건축-물가변동"/>
      <sheetName val="일반문틀 설치"/>
      <sheetName val="샌딩 에폭시 도장"/>
      <sheetName val="스텐문틀설치"/>
      <sheetName val="주beam"/>
      <sheetName val="1.설계조건"/>
      <sheetName val="교각1"/>
      <sheetName val="CODE"/>
      <sheetName val="COPING"/>
      <sheetName val="기초공"/>
      <sheetName val="기둥(원형)"/>
      <sheetName val="자재단가비교표"/>
      <sheetName val="CAT_5"/>
      <sheetName val="수지예산서(세부) (2)"/>
      <sheetName val="지장물C"/>
      <sheetName val="가공비"/>
      <sheetName val="원가계산서(집계)"/>
      <sheetName val="일위"/>
      <sheetName val="Sheet4"/>
      <sheetName val="장문교(대전)"/>
      <sheetName val="주재료비"/>
      <sheetName val="관급수량총"/>
      <sheetName val="설계조건"/>
      <sheetName val="안정계산"/>
      <sheetName val="단면검토"/>
      <sheetName val="약품공급2"/>
      <sheetName val="기기리스트"/>
      <sheetName val="본지점중"/>
      <sheetName val="본선 토공 분배표"/>
      <sheetName val="장비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자재대"/>
      <sheetName val="현경"/>
      <sheetName val="간선계산"/>
      <sheetName val="점수계산1-2"/>
      <sheetName val="전화번호DATA (2001)"/>
      <sheetName val="A-4"/>
      <sheetName val="노무"/>
      <sheetName val="자압"/>
      <sheetName val="주형"/>
      <sheetName val="자재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MACRO(MCC)"/>
      <sheetName val="M-EQPT-Z"/>
      <sheetName val="자재일위(경)"/>
      <sheetName val="공문"/>
      <sheetName val="COPING-1"/>
      <sheetName val="역T형교대-2수량"/>
      <sheetName val="Y-WORK"/>
      <sheetName val="손익분석"/>
      <sheetName val="1.설계기준"/>
      <sheetName val="3.하중산정4.지지력"/>
      <sheetName val="경비2내역"/>
      <sheetName val="아파트 "/>
      <sheetName val="A(Rev.3)"/>
      <sheetName val="Macro"/>
      <sheetName val="Taux"/>
      <sheetName val="기자재비"/>
      <sheetName val="EP0618"/>
      <sheetName val="석탄2.3물량"/>
      <sheetName val="수문일위(2012)"/>
      <sheetName val="각형맨홀"/>
      <sheetName val="갑지"/>
      <sheetName val="현산지구200420"/>
      <sheetName val="INPUT(덕도방향-시점)"/>
      <sheetName val="_x0000__x000c__x0000__x000c__x0000__x0000_耀僵䅛_x0000__x0000__x0000__x0000__x0001__x0000__x0000__x0000_‎ӥ_x001b__x0000__x000c__x0000__x000c__x0000__x0000_"/>
      <sheetName val="_x0000__x000c__x0000__x000c__x0000__x0000_렀హ䆍_x0000__x0000__x0000__x0000__x0001__x0000__x0000__x0000_2_x0000__x0000__x0000__x0000__x0000__x001c__x0000__x000c__x0000_"/>
      <sheetName val="공장유"/>
      <sheetName val="수량이동"/>
      <sheetName val="공사비증감"/>
      <sheetName val="6PILE  (돌출)"/>
      <sheetName val="단가산출내역(노임부분수정)"/>
      <sheetName val="일위대가목차"/>
      <sheetName val="계화총괄"/>
      <sheetName val="계화배수(3대)"/>
      <sheetName val="원형1호맨홀토공수량"/>
      <sheetName val="1NYS(당)"/>
      <sheetName val="자재견적_(대왕)_(2)"/>
      <sheetName val="NAI"/>
      <sheetName val="플랜트 설치"/>
      <sheetName val="교량하부공"/>
      <sheetName val="공통"/>
      <sheetName val="내역서1"/>
      <sheetName val="갑지(추정)"/>
      <sheetName val="총괄내역"/>
      <sheetName val="안정검토"/>
      <sheetName val="가도공"/>
      <sheetName val="분전함신설"/>
      <sheetName val="접지1종"/>
      <sheetName val="기존구조물철거집계계표"/>
      <sheetName val="충돌 내용"/>
      <sheetName val="정공공사"/>
      <sheetName val="기계경비(시간당)"/>
      <sheetName val="램머"/>
      <sheetName val="단가조사"/>
      <sheetName val="Baby일위대가"/>
      <sheetName val="조건"/>
      <sheetName val="단가산출"/>
      <sheetName val="전체도급"/>
      <sheetName val="부대대비"/>
      <sheetName val="냉연집계"/>
      <sheetName val="1-1"/>
      <sheetName val="토공총괄표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TYPE-A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증감내역서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단가일람"/>
      <sheetName val="공통비총괄표"/>
      <sheetName val="재개발"/>
      <sheetName val="토총괄 (2)"/>
      <sheetName val="음봉방향"/>
      <sheetName val="차액보증"/>
      <sheetName val="MOTOR"/>
      <sheetName val="준검 내역서"/>
      <sheetName val="strut type"/>
      <sheetName val="DATA1"/>
      <sheetName val="부표총괄"/>
      <sheetName val="원가계산서"/>
      <sheetName val="간접비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설계명세서"/>
      <sheetName val="예산명세서"/>
      <sheetName val="자료입력"/>
      <sheetName val="200"/>
      <sheetName val="단위수량"/>
      <sheetName val="SHL"/>
      <sheetName val="국내"/>
      <sheetName val="입력시트"/>
      <sheetName val="일반부표"/>
      <sheetName val="3.공통공사대비"/>
      <sheetName val="IW-LIST"/>
      <sheetName val="tggwan(mac)"/>
      <sheetName val="소일위대가코드표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하수처리장-전기내역"/>
      <sheetName val="중계펌프장-전기집계"/>
      <sheetName val="D-623D"/>
      <sheetName val="위치조서"/>
      <sheetName val="새공통"/>
      <sheetName val="화해(함평)"/>
      <sheetName val="화해(장성)"/>
      <sheetName val="인부신상자료"/>
      <sheetName val="BLOCK(1)"/>
      <sheetName val="000000"/>
      <sheetName val="Macro2"/>
      <sheetName val="Total"/>
      <sheetName val="중계펌프장-전기내역"/>
      <sheetName val="견적"/>
      <sheetName val="1062-X방향 "/>
      <sheetName val="유입량"/>
      <sheetName val=" 냉각수펌프"/>
      <sheetName val="제진기"/>
      <sheetName val="포장물량집계"/>
      <sheetName val="PIPE내역(FCN)"/>
      <sheetName val="착공내역서"/>
      <sheetName val="소산진입"/>
      <sheetName val="사업수지"/>
      <sheetName val="견적대비표"/>
      <sheetName val="집계표(육상)"/>
      <sheetName val="A1"/>
      <sheetName val="집수정(600-700)"/>
      <sheetName val="신표지1"/>
      <sheetName val="입출재고현황 (2)"/>
      <sheetName val="경상비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토공"/>
      <sheetName val="설 계"/>
      <sheetName val="WORK"/>
      <sheetName val="일반공사"/>
      <sheetName val="노임"/>
      <sheetName val="충주"/>
      <sheetName val="2000전체분"/>
      <sheetName val="공통부대비"/>
      <sheetName val="공사비내역서"/>
      <sheetName val="산근터빈"/>
      <sheetName val="단위가격"/>
      <sheetName val="단가보완"/>
      <sheetName val="실행예산(97.12.17)"/>
      <sheetName val="TOWER 12TON"/>
      <sheetName val="TOWER 10TON"/>
      <sheetName val="국공유지및사유지"/>
      <sheetName val="Sheet3"/>
      <sheetName val="입력값"/>
      <sheetName val="설계기준 및 하중계산"/>
      <sheetName val="BSD (2)"/>
      <sheetName val="하수처리장-사급자재대"/>
      <sheetName val="사급자재대-기계"/>
      <sheetName val="사급자재대-전기"/>
      <sheetName val="시운전비"/>
      <sheetName val="차집관로, 중계펌프장원가"/>
      <sheetName val="차집관로, 중계펌프장"/>
      <sheetName val="중계펌프장-건축"/>
      <sheetName val="중계펌프장-사급자재대"/>
      <sheetName val="JUCK"/>
      <sheetName val="연결관암거"/>
      <sheetName val=""/>
      <sheetName val="간접비총계"/>
      <sheetName val="부안변전"/>
      <sheetName val="연면적(평)단가"/>
      <sheetName val="구의33고"/>
      <sheetName val="B.O.M"/>
      <sheetName val="ESC(K치)"/>
      <sheetName val="CTEMCOST"/>
      <sheetName val="대림경상68억"/>
      <sheetName val="cal"/>
      <sheetName val="Eq. Mobilization"/>
      <sheetName val="PI"/>
      <sheetName val="계수시트"/>
      <sheetName val="용수간선"/>
      <sheetName val="수문보고"/>
      <sheetName val="b_balju_cho"/>
      <sheetName val="이설도로유용토"/>
      <sheetName val="S0"/>
      <sheetName val="대로근거"/>
      <sheetName val="중로근거"/>
      <sheetName val="진로도급"/>
      <sheetName val="백호우계수"/>
      <sheetName val="Macro1"/>
      <sheetName val="N賃率-職"/>
      <sheetName val="연돌일위집계"/>
      <sheetName val="G.R300경비"/>
      <sheetName val="노임이"/>
      <sheetName val="북방3터널"/>
      <sheetName val="1.취수장"/>
      <sheetName val="중기조종사 단위단가"/>
      <sheetName val="흥양2교토공집계표"/>
      <sheetName val="발주"/>
      <sheetName val="계약조건"/>
      <sheetName val="----"/>
      <sheetName val="VXXX"/>
      <sheetName val="갑지1"/>
      <sheetName val="갑지2"/>
      <sheetName val="원가"/>
      <sheetName val="집계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부하계산"/>
      <sheetName val="부목"/>
      <sheetName val="간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6공구(당초)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TOTAL3"/>
      <sheetName val="DHEQSUPT"/>
      <sheetName val="S.중기사용료"/>
      <sheetName val="입력란"/>
      <sheetName val="97노임단가"/>
      <sheetName val="시행후면적"/>
      <sheetName val="수지예산"/>
      <sheetName val="케이슨Type-A(제원)"/>
      <sheetName val="수로단위수량"/>
      <sheetName val="총집계표"/>
      <sheetName val="LRT Style BOQ"/>
      <sheetName val="3.바닥판설계"/>
      <sheetName val="호안블럭단가"/>
      <sheetName val="맨홀수량산출"/>
      <sheetName val="아울렛박스"/>
      <sheetName val="내역적용"/>
      <sheetName val="CC16-내역서"/>
      <sheetName val="포장공위치조서"/>
      <sheetName val="Macro(전선)"/>
      <sheetName val="신고분기설정참고"/>
      <sheetName val="대부예산서"/>
      <sheetName val="다곡2교"/>
      <sheetName val="제수변수량"/>
      <sheetName val="3도로"/>
      <sheetName val="단면설계"/>
      <sheetName val="TARGET"/>
      <sheetName val="건축내역서"/>
      <sheetName val="설비내역서"/>
      <sheetName val="전기내역서"/>
      <sheetName val="골조시행"/>
      <sheetName val="토사(PE)"/>
      <sheetName val="노무비계"/>
      <sheetName val="사  업  비  수  지  예  산  서"/>
      <sheetName val="내역서적용집계표"/>
      <sheetName val="용역비내역-진짜"/>
      <sheetName val="기계경비"/>
      <sheetName val="세골재  T2 변경 현황"/>
      <sheetName val="DT"/>
      <sheetName val="롤러"/>
      <sheetName val="BH"/>
      <sheetName val="펌프차타설"/>
      <sheetName val="데리네이타현황"/>
      <sheetName val="DATA-UPS"/>
      <sheetName val="옹벽수량집계"/>
      <sheetName val="토적계산서(전체)"/>
      <sheetName val="종단유용(전체)"/>
      <sheetName val="96노임기준"/>
      <sheetName val="보온 회사분"/>
      <sheetName val="RING WALL"/>
      <sheetName val="환경기계공정표 (3)"/>
      <sheetName val="깨기"/>
      <sheetName val="수량산출서 갑지"/>
      <sheetName val="data2"/>
      <sheetName val="바닥판"/>
      <sheetName val="MODELING"/>
      <sheetName val="9GNG운반"/>
      <sheetName val="공종단가"/>
      <sheetName val="입력단가"/>
      <sheetName val="관로조서"/>
      <sheetName val="화설내"/>
      <sheetName val="정부노임단가"/>
      <sheetName val="DANGA"/>
      <sheetName val="Electricity"/>
      <sheetName val="우수공"/>
      <sheetName val="투찰"/>
      <sheetName val="I一般比"/>
      <sheetName val="도근좌표"/>
      <sheetName val="설치중량_1"/>
      <sheetName val="수문일위_1"/>
      <sheetName val="1_동력공사"/>
      <sheetName val="전차선로_물량표"/>
      <sheetName val="현장관리비_산출내역"/>
      <sheetName val="단위가격_"/>
      <sheetName val="내역서_(변경)"/>
      <sheetName val="_U형배수관"/>
      <sheetName val="집수정_(우오수)"/>
      <sheetName val="제출내역_(2)"/>
      <sheetName val="PAD_TR보호대기초"/>
      <sheetName val="건______________축"/>
      <sheetName val="Sheet1_(2)"/>
      <sheetName val="단면_(2)"/>
      <sheetName val="원가근거_"/>
      <sheetName val="내역서(1__옥외전력_및_수변전설비)"/>
      <sheetName val="내역서(2__접지_및_피뢰침_설비)"/>
      <sheetName val="내역서(3__CABLE_TRAY)"/>
      <sheetName val="내역서(4__가압장_동력)"/>
      <sheetName val="내역서(5__약품투입동,응집침전지_동력)"/>
      <sheetName val="내역서(6__여과지_동력)"/>
      <sheetName val="내역서(7__농축조,농축분배조_동력)"/>
      <sheetName val="내역서(8__조정농축조,조정농축분배조_동력)"/>
      <sheetName val="내역서(9__탈리액농축조,탈리액농축분배조_동력)"/>
      <sheetName val="내역서(10__탈수기동,회수펌프동_동력)"/>
      <sheetName val="내역서(11__식당_및_창고_전력간선,전열)"/>
      <sheetName val="내역서(12__식당_및_창고_전등)"/>
      <sheetName val="내역서(13__가압장_전력간선,전열)"/>
      <sheetName val="내역서(14__가압장_전등)"/>
      <sheetName val="내역서(15__여과지_전력간선,전열)"/>
      <sheetName val="내역서(16__여과지_전등)"/>
      <sheetName val="내역서(17__각_농축분배조_전등_전열)"/>
      <sheetName val="내역서(18__옥외_약전_및_방송)"/>
      <sheetName val="내역서(19__각동_약전_및_방송)"/>
      <sheetName val="분전반설치비_일위대가"/>
      <sheetName val="공량(1__옥외전력_및_수변전,_외등설비)"/>
      <sheetName val="공량(2__접지_및_피뢰침_설비)"/>
      <sheetName val="공량(3__CABLE_TRAY)"/>
      <sheetName val="공량(4__가압장_동력)"/>
      <sheetName val="공량(5__약품투입동,응집침전지_동력)"/>
      <sheetName val="공량(6__여과지_동력)"/>
      <sheetName val="공량(7__농축조,농축분배조_동력)"/>
      <sheetName val="공량(8__조정농축조,조정농축분배조_동력)"/>
      <sheetName val="공량(9__탈리액농축조,탈리액농축분배조_동력)"/>
      <sheetName val="공량(10__탈수기동,회수펌프동_동력)"/>
      <sheetName val="공량(11__식당_및_창고_전력간선,전열)"/>
      <sheetName val="공량(12__식당_및_창고_전등)"/>
      <sheetName val="공량(13__가압장_전력간선,전열)"/>
      <sheetName val="공량(14__가압장_전등)"/>
      <sheetName val="공량(15__여과지_전력간선,전열)"/>
      <sheetName val="공량(16__여과지_전등)"/>
      <sheetName val="공량(17__각_농축분배조_전등_전열)"/>
      <sheetName val="공량(18__옥외_약전_및_방송)"/>
      <sheetName val="공량(19__각동_약전_및_방송"/>
      <sheetName val="산출조서(1_옥외전력_및_수변전,_외등설비)"/>
      <sheetName val="산출조서(2__접지_및_피뢰침_설비)"/>
      <sheetName val="산출조서(3__CABLE_TRAY)"/>
      <sheetName val="산출조서(4__가압장_동력)"/>
      <sheetName val="산출조서(5__약품투입동,응집침전지_동력)"/>
      <sheetName val="산출조서(6__여과지_동력)"/>
      <sheetName val="산출조서(7__농축조,농축분배조_동력)"/>
      <sheetName val="산출조서(8__조정농축조,조정농축분배조_동력)"/>
      <sheetName val="산출조서(9__탈리액농축조,탈리액농축분배조_동력)"/>
      <sheetName val="산출조서(10__탈수기동,회수펌프동_동력)"/>
      <sheetName val="산출조서(11__식당_및_창고_전력간선,전열)"/>
      <sheetName val="산출조서(12__식당_및_창고_전등)"/>
      <sheetName val="산출조서(13__가압장_전력간선,전열)"/>
      <sheetName val="산출조서(L1__관리동_전등)"/>
      <sheetName val="산출조서(L2__침사지_전등,전열)"/>
      <sheetName val="산출조서(15__여과지_전력간선,전열)"/>
      <sheetName val="산출조서(16__여과지_전등)"/>
      <sheetName val="산출조서(17__각_농축분배조_전등_전열)"/>
      <sheetName val="산출조서(18__옥외_약전_및_방송)"/>
      <sheetName val="산출조서(19__각동_약전_및_방송)"/>
      <sheetName val="한전_수탁비_계산_내역"/>
      <sheetName val="CUBICLE설치비_일위대가_"/>
      <sheetName val="1_토공"/>
      <sheetName val="전선_및_전선관"/>
      <sheetName val="원가계산서_"/>
      <sheetName val="96보완계획7_12"/>
      <sheetName val="수지예산서(세부)_(2)"/>
      <sheetName val="일반문틀_설치"/>
      <sheetName val="샌딩_에폭시_도장"/>
      <sheetName val="1_설계조건"/>
      <sheetName val="상_부"/>
      <sheetName val="8_PILE__(돌출)"/>
      <sheetName val="본선_토공_분배표"/>
      <sheetName val="전화번호DATA_(2001)"/>
      <sheetName val="공__종__별__집__계__표"/>
      <sheetName val="일__위__대__가__목__록"/>
      <sheetName val="일_위_대_가_표"/>
      <sheetName val="단__가__대__비__표"/>
      <sheetName val="1공구원가계산서"/>
      <sheetName val="순공사비"/>
      <sheetName val="일_방수"/>
      <sheetName val="대상1"/>
      <sheetName val="설계서을"/>
      <sheetName val="자료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이토변실(A3-LINE)"/>
      <sheetName val="저리조양"/>
      <sheetName val="U-TYPE(1)"/>
      <sheetName val="정_x0000__x0000__x0005_"/>
      <sheetName val="산근(PE,300)"/>
      <sheetName val="특2호부관하천산근"/>
      <sheetName val="1.레미콘집계"/>
      <sheetName val="2.아스콘집계"/>
      <sheetName val="3.보도집계"/>
      <sheetName val="4.보차도경계석및 도로경계블럭"/>
      <sheetName val="Ⅰ.골재집계 "/>
      <sheetName val="3.공통공사_x0000__x0000_"/>
      <sheetName val="청구서 (별지)(3차분)"/>
      <sheetName val="기성내역서(전체,3차)"/>
      <sheetName val="직원유류수불현황"/>
      <sheetName val="송라터널총괄"/>
      <sheetName val="COVER"/>
      <sheetName val="P.M 별"/>
      <sheetName val="48일위(기존)"/>
      <sheetName val="총괄집계표"/>
      <sheetName val="list"/>
      <sheetName val="자재일람"/>
      <sheetName val="1차네트공정"/>
      <sheetName val="전력"/>
      <sheetName val="woo(mac)"/>
      <sheetName val="설계예시"/>
      <sheetName val="빗물받이(910-510-410)"/>
      <sheetName val="날개벽(TYPE1)"/>
      <sheetName val="인건비"/>
      <sheetName val="PKG"/>
      <sheetName val="본부소개"/>
      <sheetName val="최적단면"/>
      <sheetName val="배관배선 단가조사"/>
      <sheetName val="일위대가집계"/>
      <sheetName val="교대(A1)"/>
      <sheetName val="GI-LIST"/>
      <sheetName val="기계원가계_xd800_"/>
      <sheetName val="무근깨기"/>
      <sheetName val="공사총원가계多⾊"/>
      <sheetName val="지선량"/>
      <sheetName val="공구원가계산"/>
      <sheetName val="주행"/>
      <sheetName val="산출내역서"/>
      <sheetName val="간접재료비산출표-27-30"/>
      <sheetName val="4.포장집계"/>
      <sheetName val="연결관산출조서"/>
      <sheetName val="요약서"/>
      <sheetName val="단"/>
      <sheetName val="가격조사서"/>
      <sheetName val="시설물일위"/>
      <sheetName val="견"/>
      <sheetName val="집계표(OPTION)"/>
      <sheetName val="왕십리방향"/>
      <sheetName val="평균H"/>
      <sheetName val="우수"/>
      <sheetName val="SLAB"/>
      <sheetName val="공종"/>
      <sheetName val="외주비"/>
      <sheetName val="Requirement(Work Crew)"/>
      <sheetName val="목표세부명세"/>
      <sheetName val="FOOTING단면력"/>
      <sheetName val="전체내역서"/>
      <sheetName val="6.7.8.우물통"/>
      <sheetName val="다곡땭⾘"/>
      <sheetName val="데이타"/>
      <sheetName val="식재인부"/>
      <sheetName val="석문"/>
      <sheetName val="인지"/>
      <sheetName val="신흑2"/>
      <sheetName val="괴산"/>
      <sheetName val="단월"/>
      <sheetName val="산척"/>
      <sheetName val="바인드"/>
      <sheetName val="3련 BOX"/>
      <sheetName val="(A)내역서"/>
      <sheetName val="말뚝지지력산정"/>
      <sheetName val="견적조건"/>
      <sheetName val="30신설일위대가"/>
      <sheetName val="30집계표"/>
      <sheetName val="B"/>
      <sheetName val="2.단면가정"/>
      <sheetName val="평가데이터"/>
      <sheetName val="범례"/>
      <sheetName val="내역서01"/>
      <sheetName val="YES-T"/>
      <sheetName val="관리비"/>
      <sheetName val="3BL공동구 수량"/>
      <sheetName val="외주내역"/>
      <sheetName val="취합분(터널)"/>
      <sheetName val="취합분(도로)"/>
      <sheetName val="k치단가"/>
      <sheetName val="일위집계"/>
      <sheetName val="노무집계(할증제외)"/>
      <sheetName val="노무집계(할증15%)"/>
      <sheetName val="노무집계(할증40%)"/>
      <sheetName val="노무단가(할증제외)"/>
      <sheetName val="노무단가(할증15%)"/>
      <sheetName val="노무단가(할증40%)"/>
      <sheetName val="일위산출(1)"/>
      <sheetName val="일위산출(2)"/>
      <sheetName val="일위산출(3)"/>
      <sheetName val="laroux"/>
      <sheetName val="단가조사표"/>
      <sheetName val="전관방송"/>
      <sheetName val="공연장"/>
      <sheetName val="배관,배선"/>
      <sheetName val="한국정보기술"/>
      <sheetName val="BREAKDOWN"/>
      <sheetName val="SUMMARY "/>
      <sheetName val="SUMMARY  (2)"/>
      <sheetName val="현금"/>
      <sheetName val="1.설_x0000__x0000_Ā"/>
      <sheetName val="1.설_x0000__x0000__x0005_"/>
      <sheetName val="비탈면보호공수량산출"/>
      <sheetName val="1.설壆⿜_x0000_"/>
      <sheetName val="AHU집계"/>
      <sheetName val="공조기휀"/>
      <sheetName val="공조기"/>
      <sheetName val="포장복구집계"/>
      <sheetName val="C3"/>
      <sheetName val="옵션"/>
      <sheetName val="합산자재"/>
      <sheetName val="노임근거"/>
      <sheetName val="옵션1"/>
      <sheetName val="합산자재1"/>
      <sheetName val="3. GROUNDING SYSTEM"/>
      <sheetName val="1.경관조명산출"/>
      <sheetName val="1.경관조명산출집계"/>
      <sheetName val="수량산출표"/>
      <sheetName val="신당동집계표"/>
      <sheetName val="신규일위대가"/>
      <sheetName val="Baby일_x0000__x0000__x0005_"/>
      <sheetName val="Baby일鄀谏Û"/>
      <sheetName val="산업_x0000__x0000__x0005_"/>
      <sheetName val="시운전연료"/>
      <sheetName val="1TL종점(1)"/>
      <sheetName val="01"/>
      <sheetName val="マージン"/>
      <sheetName val="설명(1~8) "/>
      <sheetName val="제당(원도급내역)"/>
      <sheetName val="제당 (13신규)원도급내역"/>
      <sheetName val="제당 (14신규)원도급내역"/>
      <sheetName val="제당(하도급내역)"/>
      <sheetName val="제당 (13신규)하도급내역"/>
      <sheetName val="제당 (14신규)하도급내역 "/>
      <sheetName val="여수토방수로(원도급내역)"/>
      <sheetName val="여수토방수로 (13신규)원도급내역"/>
      <sheetName val="여수토방수로 (14신규)원도급내역"/>
      <sheetName val="여수토방수로(하도급내역)"/>
      <sheetName val="여수토방수로 (13신규)하도급내역 "/>
      <sheetName val="여수토방수로 (14신규)하도급내역 "/>
      <sheetName val="이설도로(원도급내역)"/>
      <sheetName val="이설도로 (14신규)원도급내역 "/>
      <sheetName val="이설도로(하도급내역)"/>
      <sheetName val="이설도로 (14신규)하도급내역"/>
      <sheetName val="2호이설도로(원도급내역)"/>
      <sheetName val="2호이설도로 (14신규)원도급내역"/>
      <sheetName val="2호이설도로(하도급내역) "/>
      <sheetName val="2호이설도로 (14신규)하도급내역"/>
      <sheetName val="사통(원도급내역)"/>
      <sheetName val="사통(하도급내역) "/>
      <sheetName val="제1호용수지선(원도급)"/>
      <sheetName val="제1호용수지선 (하도급)"/>
      <sheetName val="날개벽수량표"/>
      <sheetName val="견적의뢰"/>
      <sheetName val="EACT10"/>
      <sheetName val="EKOG10 (2)"/>
      <sheetName val="EKOG10건축"/>
      <sheetName val="노원열병합  건축공사기성내역서"/>
      <sheetName val="전기일위대가"/>
      <sheetName val="조경"/>
      <sheetName val="판"/>
      <sheetName val="CLAUSE"/>
      <sheetName val="소비자가"/>
      <sheetName val="건축원가계산서"/>
      <sheetName val="hvac(제어동)"/>
      <sheetName val="수입"/>
      <sheetName val="도급잔고내역"/>
      <sheetName val="단락전류-A"/>
      <sheetName val="차수"/>
      <sheetName val="type-F"/>
      <sheetName val="금액집계"/>
      <sheetName val="내역서(총)"/>
      <sheetName val="TEST1"/>
      <sheetName val="산출2-기기동력"/>
      <sheetName val="횡배수관"/>
      <sheetName val="용산1(해보)"/>
      <sheetName val="철근단면적"/>
      <sheetName val="제직재"/>
      <sheetName val="설직재-1"/>
      <sheetName val="제-노임"/>
      <sheetName val="T13(P68~72,78)"/>
      <sheetName val="Baby일닑⾸_x0005_"/>
      <sheetName val="마-2.전화"/>
      <sheetName val="구천"/>
      <sheetName val="자재견적_(대왕)_(2)1"/>
      <sheetName val="석탄2_3물량"/>
      <sheetName val="아파트_"/>
      <sheetName val="1공구_건정토건_철콘"/>
      <sheetName val="충돌_내용"/>
      <sheetName val="6PILE__(돌출)"/>
      <sheetName val="토총괄_(2)"/>
      <sheetName val="1공구8_개소"/>
      <sheetName val="조립식_가설건물"/>
      <sheetName val="흄관헐기(원본)"/>
      <sheetName val="ENE-CAL 1"/>
      <sheetName val="_x005f_x0000__x005f_x000c__x005f_x0000__x005f_x000c__x0"/>
      <sheetName val="와동수량"/>
      <sheetName val="입력정보"/>
      <sheetName val="설치중량_2"/>
      <sheetName val="수문일위_2"/>
      <sheetName val="1_동력공사1"/>
      <sheetName val="자재견적_(대왕)_(2)2"/>
      <sheetName val="전차선로_물량표1"/>
      <sheetName val="단위가격_1"/>
      <sheetName val="Sheet1_(2)1"/>
      <sheetName val="내역서_(변경)1"/>
      <sheetName val="_U형배수관1"/>
      <sheetName val="집수정_(우오수)1"/>
      <sheetName val="단면_(2)1"/>
      <sheetName val="제출내역_(2)1"/>
      <sheetName val="현장관리비_산출내역1"/>
      <sheetName val="1_토공1"/>
      <sheetName val="전선_및_전선관1"/>
      <sheetName val="6PILE__(돌출)1"/>
      <sheetName val="1_설계기준1"/>
      <sheetName val="PAD_TR보호대기초1"/>
      <sheetName val="건______________축1"/>
      <sheetName val="원가근거_1"/>
      <sheetName val="내역서(1__옥외전력_및_수변전설비)1"/>
      <sheetName val="내역서(2__접지_및_피뢰침_설비)1"/>
      <sheetName val="내역서(3__CABLE_TRAY)1"/>
      <sheetName val="내역서(4__가압장_동력)1"/>
      <sheetName val="내역서(5__약품투입동,응집침전지_동력)1"/>
      <sheetName val="내역서(6__여과지_동력)1"/>
      <sheetName val="내역서(7__농축조,농축분배조_동력)1"/>
      <sheetName val="내역서(8__조정농축조,조정농축분배조_동력)1"/>
      <sheetName val="내역서(9__탈리액농축조,탈리액농축분배조_동력)1"/>
      <sheetName val="내역서(10__탈수기동,회수펌프동_동력)1"/>
      <sheetName val="내역서(11__식당_및_창고_전력간선,전열)1"/>
      <sheetName val="내역서(12__식당_및_창고_전등)1"/>
      <sheetName val="내역서(13__가압장_전력간선,전열)1"/>
      <sheetName val="내역서(14__가압장_전등)1"/>
      <sheetName val="내역서(15__여과지_전력간선,전열)1"/>
      <sheetName val="내역서(16__여과지_전등)1"/>
      <sheetName val="내역서(17__각_농축분배조_전등_전열)1"/>
      <sheetName val="내역서(18__옥외_약전_및_방송)1"/>
      <sheetName val="내역서(19__각동_약전_및_방송)1"/>
      <sheetName val="분전반설치비_일위대가1"/>
      <sheetName val="공량(1__옥외전력_및_수변전,_외등설비)1"/>
      <sheetName val="공량(2__접지_및_피뢰침_설비)1"/>
      <sheetName val="공량(3__CABLE_TRAY)1"/>
      <sheetName val="공량(4__가압장_동력)1"/>
      <sheetName val="공량(5__약품투입동,응집침전지_동력)1"/>
      <sheetName val="공량(6__여과지_동력)1"/>
      <sheetName val="공량(7__농축조,농축분배조_동력)1"/>
      <sheetName val="공량(8__조정농축조,조정농축분배조_동력)1"/>
      <sheetName val="공량(9__탈리액농축조,탈리액농축분배조_동력)1"/>
      <sheetName val="공량(10__탈수기동,회수펌프동_동력)1"/>
      <sheetName val="공량(11__식당_및_창고_전력간선,전열)1"/>
      <sheetName val="공량(12__식당_및_창고_전등)1"/>
      <sheetName val="공량(13__가압장_전력간선,전열)1"/>
      <sheetName val="공량(14__가압장_전등)1"/>
      <sheetName val="공량(15__여과지_전력간선,전열)1"/>
      <sheetName val="공량(16__여과지_전등)1"/>
      <sheetName val="공량(17__각_농축분배조_전등_전열)1"/>
      <sheetName val="공량(18__옥외_약전_및_방송)1"/>
      <sheetName val="공량(19__각동_약전_및_방송1"/>
      <sheetName val="산출조서(1_옥외전력_및_수변전,_외등설비)1"/>
      <sheetName val="산출조서(2__접지_및_피뢰침_설비)1"/>
      <sheetName val="산출조서(3__CABLE_TRAY)1"/>
      <sheetName val="산출조서(4__가압장_동력)1"/>
      <sheetName val="산출조서(5__약품투입동,응집침전지_동력)1"/>
      <sheetName val="산출조서(6__여과지_동력)1"/>
      <sheetName val="산출조서(7__농축조,농축분배조_동력)1"/>
      <sheetName val="산출조서(8__조정농축조,조정농축분배조_동력)1"/>
      <sheetName val="산출조서(9__탈리액농축조,탈리액농축분배조_동력)1"/>
      <sheetName val="산출조서(10__탈수기동,회수펌프동_동력)1"/>
      <sheetName val="산출조서(11__식당_및_창고_전력간선,전열)1"/>
      <sheetName val="산출조서(12__식당_및_창고_전등)1"/>
      <sheetName val="산출조서(13__가압장_전력간선,전열)1"/>
      <sheetName val="산출조서(L1__관리동_전등)1"/>
      <sheetName val="산출조서(L2__침사지_전등,전열)1"/>
      <sheetName val="산출조서(15__여과지_전력간선,전열)1"/>
      <sheetName val="산출조서(16__여과지_전등)1"/>
      <sheetName val="산출조서(17__각_농축분배조_전등_전열)1"/>
      <sheetName val="산출조서(18__옥외_약전_및_방송)1"/>
      <sheetName val="산출조서(19__각동_약전_및_방송)1"/>
      <sheetName val="한전_수탁비_계산_내역1"/>
      <sheetName val="CUBICLE설치비_일위대가_1"/>
      <sheetName val="본선_토공_분배표1"/>
      <sheetName val="전화번호DATA_(2001)1"/>
      <sheetName val="원가계산서_1"/>
      <sheetName val="96보완계획7_121"/>
      <sheetName val="공__종__별__집__계__표1"/>
      <sheetName val="일__위__대__가__목__록1"/>
      <sheetName val="일_위_대_가_표1"/>
      <sheetName val="단__가__대__비__표1"/>
      <sheetName val="8_PILE__(돌출)1"/>
      <sheetName val="토총괄_(2)1"/>
      <sheetName val="아파트_1"/>
      <sheetName val="1공구_건정토건_철콘1"/>
      <sheetName val="준검_내역서1"/>
      <sheetName val="충돌_내용1"/>
      <sheetName val="일반문틀_설치1"/>
      <sheetName val="샌딩_에폭시_도장1"/>
      <sheetName val="상_부1"/>
      <sheetName val="1_설계조건1"/>
      <sheetName val="1공구8_개소1"/>
      <sheetName val="조립식_가설건물1"/>
      <sheetName val="석탄2_3물량1"/>
      <sheetName val="strut_type1"/>
      <sheetName val="차집관로,_중계펌프장원가1"/>
      <sheetName val="차집관로,_중계펌프장1"/>
      <sheetName val="A(Rev_3)1"/>
      <sheetName val="3_하중산정4_지지력1"/>
      <sheetName val="수지예산서(세부)_(2)1"/>
      <sheetName val="S_중기사용료1"/>
      <sheetName val="실행예산(97_12_17)1"/>
      <sheetName val="TOWER_12TON1"/>
      <sheetName val="TOWER_10TON1"/>
      <sheetName val="1_설계기준"/>
      <sheetName val="준검_내역서"/>
      <sheetName val="strut_type"/>
      <sheetName val="차집관로,_중계펌프장원가"/>
      <sheetName val="차집관로,_중계펌프장"/>
      <sheetName val="A(Rev_3)"/>
      <sheetName val="3_하중산정4_지지력"/>
      <sheetName val="S_중기사용료"/>
      <sheetName val="실행예산(97_12_17)"/>
      <sheetName val="TOWER_12TON"/>
      <sheetName val="TOWER_10TON"/>
      <sheetName val="입찰보고"/>
      <sheetName val="설치중량_3"/>
      <sheetName val="수문일위_3"/>
      <sheetName val="1_동력공사2"/>
      <sheetName val="자재견적_(대왕)_(2)3"/>
      <sheetName val="전차선로_물량표2"/>
      <sheetName val="단위가격_2"/>
      <sheetName val="Sheet1_(2)2"/>
      <sheetName val="내역서_(변경)2"/>
      <sheetName val="_U형배수관2"/>
      <sheetName val="집수정_(우오수)2"/>
      <sheetName val="단면_(2)2"/>
      <sheetName val="제출내역_(2)2"/>
      <sheetName val="현장관리비_산출내역2"/>
      <sheetName val="1_토공2"/>
      <sheetName val="전선_및_전선관2"/>
      <sheetName val="6PILE__(돌출)2"/>
      <sheetName val="1_설계기준2"/>
      <sheetName val="PAD_TR보호대기초2"/>
      <sheetName val="건______________축2"/>
      <sheetName val="원가근거_2"/>
      <sheetName val="내역서(1__옥외전력_및_수변전설비)2"/>
      <sheetName val="내역서(2__접지_및_피뢰침_설비)2"/>
      <sheetName val="내역서(3__CABLE_TRAY)2"/>
      <sheetName val="내역서(4__가압장_동력)2"/>
      <sheetName val="내역서(5__약품투입동,응집침전지_동력)2"/>
      <sheetName val="내역서(6__여과지_동력)2"/>
      <sheetName val="내역서(7__농축조,농축분배조_동력)2"/>
      <sheetName val="내역서(8__조정농축조,조정농축분배조_동력)2"/>
      <sheetName val="내역서(9__탈리액농축조,탈리액농축분배조_동력)2"/>
      <sheetName val="내역서(10__탈수기동,회수펌프동_동력)2"/>
      <sheetName val="내역서(11__식당_및_창고_전력간선,전열)2"/>
      <sheetName val="내역서(12__식당_및_창고_전등)2"/>
      <sheetName val="내역서(13__가압장_전력간선,전열)2"/>
      <sheetName val="내역서(14__가압장_전등)2"/>
      <sheetName val="내역서(15__여과지_전력간선,전열)2"/>
      <sheetName val="내역서(16__여과지_전등)2"/>
      <sheetName val="내역서(17__각_농축분배조_전등_전열)2"/>
      <sheetName val="내역서(18__옥외_약전_및_방송)2"/>
      <sheetName val="내역서(19__각동_약전_및_방송)2"/>
      <sheetName val="분전반설치비_일위대가2"/>
      <sheetName val="공량(1__옥외전력_및_수변전,_외등설비)2"/>
      <sheetName val="공량(2__접지_및_피뢰침_설비)2"/>
      <sheetName val="공량(3__CABLE_TRAY)2"/>
      <sheetName val="공량(4__가압장_동력)2"/>
      <sheetName val="공량(5__약품투입동,응집침전지_동력)2"/>
      <sheetName val="공량(6__여과지_동력)2"/>
      <sheetName val="공량(7__농축조,농축분배조_동력)2"/>
      <sheetName val="공량(8__조정농축조,조정농축분배조_동력)2"/>
      <sheetName val="공량(9__탈리액농축조,탈리액농축분배조_동력)2"/>
      <sheetName val="공량(10__탈수기동,회수펌프동_동력)2"/>
      <sheetName val="공량(11__식당_및_창고_전력간선,전열)2"/>
      <sheetName val="공량(12__식당_및_창고_전등)2"/>
      <sheetName val="공량(13__가압장_전력간선,전열)2"/>
      <sheetName val="공량(14__가압장_전등)2"/>
      <sheetName val="공량(15__여과지_전력간선,전열)2"/>
      <sheetName val="공량(16__여과지_전등)2"/>
      <sheetName val="공량(17__각_농축분배조_전등_전열)2"/>
      <sheetName val="공량(18__옥외_약전_및_방송)2"/>
      <sheetName val="공량(19__각동_약전_및_방송2"/>
      <sheetName val="산출조서(1_옥외전력_및_수변전,_외등설비)2"/>
      <sheetName val="산출조서(2__접지_및_피뢰침_설비)2"/>
      <sheetName val="산출조서(3__CABLE_TRAY)2"/>
      <sheetName val="산출조서(4__가압장_동력)2"/>
      <sheetName val="산출조서(5__약품투입동,응집침전지_동력)2"/>
      <sheetName val="산출조서(6__여과지_동력)2"/>
      <sheetName val="산출조서(7__농축조,농축분배조_동력)2"/>
      <sheetName val="산출조서(8__조정농축조,조정농축분배조_동력)2"/>
      <sheetName val="산출조서(9__탈리액농축조,탈리액농축분배조_동력)2"/>
      <sheetName val="산출조서(10__탈수기동,회수펌프동_동력)2"/>
      <sheetName val="산출조서(11__식당_및_창고_전력간선,전열)2"/>
      <sheetName val="산출조서(12__식당_및_창고_전등)2"/>
      <sheetName val="산출조서(13__가압장_전력간선,전열)2"/>
      <sheetName val="산출조서(L1__관리동_전등)2"/>
      <sheetName val="산출조서(L2__침사지_전등,전열)2"/>
      <sheetName val="산출조서(15__여과지_전력간선,전열)2"/>
      <sheetName val="산출조서(16__여과지_전등)2"/>
      <sheetName val="산출조서(17__각_농축분배조_전등_전열)2"/>
      <sheetName val="산출조서(18__옥외_약전_및_방송)2"/>
      <sheetName val="산출조서(19__각동_약전_및_방송)2"/>
      <sheetName val="한전_수탁비_계산_내역2"/>
      <sheetName val="CUBICLE설치비_일위대가_2"/>
      <sheetName val="본선_토공_분배표2"/>
      <sheetName val="전화번호DATA_(2001)2"/>
      <sheetName val="원가계산서_2"/>
      <sheetName val="96보완계획7_122"/>
      <sheetName val="공__종__별__집__계__표2"/>
      <sheetName val="일__위__대__가__목__록2"/>
      <sheetName val="일_위_대_가_표2"/>
      <sheetName val="단__가__대__비__표2"/>
      <sheetName val="8_PILE__(돌출)2"/>
      <sheetName val="토총괄_(2)2"/>
      <sheetName val="아파트_2"/>
      <sheetName val="1공구_건정토건_철콘2"/>
      <sheetName val="준검_내역서2"/>
      <sheetName val="충돌_내용2"/>
      <sheetName val="일반문틀_설치2"/>
      <sheetName val="샌딩_에폭시_도장2"/>
      <sheetName val="상_부2"/>
      <sheetName val="1_설계조건2"/>
      <sheetName val="1공구8_개소2"/>
      <sheetName val="조립식_가설건물2"/>
      <sheetName val="석탄2_3물량2"/>
      <sheetName val="strut_type2"/>
      <sheetName val="차집관로,_중계펌프장원가2"/>
      <sheetName val="차집관로,_중계펌프장2"/>
      <sheetName val="A(Rev_3)2"/>
      <sheetName val="3_하중산정4_지지력2"/>
      <sheetName val="수지예산서(세부)_(2)2"/>
      <sheetName val="S_중기사용료2"/>
      <sheetName val="실행예산(97_12_17)2"/>
      <sheetName val="TOWER_12TON2"/>
      <sheetName val="TOWER_10TON2"/>
      <sheetName val="예산총괄표"/>
      <sheetName val="내역(한신APT)"/>
      <sheetName val="화산경계"/>
      <sheetName val="노임,재료비"/>
      <sheetName val="노견단위수량"/>
      <sheetName val="횡배수관설치현황"/>
      <sheetName val="금융비용"/>
      <sheetName val="b_balj_x0000__x0000__x0005__x0000_彀"/>
      <sheetName val="b_balj_x0000__x0000__x0005__x0000_㻀"/>
      <sheetName val="耀僵䅛‎ӥ"/>
      <sheetName val="렀హ䆍2"/>
      <sheetName val="_냉각수펌프"/>
      <sheetName val="3_공통공사대비"/>
      <sheetName val="직재"/>
      <sheetName val="견적서갑지연속"/>
      <sheetName val="MAT"/>
      <sheetName val="이형관중량"/>
      <sheetName val="산근(목록)"/>
      <sheetName val="경비"/>
      <sheetName val="정"/>
      <sheetName val="DATA2000"/>
      <sheetName val="토적계산"/>
      <sheetName val="MAT_N048"/>
      <sheetName val="곡관산근원본"/>
      <sheetName val="토공,철콘"/>
      <sheetName val="건축집계"/>
      <sheetName val="기성내역"/>
      <sheetName val="1을"/>
      <sheetName val="유동표"/>
      <sheetName val="소운반"/>
      <sheetName val="건축(공종별내역서)"/>
      <sheetName val="철골"/>
      <sheetName val="마감산출"/>
      <sheetName val="L형옹벽(key)"/>
      <sheetName val="전정1"/>
      <sheetName val="수량"/>
      <sheetName val="40총괄"/>
      <sheetName val="40집계"/>
      <sheetName val="가시설(TYPE-A)"/>
      <sheetName val="1호맨홀가감수량"/>
      <sheetName val="1호맨홀수량산출"/>
      <sheetName val="EQT-ESTN"/>
      <sheetName val="현장급여"/>
      <sheetName val="기초일위"/>
      <sheetName val="시설일위"/>
      <sheetName val="조명일위"/>
      <sheetName val="납부서"/>
      <sheetName val="기자재대비표"/>
      <sheetName val="일위목록"/>
      <sheetName val="기성내역1"/>
      <sheetName val="금액결정"/>
      <sheetName val="공정계획"/>
      <sheetName val="자재 집계표"/>
      <sheetName val="펌프장토공수량산출"/>
      <sheetName val="woo_mac_"/>
      <sheetName val="예정_3_"/>
      <sheetName val="동원_3_"/>
      <sheetName val="I.설계조건"/>
      <sheetName val="세목전체"/>
      <sheetName val="진주방향"/>
      <sheetName val="대운산출"/>
      <sheetName val="Summary"/>
      <sheetName val="DG3285"/>
      <sheetName val="PTVT (MAU)"/>
      <sheetName val="MTP"/>
      <sheetName val="FAB별"/>
      <sheetName val="RAB AR&amp;STR"/>
      <sheetName val="P"/>
      <sheetName val="BG"/>
      <sheetName val="BTT (CAT COC)"/>
      <sheetName val="tifico"/>
      <sheetName val="4-Lane bridge"/>
      <sheetName val="6MONTHS"/>
      <sheetName val="Tongke"/>
      <sheetName val="escon"/>
      <sheetName val="침하계"/>
      <sheetName val="F4-F7"/>
      <sheetName val="FitOutConfCentre"/>
      <sheetName val="Main"/>
      <sheetName val="Eng"/>
      <sheetName val="XL4Poppy"/>
      <sheetName val="M 67"/>
      <sheetName val="NNgung"/>
      <sheetName val="dongia (2)"/>
      <sheetName val="264"/>
      <sheetName val="Column"/>
      <sheetName val="Schedule S-Curve Revision#3"/>
      <sheetName val="Quantity"/>
      <sheetName val="unitmass"/>
      <sheetName val="HD-XUAT"/>
      <sheetName val="KET CAU CT5"/>
      <sheetName val="ERECIN"/>
      <sheetName val="Notes"/>
      <sheetName val="기안"/>
      <sheetName val="Doors(C)"/>
      <sheetName val="125x125"/>
      <sheetName val="개산공사비"/>
      <sheetName val="PTVT_(MAU)"/>
      <sheetName val="BTT_(CAT_COC)"/>
      <sheetName val="RAB_AR&amp;STR"/>
      <sheetName val="4-Lane_bridge"/>
      <sheetName val="Earthwork"/>
      <sheetName val="CỘT+VÁCH CHỜ L1-NS2"/>
      <sheetName val="CỘT+VÁCH CHỜ L1-NS2 B1-B2"/>
      <sheetName val="CỘT+VÁCH CHỜ L1-NS2 B2-B4"/>
      <sheetName val="F1-F3"/>
      <sheetName val="DivA1 - He thong nuoc cap"/>
      <sheetName val="???????-BLDG"/>
      <sheetName val="wall"/>
      <sheetName val="Nhan cong"/>
      <sheetName val="Thiet bi"/>
      <sheetName val="Vat tu"/>
      <sheetName val="DM.ChiPhi"/>
      <sheetName val="May TC"/>
      <sheetName val="Phan tich"/>
      <sheetName val="Bang KL"/>
      <sheetName val="TH Kinh phi"/>
      <sheetName val="Chiet tinh dz35"/>
      <sheetName val="98FAB계획1"/>
      <sheetName val="장비명"/>
      <sheetName val="4.MECH"/>
      <sheetName val="1995년 섹터별 매출"/>
      <sheetName val="표지 (2)"/>
      <sheetName val="dnc4"/>
      <sheetName val="감가상각비"/>
      <sheetName val="eq_data"/>
      <sheetName val="A"/>
      <sheetName val="---FAB#1업무일지---"/>
      <sheetName val="F5"/>
      <sheetName val="SILICATE"/>
      <sheetName val="품의"/>
      <sheetName val="_______-BLDG"/>
      <sheetName val="CT Thang Mo"/>
      <sheetName val="CT  PL"/>
      <sheetName val="PNT-QUOT-#3"/>
      <sheetName val="COAT&amp;WRAP-QIOT-#3"/>
      <sheetName val="M_67"/>
      <sheetName val="dongia_(2)"/>
      <sheetName val="Schedule_S-Curve_Revision#3"/>
      <sheetName val="DI-ESTI"/>
      <sheetName val="THÔNG TIN"/>
      <sheetName val="Steel"/>
      <sheetName val="VL"/>
      <sheetName val="ND"/>
      <sheetName val="Bangia"/>
      <sheetName val="tra-vat-lieu"/>
      <sheetName val="dtct cong"/>
      <sheetName val="DTCT"/>
      <sheetName val="PTVT_(MAU)1"/>
      <sheetName val="BTT_(CAT_COC)1"/>
      <sheetName val="RAB_AR&amp;STR1"/>
      <sheetName val="4-Lane_bridge1"/>
      <sheetName val="KET_CAU_CT5"/>
      <sheetName val="PNT_QUOT__3"/>
      <sheetName val="COAT_WRAP_QIOT__3"/>
      <sheetName val="149-2"/>
      <sheetName val="electrical"/>
      <sheetName val="Competitors"/>
      <sheetName val="Driver"/>
      <sheetName val="ocean voyage"/>
      <sheetName val="NVN Hotel"/>
      <sheetName val="5.모델링"/>
      <sheetName val="유천배수장"/>
      <sheetName val="공사총원가계_x0000__x0000_"/>
      <sheetName val="공사총원가계芨-"/>
      <sheetName val="대가수량"/>
      <sheetName val="토적1"/>
      <sheetName val="해전배수"/>
      <sheetName val="유효성검사"/>
      <sheetName val="1.(5억 미만)원가계산서(지급) "/>
      <sheetName val="2"/>
      <sheetName val="조도계산"/>
      <sheetName val="산출내역_x0000__x0000_Ԁ_x0000_"/>
      <sheetName val="공사비명세서"/>
      <sheetName val="변경내역대비표(2)"/>
      <sheetName val="경산"/>
      <sheetName val="실행"/>
      <sheetName val="간접"/>
      <sheetName val="일위대가(건축)"/>
      <sheetName val="3.하중산정枵⿯_x0000__x0000_肨"/>
      <sheetName val="석탄2ဴ_x0000_倀ﰨ"/>
      <sheetName val="석탄2쎕々/_x0000_"/>
      <sheetName val="Eq__Mobilization"/>
      <sheetName val="플랜트_설치"/>
      <sheetName val="설계기준_및_하중계산"/>
      <sheetName val="입출재고현황_(2)"/>
      <sheetName val="설_계"/>
      <sheetName val="세골재__T2_변경_현황"/>
      <sheetName val="BSD_(2)"/>
      <sheetName val="B_O_M"/>
      <sheetName val="G_R300경비"/>
      <sheetName val="1_취수장"/>
      <sheetName val="중기조종사_단위단가"/>
      <sheetName val="LRT_Style_BOQ"/>
      <sheetName val="3_바닥판설계"/>
      <sheetName val="수량산출서_갑지"/>
      <sheetName val="보온_회사분"/>
      <sheetName val="RING_WALL"/>
      <sheetName val="환경기계공정표_(3)"/>
      <sheetName val="1062-X방향_"/>
      <sheetName val="3_공통공사"/>
      <sheetName val="1_레미콘집계"/>
      <sheetName val="2_아스콘집계"/>
      <sheetName val="3_보도집계"/>
      <sheetName val="4_보차도경계석및_도로경계블럭"/>
      <sheetName val="Ⅰ_골재집계_"/>
      <sheetName val="P_M_별"/>
      <sheetName val="청구서_(별지)(3차분)"/>
      <sheetName val="사__업__비__수__지__예__산__서"/>
      <sheetName val="기계원가계"/>
      <sheetName val="배관배선_단가조사"/>
      <sheetName val="4_포장집계"/>
      <sheetName val="Requirement(Work_Crew)"/>
      <sheetName val="일위대가-1"/>
      <sheetName val="가락화장을지"/>
      <sheetName val="제진헾"/>
      <sheetName val="재료_x0000__x0000_Ԁ_x0000_"/>
      <sheetName val="정산내역서"/>
      <sheetName val="표준건축비"/>
      <sheetName val="bm(CIcable)"/>
      <sheetName val="로우프"/>
      <sheetName val="데이터입력"/>
      <sheetName val="05년"/>
      <sheetName val="용소리교"/>
      <sheetName val="L형옹벽단위수량(35)"/>
      <sheetName val="L형옹벽_x0006__x0004__x0004__x001a__x001b__x0003__x0004__x000b_"/>
      <sheetName val="_x0000__x0006__x0000__x0000__x0000__x0000_"/>
      <sheetName val="옹벽"/>
      <sheetName val="중간부"/>
      <sheetName val="총내"/>
      <sheetName val="아수배전(1회)"/>
      <sheetName val="예정(3)"/>
      <sheetName val="동원(3)"/>
      <sheetName val="아파트"/>
      <sheetName val="사유"/>
      <sheetName val="증감내역"/>
      <sheetName val="99노임"/>
      <sheetName val="산출서"/>
      <sheetName val="증설시공분"/>
      <sheetName val="교대(A1-A2)"/>
      <sheetName val="감액총괄표"/>
      <sheetName val="1.설"/>
      <sheetName val="Baby일"/>
      <sheetName val="산업"/>
      <sheetName val="b_balj"/>
      <sheetName val="품셈총괄표"/>
      <sheetName val="인건-측정"/>
      <sheetName val="설산1.나"/>
      <sheetName val="본사S"/>
      <sheetName val="복통공Á_x0000_"/>
      <sheetName val="공종별내역서"/>
      <sheetName val="1.공사원가"/>
      <sheetName val="총집계"/>
      <sheetName val="GAS"/>
      <sheetName val="수안보-MBR1"/>
      <sheetName val="RefG"/>
      <sheetName val="IRR sponsor"/>
      <sheetName val="공사비SUM"/>
      <sheetName val="DESBAST"/>
      <sheetName val="2.223M_due to adj profit"/>
      <sheetName val="간접비 총괄표"/>
      <sheetName val="GAE8'97"/>
      <sheetName val="DESBASTE"/>
      <sheetName val="co-no.2"/>
      <sheetName val="inter"/>
      <sheetName val="personnel loading"/>
      <sheetName val="BALAN1"/>
      <sheetName val="MANHOLE"/>
      <sheetName val="품셈"/>
      <sheetName val="INPUT DATA HERE"/>
      <sheetName val="bridge # 1"/>
      <sheetName val="Existing PC Pavement"/>
      <sheetName val="Ex-Rate"/>
      <sheetName val="Cash2"/>
      <sheetName val="Z"/>
      <sheetName val="마감물량"/>
      <sheetName val="Bldg Pilecap &amp; bored pile"/>
      <sheetName val="List Equip"/>
      <sheetName val="LabCost"/>
      <sheetName val="MatCost"/>
      <sheetName val="Concrete"/>
      <sheetName val="Process C (1-166)"/>
      <sheetName val="RATES G-5"/>
      <sheetName val="Inputs"/>
      <sheetName val="チューブ仕様"/>
      <sheetName val="ASCEandUBC"/>
      <sheetName val="2000양배"/>
      <sheetName val="교대"/>
      <sheetName val="단가표"/>
      <sheetName val="L형옹벽측구"/>
      <sheetName val="옹벽식측구단위"/>
      <sheetName val="3.하중산정枵⿯"/>
      <sheetName val="석탄2ဴ"/>
      <sheetName val="주현(해보)"/>
      <sheetName val="원데이타"/>
      <sheetName val="D+W"/>
      <sheetName val="KL THÉP MÓNG,DẦM, SÀN, CỘT B2"/>
      <sheetName val="THKLTT THÉP B2"/>
      <sheetName val="DGNC"/>
      <sheetName val="CHITIET VL-NC-TT -1p"/>
      <sheetName val="chitiet"/>
      <sheetName val="NEW-PANEL"/>
      <sheetName val="MTL(AG)"/>
      <sheetName val="MTL$-INTER"/>
      <sheetName val="計算条件"/>
      <sheetName val="SITE-E"/>
      <sheetName val="Cao độ"/>
      <sheetName val="gvl"/>
      <sheetName val="Tra_bang"/>
      <sheetName val="CT -THVLNC"/>
      <sheetName val="FACTOR"/>
      <sheetName val="2000시행총괄"/>
      <sheetName val="기초자료"/>
      <sheetName val="DG duoi"/>
      <sheetName val="Bill 1.CPC"/>
      <sheetName val="Bill 2.BoQ"/>
      <sheetName val="Bill 3.PL"/>
      <sheetName val="Bill 4.Do boc KL"/>
      <sheetName val="Bill5. VT CDT cap"/>
      <sheetName val="II.6.11"/>
      <sheetName val="BẢNG TH CỬA CC"/>
      <sheetName val="BẢNG TH PHU KIEN"/>
      <sheetName val="Bc"/>
      <sheetName val="Takeoff"/>
      <sheetName val="TBVL"/>
      <sheetName val="RAB_AR&amp;STR2"/>
      <sheetName val="PTVT_(MAU)2"/>
      <sheetName val="BTT_(CAT_COC)2"/>
      <sheetName val="4-Lane_bridge2"/>
      <sheetName val="dongia_(2)1"/>
      <sheetName val="Schedule_S-Curve_Revision#31"/>
      <sheetName val="M_671"/>
      <sheetName val="KET_CAU_CT51"/>
      <sheetName val="CỘT+VÁCH_CHỜ_L1-NS2"/>
      <sheetName val="CỘT+VÁCH_CHỜ_L1-NS2_B1-B2"/>
      <sheetName val="CỘT+VÁCH_CHỜ_L1-NS2_B2-B4"/>
      <sheetName val="DivA1_-_He_thong_nuoc_cap"/>
      <sheetName val="Nhan_cong"/>
      <sheetName val="Thiet_bi"/>
      <sheetName val="Vat_tu"/>
      <sheetName val="DM_ChiPhi"/>
      <sheetName val="May_TC"/>
      <sheetName val="Phan_tich"/>
      <sheetName val="Bang_KL"/>
      <sheetName val="TH_Kinh_phi"/>
      <sheetName val="Chiet_tinh_dz35"/>
      <sheetName val="4_MECH"/>
      <sheetName val="1995년_섹터별_매출"/>
      <sheetName val="표지_(2)"/>
      <sheetName val="CT_Thang_Mo"/>
      <sheetName val="CT__PL"/>
      <sheetName val="THÔNG_TIN"/>
      <sheetName val="dtct_cong"/>
      <sheetName val="KL_THÉP_MÓNG,DẦM,_SÀN,_CỘT_B2"/>
      <sheetName val="THKLTT_THÉP_B2"/>
      <sheetName val="ocean_voyage"/>
      <sheetName val="NVN_Hotel"/>
      <sheetName val="Gia vat tu"/>
      <sheetName val="CHITIET_VL-NC-TT_-1p"/>
      <sheetName val="Cao_độ"/>
      <sheetName val="Alat"/>
      <sheetName val="Analisa Gabungan"/>
      <sheetName val="Sub"/>
      <sheetName val="CN-CD-TN"/>
      <sheetName val="負荷集計（断熱不燃）"/>
      <sheetName val="tm"/>
      <sheetName val="Translation"/>
      <sheetName val="PROD."/>
      <sheetName val="INFO"/>
      <sheetName val="list VL"/>
      <sheetName val="Trình mẫu VL"/>
      <sheetName val="Nhap VL"/>
      <sheetName val="LIST VLĐV"/>
      <sheetName val="BB.VLDV"/>
      <sheetName val="BB.VLDV (multi)"/>
      <sheetName val="nghiệm thu hoàn thành"/>
      <sheetName val="Báo cáo hiện trường"/>
      <sheetName val="Kế hoạch nghiệm thu"/>
      <sheetName val="Quy trình"/>
      <sheetName val="List vữa"/>
      <sheetName val="Report"/>
      <sheetName val="List NT"/>
      <sheetName val="BBNT"/>
      <sheetName val="BBNT thô"/>
      <sheetName val="RESUM"/>
      <sheetName val="PTdam"/>
      <sheetName val="TK CỬA"/>
      <sheetName val="Chi tiết KL"/>
      <sheetName val="TONGKE3p "/>
      <sheetName val="TDTKP"/>
      <sheetName val="Du toan"/>
      <sheetName val="Keothep"/>
      <sheetName val="Re-bar"/>
      <sheetName val="Bill 01 - CTN"/>
      <sheetName val="built-up rate"/>
      <sheetName val="List of works"/>
      <sheetName val="CF_DT"/>
      <sheetName val="BQ-E20-02(Rp)"/>
      <sheetName val="VIN_Index"/>
      <sheetName val="Config"/>
      <sheetName val="Chenh lech vat tu"/>
      <sheetName val="KH-Q1,Q2,01"/>
      <sheetName val="Annex B"/>
      <sheetName val="Moc"/>
      <sheetName val="CFS3"/>
      <sheetName val="dtct cau"/>
      <sheetName val="KL thanh toan-Xuan Dao"/>
      <sheetName val="成本核算 "/>
      <sheetName val="投資利益率計算"/>
      <sheetName val="DGP-2002"/>
      <sheetName val="Stationary"/>
      <sheetName val="PTVT_(MAU)3"/>
      <sheetName val="RAB_AR&amp;STR3"/>
      <sheetName val="BTT_(CAT_COC)3"/>
      <sheetName val="4-Lane_bridge3"/>
      <sheetName val="아파트_3"/>
      <sheetName val="M_672"/>
      <sheetName val="dongia_(2)2"/>
      <sheetName val="Schedule_S-Curve_Revision#32"/>
      <sheetName val="KET_CAU_CT52"/>
      <sheetName val="Eq__Mobilization1"/>
      <sheetName val="설계기준_및_하중계산1"/>
      <sheetName val="CỘT+VÁCH_CHỜ_L1-NS21"/>
      <sheetName val="CỘT+VÁCH_CHỜ_L1-NS2_B1-B21"/>
      <sheetName val="CỘT+VÁCH_CHỜ_L1-NS2_B2-B41"/>
      <sheetName val="DivA1_-_He_thong_nuoc_cap1"/>
      <sheetName val="Nhan_cong1"/>
      <sheetName val="Thiet_bi1"/>
      <sheetName val="Vat_tu1"/>
      <sheetName val="DM_ChiPhi1"/>
      <sheetName val="May_TC1"/>
      <sheetName val="Phan_tich1"/>
      <sheetName val="Bang_KL1"/>
      <sheetName val="TH_Kinh_phi1"/>
      <sheetName val="Chiet_tinh_dz351"/>
      <sheetName val="4_MECH1"/>
      <sheetName val="1995년_섹터별_매출1"/>
      <sheetName val="표지_(2)1"/>
      <sheetName val="CT_Thang_Mo1"/>
      <sheetName val="CT__PL1"/>
      <sheetName val="THÔNG_TIN1"/>
      <sheetName val="dtct_cong1"/>
      <sheetName val="ocean_voyage1"/>
      <sheetName val="NVN_Hotel1"/>
      <sheetName val="KL_THÉP_MÓNG,DẦM,_SÀN,_CỘT_B21"/>
      <sheetName val="THKLTT_THÉP_B21"/>
      <sheetName val="Cao_độ1"/>
      <sheetName val="CHITIET_VL-NC-TT_-1p1"/>
      <sheetName val="CT_-THVLNC"/>
      <sheetName val="Gia_vat_tu"/>
      <sheetName val="Bill_1_CPC"/>
      <sheetName val="Bill_2_BoQ"/>
      <sheetName val="Bill_3_PL"/>
      <sheetName val="Bill_4_Do_boc_KL"/>
      <sheetName val="Bill5__VT_CDT_cap"/>
      <sheetName val="II_6_11"/>
      <sheetName val="BẢNG_TH_CỬA_CC"/>
      <sheetName val="BẢNG_TH_PHU_KIEN"/>
      <sheetName val="DG_duoi"/>
      <sheetName val="Analisa_Gabungan"/>
      <sheetName val="PROD_"/>
      <sheetName val="list_VL"/>
      <sheetName val="Trình_mẫu_VL"/>
      <sheetName val="Nhap_VL"/>
      <sheetName val="LIST_VLĐV"/>
      <sheetName val="BB_VLDV"/>
      <sheetName val="BB_VLDV_(multi)"/>
      <sheetName val="nghiệm_thu_hoàn_thành"/>
      <sheetName val="Báo_cáo_hiện_trường"/>
      <sheetName val="Kế_hoạch_nghiệm_thu"/>
      <sheetName val="Quy_trình"/>
      <sheetName val="List_vữa"/>
      <sheetName val="List_NT"/>
      <sheetName val="BBNT_thô"/>
      <sheetName val="TONGKE3p_"/>
      <sheetName val="Du_toan"/>
      <sheetName val="Bill_01_-_CTN"/>
      <sheetName val="built-up_rate"/>
      <sheetName val="List_of_works"/>
      <sheetName val="TK_CỬA"/>
      <sheetName val="Chi_tiết_KL"/>
      <sheetName val="Chenh_lech_vat_tu"/>
      <sheetName val="Annex_B"/>
      <sheetName val="Thép"/>
      <sheetName val="PRICE"/>
      <sheetName val="All_CCDC lam viec-dong phuc"/>
      <sheetName val="141119 Vinhomes - RC Ky thuat v"/>
      <sheetName val="ptnc"/>
      <sheetName val="ptvl"/>
      <sheetName val="ptm"/>
      <sheetName val="TVLIEU"/>
      <sheetName val="CFA Sumary"/>
      <sheetName val="Don gia"/>
      <sheetName val="Baby嚸×닑『"/>
      <sheetName val="[내역.XLS]A__MSOffice_Excel_wor_2"/>
      <sheetName val="[내역.XLS]A__MSOffice_Excel_wor_6"/>
      <sheetName val="[내역.XLS]A__MSOffice_Excel_wor_4"/>
      <sheetName val="[내역.XLS]A__MSOffice_Excel_wor_3"/>
      <sheetName val="[내역.XLS]A__MSOffice_Excel_wor_5"/>
      <sheetName val="여주,이천(명세)"/>
      <sheetName val="금융"/>
      <sheetName val="화전내"/>
      <sheetName val="도급자관급자재집계"/>
      <sheetName val="관급자관급자재집계 (2)"/>
      <sheetName val="내역서적용수량"/>
      <sheetName val="수량집계"/>
      <sheetName val="아스콘덧씌우기"/>
      <sheetName val="도막형포장"/>
      <sheetName val="콘크리트블럭포장(T60)"/>
      <sheetName val="화강석경계석(150x150) (2)"/>
      <sheetName val="디자인그레이팅(500x500x70)"/>
      <sheetName val="건축내역(안동)"/>
      <sheetName val="Rekap Addendum"/>
      <sheetName val="Har-mat"/>
      <sheetName val="?_x000c_?_x000c_??耀僵䅛????_x0001_???‎ӥ_x001b_?_x000c_?_x000c_??"/>
      <sheetName val="?_x000c_?_x000c_??렀హ䆍????_x0001_???2?????_x001c_?_x000c_?"/>
      <sheetName val="제잡비집계"/>
      <sheetName val="1공구8.개쌃"/>
      <sheetName val="[내역.XLS]A__MSOffice_Excel_wo_11"/>
      <sheetName val="[내역.XLS]A__MSOffice_Excel_wor_8"/>
      <sheetName val="[내역.XLS]A__MSOffice_Excel_wor_7"/>
      <sheetName val="[내역.XLS]A__MSOffice_Excel_wo_10"/>
      <sheetName val="[내역.XLS]A__MSOffice_Excel_wor_9"/>
      <sheetName val="[내역.XLS]A__MSOffice_Excel_wo_16"/>
      <sheetName val="[내역.XLS]A__MSOffice_Excel_wo_14"/>
      <sheetName val="[내역.XLS]A__MSOffice_Excel_wo_12"/>
      <sheetName val="[내역.XLS]A__MSOffice_Excel_wo_13"/>
      <sheetName val="[내역.XLS]A__MSOffice_Excel_wo_15"/>
      <sheetName val="[내역.XLS]A__MSOffice_Excel_wo_19"/>
      <sheetName val="[내역.XLS]A__MSOffice_Excel_wo_17"/>
      <sheetName val="[내역.XLS]A__MSOffice_Excel_wo_18"/>
      <sheetName val="[내역.XLS]A__MSOffice_Excel_wo_20"/>
      <sheetName val="[내역.XLS]A__MSOffice_Excel_wo_22"/>
      <sheetName val="[내역.XLS]A__MSOffice_Excel_wo_21"/>
      <sheetName val="산출내역"/>
      <sheetName val="TOTAL_BOQ"/>
      <sheetName val="J直材4"/>
      <sheetName val="자재(원원+원대)"/>
      <sheetName val="종배수관"/>
      <sheetName val="내역(총)"/>
      <sheetName val="새공·"/>
      <sheetName val="JUCKEY_x0000_"/>
      <sheetName val="하수처리장-토_x0002__x0004__x0004_"/>
      <sheetName val="ఀ᠀갇_x0001__x0000_"/>
      <sheetName val="통합"/>
      <sheetName val="106C0300"/>
      <sheetName val="착공내_x0000__x0000_"/>
      <sheetName val="본체"/>
      <sheetName val="Prabu"/>
      <sheetName val="PESANTREN"/>
      <sheetName val="On Time"/>
      <sheetName val="Cash Flow bulanan"/>
      <sheetName val="Galian 1"/>
      <sheetName val="schbhn"/>
      <sheetName val="schalt"/>
      <sheetName val="schtng"/>
      <sheetName val="HARGA MATERIAL"/>
      <sheetName val=" PE-F-42 MR 9 Manpower"/>
      <sheetName val="유입_x0000_"/>
      <sheetName val="기계공사"/>
      <sheetName val="기초목"/>
      <sheetName val="2_x0000__x0000__x0005_"/>
      <sheetName val="부표怀_x0010_"/>
      <sheetName val="배선DATA"/>
      <sheetName val="개거산출내역"/>
      <sheetName val="화해(장︀跕"/>
      <sheetName val="3.하중산정4_x0000__x0000__x0005__x0000_"/>
      <sheetName val="SORCE1"/>
      <sheetName val="설치중량_4"/>
      <sheetName val="수문일위_4"/>
      <sheetName val="전차선로_물량표3"/>
      <sheetName val="단위가격_3"/>
      <sheetName val="현장관리비_산출내역3"/>
      <sheetName val="내역서_(변경)3"/>
      <sheetName val="_U형배수관3"/>
      <sheetName val="집수정_(우오수)3"/>
      <sheetName val="1_동력공사3"/>
      <sheetName val="자재견적_(대왕)_(2)4"/>
      <sheetName val="단면_(2)3"/>
      <sheetName val="Sheet1_(2)3"/>
      <sheetName val="제출내역_(2)3"/>
      <sheetName val="건______________축3"/>
      <sheetName val="PAD_TR보호대기초3"/>
      <sheetName val="원가근거_3"/>
      <sheetName val="내역서(1__옥외전력_및_수변전설비)3"/>
      <sheetName val="내역서(2__접지_및_피뢰침_설비)3"/>
      <sheetName val="내역서(3__CABLE_TRAY)3"/>
      <sheetName val="내역서(4__가압장_동력)3"/>
      <sheetName val="내역서(5__약품투입동,응집침전지_동력)3"/>
      <sheetName val="내역서(6__여과지_동력)3"/>
      <sheetName val="내역서(7__농축조,농축분배조_동력)3"/>
      <sheetName val="내역서(8__조정농축조,조정농축분배조_동력)3"/>
      <sheetName val="내역서(9__탈리액농축조,탈리액농축분배조_동력)3"/>
      <sheetName val="내역서(10__탈수기동,회수펌프동_동력)3"/>
      <sheetName val="내역서(11__식당_및_창고_전력간선,전열)3"/>
      <sheetName val="내역서(12__식당_및_창고_전등)3"/>
      <sheetName val="내역서(13__가압장_전력간선,전열)3"/>
      <sheetName val="내역서(14__가압장_전등)3"/>
      <sheetName val="내역서(15__여과지_전력간선,전열)3"/>
      <sheetName val="내역서(16__여과지_전등)3"/>
      <sheetName val="내역서(17__각_농축분배조_전등_전열)3"/>
      <sheetName val="내역서(18__옥외_약전_및_방송)3"/>
      <sheetName val="내역서(19__각동_약전_및_방송)3"/>
      <sheetName val="분전반설치비_일위대가3"/>
      <sheetName val="공량(1__옥외전력_및_수변전,_외등설비)3"/>
      <sheetName val="공량(2__접지_및_피뢰침_설비)3"/>
      <sheetName val="공량(3__CABLE_TRAY)3"/>
      <sheetName val="공량(4__가압장_동력)3"/>
      <sheetName val="공량(5__약품투입동,응집침전지_동력)3"/>
      <sheetName val="공량(6__여과지_동력)3"/>
      <sheetName val="공량(7__농축조,농축분배조_동력)3"/>
      <sheetName val="공량(8__조정농축조,조정농축분배조_동력)3"/>
      <sheetName val="공량(9__탈리액농축조,탈리액농축분배조_동력)3"/>
      <sheetName val="공량(10__탈수기동,회수펌프동_동력)3"/>
      <sheetName val="공량(11__식당_및_창고_전력간선,전열)3"/>
      <sheetName val="공량(12__식당_및_창고_전등)3"/>
      <sheetName val="공량(13__가압장_전력간선,전열)3"/>
      <sheetName val="공량(14__가압장_전등)3"/>
      <sheetName val="공량(15__여과지_전력간선,전열)3"/>
      <sheetName val="공량(16__여과지_전등)3"/>
      <sheetName val="공량(17__각_농축분배조_전등_전열)3"/>
      <sheetName val="공량(18__옥외_약전_및_방송)3"/>
      <sheetName val="공량(19__각동_약전_및_방송3"/>
      <sheetName val="산출조서(1_옥외전력_및_수변전,_외등설비)3"/>
      <sheetName val="산출조서(2__접지_및_피뢰침_설비)3"/>
      <sheetName val="산출조서(3__CABLE_TRAY)3"/>
      <sheetName val="산출조서(4__가압장_동력)3"/>
      <sheetName val="산출조서(5__약품투입동,응집침전지_동력)3"/>
      <sheetName val="산출조서(6__여과지_동력)3"/>
      <sheetName val="산출조서(7__농축조,농축분배조_동력)3"/>
      <sheetName val="산출조서(8__조정농축조,조정농축분배조_동력)3"/>
      <sheetName val="산출조서(9__탈리액농축조,탈리액농축분배조_동력)3"/>
      <sheetName val="산출조서(10__탈수기동,회수펌프동_동력)3"/>
      <sheetName val="산출조서(11__식당_및_창고_전력간선,전열)3"/>
      <sheetName val="산출조서(12__식당_및_창고_전등)3"/>
      <sheetName val="산출조서(13__가압장_전력간선,전열)3"/>
      <sheetName val="산출조서(L1__관리동_전등)3"/>
      <sheetName val="산출조서(L2__침사지_전등,전열)3"/>
      <sheetName val="산출조서(15__여과지_전력간선,전열)3"/>
      <sheetName val="산출조서(16__여과지_전등)3"/>
      <sheetName val="산출조서(17__각_농축분배조_전등_전열)3"/>
      <sheetName val="산출조서(18__옥외_약전_및_방송)3"/>
      <sheetName val="산출조서(19__각동_약전_및_방송)3"/>
      <sheetName val="한전_수탁비_계산_내역3"/>
      <sheetName val="CUBICLE설치비_일위대가_3"/>
      <sheetName val="1_토공3"/>
      <sheetName val="전선_및_전선관3"/>
      <sheetName val="원가계산서_3"/>
      <sheetName val="96보완계획7_123"/>
      <sheetName val="상_부3"/>
      <sheetName val="8_PILE__(돌출)3"/>
      <sheetName val="6PILE__(돌출)3"/>
      <sheetName val="수지예산서(세부)_(2)3"/>
      <sheetName val="일반문틀_설치3"/>
      <sheetName val="샌딩_에폭시_도장3"/>
      <sheetName val="1_설계조건3"/>
      <sheetName val="3_하중산정4_지지력3"/>
      <sheetName val="본선_토공_분배표3"/>
      <sheetName val="전화번호DATA_(2001)3"/>
      <sheetName val="공__종__별__집__계__표3"/>
      <sheetName val="일__위__대__가__목__록3"/>
      <sheetName val="일_위_대_가_표3"/>
      <sheetName val="단__가__대__비__표3"/>
      <sheetName val="1공구8_개소3"/>
      <sheetName val="조립식_가설건물3"/>
      <sheetName val="1공구_건정토건_철콘3"/>
      <sheetName val="충돌_내용3"/>
      <sheetName val="토총괄_(2)3"/>
      <sheetName val="석탄2_3물량3"/>
      <sheetName val="준검_내역서3"/>
      <sheetName val="strut_type3"/>
      <sheetName val="A(Rev_3)3"/>
      <sheetName val="3_공통공사대비1"/>
      <sheetName val="_냉각수펌프1"/>
      <sheetName val="사__업__비__수__지__예__산__서1"/>
      <sheetName val="플랜트_설치1"/>
      <sheetName val="수량산출서_갑지1"/>
      <sheetName val="입찰내역 발주처 양식"/>
      <sheetName val="수로교깨기"/>
      <sheetName val="깨기 총괄"/>
      <sheetName val="7.PILE  (돌출)"/>
      <sheetName val="하수처리_x0000__x0000_Ԁ_x0000_"/>
      <sheetName val="집행예산"/>
      <sheetName val="토적계산서"/>
      <sheetName val="내역서(전체)(횡)"/>
      <sheetName val="아이콘"/>
      <sheetName val="역T형(H=6.0) (2)"/>
      <sheetName val="49Ø_x0000_"/>
      <sheetName val="설계단®"/>
      <sheetName val="주입재산출조서"/>
      <sheetName val="잔여세부내역"/>
      <sheetName val="상하차비용(기계상차)"/>
      <sheetName val="수간보호"/>
      <sheetName val="운반비"/>
      <sheetName val="방지책개소별명세"/>
      <sheetName val="간선"/>
      <sheetName val="Supplement2"/>
      <sheetName val="Sensitivity"/>
      <sheetName val="설계기준"/>
      <sheetName val="내역1"/>
      <sheetName val="FB25JN"/>
      <sheetName val="본사공가현황"/>
      <sheetName val="원가계산서(변경)"/>
      <sheetName val="총투입계"/>
      <sheetName val="[내역.XLS]A__MSOffice_Excel_wo_23"/>
      <sheetName val="DATA(내업)"/>
      <sheetName val="2Ვ쭻"/>
      <sheetName val="중기일위대가"/>
      <sheetName val="예산변경사항"/>
      <sheetName val="INSTR"/>
      <sheetName val="1.설Ꙩօ됨"/>
      <sheetName val="재료"/>
      <sheetName val="[내역.XLS]석탄2쎕々/_x0000_"/>
      <sheetName val="Hauptdaten"/>
      <sheetName val="COPk_x0000__x0000__x0001_Ԁ"/>
      <sheetName val="Macro(차단기)"/>
      <sheetName val="원가계산서(남측)"/>
      <sheetName val="9호관로"/>
      <sheetName val="부하집계표"/>
      <sheetName val="식재가격"/>
      <sheetName val="식재총괄"/>
      <sheetName val="청주(철골발주의뢰서)"/>
      <sheetName val="남양주댠가표"/>
      <sheetName val="DAN"/>
      <sheetName val="철콘공사"/>
      <sheetName val="상반기손익차2총괄"/>
      <sheetName val="2.대외공문"/>
      <sheetName val="투찰금액"/>
      <sheetName val="단가(1)"/>
      <sheetName val="자  재"/>
      <sheetName val="건축외주"/>
      <sheetName val="웅진교-S2"/>
      <sheetName val="주소록"/>
      <sheetName val="단가 "/>
      <sheetName val="가스"/>
      <sheetName val="자동차폐수처리장"/>
      <sheetName val="하부철근수량"/>
      <sheetName val="제경비율"/>
      <sheetName val="주공기준"/>
      <sheetName val="유림총괄"/>
      <sheetName val="b_balju"/>
      <sheetName val="기본1"/>
      <sheetName val="수정일위대가"/>
      <sheetName val="금광1터널"/>
      <sheetName val="포장재료집계표"/>
      <sheetName val="포장면적산출"/>
      <sheetName val="포장수량집계"/>
      <sheetName val="이름정의"/>
      <sheetName val="_x0000__x0000__x0000__x0004__x0000_"/>
      <sheetName val="설계 갑지"/>
      <sheetName val="접속도로1"/>
      <sheetName val="선로정수계산"/>
      <sheetName val="기성내역서표지"/>
      <sheetName val="골프장예산"/>
      <sheetName val="변수"/>
      <sheetName val="BOX"/>
      <sheetName val="기존단가 (2)"/>
      <sheetName val="직노"/>
      <sheetName val="매매"/>
      <sheetName val="전신"/>
      <sheetName val="을지"/>
      <sheetName val="산출금액내역"/>
      <sheetName val="산1~6"/>
      <sheetName val="조ﱍ"/>
      <sheetName val="[내역.XLS]A__MSOffice_Excel_wo_27"/>
      <sheetName val="[내역.XLS]A__MSOffice_Excel_wo_24"/>
      <sheetName val="[내역.XLS]A__MSOffice_Excel_wo_25"/>
      <sheetName val="[내역.XLS]A__MSOffice_Excel_wo_26"/>
      <sheetName val="[내역.XLS]A__MSOffice_Excel_wo_31"/>
      <sheetName val="[내역.XLS]A__MSOffice_Excel_wo_28"/>
      <sheetName val="[내역.XLS]A__MSOffice_Excel_wo_29"/>
      <sheetName val="[내역.XLS]A__MSOffice_Excel_wo_30"/>
      <sheetName val="[내역.XLS]A__MSOffice_Excel_wo_32"/>
      <sheetName val="[내역.XLS]A__MSOffice_Excel_wo_33"/>
      <sheetName val="부대공Ⅱ"/>
      <sheetName val=" 상부공통집계(총괄)"/>
      <sheetName val="[내역.XLS]A__MSOffice_Excel_wo_39"/>
      <sheetName val="[내역.XLS]A__MSOffice_Excel_wo_34"/>
      <sheetName val="[내역.XLS]A__MSOffice_Excel_wo_35"/>
      <sheetName val="[내역.XLS]A__MSOffice_Excel_wo_36"/>
      <sheetName val="[내역.XLS]A__MSOffice_Excel_wo_37"/>
      <sheetName val="[내역.XLS]A__MSOffice_Excel_wo_38"/>
      <sheetName val="[내역.XLS]A__MSOffice_Excel_wo_40"/>
      <sheetName val="[내역.XLS]A__MSOffice_Excel_wo_45"/>
      <sheetName val="냉연집ç"/>
      <sheetName val="식재일위"/>
      <sheetName val="기계설비"/>
      <sheetName val="저"/>
      <sheetName val="[내역.XLS]A__MSOffice_Excel_wo_44"/>
      <sheetName val="[내역.XLS]A__MSOffice_Excel_wo_41"/>
      <sheetName val="[내역.XLS]A__MSOffice_Excel_wo_42"/>
      <sheetName val="[내역.XLS]A__MSOffice_Excel_wo_43"/>
      <sheetName val="유림콘도"/>
      <sheetName val="[내역.XLS]A__MSOffice_Excel_wo_54"/>
      <sheetName val="[내역.XLS]A__MSOffice_Excel_wo_46"/>
      <sheetName val="[내역.XLS]A__MSOffice_Excel_wo_47"/>
      <sheetName val="[내역.XLS]A__MSOffice_Excel_wo_48"/>
      <sheetName val="[내역.XLS]A__MSOffice_Excel_wo_49"/>
      <sheetName val="[내역.XLS]A__MSOffice_Excel_wo_50"/>
      <sheetName val="[내역.XLS]A__MSOffice_Excel_wo_51"/>
      <sheetName val="[내역.XLS]A__MSOffice_Excel_wo_52"/>
      <sheetName val="[내역.XLS]A__MSOffice_Excel_wo_53"/>
      <sheetName val="[내역.XLS]A__MSOffice_Excel_wo_60"/>
      <sheetName val="[내역.XLS]A__MSOffice_Excel_wo_55"/>
      <sheetName val="[내역.XLS]A__MSOffice_Excel_wo_56"/>
      <sheetName val="[내역.XLS]A__MSOffice_Excel_wo_57"/>
      <sheetName val="[내역.XLS]A__MSOffice_Excel_wo_58"/>
      <sheetName val="[내역.XLS]A__MSOffice_Excel_wo_59"/>
      <sheetName val="차선도색(1)"/>
      <sheetName val="3.공통공사??"/>
      <sheetName val="정??_x0005_"/>
      <sheetName val="패널"/>
      <sheetName val="1-6(반품내역)"/>
      <sheetName val="건축공사 집계표"/>
      <sheetName val="골조"/>
      <sheetName val="0226"/>
      <sheetName val="부속동"/>
      <sheetName val="돈암사업"/>
      <sheetName val="동력"/>
      <sheetName val="변압기"/>
      <sheetName val="BM"/>
      <sheetName val="1_설계기준3"/>
      <sheetName val="입출재고현황_(2)1"/>
      <sheetName val="설_계1"/>
      <sheetName val="BSD_(2)1"/>
      <sheetName val="차집관로,_중계펌프장원가3"/>
      <sheetName val="차집관로,_중계펌프장3"/>
      <sheetName val="B_O_M1"/>
      <sheetName val="실행예산(97_12_17)3"/>
      <sheetName val="S_중기사용료3"/>
      <sheetName val="3_바닥판설계1"/>
      <sheetName val="보온_회사분1"/>
      <sheetName val="RING_WALL1"/>
      <sheetName val="G_R300경비1"/>
      <sheetName val="1_취수장1"/>
      <sheetName val="중기조종사_단위단가1"/>
      <sheetName val="LRT_Style_BOQ1"/>
      <sheetName val="세골재__T2_변경_현황1"/>
      <sheetName val="TOWER_12TON3"/>
      <sheetName val="TOWER_10TON3"/>
      <sheetName val="환경기계공정표_(3)1"/>
      <sheetName val="1062-X방향_1"/>
      <sheetName val="1_레미콘집계1"/>
      <sheetName val="2_아스콘집계1"/>
      <sheetName val="3_보도집계1"/>
      <sheetName val="4_보차도경계석및_도로경계블럭1"/>
      <sheetName val="Ⅰ_골재집계_1"/>
      <sheetName val="청구서_(별지)(3차분)1"/>
      <sheetName val="P_M_별1"/>
      <sheetName val="배관배선_단가조사1"/>
      <sheetName val="4_포장집계1"/>
      <sheetName val="3련_BOX"/>
      <sheetName val="제당_(13신규)원도급내역"/>
      <sheetName val="제당_(14신규)원도급내역"/>
      <sheetName val="제당_(13신규)하도급내역"/>
      <sheetName val="제당_(14신규)하도급내역_"/>
      <sheetName val="여수토방수로_(13신규)원도급내역"/>
      <sheetName val="여수토방수로_(14신규)원도급내역"/>
      <sheetName val="여수토방수로_(13신규)하도급내역_"/>
      <sheetName val="여수토방수로_(14신규)하도급내역_"/>
      <sheetName val="이설도로_(14신규)원도급내역_"/>
      <sheetName val="이설도로_(14신규)하도급내역"/>
      <sheetName val="2호이설도로_(14신규)원도급내역"/>
      <sheetName val="2호이설도로(하도급내역)_"/>
      <sheetName val="2호이설도로_(14신규)하도급내역"/>
      <sheetName val="사통(하도급내역)_"/>
      <sheetName val="제1호용수지선_(하도급)"/>
      <sheetName val="3BL공동구_수량"/>
      <sheetName val="Requirement(Work_Crew)1"/>
      <sheetName val="2_단면가정"/>
      <sheetName val="6_7_8_우물통"/>
      <sheetName val="1_설"/>
      <sheetName val="1_설Ā"/>
      <sheetName val="1_설壆⿜"/>
      <sheetName val="SUMMARY_"/>
      <sheetName val="SUMMARY__(2)"/>
      <sheetName val="설명(1~8)_"/>
      <sheetName val="EKOG10_(2)"/>
      <sheetName val="노원열병합__건축공사기성내역서"/>
      <sheetName val="3__GROUNDING_SYSTEM"/>
      <sheetName val="1_경관조명산출"/>
      <sheetName val="1_경관조명산출집계"/>
      <sheetName val="b_balj彀"/>
      <sheetName val="b_balj㻀"/>
      <sheetName val="Baby일닑⾸"/>
      <sheetName val="IRR_sponsor"/>
      <sheetName val="2_223M_due_to_adj_profit"/>
      <sheetName val="간접비_총괄표"/>
      <sheetName val="co-no_2"/>
      <sheetName val="personnel_loading"/>
      <sheetName val="INPUT_DATA_HERE"/>
      <sheetName val="bridge_#_1"/>
      <sheetName val="Existing_PC_Pavement"/>
      <sheetName val="마-2_전화"/>
      <sheetName val="자재_집계표"/>
      <sheetName val="I_설계조건"/>
      <sheetName val="ENE-CAL_1"/>
      <sheetName val="5_모델링"/>
      <sheetName val="L형옹벽"/>
      <sheetName val="설산1_나"/>
      <sheetName val="1_공사원가"/>
      <sheetName val="3_공통공사1"/>
      <sheetName val="내역갑지"/>
      <sheetName val="증감표"/>
      <sheetName val="원가계산서(증감)"/>
      <sheetName val="원가계산서 (변경)"/>
      <sheetName val="내역서(변경)"/>
      <sheetName val="Macro(전기)"/>
      <sheetName val="방음벽기초"/>
      <sheetName val="TinhGiaNC"/>
      <sheetName val="VCBo"/>
      <sheetName val="DMCP"/>
      <sheetName val="BocXep"/>
      <sheetName val="TinhGiaMTC"/>
      <sheetName val="TH N.Cong"/>
      <sheetName val="VCThuy"/>
      <sheetName val="Gia cuoc moi"/>
      <sheetName val="Bang gia cuoc"/>
      <sheetName val="Bu nhien lieu"/>
      <sheetName val="현설갑지"/>
      <sheetName val="[내역.XLS]A__MSOffice_Excel_wo_62"/>
      <sheetName val="설계단Ä"/>
      <sheetName val="간접비총_x0000_"/>
      <sheetName val="Medagama"/>
      <sheetName val="하도급대비"/>
      <sheetName val="BQMPALOC"/>
      <sheetName val="설비원가"/>
      <sheetName val="[내역.XLS]A__MSOffice_Excel_wo_61"/>
      <sheetName val="[내역.XLS]A__MSOffice_Excel_wo_63"/>
      <sheetName val="[내역.XLS]A__MSOffice_Excel_wo_64"/>
      <sheetName val="[내역.XLS]A__MSOffice_Excel_wo_65"/>
      <sheetName val="[내역.XLS]A__MSOffice_Excel_wo_67"/>
      <sheetName val="[내역.XLS]A__MSOffice_Excel_wo_66"/>
      <sheetName val="[내역.XLS]A__MSOffice_Excel_wo_68"/>
      <sheetName val="[내역.XLS]A__MSOffice_Excel_wo_71"/>
      <sheetName val="[내역.XLS]A__MSOffice_Excel_wo_69"/>
      <sheetName val="[내역.XLS]A__MSOffice_Excel_wo_70"/>
      <sheetName val="[내역.XLS]A__MSOffice_Excel_wo_73"/>
      <sheetName val="[내역.XLS]A__MSOffice_Excel_wo_72"/>
      <sheetName val="[내역.XLS]A__MSOffice_Excel_wo_76"/>
      <sheetName val="[내역.XLS]A__MSOffice_Excel_wo_74"/>
      <sheetName val="[내역.XLS]A__MSOffice_Excel_wo_75"/>
      <sheetName val="[내역.XLS]A__MSOffice_Excel_wo_77"/>
      <sheetName val="[내역.XLS]A__MSOffice_Excel_wo_83"/>
      <sheetName val="[내역.XLS]A__MSOffice_Excel_wo_78"/>
      <sheetName val="[내역.XLS]A__MSOffice_Excel_wo_79"/>
      <sheetName val="[내역.XLS]A__MSOffice_Excel_wo_80"/>
      <sheetName val="[내역.XLS]A__MSOffice_Excel_wo_81"/>
      <sheetName val="[내역.XLS]A__MSOffice_Excel_wo_82"/>
      <sheetName val="[내역.XLS]A__MSOffice_Excel_wo_84"/>
      <sheetName val="[내역.XLS]A__MSOffice_Excel_wo_89"/>
      <sheetName val="[내역.XLS]A__MSOffice_Excel_wo_85"/>
      <sheetName val="[내역.XLS]A__MSOffice_Excel_wo_86"/>
      <sheetName val="[내역.XLS]A__MSOffice_Excel_wo_87"/>
      <sheetName val="[내역.XLS]A__MSOffice_Excel_wo_88"/>
      <sheetName val="[내역.XLS]A__MSOffice_Excel_wo_91"/>
      <sheetName val="[내역.XLS]A__MSOffice_Excel_wo_90"/>
      <sheetName val="Benchmark"/>
      <sheetName val="Vari by Vendor"/>
      <sheetName val="백분율"/>
      <sheetName val="D-3109"/>
      <sheetName val="8-31-98"/>
      <sheetName val="worksheet inchican"/>
      <sheetName val="combined 9-30"/>
      <sheetName val="0000"/>
      <sheetName val="TRADUCTION LISTES"/>
      <sheetName val="TOSHIBA-Structure"/>
      <sheetName val="Arch"/>
      <sheetName val="h-013211-2"/>
      <sheetName val="float&amp;bear"/>
      <sheetName val="Kfracture"/>
      <sheetName val="VC2 10.99"/>
      <sheetName val="CIM"/>
      <sheetName val="Forecast"/>
      <sheetName val="PM"/>
      <sheetName val="CONPRIS"/>
      <sheetName val="Flour WH"/>
      <sheetName val="CPA_EQP"/>
      <sheetName val="ind'l cp"/>
      <sheetName val="LLEGADA"/>
      <sheetName val="Land Dev't. Ph-1"/>
      <sheetName val="Bored Pile"/>
      <sheetName val="ﾄﾞﾊﾞｲFUEL GAS追見"/>
      <sheetName val="BD"/>
      <sheetName val="THISWORKSHEET"/>
      <sheetName val="UPA(Part C,D,E,G,H)"/>
      <sheetName val="UPA(Part F)"/>
      <sheetName val="Rate Analysis"/>
      <sheetName val="REBAR"/>
      <sheetName val="COA-17"/>
      <sheetName val="C-18"/>
      <sheetName val="Equipt Rental"/>
      <sheetName val="LABOR"/>
      <sheetName val="eqpmt"/>
      <sheetName val="mat'ls"/>
      <sheetName val="hauling"/>
      <sheetName val="UC"/>
      <sheetName val="structural ratios"/>
      <sheetName val="ok slab on grade"/>
      <sheetName val="Assump (Static)"/>
      <sheetName val="main1"/>
      <sheetName val="Direct Cost Summary"/>
      <sheetName val="COA"/>
      <sheetName val="2.2 STAFF Scedule"/>
      <sheetName val="95삼성급(본사)"/>
      <sheetName val="9-1차이내역"/>
      <sheetName val="주관사업"/>
      <sheetName val="PRO_DCI"/>
      <sheetName val="INST_DCI"/>
      <sheetName val="HVAC_DCI"/>
      <sheetName val="PIPE_DCI"/>
      <sheetName val="Change Order Log"/>
      <sheetName val="UPA"/>
      <sheetName val="Material_Database"/>
      <sheetName val="TRUCK HAUL CYCLE-waste"/>
      <sheetName val="2.2 띠장의 설계"/>
      <sheetName val="Rebars"/>
      <sheetName val="INTERIOR WALLS"/>
      <sheetName val="Front Page"/>
      <sheetName val="HaulingLine hardware"/>
      <sheetName val="formul"/>
      <sheetName val="STATUS REPORT"/>
      <sheetName val="WORKER"/>
      <sheetName val="Tension"/>
      <sheetName val="부서별(배부후)_계획"/>
      <sheetName val="DESIGN CRITERIA"/>
      <sheetName val="cable-data"/>
      <sheetName val="정리내역"/>
      <sheetName val="공사비 내역 (가)"/>
      <sheetName val="[내역.XLS]A__MSOffice_Excel_wo_93"/>
      <sheetName val="건축집계표이수"/>
      <sheetName val="건축집계합계"/>
      <sheetName val="당정동경상이수"/>
      <sheetName val="당정동공통이수"/>
      <sheetName val="입찰결과보고"/>
      <sheetName val="[내역.XLS]A__MSOffice_Excel_wo_92"/>
      <sheetName val="[내역.XLS]A__MSOffice_Excel_wo_94"/>
      <sheetName val="[내역.XLS]A__MSOffice_Excel_wo_99"/>
      <sheetName val="[내역.XLS]A__MSOffice_Excel_wo_95"/>
      <sheetName val="[내역.XLS]A__MSOffice_Excel_wo_96"/>
      <sheetName val="[내역.XLS]A__MSOffice_Excel_wo_97"/>
      <sheetName val="[내역.XLS]A__MSOffice_Excel_wo_98"/>
      <sheetName val="[내역.XLS]A__MSOffice_Excel_w_100"/>
      <sheetName val="Sheet17"/>
      <sheetName val="구조물공수량집계표 (2)"/>
      <sheetName val="[내역.XLS]A__MSOffice_Excel_w_118"/>
      <sheetName val="[내역.XLS]A__MSOffice_Excel_w_117"/>
      <sheetName val="[내역.XLS]A__MSOffice_Excel_w_102"/>
      <sheetName val="[내역.XLS]A__MSOffice_Excel_w_101"/>
      <sheetName val="[내역.XLS]A__MSOffice_Excel_w_103"/>
      <sheetName val="[내역.XLS]A__MSOffice_Excel_w_104"/>
      <sheetName val="[내역.XLS]A__MSOffice_Excel_w_105"/>
      <sheetName val="[내역.XLS]A__MSOffice_Excel_w_106"/>
      <sheetName val="[내역.XLS]A__MSOffice_Excel_w_107"/>
      <sheetName val="[내역.XLS]A__MSOffice_Excel_w_108"/>
      <sheetName val="[내역.XLS]A__MSOffice_Excel_w_109"/>
      <sheetName val="[내역.XLS]A__MSOffice_Excel_w_111"/>
      <sheetName val="[내역.XLS]A__MSOffice_Excel_w_110"/>
      <sheetName val="[내역.XLS]A__MSOffice_Excel_w_113"/>
      <sheetName val="[내역.XLS]A__MSOffice_Excel_w_112"/>
      <sheetName val="[내역.XLS]A__MSOffice_Excel_w_114"/>
      <sheetName val="[내역.XLS]A__MSOffice_Excel_w_115"/>
      <sheetName val="[내역.XLS]A__MSOffice_Excel_w_116"/>
      <sheetName val="[내역.XLS]A__MSOffice_Excel_w_125"/>
      <sheetName val="[내역.XLS]A__MSOffice_Excel_w_119"/>
      <sheetName val="[내역.XLS]A__MSOffice_Excel_w_120"/>
      <sheetName val="[내역.XLS]A__MSOffice_Excel_w_121"/>
      <sheetName val="[내역.XLS]A__MSOffice_Excel_w_122"/>
      <sheetName val="[내역.XLS]A__MSOffice_Excel_w_123"/>
      <sheetName val="[내역.XLS]A__MSOffice_Excel_w_124"/>
      <sheetName val="[내역.XLS]A__MSOffice_Excel_w_132"/>
      <sheetName val="[내역.XLS]A__MSOffice_Excel_w_126"/>
      <sheetName val="[내역.XLS]A__MSOffice_Excel_w_127"/>
      <sheetName val="[내역.XLS]A__MSOffice_Excel_w_128"/>
      <sheetName val="[내역.XLS]A__MSOffice_Excel_w_129"/>
      <sheetName val="[내역.XLS]A__MSOffice_Excel_w_130"/>
      <sheetName val="[내역.XLS]A__MSOffice_Excel_w_131"/>
      <sheetName val="[내역.XLS]A__MSOffice_Excel_w_135"/>
      <sheetName val="[내역.XLS]A__MSOffice_Excel_w_133"/>
      <sheetName val="[내역.XLS]A__MSOffice_Excel_w_134"/>
      <sheetName val="가도q"/>
      <sheetName val="[내역.XLS]A__MSOffice_Excel_w_169"/>
      <sheetName val="1SGATE97"/>
      <sheetName val="가⣐鳋"/>
      <sheetName val="가颌亸"/>
      <sheetName val="4)유동표"/>
      <sheetName val="연장조서"/>
      <sheetName val="산근"/>
      <sheetName val="아파트 기성내역서"/>
      <sheetName val="1. 설계조건 2.단면가정 3. 하중계산"/>
      <sheetName val="DATA 입력란"/>
      <sheetName val="방배동내역(리라)"/>
      <sheetName val="마감사양"/>
      <sheetName val="부대공사총괄"/>
      <sheetName val="건축공사집계표"/>
      <sheetName val="공통가설"/>
      <sheetName val="현장경비"/>
      <sheetName val="방배동내역 (총괄)"/>
      <sheetName val="아스팔트 포장총괄집계표"/>
      <sheetName val="[내역.XLS]A__MSOffice_Excel_w_136"/>
      <sheetName val="[내역.XLS]A__MSOffice_Excel_w_137"/>
      <sheetName val="[내역.XLS]A__MSOffice_Excel_w_138"/>
      <sheetName val="[내역.XLS]A__MSOffice_Excel_w_139"/>
      <sheetName val="단면"/>
      <sheetName val="당진1,2호기전선관설치및접지4차공사내역서-을지"/>
      <sheetName val="[내역.XLS]A__MSOffice_Excel_w_148"/>
      <sheetName val="[내역.XLS]A__MSOffice_Excel_w_147"/>
      <sheetName val="thao-go"/>
      <sheetName val="[내역.XLS]A__MSOffice_Excel_w_140"/>
      <sheetName val="[내역.XLS]A__MSOffice_Excel_w_146"/>
      <sheetName val="[내역.XLS]A__MSOffice_Excel_w_141"/>
      <sheetName val="[내역.XLS]A__MSOffice_Excel_w_142"/>
      <sheetName val="[내역.XLS]A__MSOffice_Excel_w_143"/>
      <sheetName val="[내역.XLS]A__MSOffice_Excel_w_144"/>
      <sheetName val="[내역.XLS]A__MSOffice_Excel_w_145"/>
      <sheetName val="입력DATA"/>
      <sheetName val="토공수량집계"/>
      <sheetName val="안산기계장치"/>
      <sheetName val="J형측구단위수량"/>
      <sheetName val="운E"/>
      <sheetName val="[내역.XLS]A__MSOffice_Excel_w_149"/>
      <sheetName val="[내역.XLS]A__MSOffice_Excel_w_150"/>
      <sheetName val="[내역.XLS]A__MSOffice_Excel_w_151"/>
      <sheetName val="[내역.XLS]A__MSOffice_Excel_w_164"/>
      <sheetName val="[내역.XLS]A__MSOffice_Excel_w_152"/>
      <sheetName val="[내역.XLS]A__MSOffice_Excel_w_153"/>
      <sheetName val="[내역.XLS]A__MSOffice_Excel_w_154"/>
      <sheetName val="[내역.XLS]A__MSOffice_Excel_w_156"/>
      <sheetName val="[내역.XLS]A__MSOffice_Excel_w_155"/>
      <sheetName val="[내역.XLS]A__MSOffice_Excel_w_157"/>
      <sheetName val="[내역.XLS]A__MSOffice_Excel_w_160"/>
      <sheetName val="[내역.XLS]A__MSOffice_Excel_w_158"/>
      <sheetName val="[내역.XLS]A__MSOffice_Excel_w_159"/>
      <sheetName val="[내역.XLS]A__MSOffice_Excel_w_161"/>
      <sheetName val="[내역.XLS]A__MSOffice_Excel_w_162"/>
      <sheetName val="[내역.XLS]A__MSOffice_Excel_w_163"/>
      <sheetName val="[내역.XLS]A__MSOffice_Excel_w_165"/>
      <sheetName val="[내역.XLS]A__MSOffice_Excel_w_168"/>
      <sheetName val="[내역.XLS]A__MSOffice_Excel_w_166"/>
      <sheetName val="[내역.XLS]A__MSOffice_Excel_w_167"/>
      <sheetName val="[내역.XLS]A__MSOffice_Excel_w_170"/>
      <sheetName val="[내역.XLS]A__MSOffice_Excel_w_171"/>
      <sheetName val="[내역.XLS]A__MSOffice_Excel_w_172"/>
      <sheetName val="단가조_x0000_"/>
      <sheetName val="입력0_x0000_"/>
      <sheetName val="모니터링"/>
      <sheetName val="석탄2_x0000__x0000_Ԁ_x0000_"/>
      <sheetName val="집수정"/>
      <sheetName val="제비율"/>
      <sheetName val="일위대가목록"/>
      <sheetName val="신_x0000__x0000_Ԁ"/>
      <sheetName val="1.CB"/>
      <sheetName val="단위세대물량"/>
      <sheetName val="적용단가"/>
      <sheetName val="현장관리비"/>
      <sheetName val="총집계2"/>
      <sheetName val="변경내역서 (1단)산정회관"/>
      <sheetName val="치수표"/>
      <sheetName val="설계단넼"/>
      <sheetName val="집계표(육_x0000__x0000_"/>
      <sheetName val="관보호공조서"/>
      <sheetName val="변압기용량"/>
      <sheetName val="전압조건"/>
      <sheetName val="전압(성남)"/>
      <sheetName val="부하조건"/>
      <sheetName val="LOPCALC"/>
      <sheetName val="부하_성남_"/>
      <sheetName val="원가도공 (3)"/>
      <sheetName val="원가도공 (2)"/>
      <sheetName val="수배전원가"/>
      <sheetName val="수배전반"/>
      <sheetName val="수배전단가"/>
      <sheetName val="등기구내역"/>
      <sheetName val="발전기집계"/>
      <sheetName val="분전반일위대가"/>
      <sheetName val="일위대가 "/>
      <sheetName val="인공산출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인허가수행 Schedule"/>
      <sheetName val="공통(20-91)"/>
      <sheetName val="부하LOAD"/>
      <sheetName val="가설건물"/>
      <sheetName val="외천교"/>
      <sheetName val="조도계산서 (도서)"/>
      <sheetName val="토목변경"/>
      <sheetName val="관리사무소"/>
      <sheetName val="한강운반비"/>
      <sheetName val="설계예산서"/>
      <sheetName val="조명율표"/>
      <sheetName val="적용단위길이"/>
      <sheetName val="1"/>
      <sheetName val="7.1유효폭"/>
      <sheetName val="SUNGNAM1"/>
      <sheetName val="전기실및집수정"/>
      <sheetName val="여흥"/>
      <sheetName val="단가정보"/>
      <sheetName val="INPUT DATA"/>
      <sheetName val="CSTSUM"/>
      <sheetName val="금긋기 및 절단"/>
      <sheetName val="자재테이블"/>
      <sheetName val="기타유틸리티설비"/>
      <sheetName val="토공및부대2차"/>
      <sheetName val="결선list"/>
      <sheetName val="TRE TABLE"/>
      <sheetName val="BQ"/>
      <sheetName val="L_RPTA05_목록"/>
      <sheetName val="L-type"/>
      <sheetName val="단가대비표 (3)"/>
      <sheetName val="전력구구조물산근"/>
      <sheetName val="소요자재"/>
      <sheetName val="cost"/>
      <sheetName val="발신정보"/>
      <sheetName val="일위대가내역"/>
      <sheetName val="오산갈곳"/>
      <sheetName val="품셈기준"/>
      <sheetName val="ITEM"/>
      <sheetName val="96작생능"/>
      <sheetName val="MEXICO-C"/>
      <sheetName val="c_balju"/>
      <sheetName val="중기사용료"/>
      <sheetName val="1공구(을)"/>
      <sheetName val="품목납기"/>
      <sheetName val="001"/>
      <sheetName val="주간기성"/>
      <sheetName val="적용토목"/>
      <sheetName val="공정표"/>
      <sheetName val="공사원가계산서"/>
      <sheetName val="단중표"/>
      <sheetName val="Import"/>
      <sheetName val="횡배수관단위수량"/>
      <sheetName val="맨홀토공수량"/>
      <sheetName val="수질정화시설"/>
      <sheetName val="품의서"/>
      <sheetName val="환율"/>
      <sheetName val="제잡비계산"/>
      <sheetName val="시설물총괄"/>
      <sheetName val="건축총괄"/>
      <sheetName val="식재"/>
      <sheetName val="타공종이기"/>
      <sheetName val="첨부"/>
      <sheetName val="GTG TR PIT"/>
      <sheetName val="조도계산서 _도서_"/>
      <sheetName val="CalcuSheet"/>
      <sheetName val="조명율데이타"/>
      <sheetName val="CRF"/>
      <sheetName val="현장지지물물량"/>
      <sheetName val="예정공정표"/>
      <sheetName val="총계"/>
      <sheetName val="발전기계산서"/>
      <sheetName val="guard(mac)"/>
      <sheetName val="Proposal"/>
      <sheetName val="견적시담(송포2공구)"/>
      <sheetName val="FEXS"/>
      <sheetName val="환율-LIBOR"/>
      <sheetName val="산#2-1 (2)"/>
      <sheetName val=" 견적서"/>
      <sheetName val="인허가수행_Schedule"/>
      <sheetName val="원가도공_(3)"/>
      <sheetName val="원가도공_(2)"/>
      <sheetName val="일위대가_"/>
      <sheetName val="노무비조정_(%)"/>
      <sheetName val="내역서_(2)"/>
      <sheetName val="101방송기초_"/>
      <sheetName val="102자탐기초_"/>
      <sheetName val="내역서_(상가)"/>
      <sheetName val="분전반일위대가_(상가)"/>
      <sheetName val="일위대가__(상가)"/>
      <sheetName val="인공산출서_(상가)"/>
      <sheetName val="수량산출_(상가)"/>
      <sheetName val="단가조사서_(상가)"/>
      <sheetName val="조도계산서_(도서)"/>
      <sheetName val="7_1유효폭"/>
      <sheetName val="단가대비표_(3)"/>
      <sheetName val="산#2-1_(2)"/>
      <sheetName val="횡배위치"/>
      <sheetName val="ilch"/>
      <sheetName val="추가및 공제(방파제)"/>
      <sheetName val="다이꾸"/>
      <sheetName val="49단가"/>
      <sheetName val="TABLE"/>
      <sheetName val="양식"/>
      <sheetName val="보차도경계석"/>
      <sheetName val="실행품의서"/>
      <sheetName val="주식"/>
      <sheetName val="EQUIP LIST"/>
      <sheetName val="목록"/>
      <sheetName val="mesc"/>
      <sheetName val="기초대가"/>
      <sheetName val="D-3503"/>
      <sheetName val="CNC810M"/>
      <sheetName val="지진시"/>
      <sheetName val="HRSG SMALL07220"/>
      <sheetName val="Ç¥Áö"/>
      <sheetName val="º¯¾Ð±â¿ë·®"/>
      <sheetName val="Àü¾ÐÁ¶°Ç"/>
      <sheetName val="Àü¾Ð(¼º³²)"/>
      <sheetName val="ºÎÇÏÁ¶°Ç"/>
      <sheetName val="ºÎÇÏ(¼º³²)"/>
      <sheetName val="°øÅë(20-91)"/>
      <sheetName val="ºÎÇÏ_¼º³²_"/>
      <sheetName val="ÀÎÇã°¡¼öÇà Schedule"/>
      <sheetName val="ºÎÇÏLOAD"/>
      <sheetName val="7.1À¯È¿Æø"/>
      <sheetName val="°©Áö"/>
      <sheetName val="¿ø°¡µµ°ø (3)"/>
      <sheetName val="¿ø°¡µµ°ø (2)"/>
      <sheetName val="Áö±ÞÀÚÀç"/>
      <sheetName val="¼ö¹èÀü¿ø°¡"/>
      <sheetName val="¼ö¹èÀü¹Ý"/>
      <sheetName val="¼ö¹èÀü´Ü°¡"/>
      <sheetName val="µî±â±¸³»¿ª"/>
      <sheetName val="¹ßÀü±âÁý°è"/>
      <sheetName val="Áý°èÇ¥"/>
      <sheetName val="³»¿ª¼­"/>
      <sheetName val="ºÐÀü¹ÝÀÏÀ§´ë°¡"/>
      <sheetName val="ÀÏÀ§´ë°¡ "/>
      <sheetName val="ÀÎ°ø»êÃâ¼­"/>
      <sheetName val="¼ö·®»êÃâ"/>
      <sheetName val="´Ü°¡Á¶»ç¼­"/>
      <sheetName val="¼Ò¹æ³»¿ª"/>
      <sheetName val="³ë¹«ºñÁ¶Á¤ (%)"/>
      <sheetName val="´Ü°¡´ëºñÇ¥"/>
      <sheetName val="³»¿ª¼­ (2)"/>
      <sheetName val="»êÃâÁý°è"/>
      <sheetName val="101ÀÚÅ½±âÃÊ"/>
      <sheetName val="101À¯µµµî±âÃÊ"/>
      <sheetName val="101¹æ¼Û±âÃÊ "/>
      <sheetName val="102ÀÚÅ½±âÃÊ "/>
      <sheetName val="102À¯µµµî±âÃÊ"/>
      <sheetName val="102¹æ¼Û±âÃÊ"/>
      <sheetName val="103ÀÚÅ½±âÃÊ"/>
      <sheetName val="103À¯µµµî±âÃÊ"/>
      <sheetName val="103¹æ¼Û±âÃÊ"/>
      <sheetName val="104ÀÚÅ½±âÃÊ"/>
      <sheetName val="104À¯µµµî±âÃÊ"/>
      <sheetName val="104¹æ¼Û±âÃÊ"/>
      <sheetName val="105ÀÚÅ½±âÃÊ"/>
      <sheetName val="105À¯µµµî±âÃÊ"/>
      <sheetName val="105¹æ¼Û±âÃÊ"/>
      <sheetName val="106ÀÚÅ½±âÃÊ"/>
      <sheetName val="106À¯µµµî±âÃÊ"/>
      <sheetName val="106¹æ¼Û±âÃÊ"/>
      <sheetName val="107ÀÚÅ½±âÃÊ"/>
      <sheetName val="107À¯µµµî±âÃÊ"/>
      <sheetName val="107¹æ¼Û±âÃÊ"/>
      <sheetName val="¿Á¿ÜÀÚÅ½±âÃÊ"/>
      <sheetName val="±Ù»ýÀÚÅ½±âÃÊ"/>
      <sheetName val="³»¿ª¼­ (»ó°¡)"/>
      <sheetName val="ºÐÀü¹ÝÀÏÀ§´ë°¡ (»ó°¡)"/>
      <sheetName val="ÀÏÀ§´ë°¡  (»ó°¡)"/>
      <sheetName val="ÀÎ°ø»êÃâ¼­ (»ó°¡)"/>
      <sheetName val="¼ö·®»êÃâ (»ó°¡)"/>
      <sheetName val="´Ü°¡Á¶»ç¼­ (»ó°¡)"/>
      <sheetName val="L_RPTA05_¸ñ·Ï"/>
      <sheetName val="³¯°³º®¼ö·®Ç¥"/>
      <sheetName val="Á¶µµ°è»ê¼­ (µµ¼­)"/>
      <sheetName val="Áß±âÀÏÀ§´ë°¡"/>
      <sheetName val="´ÙÀÌ²Ù"/>
      <sheetName val="INPUT_DATA"/>
      <sheetName val="TRE_TABLE"/>
      <sheetName val="금긋기_및_절단"/>
      <sheetName val="GTG_TR_PIT"/>
      <sheetName val="조도계산서__도서_"/>
      <sheetName val="Param"/>
      <sheetName val="기성집계"/>
      <sheetName val="W-현원가"/>
      <sheetName val="1.우편집중내역서"/>
      <sheetName val="배수관공"/>
      <sheetName val="프랜트면허"/>
      <sheetName val="현황산출서"/>
      <sheetName val="분뇨"/>
      <sheetName val="배관BM(일반)"/>
      <sheetName val="효율&amp;역율"/>
      <sheetName val="BEND LOSS"/>
      <sheetName val="방음벽기초(H=4m)"/>
      <sheetName val="변화치수"/>
      <sheetName val="철거산출근거"/>
      <sheetName val="자단"/>
      <sheetName val="SRC-B3U2"/>
      <sheetName val="토목주소"/>
      <sheetName val="123"/>
      <sheetName val="Oper Amount"/>
      <sheetName val="당초"/>
      <sheetName val="일위대가(원본)"/>
      <sheetName val="CALCULATION"/>
      <sheetName val="도"/>
      <sheetName val="1차변경내역"/>
      <sheetName val="관급턠ʦ"/>
      <sheetName val="관급턠˧"/>
      <sheetName val="중기(목록)"/>
      <sheetName val="시설물기초"/>
      <sheetName val="OCT.FDN"/>
      <sheetName val="WIND"/>
      <sheetName val="SEISMIC"/>
      <sheetName val="SIZE"/>
      <sheetName val="EXT.CHECK"/>
      <sheetName val="A.B CHECK"/>
      <sheetName val="STR.ANA"/>
      <sheetName val="DESIGN"/>
      <sheetName val="REINF."/>
      <sheetName val="L &amp; K"/>
      <sheetName val="Module1"/>
      <sheetName val="Module2"/>
      <sheetName val="OCT_FDN"/>
      <sheetName val="calcul"/>
      <sheetName val="sheet"/>
      <sheetName val="2.설계제원"/>
      <sheetName val="160-TV-301"/>
      <sheetName val="HORI. VESSEL"/>
      <sheetName val="Equipment"/>
      <sheetName val="Regenerator  Concrete Structure"/>
      <sheetName val="별표총괄"/>
      <sheetName val="접속슬래브"/>
      <sheetName val="SKETCH"/>
      <sheetName val="LOADS"/>
      <sheetName val="PROCURE"/>
      <sheetName val="CAL."/>
      <sheetName val="C"/>
      <sheetName val="ind"/>
      <sheetName val="w't table"/>
      <sheetName val="Proj Cost Sumry"/>
      <sheetName val="LEGEND"/>
      <sheetName val="IT-BAT"/>
      <sheetName val="뜃맟뭁돽띿맟?-BLDG"/>
      <sheetName val="BREAKDOWN(철거설치)"/>
      <sheetName val="ANX3A65"/>
      <sheetName val="cable"/>
      <sheetName val="lookup"/>
      <sheetName val="UBC(WIND)"/>
      <sheetName val="out_prog"/>
      <sheetName val="선적schedule (2)"/>
      <sheetName val="mhrrate"/>
      <sheetName val=" Sum"/>
      <sheetName val="일위대가표(DEEP)"/>
      <sheetName val="QT_Ky_T11"/>
      <sheetName val="제경_x0000_"/>
      <sheetName val="전체도_x0000_"/>
      <sheetName val="맨홀펌프장 수량집계표(Φ1500)"/>
      <sheetName val="단가결정"/>
      <sheetName val="경영혁신본부"/>
      <sheetName val="이설도로유용_x0000_"/>
      <sheetName val="남평내역"/>
      <sheetName val="굴화내_x0000_"/>
      <sheetName val="[내역.XLS]A__MSOffice_Excel_w_178"/>
      <sheetName val="[내역.XLS]A__MSOffice_Excel_w_175"/>
      <sheetName val="[내역.XLS]A__MSOffice_Excel_w_173"/>
      <sheetName val="[내역.XLS]A__MSOffice_Excel_w_174"/>
      <sheetName val="[내역.XLS]A__MSOffice_Excel_w_176"/>
      <sheetName val="[내역.XLS]A__MSOffice_Excel_w_177"/>
      <sheetName val="4월가격"/>
      <sheetName val="22퀁퍱"/>
      <sheetName val="[내역.XLS][내역.XLS]석탄2쎕々/_x0000_"/>
      <sheetName val="[내역.XLS][내역.XLS][내역.XLS]석탄2쎕々/_x0000_"/>
      <sheetName val="strutႼ_x0000_쀀⫿쌄"/>
      <sheetName val="지장물_x0000__x0000_堀"/>
      <sheetName val="부표_x0014_䠀"/>
      <sheetName val="화재 탐지 설비"/>
      <sheetName val="기계경비(시간_x0000__x0000_"/>
      <sheetName val="[내역.XLS]A__MSOffice_Excel_w_183"/>
      <sheetName val="[내역.XLS]A__MSOffice_Excel_w_181"/>
      <sheetName val="[내역.XLS]A__MSOffice_Excel_w_179"/>
      <sheetName val="[내역.XLS]A__MSOffice_Excel_w_180"/>
      <sheetName val="[내역.XLS]A__MSOffice_Excel_w_182"/>
      <sheetName val="[내역.XLS]A__MSOffice_Excel_w_185"/>
      <sheetName val="[내역.XLS]A__MSOffice_Excel_w_184"/>
      <sheetName val="[내역.XLS]A__MSOffice_Excel_w_188"/>
      <sheetName val="[내역.XLS]A__MSOffice_Excel_w_186"/>
      <sheetName val="[내역.XLS]A__MSOffice_Excel_w_187"/>
      <sheetName val="운刎"/>
      <sheetName val="운"/>
      <sheetName val="신_x0000__x0000__x0000_"/>
      <sheetName val="신_x0000_씀"/>
      <sheetName val="신_x0000__x0011_"/>
      <sheetName val="신_x0000_甀_x000d_"/>
      <sheetName val="신_x0000_＀2"/>
      <sheetName val="포장물량집°"/>
      <sheetName val="공예을"/>
      <sheetName val="계약내역_x0000_"/>
      <sheetName val="각형_x0000__x0000_"/>
      <sheetName val="[내역.XLS]A__MSOffice_Excel_w_208"/>
      <sheetName val="[내역.XLS]A__MSOffice_Excel_w_189"/>
      <sheetName val="[내역.XLS]A__MSOffice_Excel_w_191"/>
      <sheetName val="[내역.XLS]A__MSOffice_Excel_w_190"/>
      <sheetName val="[내역.XLS]A__MSOffice_Excel_w_205"/>
      <sheetName val="[내역.XLS]A__MSOffice_Excel_w_192"/>
      <sheetName val="[내역.XLS]A__MSOffice_Excel_w_193"/>
      <sheetName val="[내역.XLS]A__MSOffice_Excel_w_194"/>
      <sheetName val="[내역.XLS]A__MSOffice_Excel_w_195"/>
      <sheetName val="[내역.XLS]A__MSOffice_Excel_w_196"/>
      <sheetName val="[내역.XLS]A__MSOffice_Excel_w_200"/>
      <sheetName val="[내역.XLS]A__MSOffice_Excel_w_199"/>
      <sheetName val="[내역.XLS]A__MSOffice_Excel_w_198"/>
      <sheetName val="[내역.XLS]A__MSOffice_Excel_w_197"/>
      <sheetName val="[내역.XLS]A__MSOffice_Excel_w_202"/>
      <sheetName val="[내역.XLS]A__MSOffice_Excel_w_201"/>
      <sheetName val="[내역.XLS]A__MSOffice_Excel_w_203"/>
      <sheetName val="[내역.XLS]A__MSOffice_Excel_w_204"/>
      <sheetName val="[내역.XLS]A__MSOffice_Excel_w_206"/>
      <sheetName val="[내역.XLS]A__MSOffice_Excel_w_207"/>
      <sheetName val="VT,NC,M"/>
      <sheetName val="굴_x0000__x0000__x0005_"/>
      <sheetName val="신_x0000_蜀$"/>
      <sheetName val="신_x0000_焀/"/>
      <sheetName val="신_x0000_䘀"/>
      <sheetName val="신_x0000_!"/>
      <sheetName val="신_x0000_㈀¨"/>
      <sheetName val="신_x0000_耀_x0006_"/>
      <sheetName val="신_x0000_猀"/>
      <sheetName val="신_x0000__xda00_#"/>
      <sheetName val="전선관"/>
      <sheetName val="한일양산"/>
      <sheetName val="[내역.XLS]A__MSOffice_Excel_w_232"/>
      <sheetName val="일위대가(1_x0000_"/>
      <sheetName val="WT-LIST"/>
      <sheetName val="TH-Dien"/>
      <sheetName val="NOTE"/>
      <sheetName val="MOS"/>
      <sheetName val="Analisa"/>
      <sheetName val="3-PTDGR5 "/>
      <sheetName val="Phan tich ca may"/>
      <sheetName val="Chenh lech ca may"/>
      <sheetName val="Chiet tinh don gia CM"/>
      <sheetName val="TLg CN&amp;Laixe"/>
      <sheetName val="TLg CN&amp;Laixe (2)"/>
      <sheetName val="TLg Laitau"/>
      <sheetName val="TLg Laitau (2)"/>
      <sheetName val="Gia"/>
      <sheetName val="TH-XL"/>
      <sheetName val="CHITIET VL-NC"/>
      <sheetName val="Du_lieu"/>
      <sheetName val="Elemental Breakdown+20%"/>
      <sheetName val="He so"/>
      <sheetName val="물량표"/>
      <sheetName val="Summary - Budget"/>
      <sheetName val="PARTS"/>
      <sheetName val="MOTO"/>
      <sheetName val="BOM系"/>
      <sheetName val="nhapT7"/>
      <sheetName val="THCtr đký-ProgramRegis total"/>
      <sheetName val="BM03.CODE"/>
      <sheetName val="1995 Cellular"/>
      <sheetName val="__x000c___x000c___耀僵䅛_____x0001____‎ӥ_x001b___x000c___x000c___"/>
      <sheetName val="__x000c___x000c___렀హ䆍_____x0001____2______x001c___x000c__"/>
      <sheetName val="3.공통공사__"/>
      <sheetName val="PTVT_(MAU)4"/>
      <sheetName val="RAB_AR&amp;STR4"/>
      <sheetName val="BTT_(CAT_COC)4"/>
      <sheetName val="4-Lane_bridge4"/>
      <sheetName val="아파트_4"/>
      <sheetName val="M_673"/>
      <sheetName val="dongia_(2)3"/>
      <sheetName val="Schedule_S-Curve_Revision#33"/>
      <sheetName val="KET_CAU_CT53"/>
      <sheetName val="Eq__Mobilization2"/>
      <sheetName val="설계기준_및_하중계산2"/>
      <sheetName val="CỘT+VÁCH_CHỜ_L1-NS22"/>
      <sheetName val="CỘT+VÁCH_CHỜ_L1-NS2_B1-B22"/>
      <sheetName val="CỘT+VÁCH_CHỜ_L1-NS2_B2-B42"/>
      <sheetName val="DivA1_-_He_thong_nuoc_cap2"/>
      <sheetName val="Nhan_cong2"/>
      <sheetName val="Thiet_bi2"/>
      <sheetName val="Vat_tu2"/>
      <sheetName val="DM_ChiPhi2"/>
      <sheetName val="May_TC2"/>
      <sheetName val="Phan_tich2"/>
      <sheetName val="Bang_KL2"/>
      <sheetName val="TH_Kinh_phi2"/>
      <sheetName val="Chiet_tinh_dz352"/>
      <sheetName val="4_MECH2"/>
      <sheetName val="1995년_섹터별_매출2"/>
      <sheetName val="표지_(2)2"/>
      <sheetName val="CT_Thang_Mo2"/>
      <sheetName val="CT__PL2"/>
      <sheetName val="THÔNG_TIN2"/>
      <sheetName val="dtct_cong2"/>
      <sheetName val="ocean_voyage2"/>
      <sheetName val="NVN_Hotel2"/>
      <sheetName val="KL_THÉP_MÓNG,DẦM,_SÀN,_CỘT_B22"/>
      <sheetName val="THKLTT_THÉP_B22"/>
      <sheetName val="CHITIET_VL-NC-TT_-1p2"/>
      <sheetName val="Cao_độ2"/>
      <sheetName val="Bill_1_CPC1"/>
      <sheetName val="Bill_2_BoQ1"/>
      <sheetName val="Bill_3_PL1"/>
      <sheetName val="Bill_4_Do_boc_KL1"/>
      <sheetName val="Bill5__VT_CDT_cap1"/>
      <sheetName val="II_6_111"/>
      <sheetName val="BẢNG_TH_CỬA_CC1"/>
      <sheetName val="BẢNG_TH_PHU_KIEN1"/>
      <sheetName val="DG_duoi1"/>
      <sheetName val="CT_-THVLNC1"/>
      <sheetName val="Gia_vat_tu1"/>
      <sheetName val="PROD_1"/>
      <sheetName val="list_VL1"/>
      <sheetName val="Trình_mẫu_VL1"/>
      <sheetName val="Nhap_VL1"/>
      <sheetName val="LIST_VLĐV1"/>
      <sheetName val="BB_VLDV1"/>
      <sheetName val="BB_VLDV_(multi)1"/>
      <sheetName val="nghiệm_thu_hoàn_thành1"/>
      <sheetName val="Báo_cáo_hiện_trường1"/>
      <sheetName val="Kế_hoạch_nghiệm_thu1"/>
      <sheetName val="Quy_trình1"/>
      <sheetName val="List_vữa1"/>
      <sheetName val="List_NT1"/>
      <sheetName val="BBNT_thô1"/>
      <sheetName val="Analisa_Gabungan1"/>
      <sheetName val="TONGKE3p_1"/>
      <sheetName val="Du_toan1"/>
      <sheetName val="Bill_01_-_CTN1"/>
      <sheetName val="built-up_rate1"/>
      <sheetName val="List_of_works1"/>
      <sheetName val="TK_CỬA1"/>
      <sheetName val="Chi_tiết_KL1"/>
      <sheetName val="Chenh_lech_vat_tu1"/>
      <sheetName val="Annex_B1"/>
      <sheetName val="dtct_cau"/>
      <sheetName val="TH_N_Cong"/>
      <sheetName val="All_CCDC_lam_viec-dong_phuc"/>
      <sheetName val="141119_Vinhomes_-_RC_Ky_thuat_v"/>
      <sheetName val="成本核算_"/>
      <sheetName val="CFA_Sumary"/>
      <sheetName val="SL"/>
      <sheetName val="Benefit Form"/>
      <sheetName val="_x0000__x000c__x0000__x000c__x0000__x0000_耀僵䅛_x0000__x0000__x00"/>
      <sheetName val="_x0000__x000c__x0000__x000c__x0000__x0000_렀హ䆍_x0000__x0000__x00"/>
      <sheetName val="Piano Montaggio PO-02 bozza2"/>
      <sheetName val="SEX"/>
      <sheetName val="T.KE CP1"/>
      <sheetName val="Đon gia"/>
      <sheetName val="TH_CPTB"/>
      <sheetName val="CP Khac cuoc VC"/>
      <sheetName val="BẢNG ÁP GIÁ (in)"/>
      <sheetName val="NT (KL) IN"/>
      <sheetName val="DOM D2"/>
      <sheetName val="nhà ăn"/>
      <sheetName val="Công nhật"/>
      <sheetName val="btkt cột"/>
      <sheetName val="Overview"/>
      <sheetName val="調整項目マスタ"/>
      <sheetName val="工数データ"/>
      <sheetName val="GIAVLIEU"/>
      <sheetName val="NNDN-VND"/>
      <sheetName val="Parem"/>
      <sheetName val="Thoat nuoc"/>
      <sheetName val="Final(1)summary"/>
      <sheetName val="EQUIPOS"/>
      <sheetName val="HVAC"/>
      <sheetName val="실행내역"/>
      <sheetName val="Hac.Lots"/>
      <sheetName val="Res.Lots"/>
      <sheetName val="Spine Road"/>
      <sheetName val="BOQ"/>
      <sheetName val="insulation-BQ"/>
      <sheetName val="Budget"/>
      <sheetName val="MAIN GATE HOUSE"/>
      <sheetName val="LIBRARY"/>
      <sheetName val="lookups"/>
      <sheetName val="ref"/>
      <sheetName val="COPk"/>
      <sheetName val="하수처리"/>
      <sheetName val="[내역.XLS]A__MSOffice_Excel_w_231"/>
      <sheetName val="변경현황"/>
      <sheetName val="1ST"/>
      <sheetName val="[내역.XLS]A__MSOffice_Excel_w_216"/>
      <sheetName val="[내역.XLS]A__MSOffice_Excel_w_213"/>
      <sheetName val="[내역.XLS]A__MSOffice_Excel_w_209"/>
      <sheetName val="[내역.XLS]A__MSOffice_Excel_w_210"/>
      <sheetName val="[내역.XLS]A__MSOffice_Excel_w_211"/>
      <sheetName val="[내역.XLS]A__MSOffice_Excel_w_212"/>
      <sheetName val="[내역.XLS]A__MSOffice_Excel_w_214"/>
      <sheetName val="[내역.XLS]A__MSOffice_Excel_w_215"/>
      <sheetName val="[내역.XLS]A__MSOffice_Excel_w_218"/>
      <sheetName val="[내역.XLS]A__MSOffice_Excel_w_217"/>
      <sheetName val="[내역.XLS]A__MSOffice_Excel_w_220"/>
      <sheetName val="심사계산"/>
      <sheetName val="심사물량"/>
      <sheetName val="[내역.XLS]A__MSOffice_Excel_w_219"/>
      <sheetName val="[내역.XLS]A__MSOffice_Excel_w_221"/>
      <sheetName val="[내역.XLS]A__MSOffice_Excel_w_227"/>
      <sheetName val="[내역.XLS]A__MSOffice_Excel_w_222"/>
      <sheetName val="[내역.XLS]A__MSOffice_Excel_w_223"/>
      <sheetName val="[내역.XLS]A__MSOffice_Excel_w_224"/>
      <sheetName val="[내역.XLS]A__MSOffice_Excel_w_225"/>
      <sheetName val="[내역.XLS]A__MSOffice_Excel_w_226"/>
      <sheetName val="[내역.XLS]A__MSOffice_Excel_w_228"/>
      <sheetName val="지수"/>
      <sheetName val="예총"/>
      <sheetName val="미익SUB"/>
      <sheetName val="기준정보"/>
      <sheetName val="[내역.XLS]A__MSOffice_Excel_w_229"/>
      <sheetName val="도로"/>
      <sheetName val="설치중량_5"/>
      <sheetName val="수문일위_5"/>
      <sheetName val="전차선로_물량표4"/>
      <sheetName val="자재견적_(대왕)_(2)5"/>
      <sheetName val="1_동력공사4"/>
      <sheetName val="제출내역_(2)4"/>
      <sheetName val="현장관리비_산출내역4"/>
      <sheetName val="1_토공4"/>
      <sheetName val="전선_및_전선관4"/>
      <sheetName val="내역서_(변경)4"/>
      <sheetName val="_U형배수관4"/>
      <sheetName val="집수정_(우오수)4"/>
      <sheetName val="Sheet1_(2)4"/>
      <sheetName val="단위가격_4"/>
      <sheetName val="단면_(2)4"/>
      <sheetName val="6PILE__(돌출)4"/>
      <sheetName val="PAD_TR보호대기초4"/>
      <sheetName val="건______________축4"/>
      <sheetName val="본선_토공_분배표4"/>
      <sheetName val="전화번호DATA_(2001)4"/>
      <sheetName val="1_설계조건4"/>
      <sheetName val="8_PILE__(돌출)4"/>
      <sheetName val="원가근거_4"/>
      <sheetName val="내역서(1__옥외전력_및_수변전설비)4"/>
      <sheetName val="내역서(2__접지_및_피뢰침_설비)4"/>
      <sheetName val="내역서(3__CABLE_TRAY)4"/>
      <sheetName val="내역서(4__가압장_동력)4"/>
      <sheetName val="내역서(5__약품투입동,응집침전지_동력)4"/>
      <sheetName val="내역서(6__여과지_동력)4"/>
      <sheetName val="내역서(7__농축조,농축분배조_동력)4"/>
      <sheetName val="내역서(8__조정농축조,조정농축분배조_동력)4"/>
      <sheetName val="내역서(9__탈리액농축조,탈리액농축분배조_동력)4"/>
      <sheetName val="내역서(10__탈수기동,회수펌프동_동력)4"/>
      <sheetName val="내역서(11__식당_및_창고_전력간선,전열)4"/>
      <sheetName val="내역서(12__식당_및_창고_전등)4"/>
      <sheetName val="내역서(13__가압장_전력간선,전열)4"/>
      <sheetName val="내역서(14__가압장_전등)4"/>
      <sheetName val="내역서(15__여과지_전력간선,전열)4"/>
      <sheetName val="내역서(16__여과지_전등)4"/>
      <sheetName val="내역서(17__각_농축분배조_전등_전열)4"/>
      <sheetName val="내역서(18__옥외_약전_및_방송)4"/>
      <sheetName val="내역서(19__각동_약전_및_방송)4"/>
      <sheetName val="분전반설치비_일위대가4"/>
      <sheetName val="공량(1__옥외전력_및_수변전,_외등설비)4"/>
      <sheetName val="공량(2__접지_및_피뢰침_설비)4"/>
      <sheetName val="공량(3__CABLE_TRAY)4"/>
      <sheetName val="공량(4__가압장_동력)4"/>
      <sheetName val="공량(5__약품투입동,응집침전지_동력)4"/>
      <sheetName val="공량(6__여과지_동력)4"/>
      <sheetName val="공량(7__농축조,농축분배조_동력)4"/>
      <sheetName val="공량(8__조정농축조,조정농축분배조_동력)4"/>
      <sheetName val="공량(9__탈리액농축조,탈리액농축분배조_동력)4"/>
      <sheetName val="공량(10__탈수기동,회수펌프동_동력)4"/>
      <sheetName val="공량(11__식당_및_창고_전력간선,전열)4"/>
      <sheetName val="공량(12__식당_및_창고_전등)4"/>
      <sheetName val="공량(13__가압장_전력간선,전열)4"/>
      <sheetName val="공량(14__가압장_전등)4"/>
      <sheetName val="공량(15__여과지_전력간선,전열)4"/>
      <sheetName val="공량(16__여과지_전등)4"/>
      <sheetName val="공량(17__각_농축분배조_전등_전열)4"/>
      <sheetName val="공량(18__옥외_약전_및_방송)4"/>
      <sheetName val="공량(19__각동_약전_및_방송4"/>
      <sheetName val="산출조서(1_옥외전력_및_수변전,_외등설비)4"/>
      <sheetName val="산출조서(2__접지_및_피뢰침_설비)4"/>
      <sheetName val="산출조서(3__CABLE_TRAY)4"/>
      <sheetName val="산출조서(4__가압장_동력)4"/>
      <sheetName val="산출조서(5__약품투입동,응집침전지_동력)4"/>
      <sheetName val="산출조서(6__여과지_동력)4"/>
      <sheetName val="산출조서(7__농축조,농축분배조_동력)4"/>
      <sheetName val="산출조서(8__조정농축조,조정농축분배조_동력)4"/>
      <sheetName val="산출조서(9__탈리액농축조,탈리액농축분배조_동력)4"/>
      <sheetName val="산출조서(10__탈수기동,회수펌프동_동력)4"/>
      <sheetName val="산출조서(11__식당_및_창고_전력간선,전열)4"/>
      <sheetName val="산출조서(12__식당_및_창고_전등)4"/>
      <sheetName val="산출조서(13__가압장_전력간선,전열)4"/>
      <sheetName val="산출조서(L1__관리동_전등)4"/>
      <sheetName val="산출조서(L2__침사지_전등,전열)4"/>
      <sheetName val="산출조서(15__여과지_전력간선,전열)4"/>
      <sheetName val="산출조서(16__여과지_전등)4"/>
      <sheetName val="산출조서(17__각_농축분배조_전등_전열)4"/>
      <sheetName val="산출조서(18__옥외_약전_및_방송)4"/>
      <sheetName val="산출조서(19__각동_약전_및_방송)4"/>
      <sheetName val="한전_수탁비_계산_내역4"/>
      <sheetName val="CUBICLE설치비_일위대가_4"/>
      <sheetName val="원가계산서_4"/>
      <sheetName val="A(Rev_3)4"/>
      <sheetName val="토총괄_(2)4"/>
      <sheetName val="96보완계획7_124"/>
      <sheetName val="3_하중산정4_지지력4"/>
      <sheetName val="일반문틀_설치4"/>
      <sheetName val="샌딩_에폭시_도장4"/>
      <sheetName val="공__종__별__집__계__표4"/>
      <sheetName val="일__위__대__가__목__록4"/>
      <sheetName val="일_위_대_가_표4"/>
      <sheetName val="단__가__대__비__표4"/>
      <sheetName val="1공구_건정토건_철콘4"/>
      <sheetName val="충돌_내용4"/>
      <sheetName val="석탄2_3물량4"/>
      <sheetName val="상_부4"/>
      <sheetName val="1공구8_개소4"/>
      <sheetName val="조립식_가설건물4"/>
      <sheetName val="준검_내역서4"/>
      <sheetName val="플랜트_설치2"/>
      <sheetName val="3_공통공사대비2"/>
      <sheetName val="수지예산서(세부)_(2)4"/>
      <sheetName val="strut_type4"/>
      <sheetName val="_냉각수펌프2"/>
      <sheetName val="수량산출서_갑지2"/>
      <sheetName val="사__업__비__수__지__예__산__서2"/>
      <sheetName val="Bldg_Pilecap_&amp;_bored_pile"/>
      <sheetName val="List_Equip"/>
      <sheetName val="Process_C_(1-166)"/>
      <sheetName val="RATES_G-5"/>
      <sheetName val="3_하중산정枵⿯肨"/>
      <sheetName val="KL_thanh_toan-Xuan_Dao"/>
      <sheetName val="Don_gia"/>
      <sheetName val="[내역_XLS]A__MSOffice_Excel_wor_2"/>
      <sheetName val="[내역_XLS]A__MSOffice_Excel_wor_6"/>
      <sheetName val="[내역_XLS]A__MSOffice_Excel_wor_4"/>
      <sheetName val="[내역_XLS]A__MSOffice_Excel_wor_3"/>
      <sheetName val="[내역_XLS]A__MSOffice_Excel_wor_5"/>
      <sheetName val="7_PILE__(돌출)"/>
      <sheetName val="3_하중산정枵⿯"/>
      <sheetName val="Rekap_Addendum"/>
      <sheetName val="On_Time"/>
      <sheetName val="Cash_Flow_bulanan"/>
      <sheetName val="Galian_1"/>
      <sheetName val="HARGA_MATERIAL"/>
      <sheetName val="_PE-F-42_MR_9_Manpower"/>
      <sheetName val="1_설Ꙩօ됨"/>
      <sheetName val="1안"/>
      <sheetName val="archi(본사)"/>
      <sheetName val="소방내역서"/>
      <sheetName val="1차 내역서"/>
      <sheetName val="[내역.XLS]A__MSOffice_Excel_w_230"/>
      <sheetName val="마산방향"/>
      <sheetName val="마산방향철근집계"/>
      <sheetName val="전차선로_물량刀"/>
      <sheetName val="3.하중산정4"/>
      <sheetName val="석탄2"/>
      <sheetName val="_x0000__x000c__x0000__x000c__x0"/>
      <sheetName val="_x005f_x0000__x005f_x000c__x005"/>
      <sheetName val="b_balj_x0000__x0000__x0005__x00"/>
      <sheetName val="L형옹벽_x0006__x0004__x0004__x001a"/>
      <sheetName val="_x0000__x0006__x0000__x0000__x0"/>
      <sheetName val="?_x000c_?_x000c_??耀僵䅛????_x0001"/>
      <sheetName val="?_x000c_?_x000c_??렀హ䆍????_x0001"/>
      <sheetName val="3.하중산정4_x0000__x0000__x0005__x0"/>
      <sheetName val="_x0000__x0000__x0000__x0004__x0"/>
      <sheetName val="TOWER 12T_x0000__x0000_"/>
      <sheetName val="역T형"/>
      <sheetName val="운반산_x0000_"/>
      <sheetName val="토목검측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/>
      <sheetData sheetId="435"/>
      <sheetData sheetId="436"/>
      <sheetData sheetId="437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>
        <row r="1">
          <cell r="C1" t="str">
            <v>F_CODE</v>
          </cell>
        </row>
      </sheetData>
      <sheetData sheetId="1048">
        <row r="1">
          <cell r="C1" t="str">
            <v>F_CODE</v>
          </cell>
        </row>
      </sheetData>
      <sheetData sheetId="1049">
        <row r="1">
          <cell r="C1" t="str">
            <v>F_CODE</v>
          </cell>
        </row>
      </sheetData>
      <sheetData sheetId="1050">
        <row r="1">
          <cell r="C1" t="str">
            <v>F_CODE</v>
          </cell>
        </row>
      </sheetData>
      <sheetData sheetId="1051">
        <row r="1">
          <cell r="C1" t="str">
            <v>F_CODE</v>
          </cell>
        </row>
      </sheetData>
      <sheetData sheetId="1052">
        <row r="1">
          <cell r="C1" t="str">
            <v>F_CODE</v>
          </cell>
        </row>
      </sheetData>
      <sheetData sheetId="1053">
        <row r="1">
          <cell r="C1" t="str">
            <v>F_CODE</v>
          </cell>
        </row>
      </sheetData>
      <sheetData sheetId="1054">
        <row r="1">
          <cell r="C1" t="str">
            <v>F_CODE</v>
          </cell>
        </row>
      </sheetData>
      <sheetData sheetId="1055">
        <row r="1">
          <cell r="C1" t="str">
            <v>F_CODE</v>
          </cell>
        </row>
      </sheetData>
      <sheetData sheetId="1056">
        <row r="1">
          <cell r="C1" t="str">
            <v>F_CODE</v>
          </cell>
        </row>
      </sheetData>
      <sheetData sheetId="1057">
        <row r="1">
          <cell r="C1" t="str">
            <v>F_CODE</v>
          </cell>
        </row>
      </sheetData>
      <sheetData sheetId="1058">
        <row r="1">
          <cell r="C1" t="str">
            <v>F_CODE</v>
          </cell>
        </row>
      </sheetData>
      <sheetData sheetId="1059">
        <row r="1">
          <cell r="C1" t="str">
            <v>F_CODE</v>
          </cell>
        </row>
      </sheetData>
      <sheetData sheetId="1060">
        <row r="1">
          <cell r="C1" t="str">
            <v>F_CODE</v>
          </cell>
        </row>
      </sheetData>
      <sheetData sheetId="1061">
        <row r="1">
          <cell r="C1" t="str">
            <v>F_CODE</v>
          </cell>
        </row>
      </sheetData>
      <sheetData sheetId="1062">
        <row r="1">
          <cell r="C1" t="str">
            <v>F_CODE</v>
          </cell>
        </row>
      </sheetData>
      <sheetData sheetId="1063">
        <row r="1">
          <cell r="C1" t="str">
            <v>F_CODE</v>
          </cell>
        </row>
      </sheetData>
      <sheetData sheetId="1064">
        <row r="1">
          <cell r="C1" t="str">
            <v>F_CODE</v>
          </cell>
        </row>
      </sheetData>
      <sheetData sheetId="1065">
        <row r="1">
          <cell r="C1" t="str">
            <v>F_CODE</v>
          </cell>
        </row>
      </sheetData>
      <sheetData sheetId="1066">
        <row r="1">
          <cell r="C1" t="str">
            <v>F_CODE</v>
          </cell>
        </row>
      </sheetData>
      <sheetData sheetId="1067">
        <row r="1">
          <cell r="C1" t="str">
            <v>F_CODE</v>
          </cell>
        </row>
      </sheetData>
      <sheetData sheetId="1068">
        <row r="1">
          <cell r="C1" t="str">
            <v>F_CODE</v>
          </cell>
        </row>
      </sheetData>
      <sheetData sheetId="1069">
        <row r="1">
          <cell r="C1" t="str">
            <v>F_CODE</v>
          </cell>
        </row>
      </sheetData>
      <sheetData sheetId="1070">
        <row r="1">
          <cell r="C1" t="str">
            <v>F_CODE</v>
          </cell>
        </row>
      </sheetData>
      <sheetData sheetId="1071">
        <row r="1">
          <cell r="C1" t="str">
            <v>F_CODE</v>
          </cell>
        </row>
      </sheetData>
      <sheetData sheetId="1072">
        <row r="1">
          <cell r="C1" t="str">
            <v>F_CODE</v>
          </cell>
        </row>
      </sheetData>
      <sheetData sheetId="1073">
        <row r="1">
          <cell r="C1" t="str">
            <v>F_CODE</v>
          </cell>
        </row>
      </sheetData>
      <sheetData sheetId="1074">
        <row r="1">
          <cell r="C1" t="str">
            <v>F_CODE</v>
          </cell>
        </row>
      </sheetData>
      <sheetData sheetId="1075">
        <row r="1">
          <cell r="C1" t="str">
            <v>F_CODE</v>
          </cell>
        </row>
      </sheetData>
      <sheetData sheetId="1076">
        <row r="1">
          <cell r="C1" t="str">
            <v>F_CODE</v>
          </cell>
        </row>
      </sheetData>
      <sheetData sheetId="1077">
        <row r="1">
          <cell r="C1" t="str">
            <v>F_CODE</v>
          </cell>
        </row>
      </sheetData>
      <sheetData sheetId="1078">
        <row r="1">
          <cell r="C1" t="str">
            <v>F_CODE</v>
          </cell>
        </row>
      </sheetData>
      <sheetData sheetId="1079">
        <row r="1">
          <cell r="C1" t="str">
            <v>F_CODE</v>
          </cell>
        </row>
      </sheetData>
      <sheetData sheetId="1080">
        <row r="1">
          <cell r="C1" t="str">
            <v>F_CODE</v>
          </cell>
        </row>
      </sheetData>
      <sheetData sheetId="1081">
        <row r="1">
          <cell r="C1" t="str">
            <v>F_CODE</v>
          </cell>
        </row>
      </sheetData>
      <sheetData sheetId="1082">
        <row r="1">
          <cell r="C1" t="str">
            <v>F_CODE</v>
          </cell>
        </row>
      </sheetData>
      <sheetData sheetId="1083">
        <row r="1">
          <cell r="C1" t="str">
            <v>F_CODE</v>
          </cell>
        </row>
      </sheetData>
      <sheetData sheetId="1084">
        <row r="1">
          <cell r="C1" t="str">
            <v>F_CODE</v>
          </cell>
        </row>
      </sheetData>
      <sheetData sheetId="1085">
        <row r="1">
          <cell r="C1" t="str">
            <v>F_CODE</v>
          </cell>
        </row>
      </sheetData>
      <sheetData sheetId="1086">
        <row r="1">
          <cell r="C1" t="str">
            <v>F_CODE</v>
          </cell>
        </row>
      </sheetData>
      <sheetData sheetId="1087">
        <row r="1">
          <cell r="C1" t="str">
            <v>F_CODE</v>
          </cell>
        </row>
      </sheetData>
      <sheetData sheetId="1088">
        <row r="1">
          <cell r="C1" t="str">
            <v>F_CODE</v>
          </cell>
        </row>
      </sheetData>
      <sheetData sheetId="1089">
        <row r="1">
          <cell r="C1" t="str">
            <v>F_CODE</v>
          </cell>
        </row>
      </sheetData>
      <sheetData sheetId="1090">
        <row r="1">
          <cell r="C1" t="str">
            <v>F_CODE</v>
          </cell>
        </row>
      </sheetData>
      <sheetData sheetId="1091">
        <row r="1">
          <cell r="C1" t="str">
            <v>F_CODE</v>
          </cell>
        </row>
      </sheetData>
      <sheetData sheetId="1092">
        <row r="1">
          <cell r="C1" t="str">
            <v>F_CODE</v>
          </cell>
        </row>
      </sheetData>
      <sheetData sheetId="1093">
        <row r="1">
          <cell r="C1" t="str">
            <v>F_CODE</v>
          </cell>
        </row>
      </sheetData>
      <sheetData sheetId="1094">
        <row r="1">
          <cell r="C1" t="str">
            <v>F_CODE</v>
          </cell>
        </row>
      </sheetData>
      <sheetData sheetId="1095">
        <row r="1">
          <cell r="C1" t="str">
            <v>F_CODE</v>
          </cell>
        </row>
      </sheetData>
      <sheetData sheetId="1096">
        <row r="1">
          <cell r="C1" t="str">
            <v>F_CODE</v>
          </cell>
        </row>
      </sheetData>
      <sheetData sheetId="1097">
        <row r="1">
          <cell r="C1" t="str">
            <v>F_CODE</v>
          </cell>
        </row>
      </sheetData>
      <sheetData sheetId="1098">
        <row r="1">
          <cell r="C1" t="str">
            <v>F_CODE</v>
          </cell>
        </row>
      </sheetData>
      <sheetData sheetId="1099">
        <row r="1">
          <cell r="C1" t="str">
            <v>F_CODE</v>
          </cell>
        </row>
      </sheetData>
      <sheetData sheetId="1100">
        <row r="1">
          <cell r="C1" t="str">
            <v>F_CODE</v>
          </cell>
        </row>
      </sheetData>
      <sheetData sheetId="1101">
        <row r="1">
          <cell r="C1" t="str">
            <v>F_CODE</v>
          </cell>
        </row>
      </sheetData>
      <sheetData sheetId="1102">
        <row r="1">
          <cell r="C1" t="str">
            <v>F_CODE</v>
          </cell>
        </row>
      </sheetData>
      <sheetData sheetId="1103">
        <row r="1">
          <cell r="C1" t="str">
            <v>F_CODE</v>
          </cell>
        </row>
      </sheetData>
      <sheetData sheetId="1104">
        <row r="1">
          <cell r="C1" t="str">
            <v>F_CODE</v>
          </cell>
        </row>
      </sheetData>
      <sheetData sheetId="1105">
        <row r="1">
          <cell r="C1" t="str">
            <v>F_CODE</v>
          </cell>
        </row>
      </sheetData>
      <sheetData sheetId="1106">
        <row r="1">
          <cell r="C1" t="str">
            <v>F_CODE</v>
          </cell>
        </row>
      </sheetData>
      <sheetData sheetId="1107">
        <row r="1">
          <cell r="C1" t="str">
            <v>F_CODE</v>
          </cell>
        </row>
      </sheetData>
      <sheetData sheetId="1108">
        <row r="1">
          <cell r="C1" t="str">
            <v>F_CODE</v>
          </cell>
        </row>
      </sheetData>
      <sheetData sheetId="1109">
        <row r="1">
          <cell r="C1" t="str">
            <v>F_CODE</v>
          </cell>
        </row>
      </sheetData>
      <sheetData sheetId="1110">
        <row r="1">
          <cell r="C1" t="str">
            <v>F_CODE</v>
          </cell>
        </row>
      </sheetData>
      <sheetData sheetId="1111">
        <row r="1">
          <cell r="C1" t="str">
            <v>F_CODE</v>
          </cell>
        </row>
      </sheetData>
      <sheetData sheetId="1112">
        <row r="1">
          <cell r="C1" t="str">
            <v>F_CODE</v>
          </cell>
        </row>
      </sheetData>
      <sheetData sheetId="1113">
        <row r="1">
          <cell r="C1" t="str">
            <v>F_CODE</v>
          </cell>
        </row>
      </sheetData>
      <sheetData sheetId="1114">
        <row r="1">
          <cell r="C1" t="str">
            <v>F_CODE</v>
          </cell>
        </row>
      </sheetData>
      <sheetData sheetId="1115">
        <row r="1">
          <cell r="C1" t="str">
            <v>F_CODE</v>
          </cell>
        </row>
      </sheetData>
      <sheetData sheetId="1116">
        <row r="1">
          <cell r="C1" t="str">
            <v>F_CODE</v>
          </cell>
        </row>
      </sheetData>
      <sheetData sheetId="1117">
        <row r="1">
          <cell r="C1" t="str">
            <v>F_CODE</v>
          </cell>
        </row>
      </sheetData>
      <sheetData sheetId="1118">
        <row r="1">
          <cell r="C1" t="str">
            <v>F_CODE</v>
          </cell>
        </row>
      </sheetData>
      <sheetData sheetId="1119">
        <row r="1">
          <cell r="C1" t="str">
            <v>F_CODE</v>
          </cell>
        </row>
      </sheetData>
      <sheetData sheetId="1120">
        <row r="1">
          <cell r="C1" t="str">
            <v>F_CODE</v>
          </cell>
        </row>
      </sheetData>
      <sheetData sheetId="1121">
        <row r="1">
          <cell r="C1" t="str">
            <v>F_CODE</v>
          </cell>
        </row>
      </sheetData>
      <sheetData sheetId="1122">
        <row r="1">
          <cell r="C1" t="str">
            <v>F_CODE</v>
          </cell>
        </row>
      </sheetData>
      <sheetData sheetId="1123">
        <row r="1">
          <cell r="C1" t="str">
            <v>F_CODE</v>
          </cell>
        </row>
      </sheetData>
      <sheetData sheetId="1124">
        <row r="1">
          <cell r="C1" t="str">
            <v>F_CODE</v>
          </cell>
        </row>
      </sheetData>
      <sheetData sheetId="1125">
        <row r="1">
          <cell r="C1" t="str">
            <v>F_CODE</v>
          </cell>
        </row>
      </sheetData>
      <sheetData sheetId="1126">
        <row r="1">
          <cell r="C1" t="str">
            <v>F_CODE</v>
          </cell>
        </row>
      </sheetData>
      <sheetData sheetId="1127">
        <row r="1">
          <cell r="C1" t="str">
            <v>F_CODE</v>
          </cell>
        </row>
      </sheetData>
      <sheetData sheetId="1128">
        <row r="1">
          <cell r="C1" t="str">
            <v>F_CODE</v>
          </cell>
        </row>
      </sheetData>
      <sheetData sheetId="1129">
        <row r="1">
          <cell r="C1" t="str">
            <v>F_CODE</v>
          </cell>
        </row>
      </sheetData>
      <sheetData sheetId="1130">
        <row r="1">
          <cell r="C1" t="str">
            <v>F_CODE</v>
          </cell>
        </row>
      </sheetData>
      <sheetData sheetId="1131">
        <row r="1">
          <cell r="C1" t="str">
            <v>F_CODE</v>
          </cell>
        </row>
      </sheetData>
      <sheetData sheetId="1132">
        <row r="1">
          <cell r="C1" t="str">
            <v>F_CODE</v>
          </cell>
        </row>
      </sheetData>
      <sheetData sheetId="1133">
        <row r="1">
          <cell r="C1" t="str">
            <v>F_CODE</v>
          </cell>
        </row>
      </sheetData>
      <sheetData sheetId="1134">
        <row r="1">
          <cell r="C1" t="str">
            <v>F_CODE</v>
          </cell>
        </row>
      </sheetData>
      <sheetData sheetId="1135">
        <row r="1">
          <cell r="C1" t="str">
            <v>F_CODE</v>
          </cell>
        </row>
      </sheetData>
      <sheetData sheetId="1136">
        <row r="1">
          <cell r="C1" t="str">
            <v>F_CODE</v>
          </cell>
        </row>
      </sheetData>
      <sheetData sheetId="1137">
        <row r="1">
          <cell r="C1" t="str">
            <v>F_CODE</v>
          </cell>
        </row>
      </sheetData>
      <sheetData sheetId="1138">
        <row r="1">
          <cell r="C1" t="str">
            <v>F_CODE</v>
          </cell>
        </row>
      </sheetData>
      <sheetData sheetId="1139">
        <row r="1">
          <cell r="C1" t="str">
            <v>F_CODE</v>
          </cell>
        </row>
      </sheetData>
      <sheetData sheetId="1140">
        <row r="1">
          <cell r="C1" t="str">
            <v>F_CODE</v>
          </cell>
        </row>
      </sheetData>
      <sheetData sheetId="1141">
        <row r="1">
          <cell r="C1" t="str">
            <v>F_CODE</v>
          </cell>
        </row>
      </sheetData>
      <sheetData sheetId="1142">
        <row r="1">
          <cell r="C1" t="str">
            <v>F_CODE</v>
          </cell>
        </row>
      </sheetData>
      <sheetData sheetId="1143">
        <row r="1">
          <cell r="C1" t="str">
            <v>F_CODE</v>
          </cell>
        </row>
      </sheetData>
      <sheetData sheetId="1144">
        <row r="1">
          <cell r="C1" t="str">
            <v>F_CODE</v>
          </cell>
        </row>
      </sheetData>
      <sheetData sheetId="1145">
        <row r="1">
          <cell r="C1" t="str">
            <v>F_CODE</v>
          </cell>
        </row>
      </sheetData>
      <sheetData sheetId="1146">
        <row r="1">
          <cell r="C1" t="str">
            <v>F_CODE</v>
          </cell>
        </row>
      </sheetData>
      <sheetData sheetId="1147">
        <row r="1">
          <cell r="C1" t="str">
            <v>F_CODE</v>
          </cell>
        </row>
      </sheetData>
      <sheetData sheetId="1148">
        <row r="1">
          <cell r="C1" t="str">
            <v>F_CODE</v>
          </cell>
        </row>
      </sheetData>
      <sheetData sheetId="1149">
        <row r="1">
          <cell r="C1" t="str">
            <v>F_CODE</v>
          </cell>
        </row>
      </sheetData>
      <sheetData sheetId="1150">
        <row r="1">
          <cell r="C1" t="str">
            <v>F_CODE</v>
          </cell>
        </row>
      </sheetData>
      <sheetData sheetId="1151">
        <row r="1">
          <cell r="C1" t="str">
            <v>F_CODE</v>
          </cell>
        </row>
      </sheetData>
      <sheetData sheetId="1152">
        <row r="1">
          <cell r="C1" t="str">
            <v>F_CODE</v>
          </cell>
        </row>
      </sheetData>
      <sheetData sheetId="1153">
        <row r="1">
          <cell r="C1" t="str">
            <v>F_CODE</v>
          </cell>
        </row>
      </sheetData>
      <sheetData sheetId="1154">
        <row r="1">
          <cell r="C1" t="str">
            <v>F_CODE</v>
          </cell>
        </row>
      </sheetData>
      <sheetData sheetId="1155">
        <row r="1">
          <cell r="C1" t="str">
            <v>F_CODE</v>
          </cell>
        </row>
      </sheetData>
      <sheetData sheetId="1156">
        <row r="1">
          <cell r="C1" t="str">
            <v>F_CODE</v>
          </cell>
        </row>
      </sheetData>
      <sheetData sheetId="1157">
        <row r="1">
          <cell r="C1" t="str">
            <v>F_CODE</v>
          </cell>
        </row>
      </sheetData>
      <sheetData sheetId="1158">
        <row r="1">
          <cell r="C1" t="str">
            <v>F_CODE</v>
          </cell>
        </row>
      </sheetData>
      <sheetData sheetId="1159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>
        <row r="1">
          <cell r="C1" t="str">
            <v>F_CODE</v>
          </cell>
        </row>
      </sheetData>
      <sheetData sheetId="1358" refreshError="1"/>
      <sheetData sheetId="1359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>
        <row r="1">
          <cell r="C1" t="str">
            <v>F_CODE</v>
          </cell>
        </row>
      </sheetData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/>
      <sheetData sheetId="1420">
        <row r="1">
          <cell r="C1" t="str">
            <v>F_CODE</v>
          </cell>
        </row>
      </sheetData>
      <sheetData sheetId="142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>
        <row r="1">
          <cell r="C1" t="str">
            <v>F_CODE</v>
          </cell>
        </row>
      </sheetData>
      <sheetData sheetId="1432">
        <row r="1">
          <cell r="C1" t="str">
            <v>F_CODE</v>
          </cell>
        </row>
      </sheetData>
      <sheetData sheetId="1433"/>
      <sheetData sheetId="1434"/>
      <sheetData sheetId="1435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/>
      <sheetData sheetId="1466">
        <row r="1">
          <cell r="C1" t="str">
            <v>F_CODE</v>
          </cell>
        </row>
      </sheetData>
      <sheetData sheetId="1467">
        <row r="1">
          <cell r="C1" t="str">
            <v>F_CODE</v>
          </cell>
        </row>
      </sheetData>
      <sheetData sheetId="1468">
        <row r="1">
          <cell r="C1" t="str">
            <v>F_CODE</v>
          </cell>
        </row>
      </sheetData>
      <sheetData sheetId="1469">
        <row r="1">
          <cell r="C1" t="str">
            <v>F_CODE</v>
          </cell>
        </row>
      </sheetData>
      <sheetData sheetId="1470">
        <row r="1">
          <cell r="C1" t="str">
            <v>F_CODE</v>
          </cell>
        </row>
      </sheetData>
      <sheetData sheetId="1471">
        <row r="1">
          <cell r="C1" t="str">
            <v>F_CODE</v>
          </cell>
        </row>
      </sheetData>
      <sheetData sheetId="1472">
        <row r="1">
          <cell r="C1" t="str">
            <v>F_CODE</v>
          </cell>
        </row>
      </sheetData>
      <sheetData sheetId="1473">
        <row r="1">
          <cell r="C1" t="str">
            <v>F_CODE</v>
          </cell>
        </row>
      </sheetData>
      <sheetData sheetId="1474">
        <row r="1">
          <cell r="C1" t="str">
            <v>F_CODE</v>
          </cell>
        </row>
      </sheetData>
      <sheetData sheetId="1475">
        <row r="1">
          <cell r="C1" t="str">
            <v>F_CODE</v>
          </cell>
        </row>
      </sheetData>
      <sheetData sheetId="1476">
        <row r="1">
          <cell r="C1" t="str">
            <v>F_CODE</v>
          </cell>
        </row>
      </sheetData>
      <sheetData sheetId="1477">
        <row r="1">
          <cell r="C1" t="str">
            <v>F_CODE</v>
          </cell>
        </row>
      </sheetData>
      <sheetData sheetId="1478">
        <row r="1">
          <cell r="C1" t="str">
            <v>F_CODE</v>
          </cell>
        </row>
      </sheetData>
      <sheetData sheetId="1479">
        <row r="1">
          <cell r="C1" t="str">
            <v>F_CODE</v>
          </cell>
        </row>
      </sheetData>
      <sheetData sheetId="1480">
        <row r="1">
          <cell r="C1" t="str">
            <v>F_CODE</v>
          </cell>
        </row>
      </sheetData>
      <sheetData sheetId="1481">
        <row r="1">
          <cell r="C1" t="str">
            <v>F_CODE</v>
          </cell>
        </row>
      </sheetData>
      <sheetData sheetId="1482">
        <row r="1">
          <cell r="C1" t="str">
            <v>F_CODE</v>
          </cell>
        </row>
      </sheetData>
      <sheetData sheetId="1483">
        <row r="1">
          <cell r="C1" t="str">
            <v>F_CODE</v>
          </cell>
        </row>
      </sheetData>
      <sheetData sheetId="1484">
        <row r="1">
          <cell r="C1" t="str">
            <v>F_CODE</v>
          </cell>
        </row>
      </sheetData>
      <sheetData sheetId="1485">
        <row r="1">
          <cell r="C1" t="str">
            <v>F_CODE</v>
          </cell>
        </row>
      </sheetData>
      <sheetData sheetId="1486">
        <row r="1">
          <cell r="C1" t="str">
            <v>F_CODE</v>
          </cell>
        </row>
      </sheetData>
      <sheetData sheetId="1487">
        <row r="1">
          <cell r="C1" t="str">
            <v>F_CODE</v>
          </cell>
        </row>
      </sheetData>
      <sheetData sheetId="1488">
        <row r="1">
          <cell r="C1" t="str">
            <v>F_CODE</v>
          </cell>
        </row>
      </sheetData>
      <sheetData sheetId="1489">
        <row r="1">
          <cell r="C1" t="str">
            <v>F_CODE</v>
          </cell>
        </row>
      </sheetData>
      <sheetData sheetId="1490">
        <row r="1">
          <cell r="C1" t="str">
            <v>F_CODE</v>
          </cell>
        </row>
      </sheetData>
      <sheetData sheetId="1491">
        <row r="1">
          <cell r="C1" t="str">
            <v>F_CODE</v>
          </cell>
        </row>
      </sheetData>
      <sheetData sheetId="1492">
        <row r="1">
          <cell r="C1" t="str">
            <v>F_CODE</v>
          </cell>
        </row>
      </sheetData>
      <sheetData sheetId="1493">
        <row r="1">
          <cell r="C1" t="str">
            <v>F_CODE</v>
          </cell>
        </row>
      </sheetData>
      <sheetData sheetId="1494">
        <row r="1">
          <cell r="C1" t="str">
            <v>F_CODE</v>
          </cell>
        </row>
      </sheetData>
      <sheetData sheetId="1495">
        <row r="1">
          <cell r="C1" t="str">
            <v>F_CODE</v>
          </cell>
        </row>
      </sheetData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/>
      <sheetData sheetId="1580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>
        <row r="1">
          <cell r="C1" t="str">
            <v>F_CODE</v>
          </cell>
        </row>
      </sheetData>
      <sheetData sheetId="1598">
        <row r="1">
          <cell r="C1" t="str">
            <v>F_CODE</v>
          </cell>
        </row>
      </sheetData>
      <sheetData sheetId="1599">
        <row r="1">
          <cell r="C1" t="str">
            <v>F_CODE</v>
          </cell>
        </row>
      </sheetData>
      <sheetData sheetId="1600">
        <row r="1">
          <cell r="C1" t="str">
            <v>F_CODE</v>
          </cell>
        </row>
      </sheetData>
      <sheetData sheetId="1601">
        <row r="1">
          <cell r="C1" t="str">
            <v>F_CODE</v>
          </cell>
        </row>
      </sheetData>
      <sheetData sheetId="1602">
        <row r="1">
          <cell r="C1" t="str">
            <v>F_CODE</v>
          </cell>
        </row>
      </sheetData>
      <sheetData sheetId="1603">
        <row r="1">
          <cell r="C1" t="str">
            <v>F_CODE</v>
          </cell>
        </row>
      </sheetData>
      <sheetData sheetId="1604">
        <row r="1">
          <cell r="C1" t="str">
            <v>F_CODE</v>
          </cell>
        </row>
      </sheetData>
      <sheetData sheetId="1605">
        <row r="1">
          <cell r="C1" t="str">
            <v>F_CODE</v>
          </cell>
        </row>
      </sheetData>
      <sheetData sheetId="1606" refreshError="1"/>
      <sheetData sheetId="1607">
        <row r="1">
          <cell r="C1" t="str">
            <v>F_CODE</v>
          </cell>
        </row>
      </sheetData>
      <sheetData sheetId="1608">
        <row r="1">
          <cell r="C1" t="str">
            <v>F_CODE</v>
          </cell>
        </row>
      </sheetData>
      <sheetData sheetId="1609">
        <row r="1">
          <cell r="C1" t="str">
            <v>F_CODE</v>
          </cell>
        </row>
      </sheetData>
      <sheetData sheetId="1610">
        <row r="1">
          <cell r="C1" t="str">
            <v>F_CODE</v>
          </cell>
        </row>
      </sheetData>
      <sheetData sheetId="1611">
        <row r="1">
          <cell r="C1" t="str">
            <v>F_CODE</v>
          </cell>
        </row>
      </sheetData>
      <sheetData sheetId="1612">
        <row r="1">
          <cell r="C1" t="str">
            <v>F_CODE</v>
          </cell>
        </row>
      </sheetData>
      <sheetData sheetId="1613">
        <row r="1">
          <cell r="C1" t="str">
            <v>F_CODE</v>
          </cell>
        </row>
      </sheetData>
      <sheetData sheetId="1614">
        <row r="1">
          <cell r="C1" t="str">
            <v>F_CODE</v>
          </cell>
        </row>
      </sheetData>
      <sheetData sheetId="1615">
        <row r="1">
          <cell r="C1" t="str">
            <v>F_CODE</v>
          </cell>
        </row>
      </sheetData>
      <sheetData sheetId="1616">
        <row r="1">
          <cell r="C1" t="str">
            <v>F_CODE</v>
          </cell>
        </row>
      </sheetData>
      <sheetData sheetId="1617">
        <row r="1">
          <cell r="C1" t="str">
            <v>F_CODE</v>
          </cell>
        </row>
      </sheetData>
      <sheetData sheetId="1618">
        <row r="1">
          <cell r="C1" t="str">
            <v>F_CODE</v>
          </cell>
        </row>
      </sheetData>
      <sheetData sheetId="1619">
        <row r="1">
          <cell r="C1" t="str">
            <v>F_CODE</v>
          </cell>
        </row>
      </sheetData>
      <sheetData sheetId="1620">
        <row r="1">
          <cell r="C1" t="str">
            <v>F_CODE</v>
          </cell>
        </row>
      </sheetData>
      <sheetData sheetId="1621">
        <row r="1">
          <cell r="C1" t="str">
            <v>F_CODE</v>
          </cell>
        </row>
      </sheetData>
      <sheetData sheetId="1622">
        <row r="1">
          <cell r="C1" t="str">
            <v>F_CODE</v>
          </cell>
        </row>
      </sheetData>
      <sheetData sheetId="1623">
        <row r="1">
          <cell r="C1" t="str">
            <v>F_CODE</v>
          </cell>
        </row>
      </sheetData>
      <sheetData sheetId="1624">
        <row r="1">
          <cell r="C1" t="str">
            <v>F_CODE</v>
          </cell>
        </row>
      </sheetData>
      <sheetData sheetId="1625">
        <row r="1">
          <cell r="C1" t="str">
            <v>F_CODE</v>
          </cell>
        </row>
      </sheetData>
      <sheetData sheetId="1626">
        <row r="1">
          <cell r="C1" t="str">
            <v>F_CODE</v>
          </cell>
        </row>
      </sheetData>
      <sheetData sheetId="1627">
        <row r="1">
          <cell r="C1" t="str">
            <v>F_CODE</v>
          </cell>
        </row>
      </sheetData>
      <sheetData sheetId="1628">
        <row r="1">
          <cell r="C1" t="str">
            <v>F_CODE</v>
          </cell>
        </row>
      </sheetData>
      <sheetData sheetId="1629">
        <row r="1">
          <cell r="C1" t="str">
            <v>F_CODE</v>
          </cell>
        </row>
      </sheetData>
      <sheetData sheetId="1630">
        <row r="1">
          <cell r="C1" t="str">
            <v>F_CODE</v>
          </cell>
        </row>
      </sheetData>
      <sheetData sheetId="1631">
        <row r="1">
          <cell r="C1" t="str">
            <v>F_CODE</v>
          </cell>
        </row>
      </sheetData>
      <sheetData sheetId="1632">
        <row r="1">
          <cell r="C1" t="str">
            <v>F_CODE</v>
          </cell>
        </row>
      </sheetData>
      <sheetData sheetId="1633">
        <row r="1">
          <cell r="C1" t="str">
            <v>F_CODE</v>
          </cell>
        </row>
      </sheetData>
      <sheetData sheetId="1634">
        <row r="1">
          <cell r="C1" t="str">
            <v>F_CODE</v>
          </cell>
        </row>
      </sheetData>
      <sheetData sheetId="1635">
        <row r="1">
          <cell r="C1" t="str">
            <v>F_CODE</v>
          </cell>
        </row>
      </sheetData>
      <sheetData sheetId="1636">
        <row r="1">
          <cell r="C1" t="str">
            <v>F_CODE</v>
          </cell>
        </row>
      </sheetData>
      <sheetData sheetId="1637"/>
      <sheetData sheetId="1638">
        <row r="1">
          <cell r="C1" t="str">
            <v>F_CODE</v>
          </cell>
        </row>
      </sheetData>
      <sheetData sheetId="1639"/>
      <sheetData sheetId="1640" refreshError="1"/>
      <sheetData sheetId="1641"/>
      <sheetData sheetId="1642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>
        <row r="1">
          <cell r="C1" t="str">
            <v>F_CODE</v>
          </cell>
        </row>
      </sheetData>
      <sheetData sheetId="1695">
        <row r="1">
          <cell r="C1" t="str">
            <v>F_CODE</v>
          </cell>
        </row>
      </sheetData>
      <sheetData sheetId="1696">
        <row r="1">
          <cell r="C1" t="str">
            <v>F_CODE</v>
          </cell>
        </row>
      </sheetData>
      <sheetData sheetId="1697">
        <row r="1">
          <cell r="C1" t="str">
            <v>F_CODE</v>
          </cell>
        </row>
      </sheetData>
      <sheetData sheetId="1698">
        <row r="1">
          <cell r="C1" t="str">
            <v>F_CODE</v>
          </cell>
        </row>
      </sheetData>
      <sheetData sheetId="1699">
        <row r="1">
          <cell r="C1" t="str">
            <v>F_CODE</v>
          </cell>
        </row>
      </sheetData>
      <sheetData sheetId="1700">
        <row r="1">
          <cell r="C1" t="str">
            <v>F_CODE</v>
          </cell>
        </row>
      </sheetData>
      <sheetData sheetId="1701">
        <row r="1">
          <cell r="C1" t="str">
            <v>F_CODE</v>
          </cell>
        </row>
      </sheetData>
      <sheetData sheetId="1702">
        <row r="1">
          <cell r="C1" t="str">
            <v>F_CODE</v>
          </cell>
        </row>
      </sheetData>
      <sheetData sheetId="1703">
        <row r="1">
          <cell r="C1" t="str">
            <v>F_CODE</v>
          </cell>
        </row>
      </sheetData>
      <sheetData sheetId="1704">
        <row r="1">
          <cell r="C1" t="str">
            <v>F_CODE</v>
          </cell>
        </row>
      </sheetData>
      <sheetData sheetId="1705">
        <row r="1">
          <cell r="C1" t="str">
            <v>F_CODE</v>
          </cell>
        </row>
      </sheetData>
      <sheetData sheetId="1706">
        <row r="1">
          <cell r="C1" t="str">
            <v>F_CODE</v>
          </cell>
        </row>
      </sheetData>
      <sheetData sheetId="1707">
        <row r="1">
          <cell r="C1" t="str">
            <v>F_CODE</v>
          </cell>
        </row>
      </sheetData>
      <sheetData sheetId="1708">
        <row r="1">
          <cell r="C1" t="str">
            <v>F_CODE</v>
          </cell>
        </row>
      </sheetData>
      <sheetData sheetId="1709">
        <row r="1">
          <cell r="C1" t="str">
            <v>F_CODE</v>
          </cell>
        </row>
      </sheetData>
      <sheetData sheetId="1710">
        <row r="1">
          <cell r="C1" t="str">
            <v>F_CODE</v>
          </cell>
        </row>
      </sheetData>
      <sheetData sheetId="1711">
        <row r="1">
          <cell r="C1" t="str">
            <v>F_CODE</v>
          </cell>
        </row>
      </sheetData>
      <sheetData sheetId="1712">
        <row r="1">
          <cell r="C1" t="str">
            <v>F_CODE</v>
          </cell>
        </row>
      </sheetData>
      <sheetData sheetId="1713">
        <row r="1">
          <cell r="C1" t="str">
            <v>F_CODE</v>
          </cell>
        </row>
      </sheetData>
      <sheetData sheetId="1714">
        <row r="1">
          <cell r="C1" t="str">
            <v>F_CODE</v>
          </cell>
        </row>
      </sheetData>
      <sheetData sheetId="1715">
        <row r="1">
          <cell r="C1" t="str">
            <v>F_CODE</v>
          </cell>
        </row>
      </sheetData>
      <sheetData sheetId="1716">
        <row r="1">
          <cell r="C1" t="str">
            <v>F_CODE</v>
          </cell>
        </row>
      </sheetData>
      <sheetData sheetId="1717">
        <row r="1">
          <cell r="C1" t="str">
            <v>F_CODE</v>
          </cell>
        </row>
      </sheetData>
      <sheetData sheetId="1718">
        <row r="1">
          <cell r="C1" t="str">
            <v>F_CODE</v>
          </cell>
        </row>
      </sheetData>
      <sheetData sheetId="1719">
        <row r="1">
          <cell r="C1" t="str">
            <v>F_CODE</v>
          </cell>
        </row>
      </sheetData>
      <sheetData sheetId="1720">
        <row r="1">
          <cell r="C1" t="str">
            <v>F_CODE</v>
          </cell>
        </row>
      </sheetData>
      <sheetData sheetId="1721">
        <row r="1">
          <cell r="C1" t="str">
            <v>F_CODE</v>
          </cell>
        </row>
      </sheetData>
      <sheetData sheetId="1722">
        <row r="1">
          <cell r="C1" t="str">
            <v>F_CODE</v>
          </cell>
        </row>
      </sheetData>
      <sheetData sheetId="1723">
        <row r="1">
          <cell r="C1" t="str">
            <v>F_CODE</v>
          </cell>
        </row>
      </sheetData>
      <sheetData sheetId="1724">
        <row r="1">
          <cell r="C1" t="str">
            <v>F_CODE</v>
          </cell>
        </row>
      </sheetData>
      <sheetData sheetId="1725">
        <row r="1">
          <cell r="C1" t="str">
            <v>F_CODE</v>
          </cell>
        </row>
      </sheetData>
      <sheetData sheetId="1726">
        <row r="1">
          <cell r="C1" t="str">
            <v>F_CODE</v>
          </cell>
        </row>
      </sheetData>
      <sheetData sheetId="1727">
        <row r="1">
          <cell r="C1" t="str">
            <v>F_CODE</v>
          </cell>
        </row>
      </sheetData>
      <sheetData sheetId="1728">
        <row r="1">
          <cell r="C1" t="str">
            <v>F_CODE</v>
          </cell>
        </row>
      </sheetData>
      <sheetData sheetId="1729">
        <row r="1">
          <cell r="C1" t="str">
            <v>F_CODE</v>
          </cell>
        </row>
      </sheetData>
      <sheetData sheetId="1730">
        <row r="1">
          <cell r="C1" t="str">
            <v>F_CODE</v>
          </cell>
        </row>
      </sheetData>
      <sheetData sheetId="1731">
        <row r="1">
          <cell r="C1" t="str">
            <v>F_CODE</v>
          </cell>
        </row>
      </sheetData>
      <sheetData sheetId="1732">
        <row r="1">
          <cell r="C1" t="str">
            <v>F_CODE</v>
          </cell>
        </row>
      </sheetData>
      <sheetData sheetId="1733">
        <row r="1">
          <cell r="C1" t="str">
            <v>F_CODE</v>
          </cell>
        </row>
      </sheetData>
      <sheetData sheetId="1734">
        <row r="1">
          <cell r="C1" t="str">
            <v>F_CODE</v>
          </cell>
        </row>
      </sheetData>
      <sheetData sheetId="1735">
        <row r="1">
          <cell r="C1" t="str">
            <v>F_CODE</v>
          </cell>
        </row>
      </sheetData>
      <sheetData sheetId="1736">
        <row r="1">
          <cell r="C1" t="str">
            <v>F_CODE</v>
          </cell>
        </row>
      </sheetData>
      <sheetData sheetId="1737">
        <row r="1">
          <cell r="C1" t="str">
            <v>F_CODE</v>
          </cell>
        </row>
      </sheetData>
      <sheetData sheetId="1738">
        <row r="1">
          <cell r="C1" t="str">
            <v>F_CODE</v>
          </cell>
        </row>
      </sheetData>
      <sheetData sheetId="1739">
        <row r="1">
          <cell r="C1" t="str">
            <v>F_CODE</v>
          </cell>
        </row>
      </sheetData>
      <sheetData sheetId="1740">
        <row r="1">
          <cell r="C1" t="str">
            <v>F_CODE</v>
          </cell>
        </row>
      </sheetData>
      <sheetData sheetId="1741">
        <row r="1">
          <cell r="C1" t="str">
            <v>F_CODE</v>
          </cell>
        </row>
      </sheetData>
      <sheetData sheetId="1742">
        <row r="1">
          <cell r="C1" t="str">
            <v>F_CODE</v>
          </cell>
        </row>
      </sheetData>
      <sheetData sheetId="1743">
        <row r="1">
          <cell r="C1" t="str">
            <v>F_CODE</v>
          </cell>
        </row>
      </sheetData>
      <sheetData sheetId="1744">
        <row r="1">
          <cell r="C1" t="str">
            <v>F_CODE</v>
          </cell>
        </row>
      </sheetData>
      <sheetData sheetId="1745">
        <row r="1">
          <cell r="C1" t="str">
            <v>F_CODE</v>
          </cell>
        </row>
      </sheetData>
      <sheetData sheetId="1746">
        <row r="1">
          <cell r="C1" t="str">
            <v>F_CODE</v>
          </cell>
        </row>
      </sheetData>
      <sheetData sheetId="1747">
        <row r="1">
          <cell r="C1" t="str">
            <v>F_CODE</v>
          </cell>
        </row>
      </sheetData>
      <sheetData sheetId="1748">
        <row r="1">
          <cell r="C1" t="str">
            <v>F_CODE</v>
          </cell>
        </row>
      </sheetData>
      <sheetData sheetId="1749">
        <row r="1">
          <cell r="C1" t="str">
            <v>F_CODE</v>
          </cell>
        </row>
      </sheetData>
      <sheetData sheetId="1750">
        <row r="1">
          <cell r="C1" t="str">
            <v>F_CODE</v>
          </cell>
        </row>
      </sheetData>
      <sheetData sheetId="1751">
        <row r="1">
          <cell r="C1" t="str">
            <v>F_CODE</v>
          </cell>
        </row>
      </sheetData>
      <sheetData sheetId="1752">
        <row r="1">
          <cell r="C1" t="str">
            <v>F_CODE</v>
          </cell>
        </row>
      </sheetData>
      <sheetData sheetId="1753">
        <row r="1">
          <cell r="C1" t="str">
            <v>F_CODE</v>
          </cell>
        </row>
      </sheetData>
      <sheetData sheetId="1754">
        <row r="1">
          <cell r="C1" t="str">
            <v>F_CODE</v>
          </cell>
        </row>
      </sheetData>
      <sheetData sheetId="1755">
        <row r="1">
          <cell r="C1" t="str">
            <v>F_CODE</v>
          </cell>
        </row>
      </sheetData>
      <sheetData sheetId="1756">
        <row r="1">
          <cell r="C1" t="str">
            <v>F_CODE</v>
          </cell>
        </row>
      </sheetData>
      <sheetData sheetId="1757">
        <row r="1">
          <cell r="C1" t="str">
            <v>F_CODE</v>
          </cell>
        </row>
      </sheetData>
      <sheetData sheetId="1758">
        <row r="1">
          <cell r="C1" t="str">
            <v>F_CODE</v>
          </cell>
        </row>
      </sheetData>
      <sheetData sheetId="1759">
        <row r="1">
          <cell r="C1" t="str">
            <v>F_CODE</v>
          </cell>
        </row>
      </sheetData>
      <sheetData sheetId="1760">
        <row r="1">
          <cell r="C1" t="str">
            <v>F_CODE</v>
          </cell>
        </row>
      </sheetData>
      <sheetData sheetId="1761">
        <row r="1">
          <cell r="C1" t="str">
            <v>F_CODE</v>
          </cell>
        </row>
      </sheetData>
      <sheetData sheetId="1762">
        <row r="1">
          <cell r="C1" t="str">
            <v>F_CODE</v>
          </cell>
        </row>
      </sheetData>
      <sheetData sheetId="1763"/>
      <sheetData sheetId="1764"/>
      <sheetData sheetId="1765">
        <row r="1">
          <cell r="C1" t="str">
            <v>F_CODE</v>
          </cell>
        </row>
      </sheetData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>
        <row r="1">
          <cell r="C1" t="str">
            <v>F_CODE</v>
          </cell>
        </row>
      </sheetData>
      <sheetData sheetId="1852">
        <row r="1">
          <cell r="C1" t="str">
            <v>F_CODE</v>
          </cell>
        </row>
      </sheetData>
      <sheetData sheetId="1853">
        <row r="1">
          <cell r="C1" t="str">
            <v>F_CODE</v>
          </cell>
        </row>
      </sheetData>
      <sheetData sheetId="1854">
        <row r="1">
          <cell r="C1" t="str">
            <v>F_CODE</v>
          </cell>
        </row>
      </sheetData>
      <sheetData sheetId="1855">
        <row r="1">
          <cell r="C1" t="str">
            <v>F_CODE</v>
          </cell>
        </row>
      </sheetData>
      <sheetData sheetId="1856">
        <row r="1">
          <cell r="C1" t="str">
            <v>F_CODE</v>
          </cell>
        </row>
      </sheetData>
      <sheetData sheetId="1857">
        <row r="1">
          <cell r="C1" t="str">
            <v>F_CODE</v>
          </cell>
        </row>
      </sheetData>
      <sheetData sheetId="1858">
        <row r="1">
          <cell r="C1" t="str">
            <v>F_CODE</v>
          </cell>
        </row>
      </sheetData>
      <sheetData sheetId="1859">
        <row r="1">
          <cell r="C1" t="str">
            <v>F_CODE</v>
          </cell>
        </row>
      </sheetData>
      <sheetData sheetId="1860">
        <row r="1">
          <cell r="C1" t="str">
            <v>F_CODE</v>
          </cell>
        </row>
      </sheetData>
      <sheetData sheetId="1861">
        <row r="1">
          <cell r="C1" t="str">
            <v>F_CODE</v>
          </cell>
        </row>
      </sheetData>
      <sheetData sheetId="1862">
        <row r="1">
          <cell r="C1" t="str">
            <v>F_CODE</v>
          </cell>
        </row>
      </sheetData>
      <sheetData sheetId="1863">
        <row r="1">
          <cell r="C1" t="str">
            <v>F_CODE</v>
          </cell>
        </row>
      </sheetData>
      <sheetData sheetId="1864">
        <row r="1">
          <cell r="C1" t="str">
            <v>F_CODE</v>
          </cell>
        </row>
      </sheetData>
      <sheetData sheetId="1865">
        <row r="1">
          <cell r="C1" t="str">
            <v>F_CODE</v>
          </cell>
        </row>
      </sheetData>
      <sheetData sheetId="1866">
        <row r="1">
          <cell r="C1" t="str">
            <v>F_CODE</v>
          </cell>
        </row>
      </sheetData>
      <sheetData sheetId="1867">
        <row r="1">
          <cell r="C1" t="str">
            <v>F_CODE</v>
          </cell>
        </row>
      </sheetData>
      <sheetData sheetId="1868">
        <row r="1">
          <cell r="C1" t="str">
            <v>F_CODE</v>
          </cell>
        </row>
      </sheetData>
      <sheetData sheetId="1869">
        <row r="1">
          <cell r="C1" t="str">
            <v>F_CODE</v>
          </cell>
        </row>
      </sheetData>
      <sheetData sheetId="1870">
        <row r="1">
          <cell r="C1" t="str">
            <v>F_CODE</v>
          </cell>
        </row>
      </sheetData>
      <sheetData sheetId="1871">
        <row r="1">
          <cell r="C1" t="str">
            <v>F_CODE</v>
          </cell>
        </row>
      </sheetData>
      <sheetData sheetId="1872">
        <row r="1">
          <cell r="C1" t="str">
            <v>F_CODE</v>
          </cell>
        </row>
      </sheetData>
      <sheetData sheetId="1873">
        <row r="1">
          <cell r="C1" t="str">
            <v>F_CODE</v>
          </cell>
        </row>
      </sheetData>
      <sheetData sheetId="1874">
        <row r="1">
          <cell r="C1" t="str">
            <v>F_CODE</v>
          </cell>
        </row>
      </sheetData>
      <sheetData sheetId="1875">
        <row r="1">
          <cell r="C1" t="str">
            <v>F_CODE</v>
          </cell>
        </row>
      </sheetData>
      <sheetData sheetId="1876">
        <row r="1">
          <cell r="C1" t="str">
            <v>F_CODE</v>
          </cell>
        </row>
      </sheetData>
      <sheetData sheetId="1877">
        <row r="1">
          <cell r="C1" t="str">
            <v>F_CODE</v>
          </cell>
        </row>
      </sheetData>
      <sheetData sheetId="1878">
        <row r="1">
          <cell r="C1" t="str">
            <v>F_CODE</v>
          </cell>
        </row>
      </sheetData>
      <sheetData sheetId="1879">
        <row r="1">
          <cell r="C1" t="str">
            <v>F_CODE</v>
          </cell>
        </row>
      </sheetData>
      <sheetData sheetId="1880">
        <row r="1">
          <cell r="C1" t="str">
            <v>F_CODE</v>
          </cell>
        </row>
      </sheetData>
      <sheetData sheetId="1881">
        <row r="1">
          <cell r="C1" t="str">
            <v>F_CODE</v>
          </cell>
        </row>
      </sheetData>
      <sheetData sheetId="1882">
        <row r="1">
          <cell r="C1" t="str">
            <v>F_CODE</v>
          </cell>
        </row>
      </sheetData>
      <sheetData sheetId="1883">
        <row r="1">
          <cell r="C1" t="str">
            <v>F_CODE</v>
          </cell>
        </row>
      </sheetData>
      <sheetData sheetId="1884">
        <row r="1">
          <cell r="C1" t="str">
            <v>F_CODE</v>
          </cell>
        </row>
      </sheetData>
      <sheetData sheetId="1885">
        <row r="1">
          <cell r="C1" t="str">
            <v>F_CODE</v>
          </cell>
        </row>
      </sheetData>
      <sheetData sheetId="1886">
        <row r="1">
          <cell r="C1" t="str">
            <v>F_CODE</v>
          </cell>
        </row>
      </sheetData>
      <sheetData sheetId="1887">
        <row r="1">
          <cell r="C1" t="str">
            <v>F_CODE</v>
          </cell>
        </row>
      </sheetData>
      <sheetData sheetId="1888">
        <row r="1">
          <cell r="C1" t="str">
            <v>F_CODE</v>
          </cell>
        </row>
      </sheetData>
      <sheetData sheetId="1889">
        <row r="1">
          <cell r="C1" t="str">
            <v>F_CODE</v>
          </cell>
        </row>
      </sheetData>
      <sheetData sheetId="1890">
        <row r="1">
          <cell r="C1" t="str">
            <v>F_CODE</v>
          </cell>
        </row>
      </sheetData>
      <sheetData sheetId="1891">
        <row r="1">
          <cell r="C1" t="str">
            <v>F_CODE</v>
          </cell>
        </row>
      </sheetData>
      <sheetData sheetId="1892">
        <row r="1">
          <cell r="C1" t="str">
            <v>F_CODE</v>
          </cell>
        </row>
      </sheetData>
      <sheetData sheetId="1893">
        <row r="1">
          <cell r="C1" t="str">
            <v>F_CODE</v>
          </cell>
        </row>
      </sheetData>
      <sheetData sheetId="1894">
        <row r="1">
          <cell r="C1" t="str">
            <v>F_CODE</v>
          </cell>
        </row>
      </sheetData>
      <sheetData sheetId="1895">
        <row r="1">
          <cell r="C1" t="str">
            <v>F_CODE</v>
          </cell>
        </row>
      </sheetData>
      <sheetData sheetId="1896">
        <row r="1">
          <cell r="C1" t="str">
            <v>F_CODE</v>
          </cell>
        </row>
      </sheetData>
      <sheetData sheetId="1897">
        <row r="1">
          <cell r="C1" t="str">
            <v>F_CODE</v>
          </cell>
        </row>
      </sheetData>
      <sheetData sheetId="1898">
        <row r="1">
          <cell r="C1" t="str">
            <v>F_CODE</v>
          </cell>
        </row>
      </sheetData>
      <sheetData sheetId="1899">
        <row r="1">
          <cell r="C1" t="str">
            <v>F_CODE</v>
          </cell>
        </row>
      </sheetData>
      <sheetData sheetId="1900">
        <row r="1">
          <cell r="C1" t="str">
            <v>F_CODE</v>
          </cell>
        </row>
      </sheetData>
      <sheetData sheetId="1901">
        <row r="1">
          <cell r="C1" t="str">
            <v>F_CODE</v>
          </cell>
        </row>
      </sheetData>
      <sheetData sheetId="1902">
        <row r="1">
          <cell r="C1" t="str">
            <v>F_CODE</v>
          </cell>
        </row>
      </sheetData>
      <sheetData sheetId="1903">
        <row r="1">
          <cell r="C1" t="str">
            <v>F_CODE</v>
          </cell>
        </row>
      </sheetData>
      <sheetData sheetId="1904">
        <row r="1">
          <cell r="C1" t="str">
            <v>F_CODE</v>
          </cell>
        </row>
      </sheetData>
      <sheetData sheetId="1905">
        <row r="1">
          <cell r="C1" t="str">
            <v>F_CODE</v>
          </cell>
        </row>
      </sheetData>
      <sheetData sheetId="1906">
        <row r="1">
          <cell r="C1" t="str">
            <v>F_CODE</v>
          </cell>
        </row>
      </sheetData>
      <sheetData sheetId="1907">
        <row r="1">
          <cell r="C1" t="str">
            <v>F_CODE</v>
          </cell>
        </row>
      </sheetData>
      <sheetData sheetId="1908">
        <row r="1">
          <cell r="C1" t="str">
            <v>F_CODE</v>
          </cell>
        </row>
      </sheetData>
      <sheetData sheetId="1909">
        <row r="1">
          <cell r="C1" t="str">
            <v>F_CODE</v>
          </cell>
        </row>
      </sheetData>
      <sheetData sheetId="1910">
        <row r="1">
          <cell r="C1" t="str">
            <v>F_CODE</v>
          </cell>
        </row>
      </sheetData>
      <sheetData sheetId="1911">
        <row r="1">
          <cell r="C1" t="str">
            <v>F_CODE</v>
          </cell>
        </row>
      </sheetData>
      <sheetData sheetId="1912">
        <row r="1">
          <cell r="C1" t="str">
            <v>F_CODE</v>
          </cell>
        </row>
      </sheetData>
      <sheetData sheetId="1913">
        <row r="1">
          <cell r="C1" t="str">
            <v>F_CODE</v>
          </cell>
        </row>
      </sheetData>
      <sheetData sheetId="1914">
        <row r="1">
          <cell r="C1" t="str">
            <v>F_CODE</v>
          </cell>
        </row>
      </sheetData>
      <sheetData sheetId="1915">
        <row r="1">
          <cell r="C1" t="str">
            <v>F_CODE</v>
          </cell>
        </row>
      </sheetData>
      <sheetData sheetId="1916">
        <row r="1">
          <cell r="C1" t="str">
            <v>F_CODE</v>
          </cell>
        </row>
      </sheetData>
      <sheetData sheetId="1917">
        <row r="1">
          <cell r="C1" t="str">
            <v>F_CODE</v>
          </cell>
        </row>
      </sheetData>
      <sheetData sheetId="1918">
        <row r="1">
          <cell r="C1" t="str">
            <v>F_CODE</v>
          </cell>
        </row>
      </sheetData>
      <sheetData sheetId="1919">
        <row r="1">
          <cell r="C1" t="str">
            <v>F_CODE</v>
          </cell>
        </row>
      </sheetData>
      <sheetData sheetId="1920">
        <row r="1">
          <cell r="C1" t="str">
            <v>F_CODE</v>
          </cell>
        </row>
      </sheetData>
      <sheetData sheetId="1921">
        <row r="1">
          <cell r="C1" t="str">
            <v>F_CODE</v>
          </cell>
        </row>
      </sheetData>
      <sheetData sheetId="1922">
        <row r="1">
          <cell r="C1" t="str">
            <v>F_CODE</v>
          </cell>
        </row>
      </sheetData>
      <sheetData sheetId="1923">
        <row r="1">
          <cell r="C1" t="str">
            <v>F_CODE</v>
          </cell>
        </row>
      </sheetData>
      <sheetData sheetId="1924">
        <row r="1">
          <cell r="C1" t="str">
            <v>F_CODE</v>
          </cell>
        </row>
      </sheetData>
      <sheetData sheetId="1925">
        <row r="1">
          <cell r="C1" t="str">
            <v>F_CODE</v>
          </cell>
        </row>
      </sheetData>
      <sheetData sheetId="1926">
        <row r="1">
          <cell r="C1" t="str">
            <v>F_CODE</v>
          </cell>
        </row>
      </sheetData>
      <sheetData sheetId="1927">
        <row r="1">
          <cell r="C1" t="str">
            <v>F_CODE</v>
          </cell>
        </row>
      </sheetData>
      <sheetData sheetId="1928">
        <row r="1">
          <cell r="C1" t="str">
            <v>F_CODE</v>
          </cell>
        </row>
      </sheetData>
      <sheetData sheetId="1929">
        <row r="1">
          <cell r="C1" t="str">
            <v>F_CODE</v>
          </cell>
        </row>
      </sheetData>
      <sheetData sheetId="1930">
        <row r="1">
          <cell r="C1" t="str">
            <v>F_CODE</v>
          </cell>
        </row>
      </sheetData>
      <sheetData sheetId="1931">
        <row r="1">
          <cell r="C1" t="str">
            <v>F_CODE</v>
          </cell>
        </row>
      </sheetData>
      <sheetData sheetId="1932">
        <row r="1">
          <cell r="C1" t="str">
            <v>F_CODE</v>
          </cell>
        </row>
      </sheetData>
      <sheetData sheetId="1933">
        <row r="1">
          <cell r="C1" t="str">
            <v>F_CODE</v>
          </cell>
        </row>
      </sheetData>
      <sheetData sheetId="1934">
        <row r="1">
          <cell r="C1" t="str">
            <v>F_CODE</v>
          </cell>
        </row>
      </sheetData>
      <sheetData sheetId="1935">
        <row r="1">
          <cell r="C1" t="str">
            <v>F_CODE</v>
          </cell>
        </row>
      </sheetData>
      <sheetData sheetId="1936">
        <row r="1">
          <cell r="C1" t="str">
            <v>F_CODE</v>
          </cell>
        </row>
      </sheetData>
      <sheetData sheetId="1937">
        <row r="1">
          <cell r="C1" t="str">
            <v>F_CODE</v>
          </cell>
        </row>
      </sheetData>
      <sheetData sheetId="1938">
        <row r="1">
          <cell r="C1" t="str">
            <v>F_CODE</v>
          </cell>
        </row>
      </sheetData>
      <sheetData sheetId="1939">
        <row r="1">
          <cell r="C1" t="str">
            <v>F_CODE</v>
          </cell>
        </row>
      </sheetData>
      <sheetData sheetId="1940">
        <row r="1">
          <cell r="C1" t="str">
            <v>F_CODE</v>
          </cell>
        </row>
      </sheetData>
      <sheetData sheetId="1941">
        <row r="1">
          <cell r="C1" t="str">
            <v>F_CODE</v>
          </cell>
        </row>
      </sheetData>
      <sheetData sheetId="1942">
        <row r="1">
          <cell r="C1" t="str">
            <v>F_CODE</v>
          </cell>
        </row>
      </sheetData>
      <sheetData sheetId="1943">
        <row r="1">
          <cell r="C1" t="str">
            <v>F_CODE</v>
          </cell>
        </row>
      </sheetData>
      <sheetData sheetId="1944">
        <row r="1">
          <cell r="C1" t="str">
            <v>F_CODE</v>
          </cell>
        </row>
      </sheetData>
      <sheetData sheetId="1945">
        <row r="1">
          <cell r="C1" t="str">
            <v>F_CODE</v>
          </cell>
        </row>
      </sheetData>
      <sheetData sheetId="1946">
        <row r="1">
          <cell r="C1" t="str">
            <v>F_CODE</v>
          </cell>
        </row>
      </sheetData>
      <sheetData sheetId="1947">
        <row r="1">
          <cell r="C1" t="str">
            <v>F_CODE</v>
          </cell>
        </row>
      </sheetData>
      <sheetData sheetId="1948">
        <row r="1">
          <cell r="C1" t="str">
            <v>F_CODE</v>
          </cell>
        </row>
      </sheetData>
      <sheetData sheetId="1949">
        <row r="1">
          <cell r="C1" t="str">
            <v>F_CODE</v>
          </cell>
        </row>
      </sheetData>
      <sheetData sheetId="1950">
        <row r="1">
          <cell r="C1" t="str">
            <v>F_CODE</v>
          </cell>
        </row>
      </sheetData>
      <sheetData sheetId="1951">
        <row r="1">
          <cell r="C1" t="str">
            <v>F_CODE</v>
          </cell>
        </row>
      </sheetData>
      <sheetData sheetId="1952">
        <row r="1">
          <cell r="C1" t="str">
            <v>F_CODE</v>
          </cell>
        </row>
      </sheetData>
      <sheetData sheetId="1953">
        <row r="1">
          <cell r="C1" t="str">
            <v>F_CODE</v>
          </cell>
        </row>
      </sheetData>
      <sheetData sheetId="1954">
        <row r="1">
          <cell r="C1" t="str">
            <v>F_CODE</v>
          </cell>
        </row>
      </sheetData>
      <sheetData sheetId="1955">
        <row r="1">
          <cell r="C1" t="str">
            <v>F_CODE</v>
          </cell>
        </row>
      </sheetData>
      <sheetData sheetId="1956">
        <row r="1">
          <cell r="C1" t="str">
            <v>F_CODE</v>
          </cell>
        </row>
      </sheetData>
      <sheetData sheetId="1957">
        <row r="1">
          <cell r="C1" t="str">
            <v>F_CODE</v>
          </cell>
        </row>
      </sheetData>
      <sheetData sheetId="1958">
        <row r="1">
          <cell r="C1" t="str">
            <v>F_CODE</v>
          </cell>
        </row>
      </sheetData>
      <sheetData sheetId="1959">
        <row r="1">
          <cell r="C1" t="str">
            <v>F_CODE</v>
          </cell>
        </row>
      </sheetData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>
        <row r="1">
          <cell r="C1" t="str">
            <v>F_CODE</v>
          </cell>
        </row>
      </sheetData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/>
      <sheetData sheetId="2093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>
        <row r="1">
          <cell r="C1" t="str">
            <v>F_CODE</v>
          </cell>
        </row>
      </sheetData>
      <sheetData sheetId="2113">
        <row r="1">
          <cell r="C1" t="str">
            <v>F_CODE</v>
          </cell>
        </row>
      </sheetData>
      <sheetData sheetId="2114">
        <row r="1">
          <cell r="C1" t="str">
            <v>F_CODE</v>
          </cell>
        </row>
      </sheetData>
      <sheetData sheetId="2115">
        <row r="1">
          <cell r="C1" t="str">
            <v>F_CODE</v>
          </cell>
        </row>
      </sheetData>
      <sheetData sheetId="2116">
        <row r="1">
          <cell r="C1" t="str">
            <v>F_CODE</v>
          </cell>
        </row>
      </sheetData>
      <sheetData sheetId="2117">
        <row r="1">
          <cell r="C1" t="str">
            <v>F_CODE</v>
          </cell>
        </row>
      </sheetData>
      <sheetData sheetId="2118">
        <row r="1">
          <cell r="C1" t="str">
            <v>F_CODE</v>
          </cell>
        </row>
      </sheetData>
      <sheetData sheetId="2119">
        <row r="1">
          <cell r="C1" t="str">
            <v>F_CODE</v>
          </cell>
        </row>
      </sheetData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>
        <row r="1">
          <cell r="C1" t="str">
            <v>F_CODE</v>
          </cell>
        </row>
      </sheetData>
      <sheetData sheetId="2149">
        <row r="1">
          <cell r="C1" t="str">
            <v>F_CODE</v>
          </cell>
        </row>
      </sheetData>
      <sheetData sheetId="2150">
        <row r="1">
          <cell r="C1" t="str">
            <v>F_CODE</v>
          </cell>
        </row>
      </sheetData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/>
      <sheetData sheetId="2575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/>
      <sheetData sheetId="2752" refreshError="1"/>
      <sheetData sheetId="2753" refreshError="1"/>
      <sheetData sheetId="2754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 refreshError="1"/>
      <sheetData sheetId="2940" refreshError="1"/>
      <sheetData sheetId="2941"/>
      <sheetData sheetId="2942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/>
      <sheetData sheetId="2950"/>
      <sheetData sheetId="2951"/>
      <sheetData sheetId="2952"/>
      <sheetData sheetId="2953"/>
      <sheetData sheetId="2954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2"/>
      <sheetName val="#REF"/>
      <sheetName val="05년"/>
      <sheetName val="계화배수"/>
      <sheetName val=" "/>
      <sheetName val="사통"/>
      <sheetName val="설계조건"/>
      <sheetName val="암거공"/>
      <sheetName val="말뚝지지력산정"/>
      <sheetName val="교각1"/>
      <sheetName val="상부수로교(입력용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2"/>
      <sheetName val="#REF"/>
      <sheetName val="6PILE  (돌출)"/>
      <sheetName val="집1"/>
      <sheetName val="H-PILE수량집계"/>
      <sheetName val="공사비예산서(토목분)"/>
      <sheetName val="내역서"/>
      <sheetName val="ABUT수량-A1"/>
      <sheetName val="전선"/>
      <sheetName val="CABLE"/>
      <sheetName val="수로교총재료집계"/>
      <sheetName val="간선계산"/>
      <sheetName val="조명시설"/>
      <sheetName val="기둥(원형)"/>
      <sheetName val="Y-WORK"/>
      <sheetName val="차액보증"/>
      <sheetName val="H-pile(298x299)"/>
      <sheetName val="H-pile(250x250)"/>
      <sheetName val="2BOX본체"/>
      <sheetName val="반중력식옹벽"/>
      <sheetName val="input (2)"/>
      <sheetName val="기초계산 (2)"/>
      <sheetName val="2.단면가정"/>
      <sheetName val="LINE&quot;1&quot;집계"/>
      <sheetName val="철근집계"/>
      <sheetName val="집계(1.5X1.5)"/>
      <sheetName val="1.5X1.5(철근)"/>
      <sheetName val="BOX(1.5X1.5)"/>
      <sheetName val="집계(2.0X2.0)"/>
      <sheetName val="2.0X2.0(철근)"/>
      <sheetName val="BOX(2.0X2.0)"/>
      <sheetName val="집계(2.5X2.5)"/>
      <sheetName val="2.5X2.5(철근)"/>
      <sheetName val="BOX(2.5X2.5)"/>
      <sheetName val="Sheet1"/>
      <sheetName val="Sheet2"/>
      <sheetName val="Sheet3"/>
      <sheetName val="Sheet17"/>
      <sheetName val="INPUT"/>
      <sheetName val="단위수량"/>
      <sheetName val="단면가정"/>
      <sheetName val="설계조건"/>
      <sheetName val="부대공 일반 수량집계표"/>
      <sheetName val="양지편교 토공집계표"/>
      <sheetName val="집계표(양)"/>
      <sheetName val="수량(양)1"/>
      <sheetName val="수량(양)2"/>
      <sheetName val="구조물철거타공정이월"/>
      <sheetName val="부대일수용두"/>
      <sheetName val="철근"/>
      <sheetName val="이월집계"/>
      <sheetName val="레미콘"/>
      <sheetName val="접속슬래브 레미콘집계"/>
      <sheetName val="상부레철"/>
      <sheetName val="수량명세서-구"/>
      <sheetName val="적용"/>
      <sheetName val="예정공정표-SK (2)"/>
      <sheetName val="Sheet4"/>
      <sheetName val="평면도"/>
      <sheetName val="딱지"/>
      <sheetName val="타공종이기수량집계"/>
      <sheetName val="Sheet5"/>
      <sheetName val="Sheet6"/>
      <sheetName val="Sheet7"/>
      <sheetName val="Sheet8"/>
      <sheetName val="Sheet9"/>
      <sheetName val="Sheet10"/>
      <sheetName val="뽑기"/>
      <sheetName val="ㅂㅂ"/>
      <sheetName val="ㅂㅂ (2)"/>
      <sheetName val="ㅂㅂ (3)"/>
      <sheetName val="ㅂㅂ (4)"/>
      <sheetName val="간지"/>
      <sheetName val="수량산출서 (2)"/>
      <sheetName val="설계표"/>
      <sheetName val="원가계산"/>
      <sheetName val="총괄내역서"/>
      <sheetName val="마운딩산출"/>
      <sheetName val="소형고압면적"/>
      <sheetName val="지주목산출"/>
      <sheetName val="수량산출서"/>
      <sheetName val="식재일위"/>
      <sheetName val="수목운반,상하차비"/>
      <sheetName val="이식자재산출"/>
      <sheetName val=" 단가"/>
      <sheetName val="시설물일위"/>
      <sheetName val="노임단가2000년"/>
      <sheetName val="기계경비목록"/>
      <sheetName val="기계경비"/>
      <sheetName val="시멘트철근"/>
      <sheetName val="골재집계표"/>
      <sheetName val="산출근거"/>
      <sheetName val="갑지(가로)"/>
      <sheetName val="나"/>
      <sheetName val="CB건축(신) (2)"/>
      <sheetName val="CB건축(신)"/>
      <sheetName val="식재단가 (2)"/>
      <sheetName val="총괄표"/>
      <sheetName val="토목내역서(설계변경)"/>
      <sheetName val="기초일위집게표(7)"/>
      <sheetName val="기초일위대가(8)"/>
      <sheetName val=" 단가대비표"/>
      <sheetName val="인력"/>
      <sheetName val="운반비"/>
      <sheetName val="H빔"/>
      <sheetName val="파일항타"/>
      <sheetName val="암파쇄"/>
      <sheetName val="자재집계표"/>
      <sheetName val="옹벽토공량"/>
      <sheetName val="철근집계표"/>
      <sheetName val="기계시간당경비"/>
      <sheetName val="끝-이하출력(x)"/>
      <sheetName val="옹벽수량표."/>
      <sheetName val="전체3회변경"/>
      <sheetName val="공종자재집계 (2)"/>
      <sheetName val="재료집계표  (2)"/>
      <sheetName val="계약내역 (1)"/>
      <sheetName val="견적갑"/>
      <sheetName val="bm내역서(B공구)"/>
      <sheetName val="변경내역"/>
      <sheetName val="신규단가(A)제작"/>
      <sheetName val="신규단가(B)물가정보"/>
      <sheetName val="견적갑&quot;A&quot;공구"/>
      <sheetName val="견적조건보고서&quot;A&quot;공구"/>
      <sheetName val="A비엠"/>
      <sheetName val="공율산출"/>
      <sheetName val="장안(01.05.30)(2)"/>
      <sheetName val="내쇼날 (01.05.30)"/>
      <sheetName val="장안(01.05.30)"/>
      <sheetName val="진성(01.05.30)"/>
      <sheetName val="3Week(4-3)(보안)"/>
      <sheetName val="전기공정표"/>
      <sheetName val="CABLE(MAIN)"/>
      <sheetName val="전선관수량산출표 (4)"/>
      <sheetName val="산출내역"/>
      <sheetName val="집계표 (2)"/>
      <sheetName val="FAX"/>
      <sheetName val="위임장(배상현) (2)"/>
      <sheetName val="SHEARKEY검토 (2)"/>
      <sheetName val="6차분13회기성요약표"/>
      <sheetName val="토공견적"/>
      <sheetName val="철콘 견적"/>
      <sheetName val="증감대비"/>
      <sheetName val="총괄"/>
      <sheetName val="금차분"/>
      <sheetName val="전체분"/>
      <sheetName val="변경이유서"/>
      <sheetName val="접"/>
      <sheetName val="수량산출"/>
      <sheetName val="공제량"/>
      <sheetName val="지급자재명세서 (3)"/>
      <sheetName val="현황 (3)"/>
      <sheetName val="현황"/>
      <sheetName val="검토안"/>
      <sheetName val="총총괄"/>
      <sheetName val="세부내역서"/>
      <sheetName val="감액산출근거"/>
      <sheetName val="철거집계표(전체)"/>
      <sheetName val="철거집계표(토공)"/>
      <sheetName val="집계표"/>
      <sheetName val="도급 "/>
      <sheetName val="단가산출서(SS)"/>
      <sheetName val="출입로"/>
      <sheetName val="증감내역"/>
      <sheetName val="공사비증감현황(A3)"/>
      <sheetName val="단가내부"/>
      <sheetName val="단가외부 "/>
      <sheetName val="보고"/>
      <sheetName val="예산서"/>
      <sheetName val="집계표 "/>
      <sheetName val="지급자재명세서 (2)"/>
      <sheetName val="통신설계서"/>
      <sheetName val="최종내역"/>
      <sheetName val="변경수량집계"/>
      <sheetName val="철.콘 수량산출 (적용)"/>
      <sheetName val="가도공 수량 집계표"/>
      <sheetName val="가도차도부 수량산출"/>
      <sheetName val="가도길어깨현황1"/>
      <sheetName val="제잡비전체건축(2001)"/>
      <sheetName val="제잡비현황 (건축)"/>
      <sheetName val="5"/>
      <sheetName val="6공구(당초)"/>
      <sheetName val="비목군분류내역"/>
      <sheetName val="수산출"/>
      <sheetName val="복통 (10)"/>
      <sheetName val="부"/>
      <sheetName val="수원공(총)"/>
      <sheetName val="명림건설"/>
      <sheetName val="비탈면 돌붙임(형식2)단가산출근거"/>
      <sheetName val="신규단가산출(2002m)"/>
      <sheetName val="변경사유서"/>
      <sheetName val="보조기층현황"/>
      <sheetName val="세부내역서 "/>
      <sheetName val="제잡비산출근거 (전체)"/>
      <sheetName val="발주제잡비산근(2)"/>
      <sheetName val="보강원심력철근콘크리트관"/>
      <sheetName val="원심력철근콘크리트관하차비"/>
      <sheetName val="표지"/>
      <sheetName val="목차"/>
      <sheetName val="여건사유"/>
      <sheetName val="2001설계예정9.17 (3)"/>
      <sheetName val="(방음벽반사형)"/>
      <sheetName val="제잡비현황"/>
      <sheetName val="물가변동액(전체분)"/>
      <sheetName val="제출내역 (2)"/>
      <sheetName val="70%"/>
      <sheetName val="공사비집계"/>
      <sheetName val="부대내역"/>
      <sheetName val="준검 내역서"/>
      <sheetName val="지급자재"/>
      <sheetName val="계"/>
      <sheetName val="이월"/>
      <sheetName val="배수자집계"/>
      <sheetName val="전체수량집계"/>
      <sheetName val="투찰"/>
      <sheetName val="식재인부"/>
      <sheetName val="데이타"/>
      <sheetName val="1공구산출내역서"/>
      <sheetName val="1,2공구원가계산서"/>
      <sheetName val="2공구산출내역"/>
      <sheetName val="Macro1"/>
      <sheetName val="Macro2"/>
      <sheetName val="세골재  T2 변경 현황"/>
      <sheetName val="106C0300"/>
      <sheetName val="수량집계"/>
      <sheetName val="토공"/>
      <sheetName val="배수공"/>
      <sheetName val="구조물공"/>
      <sheetName val="포장공"/>
      <sheetName val="부대공"/>
      <sheetName val="3차설계"/>
      <sheetName val="방음벽집계"/>
      <sheetName val="공사내역"/>
      <sheetName val="깨기집계"/>
      <sheetName val="줄파기집"/>
      <sheetName val="전체설계서"/>
      <sheetName val="사진대지 (5)"/>
      <sheetName val="공사비증감"/>
      <sheetName val="8.시공현황"/>
      <sheetName val="공사량현황"/>
      <sheetName val="지급자재명세서"/>
      <sheetName val="2002년설계서"/>
      <sheetName val="갑지"/>
      <sheetName val="암거집계"/>
      <sheetName val="전체 (2)"/>
      <sheetName val="몰탈"/>
      <sheetName val="부곡교"/>
      <sheetName val="교대철근"/>
      <sheetName val="단가비교표"/>
      <sheetName val="제잡비('02)"/>
      <sheetName val="기타집계"/>
      <sheetName val="2.08"/>
      <sheetName val="단계처리참고"/>
      <sheetName val="C관집"/>
      <sheetName val="타이기"/>
      <sheetName val="변경집계장"/>
      <sheetName val="변경설계서"/>
      <sheetName val="3개분류내역"/>
      <sheetName val="2.10"/>
      <sheetName val="앞집계"/>
      <sheetName val="수량명세서"/>
      <sheetName val="수량집계표"/>
      <sheetName val="단계차선 16-8"/>
      <sheetName val="적용외집계장"/>
      <sheetName val="비목분류 "/>
      <sheetName val="비목별물가지수변동현황"/>
      <sheetName val="k치 "/>
      <sheetName val="BOOK7"/>
      <sheetName val="T2"/>
      <sheetName val="상부공"/>
      <sheetName val="주요자재"/>
      <sheetName val="교각수량"/>
      <sheetName val="측구수량집계"/>
      <sheetName val="배수이월"/>
      <sheetName val="유용유동"/>
      <sheetName val="타공정앞장"/>
      <sheetName val="공구리"/>
      <sheetName val="구미전체집계"/>
      <sheetName val="영업소집계"/>
      <sheetName val="가도집계"/>
      <sheetName val="건축비목분류"/>
      <sheetName val="비목별물가지수"/>
      <sheetName val="교량접속수"/>
      <sheetName val="전체(광21)"/>
      <sheetName val="신광상부"/>
      <sheetName val="타공정"/>
      <sheetName val="5.08차광망"/>
      <sheetName val="방음출입문"/>
      <sheetName val="5.14경계표주"/>
      <sheetName val="5.09가드휀스"/>
      <sheetName val="5.12비탈보호"/>
      <sheetName val="마감면집"/>
      <sheetName val="시추조사"/>
      <sheetName val="5.11방음벽수량집"/>
      <sheetName val="길어깨부"/>
      <sheetName val="5.13보도(구미천)"/>
      <sheetName val="가도공집계"/>
      <sheetName val="강가시설전체"/>
      <sheetName val="sheetpile"/>
      <sheetName val="5.23안전시설목"/>
      <sheetName val="5.26낙하물방지"/>
      <sheetName val="5.29철근"/>
      <sheetName val="5.30시멘트"/>
      <sheetName val="도색산출"/>
      <sheetName val="월드컵안전"/>
      <sheetName val="폐기물"/>
      <sheetName val="중기노임"/>
      <sheetName val="results"/>
      <sheetName val="사업소보고"/>
      <sheetName val="사진대지"/>
      <sheetName val="사진대지 (2)"/>
      <sheetName val="설계변경 제출(10.5극동)"/>
      <sheetName val="쏠레땅쉬-1월"/>
      <sheetName val="설계변경 제출(4차이후미적용)"/>
      <sheetName val="감사지적"/>
      <sheetName val="방침사항5"/>
      <sheetName val="설계변경 제출(근거서류)-참고"/>
      <sheetName val="내역비교 (2)"/>
      <sheetName val="내역비교 (3)"/>
      <sheetName val="단가산출(적용20)단가적정성"/>
      <sheetName val="단가산출(적용25)단가적정성"/>
      <sheetName val="범양"/>
      <sheetName val="간접비분개"/>
      <sheetName val="전체실행예산(본사양식) (2)"/>
      <sheetName val="감독실현황"/>
      <sheetName val="2001.12"/>
      <sheetName val="장고개내역서"/>
      <sheetName val="SK+극동"/>
      <sheetName val="702"/>
      <sheetName val="직영시행공사비"/>
      <sheetName val="VXXXXX"/>
      <sheetName val="JUP2000"/>
      <sheetName val="laroux"/>
      <sheetName val="2000장비이동현황"/>
      <sheetName val="3-5.인원 수급 계획"/>
      <sheetName val="JUP2001"/>
      <sheetName val="그림"/>
      <sheetName val="2001매출현황"/>
      <sheetName val="2001기성현황"/>
      <sheetName val="2001JUP vs 기성"/>
      <sheetName val="2001년도TO비교"/>
      <sheetName val="쏠레땅쉬원가(02)"/>
      <sheetName val="내역서-sk"/>
      <sheetName val="증감내역서"/>
      <sheetName val="집계표(당초,변경) (2)"/>
      <sheetName val="7차공사4회기성(직공비)"/>
      <sheetName val="7차공사3회기성(직공비)"/>
      <sheetName val="수량증감현황 (2)"/>
      <sheetName val="사유서 "/>
      <sheetName val="예정공정표"/>
      <sheetName val="변경사유 (변경)"/>
      <sheetName val="원가계산서(설계변경-세로)"/>
      <sheetName val="730x500"/>
      <sheetName val="본사청구1"/>
      <sheetName val="운반2 (2)"/>
      <sheetName val="0103"/>
      <sheetName val="강교작업일보용"/>
      <sheetName val="차로이탈인식시설"/>
      <sheetName val="PC2.9 4.142"/>
      <sheetName val="앵카 (33.5)"/>
      <sheetName val="5. Pile검토"/>
      <sheetName val="1.설조"/>
      <sheetName val="3.MO "/>
      <sheetName val="4.하중"/>
      <sheetName val="5.내진"/>
      <sheetName val="6.부재력"/>
      <sheetName val="INPUT(상시)"/>
      <sheetName val="USD"/>
      <sheetName val="WSD"/>
      <sheetName val="반력"/>
      <sheetName val="TIRED"/>
      <sheetName val="INPUT(지진시)"/>
      <sheetName val="내진"/>
      <sheetName val="내진반력"/>
      <sheetName val="7.단면력"/>
      <sheetName val="10.1.1 footing 계산"/>
      <sheetName val="10.1.2 footing 계산"/>
      <sheetName val="10.2.1 단면력 산정"/>
      <sheetName val="10.2.1 단면력 산정 (2)"/>
      <sheetName val="단면력 (2)"/>
      <sheetName val="내민식"/>
      <sheetName val="수평배수공(L=3M)"/>
      <sheetName val="수평배수공(L=10M)"/>
      <sheetName val="모래구입(7000)"/>
      <sheetName val="모래구입(6700)"/>
      <sheetName val="포대시멘트"/>
      <sheetName val="내역2안(1구간)"/>
      <sheetName val="내역2안(2구간)"/>
      <sheetName val="세부예정공정표(시례3,4교)"/>
      <sheetName val="4.건별공사비증감내역"/>
      <sheetName val="집계표지(전체분)"/>
      <sheetName val="내역(전체분)"/>
      <sheetName val="집계표지(금회분)"/>
      <sheetName val="내역(금회분)"/>
      <sheetName val="자재기성산출서"/>
      <sheetName val="옥산"/>
      <sheetName val="업체별(옥)"/>
      <sheetName val="단가대비표"/>
      <sheetName val="수량산출서 (3)"/>
      <sheetName val="흄관(D200)"/>
      <sheetName val="가드레일단부"/>
      <sheetName val="제목"/>
      <sheetName val="자재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P8"/>
      <sheetName val="P9~P12"/>
      <sheetName val="부하(성남)"/>
      <sheetName val="말뚝지지력산정"/>
      <sheetName val="1호맨홀토공"/>
      <sheetName val="국공유지및사유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 refreshError="1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 refreshError="1"/>
      <sheetData sheetId="416" refreshError="1"/>
      <sheetData sheetId="417" refreshError="1"/>
      <sheetData sheetId="41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INPUT DATA (2)"/>
      <sheetName val="단면 (2)"/>
      <sheetName val="BOX본체수량 (2)"/>
      <sheetName val="BOX토공 (2)"/>
      <sheetName val="Sheet13"/>
      <sheetName val="Sheet14"/>
      <sheetName val="Sheet15"/>
      <sheetName val="Sheet16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ABUT수량-A1"/>
      <sheetName val="도장수량(하1)"/>
      <sheetName val="주형"/>
      <sheetName val="기초공"/>
      <sheetName val="기둥(원형)"/>
      <sheetName val="COPING"/>
      <sheetName val="간선계산"/>
      <sheetName val="양수장(기계)"/>
      <sheetName val="유림골조"/>
      <sheetName val="교각계산"/>
      <sheetName val="2.단면가정 "/>
      <sheetName val="A-4"/>
      <sheetName val="INPUT"/>
      <sheetName val="수로교총재료집계"/>
      <sheetName val="D-3109"/>
      <sheetName val="산출근거"/>
      <sheetName val="투찰"/>
      <sheetName val="공문"/>
      <sheetName val="다곡2교"/>
      <sheetName val="BID"/>
      <sheetName val="관로"/>
      <sheetName val="BOX-E"/>
      <sheetName val="BQ List"/>
      <sheetName val="PipWT"/>
      <sheetName val="경비"/>
      <sheetName val="북방3터널"/>
      <sheetName val="공사비예산서(토목분)"/>
      <sheetName val="노임이"/>
      <sheetName val="포장복구집계"/>
      <sheetName val="실행철강하도"/>
      <sheetName val="전차선로 물량표"/>
      <sheetName val="자재단가비교표"/>
      <sheetName val="#REF"/>
      <sheetName val="요율"/>
      <sheetName val="자재대"/>
      <sheetName val="공사내역"/>
      <sheetName val="000000"/>
      <sheetName val="ETC"/>
      <sheetName val="도색집계"/>
      <sheetName val="data_dci"/>
      <sheetName val="data_mci"/>
      <sheetName val="behind"/>
      <sheetName val="Main"/>
      <sheetName val="1.설계조건"/>
      <sheetName val="인건비"/>
      <sheetName val="품셈"/>
      <sheetName val="입찰안"/>
      <sheetName val="단가 및 재료비"/>
      <sheetName val="관로토공집계표"/>
      <sheetName val="데이타"/>
      <sheetName val="DATA"/>
      <sheetName val="CABLE SIZE-3"/>
      <sheetName val="Sheet1"/>
      <sheetName val="배수내역 (2)"/>
      <sheetName val="기성2"/>
      <sheetName val="장문교(대전)"/>
      <sheetName val="AC포장수량"/>
      <sheetName val="내역서"/>
      <sheetName val="집수정"/>
      <sheetName val="점수계산1-2"/>
      <sheetName val="ASP포장"/>
      <sheetName val="SLIDES"/>
      <sheetName val="중기비"/>
      <sheetName val="설계조건"/>
      <sheetName val="Sheet3"/>
      <sheetName val="총괄"/>
      <sheetName val="내역"/>
      <sheetName val="자재단가"/>
      <sheetName val="날1"/>
      <sheetName val="도장수량"/>
      <sheetName val="진주방향"/>
      <sheetName val="일위대가목차"/>
      <sheetName val="2000.11월설계내역"/>
      <sheetName val="대비"/>
      <sheetName val="교각1"/>
      <sheetName val="수로BOX(시점부)"/>
      <sheetName val="원내역"/>
      <sheetName val="전계가"/>
      <sheetName val="시설물"/>
      <sheetName val="6PILE  (돌출)"/>
      <sheetName val="ACUNIT"/>
      <sheetName val="JUCKEYK"/>
      <sheetName val="포장공"/>
      <sheetName val="옹벽1"/>
      <sheetName val="SLAB&quot;1&quot;"/>
      <sheetName val="변경집계표"/>
      <sheetName val="4)유동표"/>
      <sheetName val="부대내역"/>
      <sheetName val="1-1"/>
      <sheetName val="카메라"/>
      <sheetName val="설계개요"/>
      <sheetName val="단가목록"/>
      <sheetName val="원가계산서"/>
      <sheetName val="자재 집계표"/>
      <sheetName val="5CHBDC"/>
      <sheetName val="96보완계획7.12"/>
      <sheetName val="INPUT_DATA_(2)"/>
      <sheetName val="단면_(2)"/>
      <sheetName val="BOX본체수량_(2)"/>
      <sheetName val="BOX토공_(2)"/>
      <sheetName val="상수도토공집계표"/>
      <sheetName val="AS복구"/>
      <sheetName val="소업1교"/>
      <sheetName val="guard(mac)"/>
      <sheetName val="노임단가"/>
      <sheetName val="수목단가"/>
      <sheetName val="시설수량표"/>
      <sheetName val="시설일위"/>
      <sheetName val="식재수량표"/>
      <sheetName val="식재일위"/>
      <sheetName val="일위목록"/>
      <sheetName val="B부대공"/>
      <sheetName val="부서현황"/>
      <sheetName val="맨홀토공(3)"/>
      <sheetName val="공사비총괄"/>
      <sheetName val="단면가정"/>
      <sheetName val="전기일위대가"/>
      <sheetName val="금액내역서"/>
      <sheetName val="가정단면"/>
      <sheetName val="현장관리비내역서"/>
      <sheetName val="남양시작동자105노65기1.3화1.2"/>
      <sheetName val="옹벽"/>
      <sheetName val="수량산출"/>
      <sheetName val="말뚝기초(안정검토)-외측"/>
      <sheetName val="Sheet2"/>
      <sheetName val=" 상부공통집계(총괄)"/>
      <sheetName val="98지급계획"/>
      <sheetName val="전신환매도율"/>
      <sheetName val="준검 내역서"/>
      <sheetName val="3.공통공사대비"/>
      <sheetName val="Sheet1 (2)"/>
      <sheetName val="일위대가"/>
      <sheetName val="반중력식옹벽"/>
      <sheetName val="기둥"/>
      <sheetName val="저판(버림100)"/>
      <sheetName val="공통가설"/>
      <sheetName val="제-노임"/>
      <sheetName val="제직재"/>
      <sheetName val="양수장내역"/>
      <sheetName val="산출서양식01"/>
      <sheetName val="별표집계"/>
      <sheetName val="단가조사"/>
      <sheetName val="1호맨홀토공"/>
      <sheetName val="집계"/>
      <sheetName val="기본일위"/>
      <sheetName val="패널"/>
      <sheetName val="직노"/>
      <sheetName val="내역서2안"/>
      <sheetName val="실행내역"/>
      <sheetName val="안정검토"/>
      <sheetName val="노원열병합  건축공사기성내역서"/>
      <sheetName val="공정양식(원본)"/>
      <sheetName val="EQUIP-H"/>
      <sheetName val="중기터파기"/>
      <sheetName val="변수값"/>
      <sheetName val="중기상차"/>
      <sheetName val="표지"/>
      <sheetName val="건식PD설치현황표"/>
      <sheetName val="2.단면가정"/>
      <sheetName val="내역서(총)"/>
      <sheetName val="I.설계조건"/>
      <sheetName val="2F 회의실견적(5_14 일대)"/>
      <sheetName val="ITEM"/>
      <sheetName val="CONCRETE"/>
      <sheetName val="하수급견적대비"/>
      <sheetName val="2_단면가정_"/>
      <sheetName val="1_설계조건"/>
      <sheetName val="CABLE_SIZE-3"/>
      <sheetName val="BQ_List"/>
      <sheetName val="배수내역_(2)"/>
      <sheetName val="단가_및_재료비"/>
      <sheetName val="SLAB근거-1"/>
      <sheetName val="원가"/>
      <sheetName val="표준계약서"/>
      <sheetName val="기초INPUT"/>
      <sheetName val="단위수량"/>
      <sheetName val="공사비증감"/>
      <sheetName val="전체도급"/>
      <sheetName val="토사(PE)"/>
      <sheetName val="적용환율"/>
      <sheetName val="터파기및재료"/>
      <sheetName val="물질수지(2011)"/>
      <sheetName val="주beam"/>
      <sheetName val="암거공"/>
      <sheetName val="CCTV내역서"/>
      <sheetName val="자재조서"/>
      <sheetName val="8.PILE  (돌출)"/>
      <sheetName val="좌측"/>
      <sheetName val="옹벽철근"/>
      <sheetName val="sw1"/>
      <sheetName val="NOMUBI"/>
      <sheetName val="타공종이기"/>
      <sheetName val="지장물조서"/>
      <sheetName val="일  위  대  가  목  록"/>
      <sheetName val="R.C RAHMEN 해석"/>
      <sheetName val="본체 설 계"/>
      <sheetName val="국공유지및사유지"/>
      <sheetName val="총괄집계 "/>
      <sheetName val="기흥하도용"/>
      <sheetName val="화산경계"/>
      <sheetName val="말뚝설계"/>
      <sheetName val="AAA"/>
      <sheetName val="장비가동"/>
      <sheetName val="CODE"/>
      <sheetName val="적용단위길이"/>
      <sheetName val="106C0300"/>
      <sheetName val="포장수량집계"/>
      <sheetName val="골재산출"/>
      <sheetName val="조명율표"/>
      <sheetName val="수안보-MBR1"/>
      <sheetName val="SG"/>
      <sheetName val="6.교좌면보강"/>
      <sheetName val="자료"/>
      <sheetName val="횡배수관"/>
      <sheetName val="산출근거1"/>
      <sheetName val="98수문일위"/>
      <sheetName val="내역서적용수량"/>
      <sheetName val="경비실"/>
      <sheetName val="철근량"/>
      <sheetName val="예가표"/>
      <sheetName val="가격조사서"/>
      <sheetName val="일위대가(계측기설치)"/>
      <sheetName val="현장관리비 산출내역"/>
      <sheetName val="말뚝지지력산정"/>
      <sheetName val="2BOX본체"/>
      <sheetName val="Y-WORK"/>
      <sheetName val="CON포장수량"/>
      <sheetName val="2000전체분"/>
      <sheetName val="2000년1차"/>
      <sheetName val="공사비내역"/>
      <sheetName val="데리네이타현황"/>
      <sheetName val="도급"/>
      <sheetName val="인사자료총집계"/>
      <sheetName val="CONUNIT"/>
      <sheetName val="Sheet4"/>
      <sheetName val="갑지(추정)"/>
      <sheetName val="INPUT-DATA"/>
      <sheetName val="방음벽기초"/>
      <sheetName val="투찰내역"/>
      <sheetName val="집계표"/>
      <sheetName val="신공항A-9(원가수정)"/>
      <sheetName val="3BL공동구 수량"/>
      <sheetName val="예정(3)"/>
      <sheetName val="동원(3)"/>
      <sheetName val="지급자재"/>
      <sheetName val="DATE"/>
      <sheetName val="BOX단위철근"/>
      <sheetName val="뚝토공"/>
      <sheetName val="CVT산정"/>
      <sheetName val="주방환기"/>
      <sheetName val="1.설계기준"/>
      <sheetName val="보현동3교종점측"/>
      <sheetName val="40총괄"/>
      <sheetName val="40집계"/>
      <sheetName val="본체"/>
      <sheetName val="7단가"/>
      <sheetName val="ⴭⴭⴭⴭⴭ"/>
      <sheetName val="구조물포장"/>
      <sheetName val="주빔의 설계"/>
      <sheetName val="입력DATA"/>
      <sheetName val="바닥판"/>
      <sheetName val="공사비집계"/>
      <sheetName val="최적단면"/>
      <sheetName val="오수관"/>
      <sheetName val="오수관토공"/>
      <sheetName val="노임"/>
      <sheetName val="목동1절주.bh01"/>
      <sheetName val="기계내역"/>
      <sheetName val="본사S"/>
      <sheetName val="설산1.나"/>
      <sheetName val="개요"/>
      <sheetName val="총괄내역서"/>
      <sheetName val="단면기준"/>
      <sheetName val="ENE-CAL 1"/>
      <sheetName val="고창방향"/>
      <sheetName val="이기(집계)"/>
      <sheetName val="건축내역"/>
      <sheetName val="중기"/>
      <sheetName val="제수변수량"/>
      <sheetName val="공기변수량"/>
      <sheetName val="일위대가표"/>
      <sheetName val="U-TYPE(1)"/>
      <sheetName val="우수공"/>
      <sheetName val="설계예산2"/>
      <sheetName val="안산기계장치"/>
      <sheetName val="자금청구"/>
      <sheetName val="기본DATA"/>
      <sheetName val="CTEMCOST"/>
      <sheetName val="Sheet6"/>
      <sheetName val="마산방향"/>
      <sheetName val="플랜트 설치"/>
      <sheetName val="낙석방지망현황"/>
      <sheetName val="전체제잡비"/>
      <sheetName val="반중력식옹벽3.5"/>
      <sheetName val="협의단가"/>
      <sheetName val="고분전시관"/>
      <sheetName val="낙찰표"/>
      <sheetName val="SLAB"/>
      <sheetName val="상행선"/>
      <sheetName val="세부내역(직접인건비)"/>
      <sheetName val="제수"/>
      <sheetName val="공기"/>
      <sheetName val="96까지"/>
      <sheetName val="97년"/>
      <sheetName val="98이후"/>
      <sheetName val="갑지1"/>
      <sheetName val="설 계"/>
      <sheetName val="산출2-기기동력"/>
      <sheetName val="총괄표"/>
      <sheetName val="Ⅴ-2.공종별내역"/>
      <sheetName val="취수탑"/>
      <sheetName val="배수갑문"/>
      <sheetName val="토목"/>
      <sheetName val="찍기"/>
      <sheetName val="내역서(기성청구)"/>
      <sheetName val="Regenerator  Concrete Structure"/>
      <sheetName val="설직재-1"/>
      <sheetName val="설계요율"/>
      <sheetName val="낙차공산출근거"/>
      <sheetName val="조명시설"/>
      <sheetName val="도장"/>
      <sheetName val="Sheet5"/>
      <sheetName val="BOX형 교대"/>
      <sheetName val="ERECIN"/>
      <sheetName val="DANGA"/>
      <sheetName val="노안2지구총(시행계획)"/>
      <sheetName val="L형옹벽단위수량(35)"/>
      <sheetName val="L형옹벽단위수량(25)"/>
      <sheetName val="VXXXXXXX"/>
      <sheetName val="전선"/>
      <sheetName val="식재총괄"/>
      <sheetName val="우수"/>
      <sheetName val="철거총괄집계"/>
      <sheetName val="철근총괄집계"/>
      <sheetName val="구리토평1전기"/>
      <sheetName val="슬래브"/>
      <sheetName val="구조물철거타공정이월"/>
      <sheetName val="재집"/>
      <sheetName val="직재"/>
      <sheetName val="1호인버트수량"/>
      <sheetName val="전체내역"/>
      <sheetName val="노무비"/>
      <sheetName val="TOT"/>
      <sheetName val="제수변수량H2.15"/>
      <sheetName val="_공기변수량"/>
      <sheetName val="INPUT_DATA_(2)1"/>
      <sheetName val="단면_(2)1"/>
      <sheetName val="BOX본체수량_(2)1"/>
      <sheetName val="BOX토공_(2)1"/>
      <sheetName val="2_단면가정_1"/>
      <sheetName val="BQ_List1"/>
      <sheetName val="단가_및_재료비1"/>
      <sheetName val="토공계산서(부체도로)"/>
      <sheetName val="DATA 입력란"/>
      <sheetName val="판"/>
      <sheetName val="재료집계(분수관)"/>
      <sheetName val="BQMPALOC"/>
      <sheetName val="토적표"/>
      <sheetName val="재료"/>
      <sheetName val="관음목장(제출용)자105인97.5"/>
      <sheetName val="5.정산서"/>
      <sheetName val="고유코드_설계"/>
      <sheetName val="정부노임단가"/>
      <sheetName val="갑지"/>
      <sheetName val="COVER"/>
      <sheetName val="토공사"/>
      <sheetName val="IN"/>
      <sheetName val="백호우계수"/>
      <sheetName val="코드표"/>
      <sheetName val="맨홀토공수량"/>
      <sheetName val="수량"/>
      <sheetName val="P4-C"/>
      <sheetName val="날개벽수량표"/>
      <sheetName val="경비2내역"/>
      <sheetName val="combi(wall)"/>
      <sheetName val="INPUT(덕도방향-시점)"/>
      <sheetName val="AS포장복구 "/>
      <sheetName val="¿Á¿Üµî½Å¼³"/>
      <sheetName val="TEL"/>
      <sheetName val="입력자료(노무비)"/>
      <sheetName val="설계명세서(선로)"/>
      <sheetName val="적격분석"/>
      <sheetName val="Pier 3"/>
      <sheetName val="가로등기초"/>
      <sheetName val="HANDHOLE(2)"/>
      <sheetName val="품셈TABLE"/>
      <sheetName val="PSV"/>
      <sheetName val="대림경상68억"/>
      <sheetName val="공사개요"/>
      <sheetName val="02자재"/>
      <sheetName val="전기"/>
      <sheetName val="기계경비일람"/>
      <sheetName val="공주방향"/>
      <sheetName val="Sheet17"/>
      <sheetName val="식재가격"/>
      <sheetName val="표층포설및다짐"/>
      <sheetName val="내역표지"/>
      <sheetName val="RAHMEN"/>
      <sheetName val="200"/>
      <sheetName val="FB25JN"/>
      <sheetName val="차선도색현황"/>
      <sheetName val="예상"/>
      <sheetName val="배지거총재료집계표"/>
      <sheetName val="더돋기량"/>
      <sheetName val="경상비"/>
      <sheetName val="전문하도급"/>
      <sheetName val="교량전기"/>
      <sheetName val="평가데이터"/>
      <sheetName val="단가"/>
      <sheetName val="MOTOR"/>
      <sheetName val="수문일1"/>
      <sheetName val="경영상태"/>
      <sheetName val="교통표지판기초자료"/>
      <sheetName val="wall"/>
      <sheetName val="토 목"/>
      <sheetName val="97년 추정"/>
      <sheetName val="일반전기"/>
      <sheetName val="배수통관(좌)"/>
      <sheetName val="960318-1"/>
      <sheetName val="D-623D"/>
      <sheetName val="CAL"/>
      <sheetName val="청주-교대(A1)"/>
      <sheetName val="합계금액"/>
      <sheetName val="수량3"/>
      <sheetName val="석"/>
      <sheetName val="교대(A1)"/>
      <sheetName val="비계,CON'C"/>
      <sheetName val="직접경비"/>
      <sheetName val="MORTAR생산및타설(1;3)"/>
      <sheetName val="부대비율"/>
      <sheetName val="단가산출2"/>
      <sheetName val="MAT"/>
      <sheetName val="기초코드"/>
      <sheetName val="98비정기소모"/>
      <sheetName val="XL4Poppy"/>
      <sheetName val="일위대가(가설)"/>
      <sheetName val="토공정보"/>
      <sheetName val="tggwan(mac)"/>
      <sheetName val="이토변실(A3-LINE)"/>
      <sheetName val="type-F"/>
      <sheetName val="기별-공가용"/>
      <sheetName val="순서도"/>
      <sheetName val="토공"/>
      <sheetName val="수토공단위당"/>
      <sheetName val="내역서(삼호)"/>
      <sheetName val="CPM챠트"/>
      <sheetName val="날개벽(시점좌측)"/>
      <sheetName val="전체"/>
      <sheetName val="약품공급2"/>
      <sheetName val="제출내역 (2)"/>
      <sheetName val="가로등내역서"/>
      <sheetName val="우배수"/>
      <sheetName val="단가산출"/>
      <sheetName val="차액보증"/>
      <sheetName val="토공집계"/>
      <sheetName val="견적사양비교표"/>
      <sheetName val="woo(mac)"/>
      <sheetName val="c_balju"/>
      <sheetName val="단가표"/>
      <sheetName val="252K444"/>
      <sheetName val="변경현황"/>
      <sheetName val="markup"/>
      <sheetName val="JOIN(2span)"/>
      <sheetName val="철근량산정및사용성검토"/>
      <sheetName val="단면검토"/>
      <sheetName val="EACT10"/>
      <sheetName val="배치계획"/>
      <sheetName val="유효폭의 계산"/>
      <sheetName val="준검_내역서"/>
      <sheetName val="7.PILE  (돌출)"/>
      <sheetName val="3.하중산정4.지지력"/>
      <sheetName val="산출내역서집계표"/>
      <sheetName val="조경"/>
      <sheetName val="입출재고현황 (2)"/>
      <sheetName val="설계예산서(전체)"/>
      <sheetName val="화해(함평)"/>
      <sheetName val="화해(장성)"/>
      <sheetName val="배수관 제원표(DON'T PLOT)"/>
      <sheetName val="수로관단위수량"/>
      <sheetName val="배수관설치현황"/>
      <sheetName val="배수관단위수량"/>
      <sheetName val="설계기준"/>
      <sheetName val="suk(mac)"/>
      <sheetName val="MYUN(MAC)"/>
      <sheetName val="역T형"/>
      <sheetName val="BOX(1.5X1.5)"/>
      <sheetName val="1.토공"/>
      <sheetName val="6공구(당초)"/>
      <sheetName val="토량1-1"/>
      <sheetName val="I一般比"/>
      <sheetName val="가시설(TYPE-A)"/>
      <sheetName val="1-1평균터파기고(1)"/>
      <sheetName val="전체_1설계"/>
      <sheetName val="날개벽및면벽토공"/>
      <sheetName val="별표"/>
      <sheetName val="설계명세서"/>
      <sheetName val="소산진입"/>
      <sheetName val="J형측구단위수량"/>
      <sheetName val="제잡비"/>
      <sheetName val="포장공사"/>
      <sheetName val="절대건들지마시오"/>
      <sheetName val="발파유용(3)"/>
      <sheetName val="본장"/>
      <sheetName val="수로단위수량"/>
      <sheetName val="1단계"/>
      <sheetName val="가격"/>
      <sheetName val="설계"/>
      <sheetName val="일위대가목록"/>
      <sheetName val="단가대비표"/>
      <sheetName val="토공 total"/>
      <sheetName val="부대대비"/>
      <sheetName val="냉연집계"/>
      <sheetName val="N賃率-職"/>
      <sheetName val="증감대비"/>
      <sheetName val="역T형(H=6.0) (2)"/>
      <sheetName val="지계"/>
      <sheetName val="부대공"/>
      <sheetName val="총수량집계표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6호기"/>
      <sheetName val="설계예산서"/>
      <sheetName val="입력시트"/>
      <sheetName val="입상내역"/>
      <sheetName val="기본"/>
      <sheetName val="단면별연장"/>
      <sheetName val="TYPE-1"/>
      <sheetName val="법면단"/>
      <sheetName val="법면설면"/>
      <sheetName val="석축단"/>
      <sheetName val="법면수집"/>
      <sheetName val="석축설면"/>
      <sheetName val="식재"/>
      <sheetName val="식재출력용"/>
      <sheetName val="유지관리"/>
      <sheetName val="교대(A1-A2)"/>
      <sheetName val="토공(우물통,기타) "/>
      <sheetName val="4.장비손료"/>
      <sheetName val="5.단면설계"/>
      <sheetName val="내역및총괄"/>
      <sheetName val="정렬"/>
      <sheetName val="전신"/>
      <sheetName val="유동표"/>
      <sheetName val="건축공사"/>
      <sheetName val="방음벽 기초(H=2.0m)"/>
      <sheetName val="제경비"/>
      <sheetName val="실적공사비"/>
      <sheetName val="입력(K0)"/>
      <sheetName val="장비기준"/>
      <sheetName val="재료비"/>
      <sheetName val="환율"/>
      <sheetName val="상-교대(A1-A2)"/>
      <sheetName val="견적대비표"/>
      <sheetName val="장비집계"/>
      <sheetName val="상부공"/>
      <sheetName val="R_C_RAHMEN_해석"/>
      <sheetName val="본체_설_계"/>
      <sheetName val="Sheet1_(2)"/>
      <sheetName val="6PILE__(돌출)"/>
      <sheetName val="2000_11월설계내역"/>
      <sheetName val="을지"/>
      <sheetName val="입찰"/>
      <sheetName val="현경"/>
      <sheetName val="삼성전기"/>
      <sheetName val="경성자금"/>
      <sheetName val="P5"/>
      <sheetName val="P6"/>
      <sheetName val="P7"/>
      <sheetName val="P8"/>
      <sheetName val="P14"/>
      <sheetName val="골조시행"/>
      <sheetName val="공사별총괄표(도급)"/>
      <sheetName val="건축"/>
      <sheetName val="부하(성남)"/>
      <sheetName val="횡배수관토공수량"/>
      <sheetName val="수량산출서"/>
      <sheetName val="출자한도"/>
      <sheetName val="공사수행방안"/>
      <sheetName val="직접인건비"/>
      <sheetName val="지구단위계획"/>
      <sheetName val="공작물조직표(용배수)"/>
      <sheetName val="상부집계표"/>
      <sheetName val="종단계산"/>
      <sheetName val="용산1(해보)"/>
      <sheetName val="물가자료"/>
      <sheetName val="예산M12A"/>
      <sheetName val="3.현장배치"/>
      <sheetName val="현장배치"/>
      <sheetName val="참고-설계변경검토(2012년예정분)-내부관리"/>
      <sheetName val="참고-예비비현황"/>
      <sheetName val="IMPEADENCE MAP 취수장"/>
      <sheetName val="청천내"/>
      <sheetName val="BOX구조해석 설명서"/>
      <sheetName val="간지"/>
      <sheetName val="좌표단면SPRING"/>
      <sheetName val="하중산정"/>
      <sheetName val="하중조합"/>
      <sheetName val="OUTPUT"/>
      <sheetName val="부재력요약"/>
      <sheetName val="철근량 검토"/>
      <sheetName val="우각부검토"/>
      <sheetName val="안정성검토"/>
      <sheetName val="철근배근"/>
      <sheetName val="터널조도"/>
      <sheetName val="TOTAL_BOQ"/>
      <sheetName val="집계표(육상)"/>
      <sheetName val="음료실행"/>
      <sheetName val="입력값"/>
      <sheetName val="단면치수"/>
      <sheetName val="측구집계"/>
      <sheetName val="설계기준 및 하중계산"/>
      <sheetName val="단면설계"/>
      <sheetName val="횡날개수집"/>
      <sheetName val="변경후-SHEET"/>
      <sheetName val="비탈면보호공수량산출"/>
      <sheetName val="여흥"/>
      <sheetName val="입력"/>
      <sheetName val="DAN"/>
      <sheetName val="언양휴게소배수관 흄관설치"/>
      <sheetName val="C-직노1"/>
      <sheetName val="지장물건조서"/>
      <sheetName val="시화점실행"/>
      <sheetName val="깎기 4구간"/>
      <sheetName val="깎기 2-3구간"/>
      <sheetName val="조명일위"/>
      <sheetName val="금융비용"/>
      <sheetName val="처리단락"/>
      <sheetName val="특2호하천산근"/>
      <sheetName val="특2호부관하천산근"/>
      <sheetName val="총사업비명세"/>
      <sheetName val="민감도"/>
      <sheetName val="Sens&amp;Anal"/>
      <sheetName val="총투자비산정"/>
      <sheetName val="9GNG운반"/>
      <sheetName val="관리비현황"/>
      <sheetName val="시험물량산출"/>
      <sheetName val="실행"/>
      <sheetName val="통합"/>
      <sheetName val="단가일람"/>
      <sheetName val="조경일람"/>
      <sheetName val="지주목시비량산출서"/>
      <sheetName val="견적서(대외) (2)"/>
      <sheetName val="식재인부"/>
      <sheetName val="실행예산"/>
      <sheetName val="포장면적산출"/>
      <sheetName val="식생블럭단위수량"/>
      <sheetName val="unit 4"/>
      <sheetName val="2.계약외추가비계물량"/>
      <sheetName val="3.지하층끊어치기라스물량"/>
      <sheetName val="총공사내역서"/>
      <sheetName val="계산내역"/>
      <sheetName val="배수통관토공수량"/>
      <sheetName val="TYPE A"/>
      <sheetName val="기계경비(시간당)"/>
      <sheetName val="반중력식옹벽3_5"/>
      <sheetName val="수목데이타 "/>
      <sheetName val="수목표준대가"/>
      <sheetName val="토질별천공수량(2공구)"/>
      <sheetName val="3.하중계산"/>
      <sheetName val="공통부대비"/>
      <sheetName val="깨기수량"/>
      <sheetName val="사통"/>
      <sheetName val="철집"/>
      <sheetName val="일위대가(출입)"/>
      <sheetName val="수량이동"/>
      <sheetName val="2공구산출내역"/>
      <sheetName val="철근단면적"/>
      <sheetName val="공종"/>
      <sheetName val="POOM_MOTO"/>
      <sheetName val="TOWER 12TON"/>
      <sheetName val="TOWER 10TON"/>
      <sheetName val="밸브설치"/>
      <sheetName val="C.배수관공"/>
      <sheetName val="노견단위수량"/>
      <sheetName val="홍보비디오"/>
      <sheetName val="한강운반비"/>
      <sheetName val="자재"/>
      <sheetName val="공통(20-91)"/>
      <sheetName val="단가산출서"/>
      <sheetName val="DC-O-4-S(설명서)"/>
      <sheetName val="내역1"/>
      <sheetName val="98NS-N"/>
      <sheetName val="소비자가"/>
      <sheetName val="내역서 "/>
      <sheetName val="재료값"/>
      <sheetName val="상부수로교(입력용)"/>
      <sheetName val="충주"/>
      <sheetName val="대운산출"/>
      <sheetName val="본선 토공 분배표"/>
      <sheetName val="01"/>
      <sheetName val="TYPE-A"/>
      <sheetName val="공사증감"/>
      <sheetName val="직원인원"/>
      <sheetName val="간지(12)"/>
      <sheetName val="U형측구"/>
      <sheetName val="업무연락 갑지"/>
      <sheetName val="보차도낮춤경계석재료집계"/>
      <sheetName val="용소리교"/>
      <sheetName val="날개벽"/>
      <sheetName val="을"/>
      <sheetName val="VENDOR LIST"/>
      <sheetName val="2.공사비내역서(당초,변경)"/>
      <sheetName val="PAD TR보호대기초"/>
      <sheetName val="NYS"/>
      <sheetName val="총공비"/>
      <sheetName val="토목검측서"/>
      <sheetName val="교량하부공"/>
      <sheetName val="환경기계공정표 (3)"/>
      <sheetName val="건설성적"/>
      <sheetName val="토공집계표"/>
      <sheetName val=" 노임단가"/>
      <sheetName val="당진1,2호기전선관설치및접지4차공사내역서-을지"/>
      <sheetName val="Eq. Mobilization"/>
      <sheetName val="공정 (총괄) (2)"/>
      <sheetName val="양천현"/>
      <sheetName val="인수공규격"/>
      <sheetName val="총괄-1"/>
      <sheetName val="직공비"/>
      <sheetName val="맨홀수량산출"/>
      <sheetName val="가감수량"/>
      <sheetName val="condition"/>
      <sheetName val="B"/>
      <sheetName val="착공계"/>
      <sheetName val="1,2공구원가계산서"/>
      <sheetName val="1공구산출내역서"/>
      <sheetName val="원형측구(B-type)"/>
      <sheetName val="목표세부명세"/>
      <sheetName val="BQ"/>
      <sheetName val="해전배수"/>
      <sheetName val="1TL종점(1)"/>
      <sheetName val="관로경고2"/>
      <sheetName val="부대공자재집계표"/>
      <sheetName val="간지(1)"/>
      <sheetName val="단위중량"/>
      <sheetName val="THPDMoi  (2)"/>
      <sheetName val="단가비교표"/>
      <sheetName val="원형변실 단위수량"/>
      <sheetName val="1호맨홀수량산출"/>
      <sheetName val="총집계2"/>
      <sheetName val="아스팔트포장재료 단위수량"/>
      <sheetName val="자재조사표"/>
      <sheetName val="견적"/>
      <sheetName val="차수"/>
      <sheetName val="방음벽 기초 일반수량"/>
      <sheetName val="5지구단위"/>
      <sheetName val="SP-B1"/>
      <sheetName val="접수"/>
      <sheetName val="시행후면적"/>
      <sheetName val="DHEQSUPT"/>
      <sheetName val="장부(05상)"/>
      <sheetName val="조도"/>
      <sheetName val="발전기"/>
      <sheetName val="간선"/>
      <sheetName val="XXXXXX"/>
      <sheetName val="돌담교 상부수량"/>
      <sheetName val="sum"/>
    </sheetNames>
    <sheetDataSet>
      <sheetData sheetId="0" refreshError="1"/>
      <sheetData sheetId="1" refreshError="1"/>
      <sheetData sheetId="2" refreshError="1">
        <row r="55">
          <cell r="K55">
            <v>10.872999999999999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/>
      <sheetData sheetId="363"/>
      <sheetData sheetId="364" refreshError="1"/>
      <sheetData sheetId="365" refreshError="1"/>
      <sheetData sheetId="366" refreshError="1"/>
      <sheetData sheetId="367"/>
      <sheetData sheetId="368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/>
      <sheetData sheetId="618"/>
      <sheetData sheetId="619"/>
      <sheetData sheetId="620"/>
      <sheetData sheetId="621" refreshError="1"/>
      <sheetData sheetId="622" refreshError="1"/>
      <sheetData sheetId="623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1 (2)"/>
      <sheetName val="Sheet2"/>
      <sheetName val="Sheet3"/>
      <sheetName val="Sheet1 (3)"/>
      <sheetName val="Sheet2 (3)"/>
      <sheetName val="Sheet3 (3)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용지매수비산출"/>
      <sheetName val="보상물(건물)조서"/>
      <sheetName val="전주이설물조서"/>
      <sheetName val="편입조서(총괄)"/>
      <sheetName val="편입조서(신규단지)"/>
      <sheetName val="편입조서(기존마을)"/>
      <sheetName val="편입조서(하수처리)"/>
      <sheetName val="지목별조서(총괄)"/>
      <sheetName val="지목별 조서"/>
      <sheetName val="국공유지총괄"/>
      <sheetName val="국공유지및사유지"/>
      <sheetName val="지목별총괄"/>
      <sheetName val="계산자료"/>
      <sheetName val="용지매수"/>
      <sheetName val="총편입"/>
      <sheetName val="신규단지"/>
      <sheetName val="기존마을"/>
      <sheetName val="마을하수도"/>
      <sheetName val="토공"/>
      <sheetName val="ABUT수량-A1"/>
      <sheetName val="부대공사"/>
      <sheetName val="1호맨홀토공"/>
      <sheetName val="6PILE  (돌출)"/>
      <sheetName val="하남내역"/>
      <sheetName val="용지매수조서"/>
      <sheetName val="가시설(TYPE-A)"/>
      <sheetName val="1-1평균터파기고(1)"/>
      <sheetName val="일위대가(계측기설치)"/>
      <sheetName val="흄관기초"/>
      <sheetName val="단가일람표"/>
      <sheetName val="요율"/>
      <sheetName val="횡배수관토공수량"/>
      <sheetName val="간지"/>
      <sheetName val="Sheet1"/>
      <sheetName val="간지 (세)"/>
      <sheetName val="신천3호용수로"/>
      <sheetName val="Sheet2"/>
      <sheetName val="실행내역"/>
      <sheetName val="충돌 내용"/>
      <sheetName val="4.장비손료"/>
      <sheetName val="금액내역서"/>
      <sheetName val="INPUT"/>
      <sheetName val="DANGA"/>
      <sheetName val="수지예산서"/>
      <sheetName val="총공비"/>
      <sheetName val="재료집계표"/>
      <sheetName val="측량요율"/>
      <sheetName val="자재대"/>
      <sheetName val="__"/>
      <sheetName val="기계경비일람"/>
      <sheetName val="99월별경비계획"/>
      <sheetName val="상부집계표"/>
      <sheetName val="단가"/>
      <sheetName val="낙찰표"/>
      <sheetName val="J直材4"/>
      <sheetName val="수문일1"/>
      <sheetName val="주방환기"/>
      <sheetName val="상부수로교(입력용)"/>
      <sheetName val="조명시설"/>
      <sheetName val="POL6차-PIPING"/>
      <sheetName val="집계표"/>
      <sheetName val="노임단가"/>
      <sheetName val="#REF"/>
      <sheetName val="단면 (2)"/>
      <sheetName val="수로교총재료집계"/>
      <sheetName val="부안일위"/>
      <sheetName val="대가"/>
      <sheetName val="위치조서"/>
      <sheetName val="단위수량(출력X)"/>
      <sheetName val="수량집계"/>
      <sheetName val="노임"/>
      <sheetName val="배지거총재료집계표"/>
      <sheetName val="지구단위계획"/>
      <sheetName val="수자재단위당"/>
      <sheetName val="일위대가(여기까지)"/>
      <sheetName val="양수장(기계)"/>
      <sheetName val="Sheet17"/>
      <sheetName val="대부예산서"/>
      <sheetName val="교각1"/>
      <sheetName val="CODE"/>
      <sheetName val="COPING"/>
      <sheetName val="기초공"/>
      <sheetName val="MOTOR"/>
      <sheetName val="기둥(원형)"/>
      <sheetName val="IMPEADENCE MAP 취수장"/>
      <sheetName val="법면보호공내역서"/>
      <sheetName val="자료"/>
      <sheetName val="보고서"/>
      <sheetName val="Sheet1 (2)"/>
      <sheetName val="2003년내역"/>
      <sheetName val="용지매수비"/>
      <sheetName val="계약서"/>
      <sheetName val="5.2.6~7공사요율"/>
      <sheetName val="수량이동"/>
      <sheetName val="설직재-1"/>
      <sheetName val="날개벽(시점좌측)"/>
      <sheetName val="일위대가"/>
      <sheetName val="도장"/>
      <sheetName val="제잡비"/>
      <sheetName val="설비"/>
      <sheetName val="40총괄"/>
      <sheetName val="40집계"/>
      <sheetName val="직노"/>
      <sheetName val="지급자재"/>
      <sheetName val="자재조서"/>
      <sheetName val="공사비"/>
      <sheetName val="000000"/>
      <sheetName val="날개벽"/>
      <sheetName val="해전배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>
        <row r="3">
          <cell r="C3" t="str">
            <v>지 번</v>
          </cell>
        </row>
      </sheetData>
      <sheetData sheetId="11"/>
      <sheetData sheetId="12"/>
      <sheetData sheetId="13" refreshError="1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덕도집계"/>
      <sheetName val="덕도"/>
      <sheetName val="INPUT(덕도방향-시점)"/>
    </sheetNames>
    <sheetDataSet>
      <sheetData sheetId="0"/>
      <sheetData sheetId="1"/>
      <sheetData sheetId="2"/>
      <sheetData sheetId="3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1"/>
      <sheetName val="집2"/>
      <sheetName val="집수정집계"/>
      <sheetName val="부용 배수관로 보수공사"/>
      <sheetName val="대비내역"/>
      <sheetName val="집수정"/>
      <sheetName val="ABUT수량-A1"/>
      <sheetName val="소비자가"/>
      <sheetName val="표지"/>
      <sheetName val="개거집계"/>
      <sheetName val="개거위치"/>
      <sheetName val="개거(TYPE-1)"/>
      <sheetName val="개거(TYPE-2)"/>
      <sheetName val="설계조건"/>
      <sheetName val="안정계산"/>
      <sheetName val="단면검토"/>
      <sheetName val="수로교총재료집계"/>
      <sheetName val="3BL공동구 수량"/>
      <sheetName val="수량산출"/>
      <sheetName val="쌍송교"/>
      <sheetName val="안정검토"/>
      <sheetName val="#REF"/>
      <sheetName val="예산변경사항"/>
      <sheetName val="단면 (2)"/>
      <sheetName val="공사비예산서(토목분)"/>
      <sheetName val="Sheet5"/>
      <sheetName val="차액보증"/>
      <sheetName val="DATA"/>
      <sheetName val="산출"/>
      <sheetName val="변화치수"/>
      <sheetName val="날개벽"/>
      <sheetName val="기초공"/>
      <sheetName val="기둥(원형)"/>
      <sheetName val="횡배수관"/>
      <sheetName val="INPUT(덕도방향-시점)"/>
      <sheetName val="Sheet1"/>
      <sheetName val="Sheet2"/>
      <sheetName val="Sheet3"/>
      <sheetName val="Sheet1(X)"/>
      <sheetName val="좌측"/>
      <sheetName val="INPUT"/>
      <sheetName val="Sheet17"/>
      <sheetName val="일반수량집계"/>
      <sheetName val="자재집계표"/>
      <sheetName val="2002상반기노임기준"/>
      <sheetName val="금액"/>
      <sheetName val="일위대가"/>
      <sheetName val="3련 BOX"/>
      <sheetName val="type-F"/>
      <sheetName val="6PILE  (돌출)"/>
    </sheetNames>
    <sheetDataSet>
      <sheetData sheetId="0" refreshError="1">
        <row r="2">
          <cell r="A2" t="str">
            <v>집수정 조서(1)</v>
          </cell>
          <cell r="C2" t="str">
            <v>ㅇ</v>
          </cell>
        </row>
        <row r="4">
          <cell r="A4" t="str">
            <v>위     치</v>
          </cell>
          <cell r="E4" t="str">
            <v>방향</v>
          </cell>
          <cell r="F4" t="str">
            <v>TYPE1</v>
          </cell>
          <cell r="G4" t="str">
            <v>TYPE2</v>
          </cell>
          <cell r="H4" t="str">
            <v>TYPE3</v>
          </cell>
          <cell r="I4" t="str">
            <v>TYPE4</v>
          </cell>
          <cell r="J4" t="str">
            <v>TYPE5</v>
          </cell>
          <cell r="K4" t="str">
            <v>TYPE6</v>
          </cell>
          <cell r="L4" t="str">
            <v>TYPE7</v>
          </cell>
          <cell r="M4" t="str">
            <v>비  고</v>
          </cell>
        </row>
        <row r="5">
          <cell r="A5" t="str">
            <v>NO.</v>
          </cell>
          <cell r="B5">
            <v>6</v>
          </cell>
          <cell r="C5" t="str">
            <v>+</v>
          </cell>
          <cell r="D5">
            <v>5</v>
          </cell>
          <cell r="E5" t="str">
            <v>우</v>
          </cell>
          <cell r="K5">
            <v>1</v>
          </cell>
          <cell r="M5" t="str">
            <v>Φ600</v>
          </cell>
        </row>
        <row r="6">
          <cell r="A6" t="str">
            <v>NO.</v>
          </cell>
          <cell r="B6">
            <v>22</v>
          </cell>
          <cell r="C6" t="str">
            <v>+</v>
          </cell>
          <cell r="D6">
            <v>0</v>
          </cell>
          <cell r="E6" t="str">
            <v>우</v>
          </cell>
          <cell r="J6">
            <v>1</v>
          </cell>
          <cell r="M6" t="str">
            <v>Φ800</v>
          </cell>
        </row>
        <row r="7">
          <cell r="A7" t="str">
            <v>NO.</v>
          </cell>
          <cell r="B7">
            <v>23</v>
          </cell>
          <cell r="C7" t="str">
            <v>+</v>
          </cell>
          <cell r="D7">
            <v>0</v>
          </cell>
          <cell r="E7" t="str">
            <v>우</v>
          </cell>
          <cell r="H7">
            <v>1</v>
          </cell>
          <cell r="M7" t="str">
            <v>Φ800</v>
          </cell>
        </row>
        <row r="8">
          <cell r="A8" t="str">
            <v>NO.</v>
          </cell>
          <cell r="B8">
            <v>24</v>
          </cell>
          <cell r="C8" t="str">
            <v>+</v>
          </cell>
          <cell r="D8">
            <v>0</v>
          </cell>
          <cell r="E8" t="str">
            <v>우</v>
          </cell>
          <cell r="H8">
            <v>1</v>
          </cell>
          <cell r="M8" t="str">
            <v>Φ800</v>
          </cell>
        </row>
        <row r="9">
          <cell r="A9" t="str">
            <v>NO.</v>
          </cell>
          <cell r="B9">
            <v>25</v>
          </cell>
          <cell r="C9" t="str">
            <v>+</v>
          </cell>
          <cell r="D9">
            <v>0</v>
          </cell>
          <cell r="E9" t="str">
            <v>우</v>
          </cell>
          <cell r="H9">
            <v>1</v>
          </cell>
          <cell r="M9" t="str">
            <v>Φ800</v>
          </cell>
        </row>
        <row r="10">
          <cell r="A10" t="str">
            <v>NO.</v>
          </cell>
          <cell r="B10">
            <v>26</v>
          </cell>
          <cell r="C10" t="str">
            <v>+</v>
          </cell>
          <cell r="D10">
            <v>0</v>
          </cell>
          <cell r="E10" t="str">
            <v>우</v>
          </cell>
          <cell r="H10">
            <v>1</v>
          </cell>
          <cell r="M10" t="str">
            <v>Φ800</v>
          </cell>
        </row>
        <row r="11">
          <cell r="A11" t="str">
            <v>NO.</v>
          </cell>
          <cell r="B11">
            <v>27</v>
          </cell>
          <cell r="C11" t="str">
            <v>+</v>
          </cell>
          <cell r="D11">
            <v>0</v>
          </cell>
          <cell r="E11" t="str">
            <v>우</v>
          </cell>
          <cell r="H11">
            <v>1</v>
          </cell>
          <cell r="M11" t="str">
            <v>Φ800</v>
          </cell>
        </row>
        <row r="12">
          <cell r="A12" t="str">
            <v>NO.</v>
          </cell>
          <cell r="B12">
            <v>28</v>
          </cell>
          <cell r="C12" t="str">
            <v>+</v>
          </cell>
          <cell r="D12">
            <v>0</v>
          </cell>
          <cell r="E12" t="str">
            <v>우</v>
          </cell>
          <cell r="H12">
            <v>1</v>
          </cell>
          <cell r="M12" t="str">
            <v>Φ800</v>
          </cell>
        </row>
        <row r="13">
          <cell r="A13" t="str">
            <v>NO.</v>
          </cell>
          <cell r="B13">
            <v>29</v>
          </cell>
          <cell r="C13" t="str">
            <v>+</v>
          </cell>
          <cell r="D13">
            <v>0</v>
          </cell>
          <cell r="E13" t="str">
            <v>우</v>
          </cell>
          <cell r="H13">
            <v>1</v>
          </cell>
          <cell r="M13" t="str">
            <v>Φ800</v>
          </cell>
        </row>
        <row r="14">
          <cell r="A14" t="str">
            <v>NO.</v>
          </cell>
          <cell r="B14">
            <v>30</v>
          </cell>
          <cell r="C14" t="str">
            <v>+</v>
          </cell>
          <cell r="D14">
            <v>0</v>
          </cell>
          <cell r="E14" t="str">
            <v>우</v>
          </cell>
          <cell r="G14">
            <v>1</v>
          </cell>
          <cell r="M14" t="str">
            <v>Φ800</v>
          </cell>
        </row>
        <row r="15">
          <cell r="A15" t="str">
            <v>NO.</v>
          </cell>
          <cell r="B15">
            <v>31</v>
          </cell>
          <cell r="C15" t="str">
            <v>+</v>
          </cell>
          <cell r="D15">
            <v>0</v>
          </cell>
          <cell r="E15" t="str">
            <v>우</v>
          </cell>
          <cell r="G15">
            <v>1</v>
          </cell>
          <cell r="M15" t="str">
            <v>Φ800</v>
          </cell>
        </row>
        <row r="16">
          <cell r="A16" t="str">
            <v>NO.</v>
          </cell>
          <cell r="B16">
            <v>32</v>
          </cell>
          <cell r="C16" t="str">
            <v>+</v>
          </cell>
          <cell r="D16">
            <v>0</v>
          </cell>
          <cell r="E16" t="str">
            <v>우</v>
          </cell>
          <cell r="G16">
            <v>1</v>
          </cell>
          <cell r="M16" t="str">
            <v>Φ800</v>
          </cell>
        </row>
        <row r="17">
          <cell r="A17" t="str">
            <v>NO.</v>
          </cell>
          <cell r="B17">
            <v>33</v>
          </cell>
          <cell r="C17" t="str">
            <v>+</v>
          </cell>
          <cell r="D17">
            <v>0</v>
          </cell>
          <cell r="E17" t="str">
            <v>우</v>
          </cell>
          <cell r="H17">
            <v>1</v>
          </cell>
          <cell r="M17" t="str">
            <v>Φ800</v>
          </cell>
        </row>
        <row r="18">
          <cell r="A18" t="str">
            <v>NO.</v>
          </cell>
          <cell r="B18">
            <v>33</v>
          </cell>
          <cell r="C18" t="str">
            <v>+</v>
          </cell>
          <cell r="D18">
            <v>17</v>
          </cell>
          <cell r="E18" t="str">
            <v>우</v>
          </cell>
          <cell r="K18">
            <v>1</v>
          </cell>
          <cell r="M18" t="str">
            <v>Φ800</v>
          </cell>
        </row>
        <row r="19">
          <cell r="A19" t="str">
            <v>NO.</v>
          </cell>
          <cell r="B19">
            <v>42</v>
          </cell>
          <cell r="C19" t="str">
            <v>+</v>
          </cell>
          <cell r="D19">
            <v>7.7</v>
          </cell>
          <cell r="E19" t="str">
            <v>우</v>
          </cell>
          <cell r="F19">
            <v>1</v>
          </cell>
          <cell r="M19" t="str">
            <v>Φ600</v>
          </cell>
        </row>
        <row r="20">
          <cell r="A20" t="str">
            <v>NO.</v>
          </cell>
          <cell r="B20">
            <v>52</v>
          </cell>
          <cell r="C20" t="str">
            <v>+</v>
          </cell>
          <cell r="D20">
            <v>18.5</v>
          </cell>
          <cell r="E20" t="str">
            <v>우</v>
          </cell>
          <cell r="J20">
            <v>1</v>
          </cell>
          <cell r="M20" t="str">
            <v>Φ800</v>
          </cell>
        </row>
        <row r="21">
          <cell r="A21" t="str">
            <v>NO.</v>
          </cell>
          <cell r="B21">
            <v>68</v>
          </cell>
          <cell r="C21" t="str">
            <v>+</v>
          </cell>
          <cell r="D21">
            <v>0</v>
          </cell>
          <cell r="E21" t="str">
            <v>우</v>
          </cell>
          <cell r="F21">
            <v>1</v>
          </cell>
          <cell r="M21" t="str">
            <v>Φ800</v>
          </cell>
        </row>
        <row r="22">
          <cell r="A22" t="str">
            <v>NO.</v>
          </cell>
          <cell r="B22">
            <v>84</v>
          </cell>
          <cell r="C22" t="str">
            <v>+</v>
          </cell>
          <cell r="D22">
            <v>0</v>
          </cell>
          <cell r="E22" t="str">
            <v>좌</v>
          </cell>
          <cell r="G22">
            <v>1</v>
          </cell>
          <cell r="M22" t="str">
            <v>Φ800</v>
          </cell>
        </row>
        <row r="23">
          <cell r="A23" t="str">
            <v>NO.</v>
          </cell>
          <cell r="B23">
            <v>85</v>
          </cell>
          <cell r="C23" t="str">
            <v>+</v>
          </cell>
          <cell r="D23">
            <v>0</v>
          </cell>
          <cell r="E23" t="str">
            <v>좌</v>
          </cell>
          <cell r="H23">
            <v>1</v>
          </cell>
          <cell r="M23" t="str">
            <v>Φ800</v>
          </cell>
        </row>
        <row r="24">
          <cell r="A24" t="str">
            <v>NO.</v>
          </cell>
          <cell r="B24">
            <v>86</v>
          </cell>
          <cell r="C24" t="str">
            <v>+</v>
          </cell>
          <cell r="D24">
            <v>0</v>
          </cell>
          <cell r="E24" t="str">
            <v>좌</v>
          </cell>
          <cell r="G24">
            <v>1</v>
          </cell>
          <cell r="M24" t="str">
            <v>Φ800</v>
          </cell>
        </row>
        <row r="25">
          <cell r="A25" t="str">
            <v>NO.</v>
          </cell>
          <cell r="B25">
            <v>87</v>
          </cell>
          <cell r="C25" t="str">
            <v>+</v>
          </cell>
          <cell r="D25">
            <v>0</v>
          </cell>
          <cell r="E25" t="str">
            <v>좌</v>
          </cell>
          <cell r="G25">
            <v>1</v>
          </cell>
          <cell r="M25" t="str">
            <v>Φ800</v>
          </cell>
        </row>
        <row r="26">
          <cell r="A26" t="str">
            <v>NO.</v>
          </cell>
          <cell r="B26">
            <v>88</v>
          </cell>
          <cell r="C26" t="str">
            <v>+</v>
          </cell>
          <cell r="D26">
            <v>0</v>
          </cell>
          <cell r="E26" t="str">
            <v>좌</v>
          </cell>
          <cell r="H26">
            <v>1</v>
          </cell>
          <cell r="M26" t="str">
            <v>Φ800</v>
          </cell>
        </row>
        <row r="27">
          <cell r="A27" t="str">
            <v>NO.</v>
          </cell>
          <cell r="B27">
            <v>89</v>
          </cell>
          <cell r="C27" t="str">
            <v>+</v>
          </cell>
          <cell r="D27">
            <v>0</v>
          </cell>
          <cell r="E27" t="str">
            <v>좌</v>
          </cell>
          <cell r="H27">
            <v>1</v>
          </cell>
          <cell r="M27" t="str">
            <v>Φ800</v>
          </cell>
        </row>
        <row r="28">
          <cell r="A28" t="str">
            <v>NO.</v>
          </cell>
          <cell r="B28">
            <v>90</v>
          </cell>
          <cell r="C28" t="str">
            <v>+</v>
          </cell>
          <cell r="D28">
            <v>0</v>
          </cell>
          <cell r="E28" t="str">
            <v>좌</v>
          </cell>
          <cell r="H28">
            <v>1</v>
          </cell>
          <cell r="M28" t="str">
            <v>Φ800</v>
          </cell>
        </row>
        <row r="29">
          <cell r="A29" t="str">
            <v>소    계</v>
          </cell>
          <cell r="F29">
            <v>2</v>
          </cell>
          <cell r="G29">
            <v>6</v>
          </cell>
          <cell r="H29">
            <v>12</v>
          </cell>
          <cell r="J29">
            <v>2</v>
          </cell>
          <cell r="K29">
            <v>2</v>
          </cell>
          <cell r="M29" t="str">
            <v>Φ800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경비단가"/>
      <sheetName val="중기집계 (2)"/>
      <sheetName val="중기손료 (2)"/>
      <sheetName val="자재단가"/>
      <sheetName val="토   공 "/>
      <sheetName val="배수공"/>
      <sheetName val="교량공"/>
      <sheetName val="포장공"/>
      <sheetName val="부대공"/>
      <sheetName val="단가목록"/>
      <sheetName val="Sheet4"/>
      <sheetName val="Sheet5"/>
    </sheetNames>
    <sheetDataSet>
      <sheetData sheetId="0">
        <row r="123">
          <cell r="C123">
            <v>77728</v>
          </cell>
          <cell r="D123">
            <v>75231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  <sheetName val="Sheet1 (2)"/>
      <sheetName val="주형"/>
      <sheetName val="터널조도"/>
      <sheetName val="MOTOR"/>
      <sheetName val="VXXXXX"/>
      <sheetName val="Pier 3"/>
      <sheetName val="Sheet17"/>
      <sheetName val="ABUT수량-A1"/>
      <sheetName val="Sheet2"/>
      <sheetName val="단면 (2)"/>
      <sheetName val="소업1교"/>
      <sheetName val="교각계산"/>
      <sheetName val="노임단가"/>
      <sheetName val="정부노임단가"/>
      <sheetName val="1-1"/>
      <sheetName val="실행철강하도"/>
      <sheetName val="예정(3)"/>
      <sheetName val="동원(3)"/>
      <sheetName val="BOX"/>
      <sheetName val="내역서"/>
      <sheetName val="수안보-MBR1"/>
      <sheetName val="Sheet3"/>
      <sheetName val="DATA"/>
      <sheetName val="1SPAN"/>
      <sheetName val="PIER42"/>
      <sheetName val="노임"/>
      <sheetName val="JUCK"/>
      <sheetName val="과천MAIN"/>
      <sheetName val="6PILE  (돌출)"/>
      <sheetName val="DATE"/>
      <sheetName val="工완성공사율"/>
      <sheetName val="대로근거"/>
      <sheetName val="중로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4-부대공(남사지구)"/>
      <sheetName val="DATA 입력란"/>
      <sheetName val="1. 설계조건 2.단면가정 3. 하중계산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계산"/>
      <sheetName val="CAPBEAM 단면계산"/>
      <sheetName val="교좌면설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단면 (2)"/>
      <sheetName val="설계조건"/>
      <sheetName val="안정계산"/>
      <sheetName val="단면검토"/>
      <sheetName val="교각1"/>
      <sheetName val="ABUT수량-A1"/>
      <sheetName val="1.설계조건"/>
      <sheetName val="가공비"/>
      <sheetName val="2000년1차"/>
      <sheetName val="#REF"/>
      <sheetName val="차액보증"/>
      <sheetName val="Sheet1"/>
      <sheetName val="도장수량(하1)"/>
      <sheetName val="주형"/>
      <sheetName val="Sheet17"/>
      <sheetName val="TABLE"/>
      <sheetName val="하중"/>
      <sheetName val="여흥"/>
      <sheetName val="소양2-P5"/>
      <sheetName val="2.주요계수총괄"/>
      <sheetName val="점수계산1-2"/>
      <sheetName val="횡배수관토공수량"/>
      <sheetName val="간선계산"/>
      <sheetName val="인부신상자료"/>
      <sheetName val="3BL공동구 수량"/>
      <sheetName val="대비"/>
      <sheetName val="데이타"/>
      <sheetName val="DATA"/>
      <sheetName val="INPUT"/>
      <sheetName val="역T형"/>
      <sheetName val="2.2.2입적표"/>
      <sheetName val="부하계산서"/>
      <sheetName val="포장복구집계"/>
      <sheetName val="일반수량총괄"/>
      <sheetName val="사용성검토"/>
      <sheetName val="수로단위수량"/>
      <sheetName val="Sheet1 (2)"/>
      <sheetName val="B부대공"/>
      <sheetName val="SLAB"/>
      <sheetName val="우수"/>
      <sheetName val="수로교총재료집계"/>
      <sheetName val="단면가정"/>
      <sheetName val="버스운행안내"/>
      <sheetName val="예방접종계획"/>
      <sheetName val="근태계획서"/>
      <sheetName val="guard(mac)"/>
      <sheetName val="CABLE SIZE-3"/>
      <sheetName val="내역서적용수량 (지방도893)"/>
      <sheetName val="특2호부관하천산근"/>
      <sheetName val="상부수로교(입력용)"/>
      <sheetName val="98수문일위"/>
    </sheetNames>
    <sheetDataSet>
      <sheetData sheetId="0" refreshError="1">
        <row r="32">
          <cell r="E32">
            <v>11.4</v>
          </cell>
        </row>
        <row r="38">
          <cell r="M38">
            <v>0.222</v>
          </cell>
        </row>
        <row r="40">
          <cell r="M40">
            <v>5</v>
          </cell>
        </row>
        <row r="86">
          <cell r="K86">
            <v>162.30099999999999</v>
          </cell>
        </row>
        <row r="98">
          <cell r="K98">
            <v>42.49</v>
          </cell>
        </row>
        <row r="108">
          <cell r="G108">
            <v>32.67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계산"/>
      <sheetName val="구조물철거타공정이월"/>
      <sheetName val="3.하중산정4.지지력"/>
      <sheetName val="원형1호맨홀토공수량"/>
      <sheetName val="공사비"/>
      <sheetName val="제출내역 (2)"/>
      <sheetName val="맨홀수량산출"/>
      <sheetName val="ABUT수량-A1"/>
      <sheetName val="관로조서"/>
      <sheetName val="관기초연장조서"/>
      <sheetName val="DATA"/>
      <sheetName val="지장물C"/>
      <sheetName val="토공총괄표"/>
      <sheetName val="1.설계조건"/>
      <sheetName val="BLOCK(1)"/>
      <sheetName val="도장수량(하1)"/>
      <sheetName val="주형"/>
      <sheetName val="DATE"/>
      <sheetName val="투찰"/>
      <sheetName val="방음벽기초"/>
      <sheetName val="6PILE  (돌출)"/>
      <sheetName val="예정(3)"/>
      <sheetName val="동원(3)"/>
      <sheetName val="집수정(600-700)"/>
      <sheetName val="역T형(H=6.0) (2)"/>
      <sheetName val="소도3교"/>
      <sheetName val="날개벽"/>
      <sheetName val="시행후면적"/>
      <sheetName val="woo(mac)"/>
      <sheetName val="우각부보강"/>
      <sheetName val="SG"/>
      <sheetName val="Sheet1 (2)"/>
      <sheetName val="설계조건"/>
      <sheetName val="현장관리비 산출내역"/>
      <sheetName val="배수공1"/>
      <sheetName val="인부신상자료"/>
      <sheetName val="토공"/>
      <sheetName val="INPUT"/>
      <sheetName val="9GNG운반"/>
      <sheetName val="원형1호"/>
      <sheetName val="원형2호"/>
      <sheetName val="특수2호"/>
      <sheetName val="특수3호"/>
      <sheetName val="특수4호"/>
      <sheetName val="암거맨홀(차도측)"/>
      <sheetName val="고창방향"/>
      <sheetName val="제수밸브조서"/>
      <sheetName val="본관연장집계"/>
      <sheetName val="전체철근집계"/>
      <sheetName val="역T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내역서적용"/>
      <sheetName val="재료총괄"/>
      <sheetName val="옹벽철근"/>
      <sheetName val="옹벽현황"/>
      <sheetName val="수량집계"/>
      <sheetName val="H=3.0m"/>
      <sheetName val="H=3.5m"/>
      <sheetName val="H=4.0m"/>
      <sheetName val="H=4.5m"/>
      <sheetName val="H=5.0m"/>
      <sheetName val="H=5.5m"/>
      <sheetName val="H=6.0m"/>
      <sheetName val="H=6.5m"/>
      <sheetName val="H=7.0m"/>
      <sheetName val="H=7.5m"/>
      <sheetName val="H=8.0m"/>
      <sheetName val="버림현황(단차)"/>
      <sheetName val="버림(단차)"/>
      <sheetName val="단위수량(출력X)"/>
      <sheetName val="R7 옹벽(삭제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적용"/>
      <sheetName val="재료총괄"/>
      <sheetName val="옹벽철근"/>
      <sheetName val="수량집계"/>
      <sheetName val="역T형"/>
      <sheetName val="역T형(key)"/>
      <sheetName val="L형"/>
      <sheetName val="L형(key)"/>
      <sheetName val="반중력식(KEY)"/>
      <sheetName val="반중력식"/>
      <sheetName val="단위수량(출력X)"/>
    </sheetNames>
    <sheetDataSet>
      <sheetData sheetId="0" refreshError="1"/>
      <sheetData sheetId="1" refreshError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IVIL"/>
      <sheetName val="옹벽철근"/>
      <sheetName val="국공유지및사유지"/>
      <sheetName val="차선도색현황"/>
      <sheetName val="여수토공사비"/>
      <sheetName val="INPU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ABUT수량_A1"/>
      <sheetName val="총괄내역서"/>
      <sheetName val="PIER수량m1"/>
      <sheetName val="산출근거"/>
      <sheetName val="설비"/>
      <sheetName val="깨기"/>
      <sheetName val="예정(3)"/>
      <sheetName val="동원(3)"/>
      <sheetName val="중산교"/>
      <sheetName val="4)유동표"/>
      <sheetName val="ETC"/>
      <sheetName val="배수장토목공사비"/>
      <sheetName val="터널조도"/>
      <sheetName val="노임"/>
      <sheetName val="1-1평균터파기고(1)"/>
      <sheetName val="입찰안"/>
      <sheetName val="#REF"/>
      <sheetName val="식재총괄"/>
      <sheetName val="수질정화시설"/>
      <sheetName val="COPING"/>
      <sheetName val="청천내"/>
      <sheetName val="전신환매도율"/>
      <sheetName val="실행철강하도"/>
      <sheetName val="tggwan(mac)"/>
      <sheetName val="BID"/>
      <sheetName val="별표집계"/>
      <sheetName val="종배수관"/>
      <sheetName val="우각부보강"/>
      <sheetName val="6PILE  (돌출)"/>
      <sheetName val="원가"/>
      <sheetName val="기본DATA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Sheet1"/>
      <sheetName val="자재단가"/>
      <sheetName val="토량산출서"/>
      <sheetName val="수안보-MBR1"/>
      <sheetName val="입출재고현황 (2)"/>
      <sheetName val="원형1호맨홀토공수량"/>
      <sheetName val="인건-측정"/>
      <sheetName val="설계"/>
      <sheetName val="200"/>
      <sheetName val="2000년1차"/>
      <sheetName val="일위"/>
      <sheetName val="기둥(원형)"/>
      <sheetName val="우배수"/>
      <sheetName val="내역서"/>
      <sheetName val="Sheet17"/>
      <sheetName val="INPUT"/>
      <sheetName val="DATA"/>
      <sheetName val="공사비집계"/>
      <sheetName val="98수문일위"/>
      <sheetName val="터파기및재료"/>
      <sheetName val="9GNG운반"/>
      <sheetName val="DATE"/>
      <sheetName val="신기1-LINE별연장"/>
      <sheetName val="주형"/>
      <sheetName val="일위대가"/>
      <sheetName val="기존"/>
      <sheetName val="J형측구단위수량"/>
      <sheetName val="식생블럭단위수량"/>
      <sheetName val="자압"/>
      <sheetName val="말뚝지지력산정"/>
      <sheetName val="1.설계조건"/>
      <sheetName val="NOMUBI"/>
      <sheetName val="sw1"/>
      <sheetName val="부하계산서"/>
      <sheetName val="공사내역"/>
      <sheetName val="3BL공동구 수량"/>
      <sheetName val="연결임시"/>
      <sheetName val="단면검토"/>
      <sheetName val="설계조건"/>
      <sheetName val="가시설수량"/>
      <sheetName val="단위수량"/>
      <sheetName val="노임단가"/>
      <sheetName val="경비단가"/>
      <sheetName val="guard(mac)"/>
      <sheetName val="대치판정"/>
      <sheetName val="지급자재"/>
      <sheetName val="1SPAN"/>
      <sheetName val="SG"/>
      <sheetName val="품셈TABLE"/>
      <sheetName val="옹벽철근"/>
      <sheetName val="단위수량(출력X)"/>
      <sheetName val="수량집계"/>
      <sheetName val="제잡비.xls"/>
      <sheetName val="계산중"/>
      <sheetName val="횡배위치"/>
      <sheetName val="Sheet1 (2)"/>
      <sheetName val="데리네이타현황"/>
      <sheetName val="A-4"/>
      <sheetName val="실행비교"/>
      <sheetName val="자재단가비교표"/>
      <sheetName val="통합"/>
      <sheetName val="眞비상(진주)"/>
      <sheetName val="단위중량"/>
      <sheetName val="단면치수"/>
      <sheetName val="ASP포장"/>
      <sheetName val="변화치수"/>
      <sheetName val="대로근거"/>
      <sheetName val="중로근거"/>
      <sheetName val="기초계산(Pmax)"/>
      <sheetName val="지장물C"/>
      <sheetName val="내역"/>
      <sheetName val="전체내역 (2)"/>
      <sheetName val="배수공 주요자재 집계표"/>
      <sheetName val="인건비 "/>
      <sheetName val="집계장(대목_실행)"/>
      <sheetName val="전계가"/>
      <sheetName val="횡배수관토공수량"/>
      <sheetName val="좌측"/>
      <sheetName val="1-1"/>
      <sheetName val="물가시세"/>
      <sheetName val="말뚝기초"/>
      <sheetName val="가시설단위수량"/>
      <sheetName val="도근좌표"/>
      <sheetName val="단면 (2)"/>
      <sheetName val="JUCKEYK"/>
      <sheetName val="토적계산"/>
      <sheetName val="목차"/>
      <sheetName val="하수급견적대비"/>
      <sheetName val="토사(PE)"/>
      <sheetName val="도로토적"/>
      <sheetName val="회사정보"/>
      <sheetName val="EACT10"/>
      <sheetName val="J直材4"/>
      <sheetName val="적용단위길이"/>
      <sheetName val="약품설비"/>
      <sheetName val="상수도토공집계표"/>
      <sheetName val="MOTOR"/>
      <sheetName val="Macro1"/>
      <sheetName val="단가"/>
      <sheetName val="수량산출서(당초)"/>
      <sheetName val="교각1"/>
      <sheetName val="8.PILE  (돌출)"/>
      <sheetName val="위치조서"/>
      <sheetName val="일반맨홀수량집계"/>
      <sheetName val="플랜트 설치"/>
      <sheetName val="충주"/>
      <sheetName val="상 부"/>
      <sheetName val="Sheet2"/>
      <sheetName val="현장관리비 산출내역"/>
      <sheetName val="단가비교표"/>
      <sheetName val="Macro(차단기)"/>
      <sheetName val="노임이"/>
      <sheetName val="2.단면가정"/>
      <sheetName val="ITEM"/>
      <sheetName val="심사계산"/>
      <sheetName val="심사물량"/>
      <sheetName val="조도계산(1)"/>
      <sheetName val="날개벽"/>
      <sheetName val="일위대가표"/>
      <sheetName val="일위대가(계측기설치)"/>
      <sheetName val="부안변전"/>
      <sheetName val="1련박스"/>
      <sheetName val="제수"/>
      <sheetName val="외천교"/>
      <sheetName val="흄관기초"/>
      <sheetName val="Type(123)"/>
      <sheetName val="배수통관(좌)"/>
      <sheetName val="표층포설및다짐"/>
      <sheetName val="변경서식"/>
      <sheetName val="노무비"/>
      <sheetName val="조도계산서 (도서)"/>
      <sheetName val="실행내역서"/>
      <sheetName val="공용시설내역"/>
      <sheetName val="일위대가목차"/>
      <sheetName val="안전노무비(3월)"/>
      <sheetName val="도장수량(하1)"/>
      <sheetName val="98비정기소모"/>
      <sheetName val="배수통관토공수량"/>
      <sheetName val="화재 탐지 설비"/>
      <sheetName val="8-3기계경비"/>
      <sheetName val="1공구내역서(1)"/>
      <sheetName val="증감대비"/>
      <sheetName val="기초별표"/>
      <sheetName val="공사비명세서"/>
      <sheetName val="내역을"/>
      <sheetName val="견적서"/>
      <sheetName val="1호맨홀토공"/>
      <sheetName val="L형옹벽단위수량(25)"/>
      <sheetName val="L형옹벽단위수량(35)"/>
      <sheetName val="상부집계표"/>
      <sheetName val="날개벽(시점좌측)"/>
      <sheetName val="단가조사서"/>
      <sheetName val="토공1차"/>
      <sheetName val="진접"/>
      <sheetName val="중기일위대가"/>
      <sheetName val="이토변실(A3-LINE)"/>
      <sheetName val="입력"/>
      <sheetName val="정부노임단가"/>
      <sheetName val="양식"/>
      <sheetName val="바닥판"/>
      <sheetName val="인건비"/>
      <sheetName val="WORK"/>
      <sheetName val="입찰결과보고"/>
      <sheetName val="capbeam(1)"/>
      <sheetName val="공사요율"/>
      <sheetName val="수량산출"/>
      <sheetName val="※참고자료※"/>
      <sheetName val="기계경비일람"/>
      <sheetName val="방음벽기초(H=4m)"/>
      <sheetName val="주beam"/>
      <sheetName val="관로공수량집계표(본선)"/>
      <sheetName val="공량산출서"/>
      <sheetName val="전력구구조물산근2구간"/>
      <sheetName val="PROJECT BRIEF(EX.NEW)"/>
      <sheetName val="부하(성남)"/>
      <sheetName val="단가비교"/>
      <sheetName val="2000년하반기"/>
      <sheetName val="배수내역 (2)"/>
      <sheetName val="입력DATA"/>
      <sheetName val="반중력식옹벽"/>
      <sheetName val="공사개요"/>
      <sheetName val="TYPE-A"/>
      <sheetName val="안정계산"/>
      <sheetName val="우수"/>
      <sheetName val="70%"/>
      <sheetName val="SORCE1"/>
      <sheetName val="옹벽(수량)"/>
      <sheetName val="우수맨홀공제단위수량"/>
      <sheetName val="수량산근(출력X)"/>
      <sheetName val="표준화수량집계표(출력X)"/>
      <sheetName val="품셈총괄(출력X)"/>
      <sheetName val="견적접수"/>
      <sheetName val="코드표"/>
      <sheetName val="집수정"/>
      <sheetName val="사  업  비  수  지  예  산  서"/>
      <sheetName val="화산경계"/>
      <sheetName val="4.구조물boq"/>
      <sheetName val="FOOTING단면력"/>
      <sheetName val="DIAPHRAGM"/>
      <sheetName val="공기"/>
      <sheetName val="CALCULATION"/>
      <sheetName val="1. 설계조건 2.단면가정 3. 하중계산"/>
      <sheetName val="DATA 입력란"/>
      <sheetName val="부안일위"/>
      <sheetName val="기술자료 (연수)"/>
      <sheetName val="취수탑"/>
      <sheetName val="Stem Footing"/>
      <sheetName val="부속동"/>
      <sheetName val="단면가정"/>
      <sheetName val="기초공"/>
      <sheetName val="unitpric"/>
      <sheetName val="noyim"/>
      <sheetName val="junggi"/>
      <sheetName val="일위대가모듈"/>
      <sheetName val="기초자료"/>
      <sheetName val="국공유지및사유지"/>
      <sheetName val="신규일위대가"/>
      <sheetName val="건축내역"/>
      <sheetName val="IMPEADENCE MAP 취수장"/>
      <sheetName val="SCH"/>
      <sheetName val="토공총괄표"/>
      <sheetName val="A(Rev.3)"/>
      <sheetName val="가도공"/>
      <sheetName val="배수공"/>
      <sheetName val="암거"/>
      <sheetName val="포장공"/>
      <sheetName val="차액보증"/>
      <sheetName val="조명시설"/>
      <sheetName val="001"/>
      <sheetName val="제-노임"/>
      <sheetName val="제직재"/>
      <sheetName val="조건표"/>
      <sheetName val="수목단가"/>
      <sheetName val="시설수량표"/>
      <sheetName val="Sheet5"/>
      <sheetName val="물량집계"/>
      <sheetName val="ilch"/>
      <sheetName val="3련 BOX"/>
      <sheetName val="금액내역서"/>
      <sheetName val="지구단위계획"/>
      <sheetName val="전기일위대가"/>
      <sheetName val="말뚝물량"/>
      <sheetName val="물질수지(2011)"/>
      <sheetName val="C"/>
      <sheetName val="ⴭⴭⴭⴭ"/>
      <sheetName val="수량이동"/>
      <sheetName val="자료"/>
      <sheetName val="보도경계블럭"/>
      <sheetName val="집1"/>
      <sheetName val="단가산출"/>
      <sheetName val="전기일위목록"/>
      <sheetName val="요율"/>
      <sheetName val="b_balju_cho"/>
      <sheetName val="토공집계"/>
      <sheetName val="견적내역서"/>
      <sheetName val="보차도경계석"/>
      <sheetName val="PIPE"/>
      <sheetName val="FLANGE"/>
      <sheetName val="VALVE"/>
      <sheetName val="1.설계기준"/>
      <sheetName val="PARAMETER"/>
      <sheetName val="LEGEND"/>
      <sheetName val="시멘트"/>
      <sheetName val="양수장내역"/>
      <sheetName val="부대공사비"/>
      <sheetName val="부대내역"/>
      <sheetName val="SLAB&quot;1&quot;"/>
      <sheetName val="주방환기"/>
      <sheetName val="차선도색현황"/>
      <sheetName val="포장재료(1)"/>
      <sheetName val="가설건물"/>
      <sheetName val="투찰내역"/>
      <sheetName val="오동"/>
      <sheetName val="대조"/>
      <sheetName val="나한"/>
      <sheetName val="내역서(당초변경)"/>
      <sheetName val="맨홀수량산출"/>
      <sheetName val="원형측구(B-type)"/>
      <sheetName val="cost"/>
      <sheetName val="97노임단가"/>
      <sheetName val="샌딩 에폭시 도장"/>
      <sheetName val="HANDHOLE(2)"/>
      <sheetName val="횡배수관 토공량 산출"/>
      <sheetName val="평균터파기고(1-2,ASP)"/>
      <sheetName val="일위(PN)"/>
      <sheetName val="U-TYPE(1)"/>
      <sheetName val="출입문(C-C)수량_4"/>
      <sheetName val="출입문(C-C)수량_"/>
      <sheetName val="출입문(C-C)수량_1"/>
      <sheetName val="출입문(C-C)수량_2"/>
      <sheetName val="출입문(C-C)수량_3"/>
      <sheetName val="날개벽수량표"/>
      <sheetName val="자재집게표 "/>
      <sheetName val="날개벽(TYPE2)"/>
      <sheetName val="고창방향"/>
      <sheetName val="입력값"/>
      <sheetName val="측구집계"/>
      <sheetName val="설계기준 및 하중계산"/>
      <sheetName val="POOM_MOTO"/>
      <sheetName val="도장"/>
      <sheetName val="1"/>
      <sheetName val="조정금액결과표 (차수별)"/>
      <sheetName val="단중표"/>
      <sheetName val="5월항목"/>
      <sheetName val="수문일1"/>
      <sheetName val="일반공사"/>
      <sheetName val="Baby일위대가"/>
      <sheetName val="집수정단"/>
      <sheetName val="약품공급2"/>
      <sheetName val="배수관토공산출"/>
      <sheetName val="집수정(600-700)"/>
      <sheetName val="건축-물가변동"/>
      <sheetName val="쌍송교"/>
      <sheetName val="단가조건(02년)"/>
      <sheetName val="1,2공구원가계산서"/>
      <sheetName val="2공구산출내역"/>
      <sheetName val="1공구산출내역서"/>
      <sheetName val="기기리스트"/>
      <sheetName val="가시설(TYPE-A)"/>
      <sheetName val="JUCK"/>
      <sheetName val="45,46"/>
      <sheetName val="농로수량집계"/>
      <sheetName val="농로토공집계"/>
      <sheetName val="L형 옹벽"/>
      <sheetName val="지장물"/>
      <sheetName val="토지조서"/>
      <sheetName val="토지평가조서(발송용)"/>
      <sheetName val="토지가격산출근거(발송용)"/>
      <sheetName val="토지가격산출근거"/>
      <sheetName val="2009.06지가변동율"/>
      <sheetName val="2006 표준지공시지가"/>
      <sheetName val="제시액조서(토지)"/>
      <sheetName val="기타요인 산출근거"/>
      <sheetName val="리스(CIF)산출"/>
      <sheetName val="토지평가조서"/>
      <sheetName val="cash"/>
      <sheetName val="anaysis_sheet"/>
      <sheetName val="편입조서"/>
      <sheetName val="계약서"/>
      <sheetName val="가압장(토목)"/>
      <sheetName val="MFAB"/>
      <sheetName val="MFRT"/>
      <sheetName val="MPKG"/>
      <sheetName val="MPRD"/>
      <sheetName val="전기 원가계산서"/>
      <sheetName val="토목공사일반"/>
      <sheetName val="L형옹벽(key)"/>
      <sheetName val="설계내역서"/>
      <sheetName val="직노"/>
      <sheetName val="원가계산서"/>
      <sheetName val="I一般比"/>
      <sheetName val="개별직종노임단가(2003.9)"/>
      <sheetName val="중기경유지급대장"/>
      <sheetName val="중기잡유공제"/>
      <sheetName val="중기잡유지급대장"/>
      <sheetName val="중기임차료"/>
      <sheetName val="중기경유공제"/>
      <sheetName val="자료입력"/>
      <sheetName val="기초1"/>
      <sheetName val="용소리교"/>
      <sheetName val="PE관"/>
      <sheetName val="투찰"/>
      <sheetName val="현경"/>
      <sheetName val="MSG 수량"/>
      <sheetName val="집계"/>
      <sheetName val="하나모듈옥외소화전이설"/>
      <sheetName val="맨홀수량"/>
      <sheetName val="PROCESS"/>
      <sheetName val="낙찰표"/>
      <sheetName val="일위_파일"/>
      <sheetName val="신표지1"/>
      <sheetName val="당초내역서"/>
      <sheetName val="배수공1"/>
      <sheetName val="토공"/>
      <sheetName val="철근단면적"/>
      <sheetName val="표지"/>
      <sheetName val="6PILE__(돌출)"/>
      <sheetName val="Sheet1_(2)"/>
      <sheetName val="조도계산서_(도서)"/>
      <sheetName val="1_설계조건"/>
      <sheetName val="수량산출서"/>
      <sheetName val="4.고용보험"/>
      <sheetName val="용수량(생활용수)"/>
      <sheetName val="산출내역서집계표"/>
      <sheetName val="수량"/>
      <sheetName val="양수장(기계)"/>
      <sheetName val="견적대비표"/>
      <sheetName val="수원역(전체분)설계서"/>
      <sheetName val="간선계산"/>
      <sheetName val="재료비"/>
      <sheetName val="견적서(대외) (2)"/>
      <sheetName val="대창(함평)-창열"/>
      <sheetName val="대창(장성)"/>
      <sheetName val="단가(반정1교-원주)"/>
      <sheetName val="9902"/>
      <sheetName val="수공기"/>
      <sheetName val="가설공사비"/>
      <sheetName val="관개"/>
      <sheetName val="입찰"/>
      <sheetName val="변경집계표"/>
      <sheetName val="백호우계수"/>
      <sheetName val="EQUIP LIST"/>
      <sheetName val="가격조사서"/>
      <sheetName val="금액"/>
      <sheetName val="BOX(1.5X1.5)"/>
      <sheetName val="증감내역서"/>
      <sheetName val="수량3"/>
      <sheetName val="지중자재단가"/>
      <sheetName val="20관리비율"/>
      <sheetName val="산근"/>
      <sheetName val="수곡내역"/>
      <sheetName val="97 사업추정(WEKI)"/>
      <sheetName val="변경후-SHEET"/>
      <sheetName val="피벗테이블데이터분석"/>
      <sheetName val="토목내역서"/>
      <sheetName val="A_4"/>
      <sheetName val="대비"/>
      <sheetName val="기계경비"/>
      <sheetName val="c_balju"/>
      <sheetName val="공사비 내역 (가)"/>
      <sheetName val="골재산출"/>
      <sheetName val="D-3109"/>
      <sheetName val="시행후면적"/>
      <sheetName val="수지예산"/>
      <sheetName val="감가상각"/>
      <sheetName val="표지판현황"/>
      <sheetName val="3. 지하차도 물량 집계표"/>
      <sheetName val="총괄표"/>
      <sheetName val="P-산#1-1(WOWA1)"/>
      <sheetName val="BQ(실행)"/>
      <sheetName val="INPUT-DATA"/>
      <sheetName val="물질수지"/>
      <sheetName val="유동표(변경)"/>
      <sheetName val="출입구총집계"/>
      <sheetName val="일위집계표"/>
      <sheetName val="입출재고현황_(2)"/>
      <sheetName val="암거단위"/>
      <sheetName val="횡 연장"/>
      <sheetName val="자압1"/>
      <sheetName val="설 계"/>
      <sheetName val="건축집계"/>
      <sheetName val="1호인버트수량"/>
      <sheetName val="항목별세부내역"/>
      <sheetName val="교각토공"/>
      <sheetName val="단가대비표"/>
      <sheetName val="내역서적용수량 (지방도893)"/>
      <sheetName val="단 box"/>
      <sheetName val="장비집계"/>
      <sheetName val="000000"/>
      <sheetName val="Macro2"/>
      <sheetName val="총수량집계표"/>
      <sheetName val="밸브설치"/>
      <sheetName val="횡날개수집"/>
      <sheetName val="no_1"/>
      <sheetName val="no_2"/>
      <sheetName val="no_3"/>
      <sheetName val="no_4"/>
      <sheetName val="no_5"/>
      <sheetName val="검색"/>
      <sheetName val="지진시"/>
      <sheetName val="설계개요"/>
      <sheetName val="RAHMEN"/>
      <sheetName val="SKETCH"/>
      <sheetName val="REINF."/>
      <sheetName val="LOADS"/>
      <sheetName val="CHECK1"/>
      <sheetName val="특수기호강도거푸집"/>
      <sheetName val="종배수관면벽신"/>
      <sheetName val="종배수관(신)"/>
      <sheetName val="공사비예산서(토목분)"/>
      <sheetName val="단가표 "/>
      <sheetName val="L_RPTA05_목록"/>
      <sheetName val="포장공사"/>
      <sheetName val="허용지지력"/>
      <sheetName val="과천MAIN"/>
      <sheetName val="1호맨홀가감수량"/>
      <sheetName val="1호맨홀수량산출"/>
      <sheetName val="포장연장"/>
      <sheetName val="Excel"/>
      <sheetName val="자재집계표"/>
      <sheetName val="10.1"/>
      <sheetName val="노무비단가"/>
      <sheetName val="맨홀수량집계"/>
      <sheetName val="일위대가(뷔페)"/>
      <sheetName val="제원.설계조건"/>
      <sheetName val="토공(우물통,기타) "/>
      <sheetName val="집계표"/>
      <sheetName val="(A)내역서"/>
      <sheetName val="기본"/>
      <sheetName val="card1"/>
      <sheetName val="품셈"/>
      <sheetName val="내역(포장)"/>
      <sheetName val="단가 및 재료비"/>
      <sheetName val="단가산출2"/>
      <sheetName val="단가산출1"/>
      <sheetName val="관공일위대가"/>
      <sheetName val="계산식"/>
      <sheetName val="역T형"/>
      <sheetName val="수입"/>
      <sheetName val="수지"/>
      <sheetName val="데이타"/>
      <sheetName val="주관사업"/>
      <sheetName val="법곳동"/>
      <sheetName val="대화동"/>
      <sheetName val="가람과비교"/>
      <sheetName val="표준지"/>
      <sheetName val="변동률산출"/>
      <sheetName val="명세표"/>
      <sheetName val="Intro2"/>
      <sheetName val="Id"/>
      <sheetName val="변수"/>
      <sheetName val="1월"/>
      <sheetName val="제수변실산출근거"/>
      <sheetName val="현장타설맨홀수량산출"/>
      <sheetName val="일위목록"/>
      <sheetName val="품셈총괄표"/>
      <sheetName val="Y-WORK"/>
      <sheetName val="횡배수관"/>
      <sheetName val="반중력식옹벽3.5"/>
      <sheetName val="이음개소"/>
      <sheetName val="05년"/>
      <sheetName val="Piping(Methanol)"/>
      <sheetName val="청하배수"/>
      <sheetName val="GI-LIST"/>
      <sheetName val="일위대가(가설)"/>
      <sheetName val="평균높이산출근거"/>
      <sheetName val="횡배수관위치조서"/>
      <sheetName val="계수시트"/>
      <sheetName val="대림경상68억"/>
      <sheetName val="경비"/>
      <sheetName val="공정코드"/>
      <sheetName val="접속 SLAB,BRACKET 설계"/>
      <sheetName val="5.모델링"/>
      <sheetName val="A LINE"/>
      <sheetName val="N賃率-職"/>
      <sheetName val="토공정보"/>
      <sheetName val="Sheet3"/>
      <sheetName val="STEEL BOX 단면설계(SEC.8)"/>
      <sheetName val="공통(20-91)"/>
      <sheetName val="전차선로 물량표"/>
      <sheetName val="한강운반비"/>
      <sheetName val="자재"/>
      <sheetName val="시설물기초"/>
      <sheetName val="경비2내역"/>
      <sheetName val="1.3.1절점좌표"/>
      <sheetName val="1.1설계기준"/>
      <sheetName val="표  지"/>
      <sheetName val="받이단위량"/>
      <sheetName val="깨기 총괄"/>
      <sheetName val="VXXXXX"/>
      <sheetName val="가공비"/>
      <sheetName val="시화점실행"/>
      <sheetName val="단위가격"/>
      <sheetName val="1SGATE97"/>
      <sheetName val="경비산출"/>
      <sheetName val="조서입력"/>
      <sheetName val="입력창"/>
      <sheetName val="결과창"/>
      <sheetName val="3.바닥판설계"/>
      <sheetName val="세목전체"/>
      <sheetName val="구조물철거타공정이월"/>
      <sheetName val="98지급계획"/>
      <sheetName val="인구밀도산정"/>
      <sheetName val="상부수량(1)"/>
      <sheetName val="표지판단위"/>
      <sheetName val="전기단가조사서"/>
      <sheetName val="수리계산(2021)"/>
      <sheetName val="기계시공"/>
      <sheetName val="주현(해보)"/>
      <sheetName val="주현(영광)"/>
      <sheetName val="자(3.0m)"/>
      <sheetName val="nys"/>
      <sheetName val="E.P.T수량산출서"/>
      <sheetName val="DAN"/>
      <sheetName val="토적계산서"/>
      <sheetName val="AHU집계"/>
      <sheetName val="공조기휀"/>
      <sheetName val="공조기"/>
      <sheetName val="b_balju"/>
      <sheetName val="제출내역 (2)"/>
      <sheetName val="EJ"/>
      <sheetName val="하수실행"/>
      <sheetName val="개략"/>
      <sheetName val="INPUT(덕도방향-시점)"/>
      <sheetName val="최적단면"/>
      <sheetName val="마산방향"/>
      <sheetName val="진주방향"/>
      <sheetName val="다이꾸"/>
      <sheetName val="CHITIET VL-NC"/>
      <sheetName val="DON GIA"/>
      <sheetName val="이형관집계표"/>
      <sheetName val="자재조사표(참고용)"/>
      <sheetName val="품셈집계표"/>
      <sheetName val="Apt내역"/>
      <sheetName val="부대시설"/>
      <sheetName val="원형맨홀수량"/>
      <sheetName val="공정표(2001년)"/>
      <sheetName val="1단계"/>
      <sheetName val="단가산출서"/>
      <sheetName val="실행내역서 "/>
      <sheetName val="969910( R)"/>
      <sheetName val="1공구"/>
      <sheetName val="CAL"/>
      <sheetName val="인원계획-미화"/>
      <sheetName val="손익차총괄2"/>
      <sheetName val="부동산(물건 등)의 표시 및 청구내역"/>
      <sheetName val="영업,지장물,이사확인서(개인,법인,종중)"/>
      <sheetName val="시설이용권명세서"/>
      <sheetName val="woo(mac)"/>
      <sheetName val="전체원가계산서작업용"/>
      <sheetName val="전체내역작업용"/>
      <sheetName val="퇴직공제부금산출근거"/>
      <sheetName val="자재집계표2 "/>
      <sheetName val="특별교실"/>
      <sheetName val="자갈,시멘트,모래산출"/>
      <sheetName val="가압장구체수량산출서"/>
      <sheetName val="총괄설계내역서"/>
      <sheetName val="IN"/>
      <sheetName val="2"/>
      <sheetName val="수로BOX"/>
      <sheetName val="02 SLAB"/>
      <sheetName val="05 BOX"/>
      <sheetName val="토공계산"/>
      <sheetName val="산출근거1"/>
      <sheetName val="공문"/>
      <sheetName val="실행예산"/>
      <sheetName val="XL4Poppy"/>
      <sheetName val="조명율표"/>
      <sheetName val="설직재-1"/>
      <sheetName val="목재동바리"/>
      <sheetName val="BOX형 교대"/>
      <sheetName val="CPM챠트"/>
      <sheetName val="언양휴게소배수관 흄관설치"/>
      <sheetName val="공사비"/>
      <sheetName val="포장공자재집계표"/>
      <sheetName val="몰탈재료산출"/>
      <sheetName val="공사설계"/>
      <sheetName val="맨홀조서"/>
      <sheetName val="우수공"/>
      <sheetName val="6공구(당초)"/>
      <sheetName val="98NS-N"/>
      <sheetName val="BSD (2)"/>
      <sheetName val="보안등"/>
      <sheetName val="횡배수관집현황(2공구)"/>
      <sheetName val="준검 내역서"/>
      <sheetName val="토공계산서(부체도로)"/>
      <sheetName val="포장면적산출"/>
      <sheetName val="당초"/>
      <sheetName val="웅진교-S2"/>
      <sheetName val="설계가"/>
      <sheetName val="논산"/>
      <sheetName val="토공A"/>
      <sheetName val="설계변경내역서"/>
      <sheetName val="예정공정완"/>
      <sheetName val="소야공정계획표"/>
      <sheetName val="Dae_Jiju"/>
      <sheetName val="DANGA"/>
      <sheetName val="Sikje_ingun"/>
      <sheetName val="TREE_D"/>
      <sheetName val="I.설계조건"/>
      <sheetName val="2000전체분"/>
      <sheetName val="GAEYO"/>
      <sheetName val="북방3터널"/>
      <sheetName val="자재일람"/>
      <sheetName val="검토"/>
      <sheetName val="암거날개벽재료집계"/>
      <sheetName val="접속도수량집계표"/>
      <sheetName val="자재조사표"/>
      <sheetName val="시중노임단가"/>
      <sheetName val="상행-교대(A1-A2)"/>
      <sheetName val="일위대가(1)"/>
      <sheetName val="빗물받이(910-510-410)"/>
      <sheetName val="단면설계"/>
      <sheetName val="안정검토"/>
      <sheetName val="교대(A1)"/>
      <sheetName val="을지"/>
      <sheetName val="중사"/>
      <sheetName val="설산1.나"/>
      <sheetName val="본사S"/>
      <sheetName val="PSCbeam설계"/>
      <sheetName val="방호벽"/>
      <sheetName val="3차설계"/>
      <sheetName val="자재단가_사급"/>
      <sheetName val="중기적산목록"/>
      <sheetName val="BSD_(2)"/>
      <sheetName val="STEEL_BOX_단면설계(SEC_8)"/>
      <sheetName val="규격"/>
      <sheetName val="수종"/>
      <sheetName val="부대tu"/>
      <sheetName val="파일의이용"/>
      <sheetName val="산출금액내역"/>
      <sheetName val="내역서1999.8최종"/>
      <sheetName val="5.정산서"/>
      <sheetName val="현황산출서"/>
      <sheetName val="전기"/>
      <sheetName val="일반부표집계표"/>
      <sheetName val="일반맨홀수량집계(A-7 LINE)"/>
      <sheetName val="골재집계"/>
      <sheetName val="본체"/>
      <sheetName val="여과지동"/>
      <sheetName val="J01"/>
      <sheetName val="CRUDE RE-bar"/>
      <sheetName val="활성탄 여과지토공"/>
      <sheetName val="수식변수"/>
      <sheetName val="Tenants"/>
      <sheetName val="개별지가"/>
      <sheetName val="부대공(BOQ)"/>
      <sheetName val="설계기준_및_하중계산"/>
      <sheetName val="상수관로단위수량"/>
      <sheetName val="우수관로공조서"/>
      <sheetName val="10월요금선로출력"/>
      <sheetName val="빌딩 안내"/>
      <sheetName val="C.배수관공"/>
      <sheetName val="Cost bd-&quot;A&quot;"/>
      <sheetName val="날개벽(TYPE3)"/>
      <sheetName val="신당동집계표"/>
      <sheetName val="총집계표"/>
      <sheetName val="공사비예비관리공감측설산출내역"/>
      <sheetName val="공감비"/>
      <sheetName val="수로단위수량"/>
      <sheetName val="제수변수량"/>
      <sheetName val="토목주소"/>
      <sheetName val="프랜트면허"/>
      <sheetName val="토공개요"/>
      <sheetName val="토공(1)"/>
      <sheetName val="단가표"/>
      <sheetName val="UNIT"/>
      <sheetName val="횡배수관수량집계"/>
      <sheetName val="member design"/>
      <sheetName val="design criteria"/>
      <sheetName val="working load at the btm ft."/>
      <sheetName val="plan&amp;section of foundation"/>
      <sheetName val="기초"/>
      <sheetName val="맨홀,터파기"/>
      <sheetName val="도로절단및포장"/>
      <sheetName val="구조"/>
      <sheetName val="관로토공집계표"/>
      <sheetName val="2층LOAD"/>
      <sheetName val="3지구단위"/>
      <sheetName val="판"/>
      <sheetName val="기준액"/>
      <sheetName val="옹벽기초자료"/>
      <sheetName val="BEND LOSS"/>
      <sheetName val="Stem_Footing"/>
      <sheetName val="2_단면가정"/>
      <sheetName val="8_PILE__(돌출)"/>
      <sheetName val="3BL공동구_수량"/>
      <sheetName val="진천방향"/>
      <sheetName val="갱문및옹벽집계"/>
      <sheetName val="토공총"/>
      <sheetName val="내역서변경성원"/>
      <sheetName val="뚝토공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중기사용료"/>
      <sheetName val="2BOX본체"/>
      <sheetName val="전체내역"/>
      <sheetName val="내역전기"/>
      <sheetName val="7단가"/>
      <sheetName val="LOPCALC"/>
      <sheetName val="PI"/>
      <sheetName val="경상비"/>
      <sheetName val="SLAB"/>
      <sheetName val="역T형교대(말뚝기초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/>
      <sheetData sheetId="55" refreshError="1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 refreshError="1"/>
      <sheetData sheetId="100" refreshError="1"/>
      <sheetData sheetId="101" refreshError="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 refreshError="1"/>
      <sheetData sheetId="119" refreshError="1"/>
      <sheetData sheetId="120" refreshError="1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/>
      <sheetData sheetId="387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/>
      <sheetData sheetId="591" refreshError="1"/>
      <sheetData sheetId="592" refreshError="1"/>
      <sheetData sheetId="593"/>
      <sheetData sheetId="594" refreshError="1"/>
      <sheetData sheetId="595"/>
      <sheetData sheetId="596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/>
      <sheetData sheetId="68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/>
      <sheetData sheetId="839"/>
      <sheetData sheetId="840"/>
      <sheetData sheetId="84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로교총재료집계"/>
      <sheetName val="1호수로교 "/>
      <sheetName val="2호수로교"/>
      <sheetName val="3호수로교 "/>
      <sheetName val="비계,동바리 (교각)"/>
      <sheetName val="비계,동바리"/>
      <sheetName val="교대"/>
      <sheetName val="방수제"/>
      <sheetName val="교각"/>
      <sheetName val="PE2-2"/>
      <sheetName val="PE2-3"/>
      <sheetName val="PE2-4"/>
      <sheetName val="PC1-4"/>
      <sheetName val="PC1-5"/>
      <sheetName val="교대터파기"/>
      <sheetName val="교각터파기"/>
      <sheetName val="재료집계"/>
      <sheetName val="수로교"/>
      <sheetName val="상부수로교(입력용)"/>
      <sheetName val="교대(입력용)"/>
      <sheetName val="교각(입력용)"/>
      <sheetName val="호형일람표"/>
      <sheetName val="재료출력"/>
    </sheetNames>
    <sheetDataSet>
      <sheetData sheetId="0">
        <row r="6">
          <cell r="B6" t="str">
            <v>재  료</v>
          </cell>
          <cell r="C6" t="str">
            <v>두께</v>
          </cell>
        </row>
        <row r="7">
          <cell r="C7" t="str">
            <v>호형</v>
          </cell>
        </row>
        <row r="8">
          <cell r="A8" t="str">
            <v>터 파 기</v>
          </cell>
          <cell r="B8" t="str">
            <v>백호 1.0</v>
          </cell>
          <cell r="C8" t="str">
            <v>㎥</v>
          </cell>
          <cell r="D8">
            <v>174.84</v>
          </cell>
          <cell r="E8">
            <v>180.10000000000002</v>
          </cell>
          <cell r="F8">
            <v>190.14</v>
          </cell>
          <cell r="I8">
            <v>545.08000000000004</v>
          </cell>
        </row>
        <row r="9">
          <cell r="A9" t="str">
            <v>되메우기</v>
          </cell>
          <cell r="B9" t="str">
            <v>백호+소형기계</v>
          </cell>
          <cell r="C9" t="str">
            <v>㎥</v>
          </cell>
          <cell r="D9">
            <v>153.48000000000002</v>
          </cell>
          <cell r="E9">
            <v>152.19999999999999</v>
          </cell>
          <cell r="F9">
            <v>176.56</v>
          </cell>
          <cell r="I9">
            <v>482.24</v>
          </cell>
        </row>
        <row r="10">
          <cell r="A10" t="str">
            <v>잔토처리</v>
          </cell>
          <cell r="C10" t="str">
            <v>㎥</v>
          </cell>
          <cell r="D10">
            <v>21.359999999999989</v>
          </cell>
          <cell r="E10">
            <v>27.900000000000006</v>
          </cell>
          <cell r="F10">
            <v>13.579999999999998</v>
          </cell>
          <cell r="I10">
            <v>62.839999999999989</v>
          </cell>
        </row>
        <row r="11">
          <cell r="A11" t="str">
            <v>모래기초</v>
          </cell>
          <cell r="B11" t="str">
            <v>h=1.0m</v>
          </cell>
          <cell r="C11" t="str">
            <v>㎥</v>
          </cell>
          <cell r="D11">
            <v>11.2</v>
          </cell>
          <cell r="E11">
            <v>14.399999999999999</v>
          </cell>
          <cell r="F11">
            <v>5.54</v>
          </cell>
          <cell r="I11">
            <v>31.139999999999997</v>
          </cell>
        </row>
        <row r="12">
          <cell r="A12" t="str">
            <v>콘크리트(레미콘)</v>
          </cell>
          <cell r="B12" t="str">
            <v>25-240-8</v>
          </cell>
          <cell r="C12" t="str">
            <v>㎥</v>
          </cell>
          <cell r="D12">
            <v>43.94</v>
          </cell>
          <cell r="E12">
            <v>36.146000000000001</v>
          </cell>
          <cell r="F12">
            <v>18.193000000000001</v>
          </cell>
          <cell r="I12">
            <v>98</v>
          </cell>
        </row>
        <row r="13">
          <cell r="B13" t="str">
            <v>40-180-8</v>
          </cell>
          <cell r="C13" t="str">
            <v>㎥</v>
          </cell>
          <cell r="I13">
            <v>0</v>
          </cell>
        </row>
        <row r="14">
          <cell r="A14" t="str">
            <v>거 푸 집</v>
          </cell>
          <cell r="B14" t="str">
            <v>3회</v>
          </cell>
          <cell r="C14" t="str">
            <v>㎡</v>
          </cell>
          <cell r="D14">
            <v>217.48</v>
          </cell>
          <cell r="E14">
            <v>258.63</v>
          </cell>
          <cell r="F14">
            <v>126.97</v>
          </cell>
          <cell r="I14">
            <v>603</v>
          </cell>
        </row>
        <row r="15">
          <cell r="B15" t="str">
            <v>6회</v>
          </cell>
          <cell r="C15" t="str">
            <v>㎡</v>
          </cell>
          <cell r="D15">
            <v>20.939999999999998</v>
          </cell>
          <cell r="E15">
            <v>26.3</v>
          </cell>
          <cell r="F15">
            <v>19.66</v>
          </cell>
          <cell r="I15">
            <v>66</v>
          </cell>
        </row>
        <row r="16">
          <cell r="A16" t="str">
            <v>철근(복잡,D10)</v>
          </cell>
          <cell r="B16" t="str">
            <v>10㎥이상</v>
          </cell>
          <cell r="C16" t="str">
            <v>ton</v>
          </cell>
          <cell r="D16">
            <v>4.8000000000000001E-2</v>
          </cell>
          <cell r="E16">
            <v>5.6000000000000001E-2</v>
          </cell>
          <cell r="F16">
            <v>0.35599999999999998</v>
          </cell>
          <cell r="I16">
            <v>0.46</v>
          </cell>
        </row>
        <row r="17">
          <cell r="A17" t="str">
            <v>철근(복잡,D13)</v>
          </cell>
          <cell r="B17" t="str">
            <v>10㎥이상</v>
          </cell>
          <cell r="C17" t="str">
            <v>ton</v>
          </cell>
          <cell r="D17">
            <v>2.6519999999999997</v>
          </cell>
          <cell r="E17">
            <v>1.3479999999999999</v>
          </cell>
          <cell r="F17">
            <v>0.29199999999999998</v>
          </cell>
          <cell r="I17">
            <v>4.2919999999999998</v>
          </cell>
        </row>
        <row r="18">
          <cell r="A18" t="str">
            <v>철근(복잡,D16)</v>
          </cell>
          <cell r="B18" t="str">
            <v>10㎥이상</v>
          </cell>
          <cell r="C18" t="str">
            <v>ton</v>
          </cell>
          <cell r="D18">
            <v>0.61399999999999999</v>
          </cell>
          <cell r="E18">
            <v>0.99199999999999999</v>
          </cell>
          <cell r="F18">
            <v>0.49</v>
          </cell>
          <cell r="I18">
            <v>2.0960000000000001</v>
          </cell>
        </row>
        <row r="19">
          <cell r="A19" t="str">
            <v>철근(복잡,D19)</v>
          </cell>
          <cell r="B19" t="str">
            <v>10㎥이상</v>
          </cell>
          <cell r="C19" t="str">
            <v>ton</v>
          </cell>
          <cell r="D19">
            <v>0.66800000000000004</v>
          </cell>
          <cell r="E19">
            <v>0.77600000000000002</v>
          </cell>
          <cell r="F19">
            <v>0.63</v>
          </cell>
          <cell r="I19">
            <v>2.0739999999999998</v>
          </cell>
        </row>
        <row r="20">
          <cell r="A20" t="str">
            <v>철근(복잡,D22)</v>
          </cell>
          <cell r="B20" t="str">
            <v>10㎥이상</v>
          </cell>
          <cell r="C20" t="str">
            <v>ton</v>
          </cell>
          <cell r="D20">
            <v>0.34300000000000003</v>
          </cell>
          <cell r="I20">
            <v>0.34300000000000003</v>
          </cell>
        </row>
        <row r="21">
          <cell r="A21" t="str">
            <v>교좌장치</v>
          </cell>
          <cell r="B21" t="str">
            <v>MR1-3,FR1-3</v>
          </cell>
          <cell r="C21" t="str">
            <v>조</v>
          </cell>
          <cell r="D21">
            <v>6</v>
          </cell>
          <cell r="E21">
            <v>6</v>
          </cell>
          <cell r="F21">
            <v>4</v>
          </cell>
          <cell r="I21">
            <v>16</v>
          </cell>
        </row>
        <row r="22">
          <cell r="A22" t="str">
            <v>동지수판</v>
          </cell>
          <cell r="B22" t="str">
            <v>B-150</v>
          </cell>
          <cell r="C22" t="str">
            <v>m</v>
          </cell>
          <cell r="D22">
            <v>13.799999999999999</v>
          </cell>
          <cell r="E22">
            <v>15.600000000000001</v>
          </cell>
          <cell r="F22">
            <v>10.4</v>
          </cell>
          <cell r="I22">
            <v>39</v>
          </cell>
        </row>
        <row r="23">
          <cell r="A23" t="str">
            <v>Mastic Filler</v>
          </cell>
          <cell r="B23" t="str">
            <v>25MM ×20MM</v>
          </cell>
          <cell r="C23" t="str">
            <v>m</v>
          </cell>
          <cell r="D23">
            <v>8.9</v>
          </cell>
          <cell r="E23">
            <v>13.440000000000001</v>
          </cell>
          <cell r="F23">
            <v>6.7200000000000006</v>
          </cell>
          <cell r="I23">
            <v>29</v>
          </cell>
        </row>
        <row r="24">
          <cell r="A24" t="str">
            <v>Elastic Filler</v>
          </cell>
          <cell r="B24" t="str">
            <v>20MM</v>
          </cell>
          <cell r="C24" t="str">
            <v>㎡</v>
          </cell>
          <cell r="D24">
            <v>4.1499999999999995</v>
          </cell>
          <cell r="E24">
            <v>2.52</v>
          </cell>
          <cell r="F24">
            <v>1.26</v>
          </cell>
          <cell r="I24">
            <v>7</v>
          </cell>
        </row>
        <row r="25">
          <cell r="A25" t="str">
            <v>액체방수바름</v>
          </cell>
          <cell r="B25" t="str">
            <v>2회</v>
          </cell>
          <cell r="C25" t="str">
            <v>㎡</v>
          </cell>
          <cell r="D25">
            <v>136.79999999999998</v>
          </cell>
          <cell r="E25">
            <v>165.6</v>
          </cell>
          <cell r="F25">
            <v>110.39999999999999</v>
          </cell>
          <cell r="I25">
            <v>412</v>
          </cell>
        </row>
        <row r="26">
          <cell r="A26" t="str">
            <v>강관비계</v>
          </cell>
          <cell r="C26" t="str">
            <v>㎡</v>
          </cell>
          <cell r="D26">
            <v>333</v>
          </cell>
          <cell r="E26">
            <v>279</v>
          </cell>
          <cell r="F26">
            <v>129</v>
          </cell>
          <cell r="I26">
            <v>741</v>
          </cell>
        </row>
        <row r="27">
          <cell r="A27" t="str">
            <v>강관동바리</v>
          </cell>
          <cell r="C27" t="str">
            <v>공/㎥</v>
          </cell>
          <cell r="D27">
            <v>295</v>
          </cell>
          <cell r="E27">
            <v>133</v>
          </cell>
          <cell r="F27">
            <v>64</v>
          </cell>
          <cell r="I27">
            <v>492</v>
          </cell>
        </row>
        <row r="28">
          <cell r="A28" t="str">
            <v>표준난간</v>
          </cell>
          <cell r="C28" t="str">
            <v>m</v>
          </cell>
          <cell r="D28">
            <v>72</v>
          </cell>
          <cell r="I28">
            <v>72</v>
          </cell>
        </row>
        <row r="29">
          <cell r="A29" t="str">
            <v>스틸그레이팅</v>
          </cell>
          <cell r="B29" t="str">
            <v>600*995*32</v>
          </cell>
          <cell r="C29" t="str">
            <v>m</v>
          </cell>
          <cell r="D29">
            <v>36</v>
          </cell>
          <cell r="E29">
            <v>0</v>
          </cell>
          <cell r="F29">
            <v>0</v>
          </cell>
          <cell r="I29">
            <v>36</v>
          </cell>
        </row>
        <row r="30">
          <cell r="A30" t="str">
            <v>동바리수평연결재</v>
          </cell>
          <cell r="B30" t="str">
            <v>H=3.5m마다</v>
          </cell>
          <cell r="C30" t="str">
            <v>㎡</v>
          </cell>
          <cell r="D30">
            <v>91</v>
          </cell>
          <cell r="E30">
            <v>37.4</v>
          </cell>
          <cell r="F30">
            <v>18.3</v>
          </cell>
          <cell r="I30">
            <v>146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Book2"/>
      <sheetName val="구조물철거타공정이월"/>
      <sheetName val="#REF"/>
      <sheetName val="Sheet17"/>
      <sheetName val="INPUT"/>
      <sheetName val="단위수량"/>
      <sheetName val="단면가정"/>
      <sheetName val="설계조건"/>
      <sheetName val="부대일수용두"/>
      <sheetName val="철근"/>
      <sheetName val="부대공 일반 수량집계표"/>
      <sheetName val="양지편교 토공집계표"/>
      <sheetName val="집계표(양)"/>
      <sheetName val="수량(양)1"/>
      <sheetName val="수량(양)2"/>
      <sheetName val="보도공총괄수량집계"/>
      <sheetName val="아스콘집계표"/>
      <sheetName val="콘크리트및몰탈집계표"/>
      <sheetName val="철근수량집계표"/>
      <sheetName val="흄관및경계석집계표"/>
      <sheetName val="골재집계표"/>
      <sheetName val="타공종이월수량집계표"/>
      <sheetName val="총괄수량집계표"/>
      <sheetName val=" 시멘트및골재량"/>
      <sheetName val="총괄철근집계표"/>
      <sheetName val="옹벽총괄 집계표"/>
      <sheetName val="옹벽총괄 철근집계표"/>
      <sheetName val="내역서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조물총"/>
      <sheetName val="암거총"/>
      <sheetName val="암거공"/>
      <sheetName val="날개벽"/>
      <sheetName val="신축이음집계"/>
      <sheetName val="신축이음1"/>
      <sheetName val="신축이음2"/>
      <sheetName val="계화배수"/>
      <sheetName val="하중"/>
      <sheetName val="포장직선구간"/>
      <sheetName val="단면 (2)"/>
      <sheetName val="COPING"/>
      <sheetName val="입찰안"/>
      <sheetName val="직접경비"/>
      <sheetName val="VXXXXX"/>
      <sheetName val="일위합"/>
      <sheetName val="일위"/>
      <sheetName val="토공"/>
      <sheetName val="포장공"/>
      <sheetName val="부대공"/>
      <sheetName val="운반공"/>
      <sheetName val="배수공"/>
      <sheetName val="중기사"/>
      <sheetName val="기계경"/>
      <sheetName val="노임단"/>
      <sheetName val="장비단"/>
      <sheetName val="자재단"/>
      <sheetName val="기계합"/>
      <sheetName val="조건표"/>
      <sheetName val="계화배수(3대)"/>
      <sheetName val="당초수문"/>
      <sheetName val="사통"/>
      <sheetName val="출력X"/>
      <sheetName val="DATE"/>
      <sheetName val="설계"/>
      <sheetName val="교각1"/>
      <sheetName val="교각계산"/>
      <sheetName val="#REF"/>
      <sheetName val="BASIC (2)"/>
      <sheetName val="방호벽"/>
      <sheetName val="교통표지"/>
      <sheetName val="낙석방지책"/>
      <sheetName val="LEGEND"/>
      <sheetName val="버스운행안내"/>
      <sheetName val="예방접종계획"/>
      <sheetName val="근태계획서"/>
      <sheetName val="BOX"/>
      <sheetName val="슬래브(유곡)"/>
      <sheetName val="간선계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-상세집계"/>
      <sheetName val="저판(버림100)"/>
      <sheetName val="기둥"/>
      <sheetName val="COPING"/>
      <sheetName val="토공 (2단)"/>
    </sheetNames>
    <sheetDataSet>
      <sheetData sheetId="0"/>
      <sheetData sheetId="1">
        <row r="10">
          <cell r="Z10">
            <v>2.5</v>
          </cell>
        </row>
        <row r="19">
          <cell r="Y19">
            <v>100</v>
          </cell>
        </row>
      </sheetData>
      <sheetData sheetId="2">
        <row r="22">
          <cell r="Y22">
            <v>7.069</v>
          </cell>
        </row>
      </sheetData>
      <sheetData sheetId="3"/>
      <sheetData sheetId="4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1배수문본체토공"/>
      <sheetName val="제1배수문본체"/>
      <sheetName val="제1배수문본체수량"/>
      <sheetName val="단부(1연) 수량"/>
      <sheetName val="Blockout"/>
      <sheetName val="유입구 흉벽"/>
      <sheetName val="유출구 흉벽"/>
      <sheetName val="조작대(1연)"/>
      <sheetName val="제1배수문유출공제"/>
      <sheetName val="제1배수문유입공제"/>
      <sheetName val="유입구날개벽"/>
      <sheetName val="1배수문유입수로집계"/>
      <sheetName val="1배수문유입수로"/>
      <sheetName val="도교"/>
      <sheetName val="1배수문수량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  <sheetName val="VXXXXXXX"/>
      <sheetName val="단면가정"/>
      <sheetName val="표지 (2)"/>
      <sheetName val="표지"/>
      <sheetName val="집계표(총괄)"/>
      <sheetName val="집계표(토목,비목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노무비계"/>
      <sheetName val="3.하중산정4.지지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총괄표"/>
      <sheetName val="(A)내역서"/>
      <sheetName val="가실행"/>
      <sheetName val="설계조건"/>
      <sheetName val="Y-WORK"/>
      <sheetName val="단면가정"/>
      <sheetName val="지장물C"/>
      <sheetName val="danga"/>
      <sheetName val="ilch"/>
      <sheetName val="내역서 "/>
      <sheetName val="Sheet1 (2)"/>
      <sheetName val="반중력식옹벽3.5"/>
      <sheetName val="내역서"/>
      <sheetName val="실행철강하도"/>
      <sheetName val="표지 (2)"/>
      <sheetName val="정부노임단가"/>
      <sheetName val="월말"/>
      <sheetName val="기둥(원형)"/>
      <sheetName val="설계"/>
      <sheetName val="24분기"/>
      <sheetName val="지장물총괄표"/>
      <sheetName val="을"/>
      <sheetName val="일위대가"/>
      <sheetName val="피벗테이블데이터분석"/>
      <sheetName val="평균높이산출근거"/>
      <sheetName val="횡배수관위치조서"/>
      <sheetName val="말뚝지지력산정"/>
      <sheetName val="중산교"/>
      <sheetName val="Sheet2"/>
      <sheetName val="계약내역서(을지)"/>
      <sheetName val="WORK"/>
      <sheetName val="000000"/>
      <sheetName val="data"/>
      <sheetName val="DATE"/>
      <sheetName val="3련 BOX"/>
      <sheetName val="자료"/>
      <sheetName val="조작대(1연)"/>
      <sheetName val="터파기및재료"/>
      <sheetName val="토공(우물통,기타) "/>
      <sheetName val="차액보증"/>
      <sheetName val="오버레이산출근거"/>
      <sheetName val="교각1"/>
      <sheetName val="우수"/>
      <sheetName val="데이타"/>
      <sheetName val="자재단가"/>
      <sheetName val="장비경비"/>
      <sheetName val="노임단가"/>
      <sheetName val="부대공"/>
      <sheetName val="말뚝물량"/>
      <sheetName val="원형맨홀수량"/>
      <sheetName val="일위대가목차"/>
      <sheetName val="N賃率-職"/>
      <sheetName val="Sheet3"/>
      <sheetName val="터널조도"/>
      <sheetName val="기초공"/>
      <sheetName val="COVER"/>
      <sheetName val="NOMUBI"/>
      <sheetName val="sw1"/>
      <sheetName val="서울대규장각(가시설흙막이)"/>
      <sheetName val="당초"/>
      <sheetName val="수원공"/>
      <sheetName val="8.PILE  (돌출)"/>
      <sheetName val="1.설계조건"/>
      <sheetName val="총괄"/>
      <sheetName val="수량산출"/>
      <sheetName val="4)유동표"/>
      <sheetName val="소업1교"/>
      <sheetName val="청천내"/>
      <sheetName val="SLAB&quot;1&quot;"/>
      <sheetName val="화재 탐지 설비"/>
      <sheetName val="요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DATA"/>
      <sheetName val="데이타"/>
      <sheetName val="한강운반비"/>
      <sheetName val="횡배수관집현황(2공구)"/>
      <sheetName val="이토변실(A3-LINE)"/>
      <sheetName val="내역서"/>
      <sheetName val="노무비"/>
      <sheetName val="98NS-N"/>
      <sheetName val="깨기"/>
      <sheetName val="#REF"/>
      <sheetName val="COPING"/>
      <sheetName val="앵커구조계산"/>
      <sheetName val="Sheet1 (2)"/>
      <sheetName val="tggwan(mac)"/>
      <sheetName val="소야공정계획표"/>
      <sheetName val="포장면적산출"/>
      <sheetName val="000000"/>
      <sheetName val="보안등"/>
      <sheetName val="공사비"/>
      <sheetName val="중산교"/>
      <sheetName val="수량산출"/>
      <sheetName val="포장공자재집계표"/>
      <sheetName val="단위수량"/>
      <sheetName val="맨홀조서"/>
      <sheetName val="하수급견적대비"/>
      <sheetName val="차액보증"/>
      <sheetName val="공사설계"/>
      <sheetName val="토공계산"/>
      <sheetName val="DATE"/>
      <sheetName val="집계표"/>
      <sheetName val="몰탈재료산출"/>
      <sheetName val="Sheet1"/>
      <sheetName val="단가산출서"/>
      <sheetName val="6공구(당초)"/>
      <sheetName val="우수공"/>
      <sheetName val="BSD (2)"/>
      <sheetName val="당초"/>
      <sheetName val="터파기및재료"/>
      <sheetName val="J형측구단위수량"/>
      <sheetName val="웅진교-S2"/>
      <sheetName val="설계가"/>
      <sheetName val="N賃率-職"/>
      <sheetName val="입찰안"/>
      <sheetName val="하부철근수량"/>
      <sheetName val="토공A"/>
      <sheetName val="조명시설"/>
      <sheetName val="J直材4"/>
      <sheetName val="수량산출서"/>
      <sheetName val="우각부보강"/>
      <sheetName val="98수문일위"/>
      <sheetName val="type-F"/>
      <sheetName val="위치조서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교각1"/>
      <sheetName val="수로단위수량"/>
      <sheetName val="산출근거"/>
      <sheetName val="노임(1차)"/>
      <sheetName val="96보완계획7.12"/>
      <sheetName val="횡배수관기초"/>
      <sheetName val="횡배수관수량집계"/>
      <sheetName val="input"/>
      <sheetName val="자재단가표"/>
      <sheetName val="일위대가"/>
      <sheetName val="일위대가표"/>
      <sheetName val="반중력식옹벽"/>
      <sheetName val="H-pile(298x299)"/>
      <sheetName val="H-pile(250x250)"/>
      <sheetName val="터널조도"/>
      <sheetName val="데리네이타현황"/>
      <sheetName val="날개벽"/>
      <sheetName val="총괄"/>
      <sheetName val="노임단가"/>
      <sheetName val="배선(낙차)"/>
      <sheetName val="사각맨홀"/>
      <sheetName val="횡날개수집"/>
      <sheetName val="설비내역서"/>
      <sheetName val="건축내역서"/>
      <sheetName val="전기내역서"/>
      <sheetName val="지구단위계획"/>
      <sheetName val="공제구간조서"/>
      <sheetName val="금액내역서"/>
      <sheetName val="가시설단위수량"/>
      <sheetName val="관급자재"/>
      <sheetName val="시멘,골재"/>
      <sheetName val="콘크집계"/>
      <sheetName val="낙차공"/>
      <sheetName val="자재집계1"/>
      <sheetName val="측구날개벽"/>
      <sheetName val="호안공재료집계표"/>
      <sheetName val="맨홀수량"/>
      <sheetName val="준검 내역서"/>
      <sheetName val="기둥(원형)"/>
      <sheetName val="공통가설"/>
      <sheetName val="공사개요"/>
      <sheetName val="건축집계표"/>
      <sheetName val="내역"/>
      <sheetName val="Customer Databas"/>
      <sheetName val="Proposal"/>
      <sheetName val="기초공"/>
      <sheetName val="대로근거"/>
      <sheetName val="수목표준대가"/>
      <sheetName val="설계조건"/>
      <sheetName val="가도공"/>
      <sheetName val="집수정(600-700)"/>
      <sheetName val="규준틀"/>
      <sheetName val="산출"/>
      <sheetName val="6PILE  (돌출)"/>
      <sheetName val="산출목록표"/>
      <sheetName val="변압기 및 발전기 용량"/>
      <sheetName val="인건비"/>
      <sheetName val="실행철강하도"/>
      <sheetName val="RAHMEN"/>
      <sheetName val="토지조서"/>
      <sheetName val="노견단위수량"/>
      <sheetName val="토공집계"/>
      <sheetName val="wing"/>
      <sheetName val="토공계산서(부체도로)"/>
      <sheetName val="Sheet2"/>
      <sheetName val="Sheet3"/>
      <sheetName val="NOMUBI"/>
      <sheetName val="sw1"/>
      <sheetName val="원계(계)"/>
      <sheetName val="단가일람표"/>
      <sheetName val="MOTOR"/>
      <sheetName val="간지"/>
      <sheetName val="지급자재"/>
      <sheetName val="충주"/>
      <sheetName val="BID"/>
      <sheetName val="설계총괄표"/>
      <sheetName val="단 box"/>
      <sheetName val="1차증가원가계산"/>
      <sheetName val="공구원가계산"/>
      <sheetName val="금호"/>
      <sheetName val="중간부"/>
      <sheetName val="말뚝지지력산정"/>
      <sheetName val="WO"/>
      <sheetName val="대비"/>
      <sheetName val="공사비명세서"/>
      <sheetName val="일반공사"/>
      <sheetName val="T형( 파일기초) 공현1교"/>
      <sheetName val="3련 BOX"/>
      <sheetName val="공사비집계"/>
      <sheetName val="심사계산"/>
      <sheetName val="심사물량"/>
      <sheetName val="단면가정"/>
      <sheetName val="대전-교대(A1-A2)"/>
      <sheetName val="단가조사"/>
      <sheetName val="노임"/>
      <sheetName val="주형"/>
      <sheetName val="건축내역"/>
      <sheetName val="보차도경계석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보도경계블럭"/>
      <sheetName val="논산"/>
      <sheetName val="RangeObject"/>
      <sheetName val="수안보-MBR1"/>
      <sheetName val="02 SLAB"/>
      <sheetName val="05 BOX"/>
      <sheetName val="경산"/>
      <sheetName val="BSD_(2)"/>
      <sheetName val="XL4Poppy"/>
      <sheetName val="철근단면적"/>
      <sheetName val="비탈면보호공수량산출"/>
      <sheetName val="화산경계"/>
      <sheetName val="t형"/>
      <sheetName val="노임목록"/>
      <sheetName val="일위목록"/>
      <sheetName val="자재목록"/>
      <sheetName val="중기목록"/>
      <sheetName val="1.설계조건"/>
      <sheetName val="24분기"/>
      <sheetName val="전원계측기지수"/>
      <sheetName val="Tenants"/>
      <sheetName val="11"/>
      <sheetName val="I.설계조건"/>
      <sheetName val="토사_PE_"/>
      <sheetName val="참고 1"/>
      <sheetName val="중로근거"/>
      <sheetName val="예산변경사항"/>
      <sheetName val="배수관공"/>
      <sheetName val="토공총"/>
      <sheetName val="공내역"/>
      <sheetName val="요율"/>
      <sheetName val="도로토적"/>
      <sheetName val="일위대가표 (2)"/>
      <sheetName val="용집"/>
      <sheetName val="3BL공동구 수량"/>
      <sheetName val="단위단가"/>
      <sheetName val="업무량"/>
      <sheetName val="역T형교대-2수량"/>
      <sheetName val="코드표"/>
      <sheetName val="총괄내역서"/>
      <sheetName val="우수"/>
      <sheetName val="예정공정완"/>
      <sheetName val="단위중기"/>
      <sheetName val="원형1호맨홀토공수량"/>
      <sheetName val="TYPE1"/>
      <sheetName val="토공(완충)"/>
      <sheetName val="낙찰표"/>
      <sheetName val="ⴭⴭⴭⴭⴭ"/>
      <sheetName val="자재단가"/>
      <sheetName val="계산서(곡선부)"/>
      <sheetName val="-치수표(곡선부)"/>
      <sheetName val="자료"/>
      <sheetName val="연장및면적(좌측)"/>
      <sheetName val="암거단위"/>
      <sheetName val="조건표"/>
      <sheetName val="1.수인터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 refreshError="1"/>
      <sheetData sheetId="48" refreshError="1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 refreshError="1"/>
      <sheetData sheetId="80" refreshError="1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**"/>
      <sheetName val="VXXXX"/>
      <sheetName val="총괄표"/>
      <sheetName val="내역서"/>
      <sheetName val="공간별식재내역"/>
      <sheetName val="단가대비표"/>
      <sheetName val="지급자재"/>
      <sheetName val="수목할증"/>
      <sheetName val="노임단가"/>
      <sheetName val="일위대가목록"/>
      <sheetName val="일위대가"/>
      <sheetName val="수목수량총괄"/>
      <sheetName val="당간지주"/>
      <sheetName val="비료단가"/>
      <sheetName val="공총괄표"/>
      <sheetName val="공내역서"/>
      <sheetName val="견적대비표"/>
      <sheetName val="Sheet11"/>
      <sheetName val="Sheet12"/>
      <sheetName val="Sheet13"/>
      <sheetName val="Sheet14"/>
      <sheetName val="Sheet15"/>
      <sheetName val="Sheet16"/>
      <sheetName val="집계표"/>
      <sheetName val="증감내역서"/>
      <sheetName val="데이타"/>
      <sheetName val="99노임기준"/>
      <sheetName val="DATE"/>
      <sheetName val="심사계산"/>
      <sheetName val="심사물량"/>
      <sheetName val="금액"/>
      <sheetName val="공구원가계산"/>
      <sheetName val="안동-영주"/>
      <sheetName val="말뚝지지력산정"/>
      <sheetName val="공사비예산서(토목분)"/>
      <sheetName val="품셈"/>
      <sheetName val="계산서(곡선부)"/>
      <sheetName val="-치수표(곡선부)"/>
      <sheetName val="주요자재집계표"/>
      <sheetName val="주요재료집계표"/>
      <sheetName val="토공집계"/>
      <sheetName val="수목"/>
      <sheetName val="시설물"/>
      <sheetName val="포장"/>
      <sheetName val="시설물집계"/>
      <sheetName val="포장집계 "/>
      <sheetName val="공사개요"/>
      <sheetName val="일위대가표"/>
      <sheetName val="설계명세서"/>
      <sheetName val="노무비"/>
      <sheetName val="수목표준대가"/>
      <sheetName val="자료입력"/>
      <sheetName val="단위단가"/>
      <sheetName val="#REF"/>
      <sheetName val="00노임기준"/>
      <sheetName val="을"/>
      <sheetName val="FB25JN"/>
      <sheetName val="변수값"/>
      <sheetName val="중기상차"/>
      <sheetName val="AS복구"/>
      <sheetName val="중기터파기"/>
      <sheetName val="회사기본자료"/>
      <sheetName val="상호참고자료"/>
      <sheetName val="공사기본내용입력"/>
      <sheetName val="발주처자료입력"/>
      <sheetName val="하자보증자료"/>
      <sheetName val="기술자자료입력"/>
      <sheetName val="인건-측정"/>
      <sheetName val="건축"/>
      <sheetName val="ABUT수량-A1"/>
      <sheetName val="Sheet1"/>
      <sheetName val="간지"/>
      <sheetName val="식재인부"/>
      <sheetName val="부대경비산출서"/>
      <sheetName val="진주방향"/>
      <sheetName val="노임"/>
      <sheetName val="터파기및재료"/>
      <sheetName val="램프"/>
      <sheetName val="기본단가표"/>
      <sheetName val="전기혼잡제경비(45)"/>
      <sheetName val="교각1"/>
      <sheetName val="요율"/>
      <sheetName val="조명시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1.설계기준"/>
      <sheetName val="2.단면형상"/>
      <sheetName val="3..모델링"/>
      <sheetName val="3. 모델링형상"/>
      <sheetName val="3. 응답계수"/>
      <sheetName val="3. 단면제원"/>
      <sheetName val="4.자유진동해석결과"/>
      <sheetName val="4. 모드형상"/>
      <sheetName val="5. 설계수평력산정"/>
      <sheetName val="5.단면력"/>
      <sheetName val="6.전도에대한 검토"/>
      <sheetName val="7.지진변위검토"/>
      <sheetName val="7.지진변위검토 (2)"/>
    </sheetNames>
    <sheetDataSet>
      <sheetData sheetId="0"/>
      <sheetData sheetId="1">
        <row r="26">
          <cell r="F26">
            <v>2.5</v>
          </cell>
        </row>
        <row r="33">
          <cell r="F33">
            <v>240</v>
          </cell>
        </row>
        <row r="38">
          <cell r="F38">
            <v>230000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le"/>
      <sheetName val="I.설계조건"/>
      <sheetName val="2. DECK"/>
      <sheetName val="3. 횡분배"/>
      <sheetName val="3. 횡분배-1"/>
      <sheetName val="7.슬래브유효폭"/>
      <sheetName val="1.설계기준"/>
      <sheetName val="AB(가설공사2)"/>
      <sheetName val="AB1000"/>
      <sheetName val="AB1001"/>
      <sheetName val="1.2.1 마루높이결정"/>
    </sheetNames>
    <sheetDataSet>
      <sheetData sheetId="0"/>
      <sheetData sheetId="1">
        <row r="33">
          <cell r="F33">
            <v>230000</v>
          </cell>
        </row>
        <row r="34">
          <cell r="F34">
            <v>100000</v>
          </cell>
        </row>
        <row r="49">
          <cell r="F49">
            <v>2000000</v>
          </cell>
        </row>
      </sheetData>
      <sheetData sheetId="2"/>
      <sheetData sheetId="3"/>
      <sheetData sheetId="4"/>
      <sheetData sheetId="5"/>
      <sheetData sheetId="6" refreshError="1"/>
      <sheetData sheetId="7"/>
      <sheetData sheetId="8"/>
      <sheetData sheetId="9"/>
      <sheetData sheetId="1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DIAPHRAGM"/>
      <sheetName val="I.설계조건"/>
      <sheetName val="일위대가"/>
      <sheetName val="중산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본체"/>
      <sheetName val="단면력 집계표"/>
      <sheetName val="기초설계"/>
      <sheetName val="사용성검토"/>
      <sheetName val="우각부보강"/>
      <sheetName val="날개벽"/>
      <sheetName val="PARAPHET"/>
      <sheetName val="Sheet1"/>
      <sheetName val="균열검토"/>
      <sheetName val="우각부"/>
      <sheetName val="ABUT수량-A1"/>
      <sheetName val="도로구조공사비"/>
      <sheetName val="가설공사비"/>
      <sheetName val="동물이~1"/>
      <sheetName val="Sheet17"/>
      <sheetName val="COPING"/>
      <sheetName val="정부노임단가"/>
      <sheetName val="TYPE-1"/>
      <sheetName val="FOOTING단면력"/>
      <sheetName val="경상비"/>
      <sheetName val="DATA"/>
      <sheetName val="교각계산"/>
      <sheetName val="설계"/>
      <sheetName val="guard(mac)"/>
      <sheetName val="물가시세"/>
      <sheetName val="tggwan(mac)"/>
      <sheetName val="JUCK"/>
      <sheetName val="부대내역"/>
      <sheetName val="ilch"/>
      <sheetName val="일위대가"/>
      <sheetName val="안정검토"/>
      <sheetName val="신우"/>
      <sheetName val="말뚝지지력산정"/>
      <sheetName val="H-pile(298x299)"/>
      <sheetName val="H-pile(250x250)"/>
      <sheetName val="지장물C"/>
      <sheetName val="Y-WORK"/>
      <sheetName val="ITEM"/>
      <sheetName val="통합"/>
      <sheetName val="단면설계"/>
      <sheetName val="교각1"/>
      <sheetName val="INPUT"/>
      <sheetName val="입찰안"/>
      <sheetName val="배수공"/>
      <sheetName val="MFAB"/>
      <sheetName val="MFRT"/>
      <sheetName val="MPKG"/>
      <sheetName val="MPRD"/>
      <sheetName val="3련 BOX"/>
      <sheetName val="부하(성남)"/>
      <sheetName val="Macro(차단기)"/>
      <sheetName val="쌍송교"/>
      <sheetName val="실행철강하도"/>
      <sheetName val="기계경비"/>
      <sheetName val="가도공"/>
      <sheetName val="I.설계조건"/>
      <sheetName val="수안보-MBR1"/>
      <sheetName val="1.설계기준"/>
      <sheetName val="진주방향"/>
      <sheetName val="단위수량"/>
      <sheetName val="설계조건"/>
      <sheetName val="1-1"/>
      <sheetName val="장비내역서"/>
      <sheetName val="ⴭⴭⴭⴭ"/>
      <sheetName val="원형1호맨홀토공수량"/>
      <sheetName val="바닥판"/>
      <sheetName val="부하계산서"/>
      <sheetName val="001"/>
      <sheetName val="횡배수관단위수량"/>
      <sheetName val="1.설계조건"/>
      <sheetName val="수자재단위당"/>
      <sheetName val="피벗테이블데이터분석"/>
      <sheetName val="적용단위길이"/>
      <sheetName val="20관리비율"/>
      <sheetName val="배수공 주요자재 집계표"/>
      <sheetName val="위치조서"/>
      <sheetName val="원형맨홀수량"/>
      <sheetName val="조도계산서 (도서)"/>
      <sheetName val="역T형"/>
      <sheetName val="000000"/>
      <sheetName val="3BL공동구 수량"/>
      <sheetName val="사각맨홀"/>
      <sheetName val="와동25-3(변경)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단위중량"/>
      <sheetName val="LOPCALC"/>
      <sheetName val="Macro1"/>
      <sheetName val="공사비예비관리공감측설산출내역"/>
      <sheetName val="SLAB"/>
      <sheetName val="보차도경계석"/>
      <sheetName val="6PILE  (돌출)"/>
      <sheetName val="자료"/>
      <sheetName val="U-TYPE(1)"/>
      <sheetName val="DATE"/>
      <sheetName val="종배수관(신)"/>
      <sheetName val="내역서"/>
      <sheetName val="화산경계"/>
      <sheetName val="B"/>
      <sheetName val="터널조도"/>
      <sheetName val="소비자가"/>
      <sheetName val="L_RPTA05_목록"/>
      <sheetName val="수량산출"/>
      <sheetName val="DIAPHRAGM"/>
      <sheetName val="매크로"/>
      <sheetName val="옹벽기초자료"/>
      <sheetName val="현황산출서"/>
      <sheetName val="구의33고"/>
      <sheetName val="전차선로 물량표"/>
      <sheetName val="1. 설계조건 2.단면가정 3. 하중계산"/>
      <sheetName val="DATA 입력란"/>
      <sheetName val="Sheet1 (2)"/>
      <sheetName val="특별교실"/>
      <sheetName val="POOM_MOTO"/>
      <sheetName val="우수공"/>
      <sheetName val="공통(20-91)"/>
      <sheetName val="한강운반비"/>
      <sheetName val="#REF"/>
      <sheetName val="자재"/>
      <sheetName val="접속도로1"/>
      <sheetName val="토사(PE)"/>
      <sheetName val="조정금액결과표 (차수별)"/>
      <sheetName val="N賃率-職"/>
      <sheetName val="다이꾸"/>
      <sheetName val="조명시설"/>
      <sheetName val="전체분 내역서(전북도) 최종"/>
      <sheetName val="전기일위대가"/>
      <sheetName val="지급자재"/>
      <sheetName val="EQT-ESTN"/>
      <sheetName val="BQ(실행)"/>
      <sheetName val="6.OUTPUT"/>
      <sheetName val="L형옹벽(key)"/>
      <sheetName val="노임"/>
      <sheetName val="노무비"/>
      <sheetName val="Total"/>
      <sheetName val="동해title"/>
      <sheetName val="수로교총재료집계"/>
      <sheetName val="주형"/>
      <sheetName val="노원열병합  건축공사기성내역서"/>
      <sheetName val="대포2교접속"/>
      <sheetName val="가설건물"/>
      <sheetName val="내역"/>
      <sheetName val="횡배위치"/>
      <sheetName val="안정계산"/>
      <sheetName val="단면검토"/>
      <sheetName val="단면가정"/>
      <sheetName val="SLAB&quot;1&quot;"/>
      <sheetName val="토적"/>
      <sheetName val="날개벽수량표"/>
      <sheetName val="자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/>
      <sheetData sheetId="17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1.설계기준"/>
      <sheetName val="2.설계흐름도"/>
      <sheetName val="3. 단면가정"/>
      <sheetName val="4.ARCH변위검토"/>
      <sheetName val="5.ARCH좌굴검토"/>
      <sheetName val="6.바닥판설계"/>
      <sheetName val="7.단면제정수"/>
      <sheetName val="8.하중산정"/>
      <sheetName val="9.보강형하중분배"/>
      <sheetName val="10.하중재하도"/>
      <sheetName val="11.해석모델링"/>
      <sheetName val="11.해석모델링 (2)"/>
      <sheetName val="12. 내진설계"/>
      <sheetName val="13.구조해석결과"/>
      <sheetName val="13.구조해석결과(1)"/>
      <sheetName val="13.구조해석결과(2)"/>
      <sheetName val="13.구조해석결과(3)"/>
      <sheetName val="13.3반력산정"/>
      <sheetName val="14.보강형단면설계"/>
      <sheetName val="14.2주형검토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13.구조해석결과(참고)"/>
      <sheetName val="15.SPLIC검토"/>
    </sheetNames>
    <sheetDataSet>
      <sheetData sheetId="0" refreshError="1"/>
      <sheetData sheetId="1">
        <row r="22">
          <cell r="G22">
            <v>2.5</v>
          </cell>
        </row>
        <row r="23">
          <cell r="G23">
            <v>2.2999999999999998</v>
          </cell>
        </row>
        <row r="24">
          <cell r="G24">
            <v>7.85</v>
          </cell>
        </row>
        <row r="75">
          <cell r="G75">
            <v>81</v>
          </cell>
        </row>
        <row r="80">
          <cell r="G80">
            <v>2040000</v>
          </cell>
        </row>
        <row r="81">
          <cell r="G81">
            <v>1600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2"/>
      <sheetName val="#REF"/>
      <sheetName val="xxxxxx"/>
      <sheetName val="차수집계"/>
      <sheetName val="3련 BOX"/>
      <sheetName val="측조"/>
      <sheetName val="총괄집계"/>
      <sheetName val="집수집"/>
      <sheetName val="집1"/>
      <sheetName val="찰쌓기단위수량"/>
      <sheetName val="횡배토"/>
      <sheetName val="횡배조"/>
      <sheetName val="횡배단"/>
      <sheetName val="DATA 입력란"/>
      <sheetName val="1. 설계조건 2.단면가정 3. 하중계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날개벽"/>
      <sheetName val="설계조건"/>
      <sheetName val="1.설계기준"/>
      <sheetName val="공사비"/>
      <sheetName val="말뚝지지력산정"/>
      <sheetName val="우각부보강"/>
      <sheetName val="작업시작"/>
      <sheetName val="본선부단위수량"/>
      <sheetName val="3련 BOX"/>
      <sheetName val="진주방향"/>
      <sheetName val="11"/>
      <sheetName val="횡배수관집현황(2공구)"/>
      <sheetName val="VXXXXX"/>
      <sheetName val="100000"/>
      <sheetName val="중산교"/>
      <sheetName val="총괄"/>
      <sheetName val="조도계산서 (도서)"/>
      <sheetName val="터파기및재료"/>
      <sheetName val="Proposal"/>
      <sheetName val="보도경계블럭"/>
      <sheetName val="DATE"/>
      <sheetName val="tggwan(mac)"/>
      <sheetName val="Sheet1"/>
      <sheetName val="단면가정"/>
      <sheetName val="1.동력공사"/>
      <sheetName val="type-F"/>
      <sheetName val="공내역"/>
      <sheetName val="내역"/>
      <sheetName val="기초공"/>
      <sheetName val="기둥(원형)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수량산출"/>
      <sheetName val="노임단가"/>
      <sheetName val="간지"/>
      <sheetName val="11"/>
      <sheetName val="3련 BO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VXXXXXXX"/>
      <sheetName val="#REF"/>
      <sheetName val="tggwan(mac)"/>
      <sheetName val="화산경계"/>
      <sheetName val="노임단가"/>
      <sheetName val="3CHBDC"/>
      <sheetName val="5CHBDC"/>
      <sheetName val="골재산출"/>
      <sheetName val="차액보증"/>
      <sheetName val="요율"/>
      <sheetName val="반중력식옹벽"/>
      <sheetName val="중산교"/>
      <sheetName val="상수도토공집계표"/>
      <sheetName val="가압장(토목)"/>
      <sheetName val="자재단가비교표"/>
      <sheetName val="공통"/>
      <sheetName val="Sheet3"/>
      <sheetName val="본체"/>
      <sheetName val="우각부보강"/>
      <sheetName val="계산중"/>
      <sheetName val="횡배위치"/>
      <sheetName val="횡날개수집"/>
      <sheetName val="봉정재료"/>
      <sheetName val="여수토공사비"/>
      <sheetName val="공사비"/>
      <sheetName val="하나모듈옥외소화전이설"/>
      <sheetName val="설계"/>
      <sheetName val="카렌스센터계량기설치공사"/>
      <sheetName val="0"/>
      <sheetName val="소야공정계획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수량 집계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>
        <row r="21">
          <cell r="R21">
            <v>0.83000000000000007</v>
          </cell>
        </row>
        <row r="49">
          <cell r="R49">
            <v>4.03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danga"/>
      <sheetName val="ilch"/>
      <sheetName val="단면가정"/>
      <sheetName val="공통가설"/>
      <sheetName val="Y-WORK"/>
      <sheetName val="일위대가목차"/>
      <sheetName val="맨홀수량집계"/>
      <sheetName val="2F 회의실견적(5_14 일대)"/>
      <sheetName val="교각계산"/>
      <sheetName val="정부노임단가"/>
      <sheetName val="을"/>
      <sheetName val="일위대가"/>
      <sheetName val="일반물자(한국통신)"/>
      <sheetName val="내역서"/>
      <sheetName val="LEGEND"/>
      <sheetName val="직공비"/>
      <sheetName val="3BL공동구 수량"/>
      <sheetName val="우배수"/>
      <sheetName val="조건표"/>
      <sheetName val="DATA-1"/>
      <sheetName val="토목내역"/>
      <sheetName val="JUCKEYK"/>
      <sheetName val="평가데이터"/>
      <sheetName val="DATA"/>
      <sheetName val="기둥(원형)"/>
      <sheetName val="TABLE"/>
      <sheetName val="토공"/>
      <sheetName val="수량산출"/>
      <sheetName val="공구원가계산"/>
      <sheetName val="INPUT(덕도방향-시점)"/>
      <sheetName val="일위대가표"/>
      <sheetName val="code"/>
      <sheetName val="내역"/>
      <sheetName val="총괄-1"/>
      <sheetName val="전기"/>
      <sheetName val="연령현황"/>
      <sheetName val="토공(완충)"/>
      <sheetName val="input"/>
      <sheetName val="1-1"/>
      <sheetName val="현장"/>
      <sheetName val=" 견적서"/>
      <sheetName val="VXXXXXXX"/>
      <sheetName val="Sheet5"/>
      <sheetName val="COPING"/>
      <sheetName val="3.하중산정4.지지력"/>
      <sheetName val="SLAB&quot;1&quot;"/>
      <sheetName val="직노"/>
      <sheetName val="계화배수"/>
      <sheetName val="모니터"/>
      <sheetName val="포장절단"/>
      <sheetName val="I一般比"/>
      <sheetName val="1월"/>
      <sheetName val="기본단가표"/>
      <sheetName val="품셈"/>
      <sheetName val="조작대(1연)"/>
      <sheetName val="BID"/>
      <sheetName val="원형맨홀수량"/>
      <sheetName val="대비"/>
      <sheetName val="교각1"/>
      <sheetName val="설계변경원가계산총괄표"/>
      <sheetName val="공사비명세서"/>
      <sheetName val="설산1.나"/>
      <sheetName val="본사S"/>
      <sheetName val="공사비예산서(토목분)"/>
      <sheetName val="Sheet1"/>
      <sheetName val="#REF"/>
      <sheetName val="공통부대비"/>
      <sheetName val="변화치수"/>
      <sheetName val="깨기"/>
      <sheetName val="기초공"/>
      <sheetName val="TB-내역서"/>
      <sheetName val="정보매체A동"/>
      <sheetName val="20관리비율"/>
      <sheetName val="날개벽(시점좌측)"/>
      <sheetName val="Total"/>
      <sheetName val="부하(성남)"/>
      <sheetName val="쌍송교"/>
      <sheetName val="설계조건"/>
      <sheetName val="안정계산"/>
      <sheetName val="목록"/>
      <sheetName val="일반맨홀수량집계"/>
      <sheetName val="표지"/>
      <sheetName val="토목품셈"/>
      <sheetName val="96수출"/>
      <sheetName val="단면검토"/>
      <sheetName val="가설건물"/>
      <sheetName val="투찰"/>
      <sheetName val="Sheet4"/>
      <sheetName val="ITB COST"/>
      <sheetName val="SORCE1"/>
      <sheetName val="가시설단위수량"/>
      <sheetName val="수량3"/>
      <sheetName val="차액보증"/>
      <sheetName val="마산방향철근집계"/>
      <sheetName val="진주방향"/>
      <sheetName val="마산방향"/>
      <sheetName val="가공비"/>
      <sheetName val="작성"/>
      <sheetName val="산출내역"/>
      <sheetName val="부대내역"/>
      <sheetName val="N賃率-職"/>
      <sheetName val="자재단가비교표"/>
      <sheetName val="guard(mac)"/>
      <sheetName val="입찰안"/>
      <sheetName val="심사계산"/>
      <sheetName val="심사물량"/>
      <sheetName val="대치판정"/>
      <sheetName val="데이타"/>
      <sheetName val="기성내역"/>
      <sheetName val="단위수량"/>
      <sheetName val="경산"/>
      <sheetName val="DATE"/>
      <sheetName val="제품"/>
      <sheetName val="단가"/>
      <sheetName val="세부내역"/>
      <sheetName val="내역1"/>
      <sheetName val="계산근거"/>
      <sheetName val="전기품산출"/>
      <sheetName val="품목"/>
      <sheetName val="집계표"/>
      <sheetName val="열린교실"/>
      <sheetName val="J直材4"/>
      <sheetName val="일반맨홀수량집계(A-7 LINE)"/>
      <sheetName val="적용률"/>
      <sheetName val="LOPCALC"/>
      <sheetName val="기본일위"/>
      <sheetName val="물량산출근거"/>
      <sheetName val="공사개요"/>
      <sheetName val="예산서"/>
      <sheetName val="b_gunmul"/>
      <sheetName val="b_balju (2)"/>
      <sheetName val="2F_회의실견적(5_14_일대)"/>
      <sheetName val="물가자료"/>
      <sheetName val="A-4"/>
      <sheetName val="기흥하도용"/>
      <sheetName val="L형옹벽(key)"/>
      <sheetName val="입찰보고"/>
      <sheetName val="BEND LOSS"/>
      <sheetName val="기계내역"/>
      <sheetName val="리터팬내장형"/>
      <sheetName val="남양시작동자105노65기1.3화1.2"/>
      <sheetName val="3BL공동구_수량"/>
      <sheetName val="DATA1"/>
      <sheetName val="TYPE-A"/>
      <sheetName val="설계명세서"/>
      <sheetName val="허용전류-IEC"/>
      <sheetName val="허용전류-IEC DATA"/>
      <sheetName val="각종양식"/>
      <sheetName val="목표세부명세"/>
      <sheetName val="부재력정리"/>
      <sheetName val="하중계산"/>
      <sheetName val="간선계산"/>
      <sheetName val="D-3503"/>
      <sheetName val="우각부보강"/>
      <sheetName val="노임단가"/>
      <sheetName val="원형1호맨홀토공수량"/>
      <sheetName val="조명시설"/>
      <sheetName val="원가"/>
      <sheetName val="ABUT수량-A1"/>
      <sheetName val="정렬"/>
      <sheetName val="실행"/>
      <sheetName val="대전21토목내역서"/>
      <sheetName val="산출근거"/>
      <sheetName val="조명율표"/>
      <sheetName val="말뚝지지력산정"/>
      <sheetName val="CPM챠트"/>
      <sheetName val="XL4Poppy"/>
      <sheetName val="B부대공"/>
      <sheetName val="배수공"/>
      <sheetName val="CIVIL"/>
      <sheetName val="치수표"/>
      <sheetName val="증감분석"/>
      <sheetName val="woo(mac)"/>
      <sheetName val="단가조사서"/>
      <sheetName val="총괄"/>
      <sheetName val="주경기-오배수"/>
      <sheetName val="공사비"/>
      <sheetName val="공정집계_국별"/>
      <sheetName val="관람석제출"/>
      <sheetName val="케이블"/>
      <sheetName val="공통가설공사"/>
      <sheetName val="연부97-1"/>
      <sheetName val="갑지1"/>
      <sheetName val="RING WALL"/>
      <sheetName val="설계명세서(선로)"/>
      <sheetName val="제원.설계조건"/>
      <sheetName val="wall"/>
      <sheetName val="Sheet2"/>
      <sheetName val="내역서(갑)"/>
      <sheetName val="간노_콘"/>
      <sheetName val="전압강하계산"/>
      <sheetName val="식재품셈"/>
      <sheetName val="CONCRETE"/>
      <sheetName val="EACT10"/>
      <sheetName val="자재"/>
      <sheetName val="공문"/>
      <sheetName val="보도경계블럭"/>
      <sheetName val="부속동"/>
      <sheetName val="금액내역서"/>
      <sheetName val="영업.일1"/>
      <sheetName val="광혁기성"/>
      <sheetName val="인테리어세부내역"/>
      <sheetName val="피엘"/>
      <sheetName val="Macro1"/>
      <sheetName val="건축내역"/>
      <sheetName val="CAT_5"/>
      <sheetName val="방송노임"/>
      <sheetName val="백암비스타내역"/>
      <sheetName val="내역서2안"/>
      <sheetName val="기계경비"/>
      <sheetName val="인건비(환율)"/>
      <sheetName val="월선수금"/>
      <sheetName val="단가표 "/>
      <sheetName val="방송일위대가"/>
      <sheetName val="SILICATE"/>
      <sheetName val="06-BATCH "/>
      <sheetName val="WORK"/>
      <sheetName val="1.우편집중내역서"/>
      <sheetName val="실행내역"/>
      <sheetName val="Tables"/>
      <sheetName val="일위대가목록"/>
      <sheetName val="단면(RW1)"/>
      <sheetName val="BSD (2)"/>
      <sheetName val="원가계산서"/>
      <sheetName val="옹벽"/>
      <sheetName val="경비2내역"/>
      <sheetName val="배수장공사비명세서"/>
      <sheetName val="전기일위대가"/>
      <sheetName val="1단계"/>
      <sheetName val="KMT물량"/>
      <sheetName val="전장품(관리용)"/>
      <sheetName val="기둥"/>
      <sheetName val="저판(버림100)"/>
      <sheetName val="97년추정손익계산서"/>
      <sheetName val="내역서-CCTV"/>
      <sheetName val="공종집계"/>
      <sheetName val="ETC"/>
      <sheetName val="2공구산출내역"/>
      <sheetName val="단가산출2"/>
      <sheetName val="DATA(BAC)"/>
      <sheetName val="배수관공"/>
      <sheetName val="P.M 별"/>
      <sheetName val="960318-1"/>
      <sheetName val="설직재-1"/>
      <sheetName val="제직재"/>
      <sheetName val="제-노임"/>
      <sheetName val="부하"/>
      <sheetName val="단중표"/>
      <sheetName val="날개벽"/>
      <sheetName val="소비자가"/>
      <sheetName val="삼성전기"/>
      <sheetName val="Sheet1 (2)"/>
      <sheetName val="현장관리비내역서"/>
      <sheetName val="2.냉난방설비공사"/>
      <sheetName val="A"/>
      <sheetName val="민속촌메뉴"/>
      <sheetName val="직재"/>
      <sheetName val="ASP"/>
      <sheetName val="중기사용료산출근거"/>
      <sheetName val="단가 및 재료비"/>
      <sheetName val="단가대비표"/>
      <sheetName val="CABdata"/>
      <sheetName val="감시제어"/>
      <sheetName val="목차임시"/>
      <sheetName val="견적대비"/>
      <sheetName val="UserData"/>
      <sheetName val="공사비 내역 (가)"/>
      <sheetName val="11.단가비교표_"/>
      <sheetName val="16.기계경비산출내역_"/>
      <sheetName val="배"/>
      <sheetName val="copy"/>
      <sheetName val="서식"/>
      <sheetName val="FACTOR"/>
      <sheetName val="을지"/>
      <sheetName val="갑지(추정)"/>
      <sheetName val="단면 (2)"/>
      <sheetName val=" HIT-&gt;HMC 견적(3900)"/>
      <sheetName val="공사요율"/>
      <sheetName val="기초1"/>
      <sheetName val="member design"/>
      <sheetName val="design criteria"/>
      <sheetName val="working load at the btm ft."/>
      <sheetName val="plan&amp;section of foundation"/>
      <sheetName val="soil bearing check"/>
      <sheetName val="cable"/>
      <sheetName val="FAB별"/>
      <sheetName val="화산경계"/>
      <sheetName val="수안보-MBR1"/>
      <sheetName val="터파기및재료"/>
      <sheetName val="Macro(전선)"/>
      <sheetName val="암거공"/>
      <sheetName val="터널조도"/>
      <sheetName val="C-직노1"/>
      <sheetName val="보차도경계석"/>
      <sheetName val="_산근2_"/>
      <sheetName val="_산근4_"/>
      <sheetName val="_산근5_"/>
      <sheetName val="견적대비표"/>
      <sheetName val="SLAB"/>
      <sheetName val="Baby일위대가"/>
      <sheetName val="TEL"/>
      <sheetName val="내역서form"/>
      <sheetName val="실행내역 "/>
      <sheetName val="출력X"/>
      <sheetName val="토사(PE)"/>
      <sheetName val="총계"/>
      <sheetName val="지장물C"/>
      <sheetName val="Customer Databas"/>
      <sheetName val="b_balju"/>
      <sheetName val="와동25-3(변경)"/>
      <sheetName val="금액집계"/>
      <sheetName val="공주-교대(A1)"/>
      <sheetName val="집1"/>
      <sheetName val="cross beam"/>
      <sheetName val="안정검토"/>
      <sheetName val="내역(입찰)"/>
      <sheetName val="단가조사"/>
      <sheetName val="BLOCK(1)"/>
      <sheetName val="샘플표지"/>
      <sheetName val="대,유,램"/>
      <sheetName val="금액"/>
      <sheetName val="단가산출1"/>
      <sheetName val="Sheet3"/>
      <sheetName val="3_하중산정4_지지력"/>
      <sheetName val="_견적서"/>
      <sheetName val="설산1_나"/>
      <sheetName val="일반맨홀수량집계(A-7_LINE)"/>
      <sheetName val="b_balju_(2)"/>
      <sheetName val="2F_회의실견적(5_14_일대)1"/>
      <sheetName val="3_하중산정4_지지력1"/>
      <sheetName val="3BL공동구_수량1"/>
      <sheetName val="_견적서1"/>
      <sheetName val="설산1_나1"/>
      <sheetName val="일반맨홀수량집계(A-7_LINE)1"/>
      <sheetName val="b_balju_(2)1"/>
      <sheetName val="단가표_"/>
      <sheetName val="영업_일1"/>
      <sheetName val="BSD_(2)"/>
      <sheetName val="BEND_LOSS"/>
      <sheetName val="1_우편집중내역서"/>
      <sheetName val="06-BATCH_"/>
      <sheetName val="RING_WALL"/>
      <sheetName val="허용전류-IEC_DATA"/>
      <sheetName val="ITB_COST"/>
      <sheetName val="P_M_별"/>
      <sheetName val="남양시작동자105노65기1_3화1_2"/>
      <sheetName val="Sheet1_(2)"/>
      <sheetName val="2_냉난방설비공사"/>
      <sheetName val="별표"/>
      <sheetName val="Parts"/>
      <sheetName val="Menu A"/>
      <sheetName val="2.가정단면"/>
      <sheetName val="설계"/>
      <sheetName val="동관마찰손실표"/>
      <sheetName val="재집"/>
      <sheetName val="마감물량3"/>
      <sheetName val="dg"/>
      <sheetName val="현장관리비집계표"/>
      <sheetName val="경비_원본"/>
      <sheetName val="IMPEADENCE MAP 취수장"/>
      <sheetName val="PAINT"/>
      <sheetName val="손익분석"/>
      <sheetName val="빙장비사양"/>
      <sheetName val="장비사양"/>
      <sheetName val="인건-측정"/>
      <sheetName val="차수"/>
      <sheetName val="인건비"/>
      <sheetName val="자재단가"/>
      <sheetName val="토공(우물통,기타) "/>
      <sheetName val="PRE"/>
      <sheetName val="PLCAL"/>
      <sheetName val="적용기준"/>
      <sheetName val="수량산출서"/>
      <sheetName val="인건비 "/>
      <sheetName val="2000.05"/>
      <sheetName val="사급자재"/>
      <sheetName val="단가견적조사표"/>
      <sheetName val="기초자료"/>
      <sheetName val="견적집계표"/>
      <sheetName val="ITEM"/>
      <sheetName val="기본"/>
      <sheetName val="FRT_O"/>
      <sheetName val="FAB_I"/>
      <sheetName val="토공대가"/>
      <sheetName val="구조대가"/>
      <sheetName val="포설대가1"/>
      <sheetName val="부대대가"/>
      <sheetName val="1.설계조건"/>
      <sheetName val="특별교실"/>
      <sheetName val="이토변실제원"/>
      <sheetName val="CABLE SIZE-3"/>
      <sheetName val="토공연장"/>
      <sheetName val="단면치수"/>
      <sheetName val="도급"/>
      <sheetName val="폐토수익화 "/>
      <sheetName val="종합일지"/>
      <sheetName val="F-Assump"/>
      <sheetName val="재1"/>
      <sheetName val="MATRLDATA"/>
      <sheetName val="견적"/>
      <sheetName val="월별수입"/>
      <sheetName val="5지구단위"/>
      <sheetName val="DESIGN"/>
      <sheetName val="일위(시설)"/>
      <sheetName val="재료집계"/>
      <sheetName val="특2호하천산근"/>
      <sheetName val="특2호부관하천산근"/>
      <sheetName val="산근(PE,300)"/>
      <sheetName val="파일의이용"/>
      <sheetName val="포장수량집계"/>
      <sheetName val="예산M12A"/>
      <sheetName val="식재인부"/>
      <sheetName val="주관사업"/>
      <sheetName val="별표집계"/>
      <sheetName val="말뚝물량"/>
      <sheetName val="흄관기초"/>
      <sheetName val="공통자료"/>
      <sheetName val="대전월평내역"/>
      <sheetName val="기타 정보통신공사"/>
      <sheetName val="원가입력"/>
      <sheetName val="입출재고현황 (2)"/>
      <sheetName val="자재대"/>
      <sheetName val="설비"/>
      <sheetName val="슬래브"/>
      <sheetName val="협조전"/>
      <sheetName val="공사비내역서"/>
      <sheetName val="인공LIST"/>
      <sheetName val="개요"/>
      <sheetName val="CAL."/>
      <sheetName val="건설노임"/>
      <sheetName val="일위"/>
      <sheetName val="SANTOGO"/>
      <sheetName val="SANBAISU"/>
      <sheetName val="전체"/>
      <sheetName val="토공총괄표"/>
      <sheetName val="방음벽기초-수량"/>
      <sheetName val="COPING-1"/>
      <sheetName val="역T형교대-2수량"/>
      <sheetName val="1을"/>
      <sheetName val="갑지"/>
      <sheetName val="4.2유효폭의 계산"/>
      <sheetName val="시설물일위"/>
      <sheetName val="계수시트"/>
      <sheetName val="선로정수계산"/>
      <sheetName val="설비내역서"/>
      <sheetName val="건축내역서"/>
      <sheetName val="전기내역서"/>
      <sheetName val="입력시트"/>
      <sheetName val="Mc1"/>
      <sheetName val="항목별"/>
      <sheetName val="합천내역"/>
      <sheetName val="내외국인총괄"/>
      <sheetName val="Sheet6"/>
      <sheetName val="지중자재단가"/>
      <sheetName val="환율"/>
      <sheetName val="CP-E2 (품셈표)"/>
      <sheetName val="보합"/>
      <sheetName val="단"/>
      <sheetName val="단가일람"/>
      <sheetName val="상부하중"/>
      <sheetName val="풍하중1"/>
      <sheetName val="HW"/>
      <sheetName val="DS-최종"/>
      <sheetName val="한강운반비"/>
      <sheetName val="조도계산서 (도서)"/>
      <sheetName val="기별"/>
      <sheetName val="횡분배정리(DB)"/>
      <sheetName val="일반수량집계표"/>
      <sheetName val="도장수량(하1)"/>
      <sheetName val="주형"/>
      <sheetName val="type-F"/>
      <sheetName val="환률"/>
      <sheetName val="11.자재단가"/>
      <sheetName val="고정단포트구조계산서"/>
      <sheetName val="당초"/>
      <sheetName val="노단"/>
      <sheetName val="관리비"/>
      <sheetName val="sum"/>
      <sheetName val="노무산출서"/>
      <sheetName val="심사내역서(선감길외).xlsx"/>
      <sheetName val="일위_파일"/>
      <sheetName val="연결임시"/>
      <sheetName val="산출금액내역"/>
      <sheetName val="내역서1999.8최종"/>
      <sheetName val="신우"/>
      <sheetName val="운임"/>
      <sheetName val="충주"/>
      <sheetName val="과천MAIN"/>
      <sheetName val="일 위 대 가 표"/>
      <sheetName val="6PILE  (돌출)"/>
      <sheetName val="집수정"/>
      <sheetName val="기계경비일람"/>
      <sheetName val="근고 블록 유형별 수량"/>
      <sheetName val="일위대가(가설)"/>
      <sheetName val="부하계산서"/>
      <sheetName val="국별인원"/>
      <sheetName val="버스운행안내"/>
      <sheetName val="예방접종계획"/>
      <sheetName val="근태계획서"/>
      <sheetName val="공종별 집계"/>
      <sheetName val="골재산출"/>
      <sheetName val="점수계산1-2"/>
      <sheetName val="06 일위대가목록"/>
      <sheetName val="교각1(좌)"/>
      <sheetName val="소모"/>
      <sheetName val="석축단"/>
      <sheetName val="법면수집"/>
      <sheetName val="석축설면"/>
      <sheetName val="법면단"/>
      <sheetName val="모래운반"/>
      <sheetName val="약품공급2"/>
      <sheetName val="타공종이기"/>
      <sheetName val="대전-교대(A1-A2)"/>
      <sheetName val="수량산출내역1115"/>
      <sheetName val="가정단면"/>
      <sheetName val="기둥(하중)"/>
      <sheetName val="2000전체분"/>
      <sheetName val="가격정보"/>
      <sheetName val="내역서1"/>
      <sheetName val="내역서_1.(3)"/>
      <sheetName val="Project Information In-Out"/>
      <sheetName val="사통"/>
      <sheetName val="전신환매도율"/>
      <sheetName val="단가표"/>
      <sheetName val="재료-CODE"/>
      <sheetName val="내역_FILE"/>
      <sheetName val="9.2단가산출서"/>
      <sheetName val="손료"/>
      <sheetName val="케이블(6)"/>
      <sheetName val="구조물"/>
      <sheetName val="일위대가(목록)"/>
      <sheetName val="산근(목록)"/>
      <sheetName val="재료비"/>
      <sheetName val="이형관중량"/>
      <sheetName val="송라터널총괄"/>
      <sheetName val="노임"/>
      <sheetName val="부표총괄"/>
      <sheetName val="품셈1-17"/>
      <sheetName val="물량"/>
      <sheetName val="품셈TABLE"/>
      <sheetName val="6.수량산출서(설치공사)"/>
      <sheetName val="기별(종합)"/>
      <sheetName val="Facility Information"/>
      <sheetName val="General"/>
      <sheetName val="Instructions"/>
      <sheetName val="People"/>
      <sheetName val="Quality"/>
      <sheetName val="Risk"/>
      <sheetName val="Training"/>
      <sheetName val="부대비율"/>
      <sheetName val="CDU"/>
      <sheetName val="本体適用"/>
      <sheetName val="기초DATA(2)"/>
      <sheetName val="FKM_장애분류별"/>
      <sheetName val="기초DATA(5)"/>
      <sheetName val="외자내역"/>
      <sheetName val="외자배분"/>
      <sheetName val="2F È¸ÀÇ½Ç°ßÀû(5_14 ÀÏ´ë)"/>
      <sheetName val="À»"/>
      <sheetName val="ÀÏÀ§´ë°¡"/>
      <sheetName val="´Ü¸é°¡Á¤"/>
      <sheetName val="Á÷°øºñ"/>
      <sheetName val="³»¿ª¼­"/>
      <sheetName val="Á÷³ë"/>
      <sheetName val="°èÈ­¹è¼ö"/>
      <sheetName val="IìéÚõÝï"/>
      <sheetName val="1¿ù"/>
      <sheetName val="Á¤º¸¸ÅÃ¼Aµ¿"/>
      <sheetName val="±âº»´Ü°¡Ç¥"/>
      <sheetName val="20°ü¸®ºñÀ²"/>
      <sheetName val="Æò°¡µ¥ÀÌÅÍ"/>
      <sheetName val="³¯°³º®(½ÃÁ¡ÁÂÃø)"/>
      <sheetName val="Á¤ºÎ³ëÀÓ´Ü°¡"/>
      <sheetName val="°øÅë°¡¼³"/>
      <sheetName val="ÀÏÀ§´ë°¡¸ñÂ÷"/>
      <sheetName val="¸ÇÈ¦¼ö·®Áý°è"/>
      <sheetName val="¹°·®»êÃâ±Ù°Å"/>
      <sheetName val="°ø»ç°³¿ä"/>
      <sheetName val="TB-³»¿ª¼­"/>
      <sheetName val="INPUT(´öµµ¹æÇâ-½ÃÁ¡)"/>
      <sheetName val="³»¿ª"/>
      <sheetName val="Åä¸ñ³»¿ª"/>
      <sheetName val="3BL°øµ¿±¸ ¼ö·®"/>
      <sheetName val="ÀÏÀ§´ë°¡Ç¥"/>
      <sheetName val="±³°¢°è»ê"/>
      <sheetName val="±âµÕ(¿øÇü)"/>
      <sheetName val="Åä°ø"/>
      <sheetName val="Áý°èÇ¥"/>
      <sheetName val="ÀÏ¹Ý¹°ÀÚ(ÇÑ±¹Åë½Å)"/>
      <sheetName val="3.ÇÏÁß»êÁ¤4.ÁöÁö·Â"/>
      <sheetName val="°ø»çºñ¸í¼¼¼­"/>
      <sheetName val="Æ÷ÀåÀý´Ü"/>
      <sheetName val="Àü±â"/>
      <sheetName val="¿¬·ÉÇöÈ²"/>
      <sheetName val="¿­¸°±³½Ç"/>
      <sheetName val="archi(본사)"/>
      <sheetName val="뚝토공"/>
      <sheetName val="B2BERP"/>
      <sheetName val="비열TABLE"/>
      <sheetName val="매장-시행견적"/>
      <sheetName val="수리결과"/>
      <sheetName val="BS Prior"/>
      <sheetName val="Threshold Table"/>
      <sheetName val="조직"/>
      <sheetName val="견"/>
      <sheetName val="준검 내역서"/>
      <sheetName val="비교표"/>
      <sheetName val="LABTOTAL"/>
      <sheetName val="수목데이타 "/>
      <sheetName val="요율"/>
      <sheetName val="단가산출"/>
    </sheetNames>
    <sheetDataSet>
      <sheetData sheetId="0"/>
      <sheetData sheetId="1" refreshError="1"/>
      <sheetData sheetId="2" refreshError="1">
        <row r="3">
          <cell r="A3" t="str">
            <v>t0001</v>
          </cell>
          <cell r="B3">
            <v>1</v>
          </cell>
          <cell r="C3" t="str">
            <v>전선관 지지행거</v>
          </cell>
          <cell r="D3" t="str">
            <v>W:200</v>
          </cell>
          <cell r="E3" t="str">
            <v>개소</v>
          </cell>
          <cell r="F3">
            <v>1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t0002</v>
          </cell>
          <cell r="B4">
            <v>2</v>
          </cell>
          <cell r="C4" t="str">
            <v>전선관 지지행거</v>
          </cell>
          <cell r="D4" t="str">
            <v>W:300</v>
          </cell>
          <cell r="E4" t="str">
            <v>개소</v>
          </cell>
          <cell r="F4">
            <v>1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t0003</v>
          </cell>
          <cell r="B5">
            <v>3</v>
          </cell>
          <cell r="C5" t="str">
            <v>전선관 지지행거</v>
          </cell>
          <cell r="D5" t="str">
            <v>16C</v>
          </cell>
          <cell r="E5" t="str">
            <v>개소</v>
          </cell>
          <cell r="F5">
            <v>1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t0004</v>
          </cell>
          <cell r="B6">
            <v>4</v>
          </cell>
          <cell r="C6" t="str">
            <v>전선관 지지행거</v>
          </cell>
          <cell r="D6" t="str">
            <v>22C</v>
          </cell>
          <cell r="E6" t="str">
            <v>개소</v>
          </cell>
          <cell r="F6">
            <v>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t0005</v>
          </cell>
          <cell r="B7">
            <v>5</v>
          </cell>
          <cell r="C7" t="str">
            <v>전선관 지지행거</v>
          </cell>
          <cell r="D7" t="str">
            <v>28C</v>
          </cell>
          <cell r="E7" t="str">
            <v>개소</v>
          </cell>
          <cell r="F7">
            <v>1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t0006</v>
          </cell>
          <cell r="B8">
            <v>6</v>
          </cell>
          <cell r="C8" t="str">
            <v>전선관 지지행거</v>
          </cell>
          <cell r="D8" t="str">
            <v>36C</v>
          </cell>
          <cell r="E8" t="str">
            <v>개소</v>
          </cell>
          <cell r="F8">
            <v>1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t0007</v>
          </cell>
          <cell r="B9">
            <v>7</v>
          </cell>
          <cell r="C9" t="str">
            <v>전선관 지지행거</v>
          </cell>
          <cell r="D9" t="str">
            <v>42C</v>
          </cell>
          <cell r="E9" t="str">
            <v>개소</v>
          </cell>
          <cell r="F9">
            <v>1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t0008</v>
          </cell>
          <cell r="B10">
            <v>8</v>
          </cell>
          <cell r="C10" t="str">
            <v>전선관 지지행거</v>
          </cell>
          <cell r="D10" t="str">
            <v>54C</v>
          </cell>
          <cell r="E10" t="str">
            <v>개소</v>
          </cell>
          <cell r="F10">
            <v>1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t0009</v>
          </cell>
          <cell r="B11">
            <v>9</v>
          </cell>
          <cell r="C11" t="str">
            <v xml:space="preserve">녹막이 페이트 </v>
          </cell>
          <cell r="D11" t="str">
            <v>2회</v>
          </cell>
          <cell r="E11" t="str">
            <v>식</v>
          </cell>
          <cell r="F11">
            <v>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t0010</v>
          </cell>
          <cell r="B12">
            <v>10</v>
          </cell>
          <cell r="C12" t="str">
            <v>은분도장</v>
          </cell>
          <cell r="D12" t="str">
            <v>2회</v>
          </cell>
          <cell r="E12" t="str">
            <v>식</v>
          </cell>
          <cell r="F12">
            <v>1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t0011</v>
          </cell>
          <cell r="B13">
            <v>11</v>
          </cell>
          <cell r="C13" t="str">
            <v>철재류 가공 및 조립</v>
          </cell>
          <cell r="D13" t="str">
            <v>현장제작</v>
          </cell>
          <cell r="E13" t="str">
            <v>식</v>
          </cell>
          <cell r="F13">
            <v>1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t0012</v>
          </cell>
          <cell r="B14">
            <v>12</v>
          </cell>
          <cell r="C14" t="str">
            <v>콘크리트 기초</v>
          </cell>
          <cell r="D14" t="str">
            <v>무근</v>
          </cell>
          <cell r="E14" t="str">
            <v>식</v>
          </cell>
          <cell r="F14">
            <v>1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t0013</v>
          </cell>
          <cell r="B15">
            <v>13</v>
          </cell>
          <cell r="C15" t="str">
            <v>터파기 데메우기</v>
          </cell>
          <cell r="D15" t="str">
            <v>1M 이하</v>
          </cell>
          <cell r="E15" t="str">
            <v>㎥</v>
          </cell>
          <cell r="F15">
            <v>1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t0014</v>
          </cell>
          <cell r="B16">
            <v>14</v>
          </cell>
          <cell r="C16" t="str">
            <v>동력배관 지지가대</v>
          </cell>
          <cell r="D16" t="str">
            <v>ㄷ앵글</v>
          </cell>
          <cell r="E16" t="str">
            <v>㎥</v>
          </cell>
          <cell r="F16">
            <v>1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t0015</v>
          </cell>
          <cell r="B17">
            <v>15</v>
          </cell>
          <cell r="C17" t="str">
            <v>전등 전열 분전반</v>
          </cell>
          <cell r="D17" t="str">
            <v>L-1</v>
          </cell>
          <cell r="E17" t="str">
            <v>식</v>
          </cell>
          <cell r="F17">
            <v>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t0016</v>
          </cell>
          <cell r="B18">
            <v>16</v>
          </cell>
          <cell r="C18" t="str">
            <v>전등 전열 분전반</v>
          </cell>
          <cell r="D18" t="str">
            <v>L-2</v>
          </cell>
          <cell r="E18" t="str">
            <v>식</v>
          </cell>
          <cell r="F18">
            <v>1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t0017</v>
          </cell>
          <cell r="B19">
            <v>17</v>
          </cell>
          <cell r="C19" t="str">
            <v>보안용 접지공사</v>
          </cell>
          <cell r="D19" t="str">
            <v>100Ω이하</v>
          </cell>
          <cell r="E19" t="str">
            <v>식</v>
          </cell>
          <cell r="F19">
            <v>1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t0018</v>
          </cell>
          <cell r="B20">
            <v>18</v>
          </cell>
          <cell r="C20" t="str">
            <v>덕트 지지행거</v>
          </cell>
          <cell r="D20" t="str">
            <v>W : 200</v>
          </cell>
          <cell r="E20" t="str">
            <v>개소</v>
          </cell>
          <cell r="F20">
            <v>1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t0019</v>
          </cell>
          <cell r="B21">
            <v>19</v>
          </cell>
          <cell r="C21" t="str">
            <v>덕트 지지행거</v>
          </cell>
          <cell r="D21" t="str">
            <v>W : 300</v>
          </cell>
          <cell r="E21" t="str">
            <v>개소</v>
          </cell>
          <cell r="F21">
            <v>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t0020</v>
          </cell>
          <cell r="B22">
            <v>20</v>
          </cell>
          <cell r="C22" t="str">
            <v>냉방기 분전반</v>
          </cell>
          <cell r="D22" t="str">
            <v>M - 50A(노출)</v>
          </cell>
          <cell r="E22" t="str">
            <v>면</v>
          </cell>
          <cell r="F22">
            <v>1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t0021</v>
          </cell>
          <cell r="B23">
            <v>21</v>
          </cell>
          <cell r="C23" t="str">
            <v>동력 분전반</v>
          </cell>
          <cell r="D23" t="str">
            <v>P - 1</v>
          </cell>
          <cell r="E23" t="str">
            <v>면</v>
          </cell>
          <cell r="F23">
            <v>1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t0022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t0023</v>
          </cell>
          <cell r="B25">
            <v>25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횡배위치"/>
      <sheetName val="BOX"/>
      <sheetName val="양식"/>
      <sheetName val="SLAB"/>
      <sheetName val="정부노임단가"/>
      <sheetName val="수량산출"/>
      <sheetName val="가시설(TYPE-A)"/>
      <sheetName val="1호맨홀가감수량"/>
      <sheetName val="1-1평균터파기고(1)"/>
      <sheetName val="1호맨홀수량산출"/>
      <sheetName val="깨기"/>
      <sheetName val="우각부보강"/>
      <sheetName val="가시설수량"/>
      <sheetName val="단위수량"/>
      <sheetName val="입력DATA"/>
      <sheetName val="바닥판"/>
      <sheetName val="건축내역"/>
      <sheetName val="여주,이천(명세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임"/>
      <sheetName val="우각부보강"/>
      <sheetName val="터널조도"/>
      <sheetName val="2000년1차"/>
      <sheetName val="2000전체분"/>
      <sheetName val="제수"/>
      <sheetName val="공기"/>
      <sheetName val="#REF"/>
      <sheetName val="터파기및재료"/>
      <sheetName val="자재단가비교표"/>
      <sheetName val="4)유동표"/>
      <sheetName val="중사"/>
      <sheetName val="수안보-MBR1"/>
      <sheetName val="위치조서"/>
      <sheetName val="상수도토공집계표"/>
      <sheetName val="외천교"/>
      <sheetName val="부하(성남)"/>
      <sheetName val="J直材4"/>
      <sheetName val="중산교"/>
      <sheetName val="Sheet1"/>
      <sheetName val="설계"/>
      <sheetName val="공사비집계"/>
      <sheetName val="입찰안"/>
      <sheetName val="약품공급2"/>
      <sheetName val="1.설계조건"/>
      <sheetName val="A-4"/>
      <sheetName val="FOOTING단면력"/>
      <sheetName val="MOTOR"/>
      <sheetName val="자재일람"/>
      <sheetName val="견적서"/>
      <sheetName val="8.PILE  (돌출)"/>
      <sheetName val="실행철강하도"/>
      <sheetName val="GAEYO"/>
      <sheetName val="북방3터널"/>
      <sheetName val="일위대가(계측기설치)"/>
      <sheetName val="접속슬래브"/>
      <sheetName val="기본DATA"/>
      <sheetName val="반중력식옹벽"/>
      <sheetName val="암거날개벽재료집계"/>
      <sheetName val="DATE"/>
      <sheetName val="3련 BOX"/>
      <sheetName val="기초계산(Pmax)"/>
      <sheetName val="5.모델링"/>
      <sheetName val="단면치수"/>
      <sheetName val="대조표(0108)"/>
      <sheetName val="검토"/>
      <sheetName val="부하계산서"/>
      <sheetName val="1.설계기준"/>
      <sheetName val="접속도수량집계표"/>
      <sheetName val="Sheet17"/>
      <sheetName val="INPUT"/>
      <sheetName val="자재조사표"/>
      <sheetName val="품셈총괄표"/>
      <sheetName val="시중노임단가"/>
      <sheetName val="노임단가"/>
      <sheetName val="Sheet2"/>
      <sheetName val="Sheet1 (2)"/>
      <sheetName val="상행-교대(A1-A2)"/>
      <sheetName val="일위대가"/>
      <sheetName val="일위대가(1)"/>
      <sheetName val="코드표"/>
      <sheetName val="일위_파일"/>
      <sheetName val="빗물받이(910-510-410)"/>
      <sheetName val="수량산출"/>
      <sheetName val="단면설계"/>
      <sheetName val="안정검토"/>
      <sheetName val="교대(A1)"/>
      <sheetName val="을지"/>
      <sheetName val="보차도경계석"/>
      <sheetName val="준공정산"/>
      <sheetName val="플랜트 설치"/>
      <sheetName val="내역"/>
      <sheetName val="교각1"/>
      <sheetName val="방호벽"/>
      <sheetName val="용수량(생활용수)"/>
      <sheetName val="조도계산서 (도서)"/>
      <sheetName val="설산1.나"/>
      <sheetName val="본사S"/>
      <sheetName val="1SPAN"/>
      <sheetName val="ETC"/>
      <sheetName val="ⴭⴭⴭⴭ"/>
      <sheetName val="대치판정"/>
      <sheetName val="PSCbeam설계"/>
      <sheetName val="일반공사"/>
      <sheetName val="산출근거"/>
      <sheetName val="입력"/>
      <sheetName val="단가산출서"/>
      <sheetName val="직노"/>
      <sheetName val="원형1호맨홀토공수량"/>
      <sheetName val="MFAB"/>
      <sheetName val="MFRT"/>
      <sheetName val="MPKG"/>
      <sheetName val="MPRD"/>
      <sheetName val="부대내역"/>
      <sheetName val="건축내역"/>
      <sheetName val="토목내역서"/>
      <sheetName val="접지수량"/>
      <sheetName val="CAT_5"/>
      <sheetName val="프랜트면허"/>
      <sheetName val="태안9)3-2)원내역"/>
      <sheetName val="평균터파기고(1-2,ASP)"/>
      <sheetName val="내역서"/>
      <sheetName val="편입토지조서"/>
      <sheetName val="설계조건"/>
      <sheetName val="2.단면가정"/>
      <sheetName val="Y-WORK"/>
      <sheetName val="인건비"/>
      <sheetName val="9GNG운반"/>
      <sheetName val="구조물집계"/>
      <sheetName val="토공집계"/>
      <sheetName val="미드수량"/>
      <sheetName val="1련박스"/>
      <sheetName val="앉음벽 (2)"/>
      <sheetName val="교대A1"/>
      <sheetName val="일위대가표"/>
      <sheetName val="단가산출"/>
      <sheetName val="백암비스타내역"/>
      <sheetName val="BOX형 교대"/>
      <sheetName val="소야공정계획표"/>
      <sheetName val="96보완계획7.12"/>
      <sheetName val="C"/>
      <sheetName val="지급자재"/>
      <sheetName val="BQ"/>
      <sheetName val="간지"/>
      <sheetName val="초기화면"/>
      <sheetName val="guard(mac)"/>
      <sheetName val="재료비"/>
      <sheetName val="COPING"/>
      <sheetName val="접속도로1"/>
      <sheetName val="자료"/>
      <sheetName val="한강운반비"/>
      <sheetName val="데이타"/>
      <sheetName val="Macro1"/>
      <sheetName val="공사비예비관리공감측설산출내역"/>
      <sheetName val="98수문일위"/>
      <sheetName val="적용단위길이"/>
      <sheetName val="현장공사비청구서"/>
      <sheetName val="신호등일위대가"/>
      <sheetName val="DATA"/>
      <sheetName val="토지조서"/>
      <sheetName val="리스(CIF)산출"/>
      <sheetName val="말뚝지지력산정"/>
      <sheetName val="Regenerator  Concrete Structure"/>
      <sheetName val="1"/>
      <sheetName val="Sheet3"/>
      <sheetName val="suk(mac)"/>
      <sheetName val="원가계산서구조조정"/>
      <sheetName val="WORK"/>
      <sheetName val="접도구역경계표주현황"/>
      <sheetName val="우배수"/>
      <sheetName val="계산식"/>
      <sheetName val="MCC제원"/>
      <sheetName val="포장면적산출"/>
      <sheetName val="자재목록"/>
      <sheetName val="집1"/>
      <sheetName val="가도공"/>
      <sheetName val="도"/>
      <sheetName val="T형보"/>
      <sheetName val="조명시설"/>
      <sheetName val="GRACE"/>
      <sheetName val="노무비"/>
      <sheetName val="SLAB&quot;1&quot;"/>
      <sheetName val="전기일위목록"/>
      <sheetName val="날개벽"/>
      <sheetName val="ANX3A11"/>
      <sheetName val="Curves"/>
      <sheetName val="작성기준"/>
      <sheetName val="Tables"/>
      <sheetName val="BOQ(전체)"/>
      <sheetName val="가압장(토목)"/>
      <sheetName val="산출"/>
      <sheetName val="LOPCALC"/>
      <sheetName val="노무"/>
      <sheetName val="품셈TABLE"/>
      <sheetName val="공제구간조서"/>
      <sheetName val="재무가정"/>
      <sheetName val="몰탈재료산출"/>
      <sheetName val="XL4Poppy"/>
      <sheetName val="천방교접속"/>
      <sheetName val="대포2교접속"/>
      <sheetName val="6PILE  (돌출)"/>
      <sheetName val="양수장구조물총"/>
      <sheetName val="양수장토공총"/>
      <sheetName val="COL"/>
      <sheetName val="기둥(원형)"/>
      <sheetName val="기초공"/>
      <sheetName val="손익차9월2"/>
      <sheetName val="물건조서"/>
      <sheetName val="TEL"/>
      <sheetName val="여주,이천(명세)"/>
      <sheetName val="BOX(상시)"/>
      <sheetName val="별표집계"/>
      <sheetName val="5지진시"/>
      <sheetName val="단위중량"/>
      <sheetName val="bearing"/>
      <sheetName val="저"/>
      <sheetName val="차선도색현황"/>
      <sheetName val="설직재-1"/>
      <sheetName val="피벗테이블데이터분석"/>
      <sheetName val="매입세율"/>
      <sheetName val="공사개요"/>
      <sheetName val="본댐설계"/>
      <sheetName val="입력DATA"/>
      <sheetName val="바닥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3"/>
      <sheetName val="날개벽"/>
      <sheetName val="부대내역"/>
      <sheetName val="3련 BOX"/>
      <sheetName val="#REF"/>
      <sheetName val="공사비집계"/>
      <sheetName val="청천내"/>
      <sheetName val="200"/>
      <sheetName val="일위대가(계측기설치)"/>
      <sheetName val="터파기및재료"/>
      <sheetName val="총괄표"/>
      <sheetName val="가로등내역서"/>
      <sheetName val="입찰안"/>
      <sheetName val="INPUT"/>
      <sheetName val="길어깨(현황)"/>
      <sheetName val="용산1(해보)"/>
      <sheetName val="BOX전기내역"/>
      <sheetName val="내역"/>
      <sheetName val="ⴭⴭⴭⴭ"/>
      <sheetName val="96보완계획7.12"/>
      <sheetName val="추가예산"/>
      <sheetName val="기계경비"/>
      <sheetName val="ARCH"/>
      <sheetName val="설계조건"/>
      <sheetName val="토공A"/>
      <sheetName val="물가시세"/>
      <sheetName val="guard(mac)"/>
      <sheetName val="전기일위대가"/>
      <sheetName val="표  지"/>
      <sheetName val="계산중"/>
      <sheetName val="내역서"/>
      <sheetName val="일위대가"/>
      <sheetName val="유기공정"/>
      <sheetName val="Sheet1 (2)"/>
      <sheetName val="관로공표지"/>
      <sheetName val="맨홀토공"/>
      <sheetName val="I.설계조건"/>
      <sheetName val="3BL공동구 수량"/>
      <sheetName val="안정계산"/>
      <sheetName val="단면검토"/>
      <sheetName val="중산교"/>
      <sheetName val="DATE"/>
      <sheetName val="교각1"/>
      <sheetName val="수안보-MBR1"/>
      <sheetName val="단가"/>
      <sheetName val="설계개요"/>
      <sheetName val="별표집계"/>
      <sheetName val="견적서"/>
      <sheetName val="공사비증감"/>
      <sheetName val="노무,재료"/>
      <sheetName val="입력DATA"/>
      <sheetName val="바닥판"/>
      <sheetName val="원가계산"/>
      <sheetName val="원가계산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----"/>
      <sheetName val="laroux"/>
      <sheetName val="표지"/>
      <sheetName val="교대철근"/>
      <sheetName val="집계표"/>
      <sheetName val="시점"/>
      <sheetName val="종점"/>
      <sheetName val="임시"/>
      <sheetName val="ⴭⴭⴭⴭ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상부단면력"/>
      <sheetName val="사용성검토"/>
      <sheetName val="신축이음"/>
      <sheetName val="배력철근"/>
      <sheetName val="교각계산"/>
      <sheetName val="FOOTING단면력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FOOTING단면력"/>
      <sheetName val="중산교"/>
      <sheetName val="약품공급2"/>
      <sheetName val="날개벽"/>
      <sheetName val="#REF"/>
      <sheetName val="노임단가"/>
      <sheetName val="자재단가"/>
      <sheetName val="신점2리"/>
      <sheetName val="DATE"/>
      <sheetName val="주형"/>
      <sheetName val="ⴭⴭⴭⴭ"/>
      <sheetName val="DATA"/>
      <sheetName val="TRE TABLE"/>
      <sheetName val="흄관수량"/>
      <sheetName val="table"/>
      <sheetName val="구천"/>
      <sheetName val="WORK"/>
      <sheetName val="총괄표"/>
      <sheetName val="8-2.수량산출서_중형"/>
      <sheetName val="경비단가"/>
      <sheetName val="구조물철거타공정이월"/>
      <sheetName val="부하LOAD"/>
      <sheetName val="전체"/>
      <sheetName val="3.하중산정4.지지력"/>
      <sheetName val="01"/>
      <sheetName val="충주"/>
      <sheetName val="기준액"/>
      <sheetName val="내역"/>
      <sheetName val="tggwan(mac)"/>
      <sheetName val="VXXXXXXX"/>
      <sheetName val="우각부보강"/>
      <sheetName val="Sheet2"/>
      <sheetName val="계약내역서(을지)"/>
      <sheetName val="danga"/>
      <sheetName val="ilch"/>
      <sheetName val="Y-WORK"/>
      <sheetName val="INPUT"/>
      <sheetName val="입찰안"/>
      <sheetName val="배수공"/>
      <sheetName val="안정검토(온1)"/>
      <sheetName val="을"/>
      <sheetName val="토공"/>
      <sheetName val="전력구구조물산근"/>
      <sheetName val="Sheet1"/>
      <sheetName val="다이꾸"/>
      <sheetName val="발신정보"/>
      <sheetName val="내역서"/>
      <sheetName val="Macro(차단기)"/>
      <sheetName val="실행철강하도"/>
      <sheetName val="횡배수관단위수량"/>
      <sheetName val="설계조건"/>
      <sheetName val="적용단위길이"/>
      <sheetName val="우수"/>
      <sheetName val="수량산출"/>
      <sheetName val="조경일람"/>
      <sheetName val="BID"/>
      <sheetName val="개략"/>
      <sheetName val="천방교접속"/>
      <sheetName val="단면검토"/>
      <sheetName val="U-TYPE(1)"/>
      <sheetName val="총괄"/>
      <sheetName val="부대내역"/>
      <sheetName val="하남내역"/>
      <sheetName val="VXXXXX"/>
      <sheetName val="GATE(수정)"/>
      <sheetName val="wall"/>
      <sheetName val="MACRO(MCC)"/>
      <sheetName val="참조"/>
      <sheetName val="차액보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급자재"/>
      <sheetName val="관급자재"/>
      <sheetName val="자재집계표"/>
      <sheetName val="토공집계표"/>
      <sheetName val="토공집계"/>
      <sheetName val="콘집계"/>
      <sheetName val="콘본선수량"/>
      <sheetName val="콘연장"/>
      <sheetName val="콘단위포장"/>
      <sheetName val="접속집계"/>
      <sheetName val="접속단위2"/>
      <sheetName val="콘접속단위"/>
      <sheetName val="간지"/>
      <sheetName val="간지 (2)"/>
      <sheetName val="간지 (3)"/>
      <sheetName val="Sheet3 (2)"/>
      <sheetName val="10공구"/>
      <sheetName val="#REF"/>
      <sheetName val="콘크리트깨기"/>
      <sheetName val="토적표"/>
      <sheetName val="배수공집계"/>
    </sheetNames>
    <definedNames>
      <definedName name="수식입력매크로" refersTo="#REF!"/>
      <definedName name="일위규격매크로" refersTo="#REF!"/>
      <definedName name="일위코드입력매크로" refersTo="#REF!"/>
      <definedName name="일위화면복귀매크로" refersTo="#REF!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설계개요"/>
      <sheetName val="중산교"/>
      <sheetName val="입찰안"/>
      <sheetName val="INPUT"/>
      <sheetName val="Sheet17"/>
      <sheetName val="Sheet1"/>
      <sheetName val="보차도경계석"/>
      <sheetName val="Macro(차단기)"/>
      <sheetName val="자재단가"/>
      <sheetName val="역T형"/>
      <sheetName val="TYPE-1"/>
      <sheetName val="노임단가"/>
      <sheetName val="Sheet2"/>
      <sheetName val="Sheet1 (2)"/>
      <sheetName val="국공유지및사유지"/>
      <sheetName val="옹벽철근"/>
      <sheetName val="guard(mac)"/>
      <sheetName val="통합"/>
      <sheetName val="좌측"/>
      <sheetName val="4)유동표"/>
      <sheetName val="지장물C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COL"/>
      <sheetName val="COL-T"/>
      <sheetName val="저판(버림100)"/>
      <sheetName val="기둥"/>
      <sheetName val="COPING"/>
      <sheetName val="토공 (1단)"/>
      <sheetName val="기둥부"/>
      <sheetName val="PIER2"/>
      <sheetName val="Sheet1"/>
      <sheetName val="1-1"/>
      <sheetName val="설계설명서"/>
      <sheetName val="설계변경내용"/>
      <sheetName val="토목공사(수량증감대비표)"/>
      <sheetName val="1공구(수량증감대비표)"/>
      <sheetName val="단가조견표"/>
      <sheetName val="기둥(원형)"/>
      <sheetName val="MFAB"/>
      <sheetName val="MFRT"/>
      <sheetName val="MPKG"/>
      <sheetName val="MPRD"/>
      <sheetName val="날개벽수량표"/>
      <sheetName val="MBR9"/>
      <sheetName val="3련 BOX"/>
      <sheetName val="경비산출"/>
      <sheetName val="횡배수관"/>
      <sheetName val="ABUT수량-A1"/>
      <sheetName val="자재단가"/>
      <sheetName val="Sheet17"/>
      <sheetName val="ⴭⴭⴭⴭ"/>
      <sheetName val="WORK"/>
      <sheetName val="내역서 "/>
      <sheetName val="부하LOAD"/>
      <sheetName val="양식"/>
      <sheetName val="3BL공동구 수량"/>
      <sheetName val="정부노임단가"/>
      <sheetName val="기초공"/>
      <sheetName val="Macro(차단기)"/>
      <sheetName val="골재산출"/>
      <sheetName val="6PILE  (돌출)"/>
      <sheetName val="배수공 주요자재 집계표"/>
      <sheetName val="BLOCK(1)"/>
      <sheetName val="H-pile(298x299)"/>
      <sheetName val="H-pile(250x250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공"/>
      <sheetName val="수안보방향"/>
      <sheetName val="수안보-MBR1"/>
      <sheetName val="수안보-MBR2"/>
      <sheetName val="상주방향"/>
      <sheetName val="상주-MBR1"/>
      <sheetName val="상주-MBR2"/>
      <sheetName val="5부대시설물공간지"/>
      <sheetName val="1집계표"/>
      <sheetName val="2우수배제공"/>
      <sheetName val="관로토공집계"/>
      <sheetName val="우수관터파기산출"/>
      <sheetName val="우수관로조서"/>
      <sheetName val="원형맨홀재료집계"/>
      <sheetName val="원형맨홀산출근거"/>
      <sheetName val="원형맨홀평균높이및유출입"/>
      <sheetName val="L형측구재료집계 "/>
      <sheetName val="L형측구산출근거"/>
      <sheetName val="L형측구조서"/>
      <sheetName val="연결관토공"/>
      <sheetName val="우수받이조서"/>
      <sheetName val="집수정재료집계"/>
      <sheetName val="집수정산출근거"/>
      <sheetName val="콘크리트측구산출근거"/>
      <sheetName val="집수정조서"/>
      <sheetName val="3포장공"/>
      <sheetName val="내역서적용"/>
      <sheetName val="주요자재집계"/>
      <sheetName val="총괄수량"/>
      <sheetName val="포장공"/>
      <sheetName val="그림"/>
      <sheetName val="4구조물깨기및헐기"/>
      <sheetName val="집계표"/>
      <sheetName val="배수지"/>
      <sheetName val="옹벽"/>
      <sheetName val="보도헐기"/>
      <sheetName val="여과기"/>
      <sheetName val="자동여과기중량"/>
      <sheetName val="관리사무소"/>
    </sheetNames>
    <sheetDataSet>
      <sheetData sheetId="0"/>
      <sheetData sheetId="1"/>
      <sheetData sheetId="2" refreshError="1">
        <row r="247">
          <cell r="AN247">
            <v>3.6099000000000001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간지"/>
      <sheetName val="자재총괄"/>
      <sheetName val="시멘트레미콘구입량"/>
      <sheetName val="골재구입량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Sheet1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지장물보호(수집)"/>
      <sheetName val="지장물산근"/>
      <sheetName val="지장물보호공단위수량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표지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데이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세부내역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식재"/>
      <sheetName val="시설물"/>
      <sheetName val="식재출력용"/>
      <sheetName val="유지관리"/>
      <sheetName val="단가"/>
      <sheetName val="내역"/>
      <sheetName val="전차선로 물량표"/>
      <sheetName val="한강운반비"/>
      <sheetName val="#REF"/>
      <sheetName val="자재"/>
      <sheetName val="조명시설"/>
      <sheetName val="변수값"/>
      <sheetName val="중기상차"/>
      <sheetName val="AS복구"/>
      <sheetName val="중기터파기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장비집계"/>
      <sheetName val="총괄내역서"/>
      <sheetName val="5.정산서"/>
      <sheetName val="공사설명서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고양관재"/>
      <sheetName val="진주방향"/>
      <sheetName val="터파기및재료"/>
      <sheetName val="데리네이타현황"/>
      <sheetName val="bearing"/>
      <sheetName val="연동내역"/>
      <sheetName val="차수별내역서"/>
      <sheetName val="입찰"/>
      <sheetName val="현경"/>
      <sheetName val="SLAB"/>
      <sheetName val="관접합및부설"/>
      <sheetName val="단가일람"/>
      <sheetName val="조경일람"/>
      <sheetName val="해평견적"/>
      <sheetName val="내역서(전기)"/>
      <sheetName val="가도공"/>
      <sheetName val="구조물철거타공정이월"/>
      <sheetName val="집계표"/>
      <sheetName val="일위대가목차"/>
      <sheetName val="견적대비표"/>
      <sheetName val="우수받이"/>
      <sheetName val="Sheet1 (2)"/>
      <sheetName val="수량산출"/>
      <sheetName val="수안보-MBR1"/>
      <sheetName val="맨홀수량산출"/>
      <sheetName val="수지표"/>
      <sheetName val="셀명"/>
      <sheetName val="공사"/>
      <sheetName val="공통(20-91)"/>
      <sheetName val="계산서(곡선부)"/>
      <sheetName val="-치수표(곡선부)"/>
      <sheetName val="건축내역"/>
      <sheetName val="고압수량(철거)"/>
      <sheetName val="관경고용테이프수집"/>
      <sheetName val="관경고용산근"/>
      <sheetName val="일위대가(가설)"/>
      <sheetName val="설계예시"/>
      <sheetName val="일위산출"/>
      <sheetName val="건축내역서"/>
      <sheetName val="설비내역서"/>
      <sheetName val="전기내역서"/>
      <sheetName val="토공 total"/>
      <sheetName val="금액"/>
      <sheetName val="식재인부"/>
      <sheetName val="중기조종사 단위단가"/>
      <sheetName val="기초입력 DATA"/>
      <sheetName val="관급자재대"/>
      <sheetName val="자료"/>
      <sheetName val="교각1"/>
      <sheetName val="산출근거"/>
      <sheetName val="설계조건"/>
      <sheetName val="요율"/>
      <sheetName val="포장재료집계표"/>
      <sheetName val="아파트 내역"/>
      <sheetName val="Sheet5"/>
      <sheetName val="말뚝지지력산정"/>
      <sheetName val="부대내역"/>
      <sheetName val="1-4-2.관(약)"/>
      <sheetName val="BD"/>
      <sheetName val="guard(mac)"/>
      <sheetName val="정부노임단가"/>
      <sheetName val="일위대가표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공사개요"/>
      <sheetName val="상부집계표"/>
      <sheetName val="참고사항"/>
      <sheetName val="근로자자료입력"/>
      <sheetName val="안전시설(수집)"/>
      <sheetName val="안전시설"/>
      <sheetName val="중부"/>
      <sheetName val="북부"/>
      <sheetName val="남부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4"/>
      <sheetName val="Sheet3 (2)"/>
      <sheetName val="토사(PE)"/>
      <sheetName val="슬래브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원형맨홀수량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토목"/>
      <sheetName val="조경"/>
      <sheetName val="기계"/>
      <sheetName val="지열"/>
      <sheetName val="토공연장"/>
      <sheetName val="우각부보강"/>
      <sheetName val="FOB발"/>
      <sheetName val="8.석축단위(H=1.5M)"/>
      <sheetName val="총괄내역서(설계)"/>
      <sheetName val="법면단"/>
      <sheetName val="증감내역서"/>
      <sheetName val="우배수"/>
      <sheetName val="계산식"/>
      <sheetName val="원가"/>
      <sheetName val="집수정(600-700)"/>
      <sheetName val="4차원가계산서"/>
      <sheetName val="L형 옹벽"/>
      <sheetName val="nys"/>
      <sheetName val="세금자료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BID"/>
      <sheetName val="P-산#1-1(WOWA1)"/>
      <sheetName val="잡비계산"/>
      <sheetName val="개산공사비"/>
      <sheetName val="물가대비표"/>
      <sheetName val="설계명세서"/>
      <sheetName val="날개벽(시점좌측)"/>
      <sheetName val="input"/>
      <sheetName val="공사요율"/>
      <sheetName val="이름정의"/>
      <sheetName val="초기화면"/>
      <sheetName val="노임단가(2009.상)"/>
      <sheetName val="10.1 중기기초단가"/>
      <sheetName val="Total"/>
      <sheetName val="ilch"/>
      <sheetName val="실행예산"/>
      <sheetName val="JUCK"/>
      <sheetName val="용역비내역-진짜"/>
      <sheetName val="삭제및변경불가"/>
      <sheetName val="노임"/>
      <sheetName val="DATA"/>
      <sheetName val="수로BOX"/>
      <sheetName val="설 계"/>
      <sheetName val="신당동집계표"/>
      <sheetName val="비탈면보호공수량산출"/>
      <sheetName val="제잡비계산"/>
      <sheetName val="인천성심병원"/>
      <sheetName val="Sheet2"/>
      <sheetName val="단면가정"/>
      <sheetName val="이토변실(A3-LINE)"/>
      <sheetName val="실행대비"/>
      <sheetName val="2000,9월 일위"/>
      <sheetName val="공통단가"/>
      <sheetName val="단가조사"/>
      <sheetName val="코드표"/>
      <sheetName val="재료비"/>
      <sheetName val="운반비"/>
      <sheetName val="단가표"/>
      <sheetName val="보차도경계석"/>
      <sheetName val="2003상반기노임기준"/>
      <sheetName val="가점"/>
      <sheetName val="index"/>
      <sheetName val="etc"/>
      <sheetName val="슬래브(유곡)"/>
      <sheetName val="5.모델링"/>
      <sheetName val="위치조서"/>
      <sheetName val="기초자료입력"/>
      <sheetName val="실행내역"/>
      <sheetName val="노임단가"/>
      <sheetName val="자재단가"/>
      <sheetName val="경비단가"/>
      <sheetName val="석축설면"/>
      <sheetName val="법면설면"/>
      <sheetName val="석축단"/>
      <sheetName val="법면수집"/>
      <sheetName val="원가계산"/>
      <sheetName val="설계내역"/>
      <sheetName val="지급자재"/>
      <sheetName val="관경별내역서"/>
      <sheetName val="배수지집꓄표"/>
      <sheetName val="밀도포장수량집계표"/>
      <sheetName val="노무비 근거"/>
      <sheetName val="LP-S"/>
      <sheetName val="공사비 증감 내역서"/>
      <sheetName val="부하(성남)"/>
      <sheetName val="1-1"/>
      <sheetName val="인건비"/>
      <sheetName val="단면A-A(TR)"/>
      <sheetName val="1.설계조건"/>
      <sheetName val="도급"/>
      <sheetName val="POOM_MOTO"/>
      <sheetName val="고유코드_설계"/>
      <sheetName val="APT"/>
      <sheetName val="공사비"/>
      <sheetName val="★도급내역(2공구)"/>
      <sheetName val="기존도수로깨기"/>
      <sheetName val="전기일위대가"/>
      <sheetName val="대로근거"/>
      <sheetName val="중로근거"/>
      <sheetName val="단가조사서"/>
      <sheetName val="40단가산출서"/>
      <sheetName val="40집계"/>
      <sheetName val="값"/>
      <sheetName val="CON'C"/>
      <sheetName val="8.PILE  (돌출)"/>
      <sheetName val="단위단가"/>
      <sheetName val="산근터빈"/>
      <sheetName val="CODE"/>
      <sheetName val="토공집계"/>
      <sheetName val="[고양관재.XLSŝ보차도경계석집계표(종)"/>
      <sheetName val="원가계산 (2)"/>
      <sheetName val="조건"/>
      <sheetName val="기본단가표"/>
      <sheetName val="입력란"/>
      <sheetName val="97노임단가"/>
      <sheetName val="Macro(차단기)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차액보증"/>
      <sheetName val="6PILE  (돌출)"/>
      <sheetName val="원가계산서"/>
      <sheetName val="설비"/>
      <sheetName val="깨기 총괄"/>
      <sheetName val="COPING"/>
      <sheetName val="구동"/>
      <sheetName val="T13(P68~72,78)"/>
      <sheetName val="설계"/>
      <sheetName val="자압1"/>
      <sheetName val="조작대(1연)"/>
      <sheetName val="설계예산서"/>
      <sheetName val="예산내역서"/>
      <sheetName val="MOTOR"/>
      <sheetName val="내역서갑지"/>
      <sheetName val="내역서을지"/>
      <sheetName val="자재단가_사급"/>
      <sheetName val="중기적산목록"/>
      <sheetName val="L_RPTB02_01"/>
      <sheetName val="설계예산2"/>
      <sheetName val="집수정단위수량600 "/>
      <sheetName val="S.중기사용료"/>
      <sheetName val="백호우계수"/>
      <sheetName val="시설물일위"/>
      <sheetName val="70%"/>
      <sheetName val="내역서단가산출용"/>
      <sheetName val="내역서1999.8최종"/>
      <sheetName val="기둥(원형)"/>
      <sheetName val="7.PILE  (돌출)"/>
      <sheetName val="BOX"/>
      <sheetName val="가감수량"/>
      <sheetName val="총괄집계_"/>
      <sheetName val="날개벽철근집계_"/>
      <sheetName val="PVC접합개소_산출서"/>
      <sheetName val="1_토공집계"/>
      <sheetName val="2_관대집계표"/>
      <sheetName val="3_구조물공"/>
      <sheetName val="4_포장공"/>
      <sheetName val="5_부대공"/>
      <sheetName val="6_주요자재대"/>
      <sheetName val="7_폐기물집계"/>
      <sheetName val="1_토총"/>
      <sheetName val="2_관로집"/>
      <sheetName val="3_구조물집계"/>
      <sheetName val="7_폐기물"/>
      <sheetName val="입찰견적보고서"/>
      <sheetName val="실행철강하도"/>
      <sheetName val="버스운행안내"/>
      <sheetName val="예방접종계획"/>
      <sheetName val="근태계획서"/>
      <sheetName val="2차기성내역서"/>
      <sheetName val="토적표"/>
      <sheetName val="배수공수집"/>
      <sheetName val="상부공"/>
      <sheetName val="2"/>
      <sheetName val="매입세율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3.하중산정4.지지력"/>
      <sheetName val="기초단가"/>
      <sheetName val="조건표"/>
      <sheetName val="Cost bd-&quot;A&quot;"/>
      <sheetName val="ABUT수량-A1"/>
      <sheetName val="조명율표"/>
      <sheetName val="기계경비(시간당)"/>
      <sheetName val="램머"/>
      <sheetName val="기본일위"/>
      <sheetName val="중기사용료"/>
      <sheetName val="물가자료"/>
      <sheetName val="일반수량"/>
      <sheetName val="부대tu"/>
      <sheetName val="수목표준대가"/>
      <sheetName val="일위대가 "/>
      <sheetName val="자압"/>
      <sheetName val="손익분석"/>
      <sheetName val="교각계산"/>
      <sheetName val="을"/>
      <sheetName val="영동(D)"/>
      <sheetName val="영업소산출근거"/>
      <sheetName val="기술자자료입력"/>
      <sheetName val="기기리스트"/>
      <sheetName val="마산방향"/>
      <sheetName val="마산방향철근집계"/>
      <sheetName val="깨기"/>
      <sheetName val="소비자가"/>
      <sheetName val="GT 1050x650"/>
      <sheetName val="A-4"/>
      <sheetName val="인건비 "/>
      <sheetName val="토목공사"/>
      <sheetName val="견적서을지"/>
      <sheetName val="SG"/>
      <sheetName val="통관-유입(벌어짐)유출(도수)"/>
      <sheetName val="인부노임"/>
      <sheetName val="단가및재료비"/>
      <sheetName val="교사기준면적(초등)"/>
      <sheetName val="b_balju"/>
      <sheetName val="산출"/>
      <sheetName val="파일의이용"/>
      <sheetName val="총계"/>
      <sheetName val="일위대가(건축)"/>
      <sheetName val="교각별철근수량집계표"/>
      <sheetName val="유입부"/>
      <sheetName val="SLAB&quot;1&quot;"/>
      <sheetName val="오수관연장산출"/>
      <sheetName val="전력구구조물산근"/>
      <sheetName val="접합 및 부설 "/>
      <sheetName val="wall"/>
      <sheetName val="전선 및 전선관"/>
      <sheetName val="경  비 "/>
      <sheetName val="노무비"/>
      <sheetName val="내역서적용수량"/>
      <sheetName val="가시설단위수량"/>
      <sheetName val="SORCE1"/>
      <sheetName val="내역서01"/>
      <sheetName val="배수장토목공사비"/>
      <sheetName val="건축일위"/>
      <sheetName val="그라우팅일위"/>
      <sheetName val="부하계산서"/>
      <sheetName val="입찰안"/>
      <sheetName val="개비온집계"/>
      <sheetName val="개비온 단위"/>
      <sheetName val="H-PILE수량집계"/>
      <sheetName val="Sheet17"/>
      <sheetName val="기계경비적용기준"/>
      <sheetName val="노무"/>
      <sheetName val="역T형교대(말뚝기초)"/>
      <sheetName val="D"/>
      <sheetName val="용수량(생활용수)"/>
      <sheetName val="데크수량집계표 (3)"/>
      <sheetName val="수량(숲생태관람데크)"/>
      <sheetName val="수량(암석원관람데크)"/>
      <sheetName val="수량(개비자관람데크)"/>
      <sheetName val="만병초관람데크"/>
      <sheetName val="난간A"/>
      <sheetName val="난간B"/>
      <sheetName val="습지원관람데크"/>
      <sheetName val="전망대"/>
      <sheetName val="전망데크"/>
      <sheetName val="데크산책로A"/>
      <sheetName val="데크산책로B"/>
      <sheetName val="데크산책로C"/>
      <sheetName val="관람데크A"/>
      <sheetName val="관람데크B"/>
      <sheetName val="관람데크C"/>
      <sheetName val="입구계단A"/>
      <sheetName val="입구계단B"/>
      <sheetName val="입구계단C"/>
      <sheetName val="입구계단D"/>
      <sheetName val="입구계단E"/>
      <sheetName val="암석원관람데크"/>
      <sheetName val="숲생태관람데크"/>
      <sheetName val="개비자관람데크"/>
      <sheetName val="부시수량"/>
      <sheetName val="취수탑"/>
      <sheetName val="간지 (세)"/>
      <sheetName val="기둥"/>
      <sheetName val="저판(버림100)"/>
      <sheetName val="98수문일위"/>
      <sheetName val="TOTAL_BOQ"/>
      <sheetName val="설명"/>
      <sheetName val="수압시험수집"/>
      <sheetName val="수압시험산근"/>
      <sheetName val="4차공사"/>
      <sheetName val="수자재단위당"/>
      <sheetName val="EP0618"/>
      <sheetName val="수량BOQ"/>
      <sheetName val="공사비증감"/>
      <sheetName val="노견단위수량"/>
      <sheetName val="산출내역서"/>
      <sheetName val="맨홀수량집계"/>
      <sheetName val="3련 BOX"/>
      <sheetName val="역T형"/>
      <sheetName val="공종목록표"/>
      <sheetName val="감시비교(자동제어비교)"/>
      <sheetName val="2.고용보험료산출근거"/>
      <sheetName val="산정표"/>
      <sheetName val="7월11일"/>
      <sheetName val="지수적용공사비내역서"/>
      <sheetName val="4.고용보험"/>
      <sheetName val="3.고용보험료산출근거"/>
      <sheetName val="평가데이터"/>
      <sheetName val="판"/>
      <sheetName val="철거산출근거"/>
      <sheetName val="투찰"/>
      <sheetName val="교대(A1-A2)"/>
      <sheetName val="국산화"/>
      <sheetName val="토공(우물통,기타) "/>
      <sheetName val="쌍송교"/>
      <sheetName val="심사물량"/>
      <sheetName val="심사계산"/>
      <sheetName val="명세서"/>
      <sheetName val="예산서"/>
      <sheetName val="99노임단가"/>
      <sheetName val="약품공급2"/>
      <sheetName val="관경결정"/>
      <sheetName val="DATA1"/>
      <sheetName val="총괄표"/>
      <sheetName val="토목(대안)"/>
      <sheetName val="구체"/>
      <sheetName val="좌측날개벽"/>
      <sheetName val="우측날개벽"/>
      <sheetName val="A1-DATA"/>
      <sheetName val="단면"/>
      <sheetName val="type-F"/>
      <sheetName val="천방교접속"/>
      <sheetName val="대포2교접속"/>
      <sheetName val="총_구조물공"/>
      <sheetName val="신우"/>
      <sheetName val="I.설계조건"/>
      <sheetName val="음봉방향"/>
      <sheetName val="5.배수관로"/>
      <sheetName val="주요자재"/>
      <sheetName val="폐기물처리"/>
      <sheetName val="CTEMCOST"/>
      <sheetName val="Graph (LGEN)"/>
      <sheetName val="out_prog"/>
      <sheetName val="선적schedule (2)"/>
      <sheetName val="전기"/>
      <sheetName val="WORK"/>
      <sheetName val="ITEM"/>
      <sheetName val="6-1. 관개량조서"/>
      <sheetName val="1호맨홀가감수량"/>
      <sheetName val="가시설(TYPE-A)"/>
      <sheetName val="1-1평균터파기고(1)"/>
      <sheetName val="1호맨홀수량산출"/>
      <sheetName val="S0"/>
      <sheetName val="횡배수관재료-"/>
      <sheetName val="계산서(직선부)"/>
      <sheetName val="콘크리트측구연장"/>
      <sheetName val="포장공"/>
      <sheetName val="-배수구조물공토공"/>
      <sheetName val="예산명세서"/>
      <sheetName val="자료입력"/>
      <sheetName val="용량(1-2)"/>
      <sheetName val="왕십리방향"/>
      <sheetName val="신당동산출근거"/>
      <sheetName val="남평내역"/>
      <sheetName val="경산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부대공"/>
      <sheetName val="관급평야부"/>
      <sheetName val="평야부"/>
      <sheetName val="시험비"/>
      <sheetName val="중기대수1"/>
      <sheetName val="시험수량1"/>
      <sheetName val="공구"/>
      <sheetName val="원형1호맨홀토공수량"/>
      <sheetName val="산출근거(마산,_만천,_가례)"/>
      <sheetName val="산출근거(가설도로_조성)"/>
      <sheetName val="산출근거(가설도로_성토다짐)"/>
      <sheetName val="산출근거(가설도로_살수)"/>
      <sheetName val="산출근거(가설도로_유지보수)"/>
      <sheetName val="일위대가(노임수정(완),_자재_및_물린단산수정필요)"/>
      <sheetName val="시험비_단가"/>
      <sheetName val="1-4-2_관(약)"/>
      <sheetName val="배수공총괄_집계표(횡)"/>
      <sheetName val="보차도경계석_조서"/>
      <sheetName val="맨홀집계표_"/>
      <sheetName val="Sheet1_(2)"/>
      <sheetName val="전차선로_물량표"/>
      <sheetName val="pe이중벽관_(우수)"/>
      <sheetName val="토목검측서"/>
      <sheetName val="단가산출"/>
      <sheetName val="전기실(고압)"/>
      <sheetName val="HVAC"/>
      <sheetName val="단위수량산출"/>
      <sheetName val="A LINE"/>
      <sheetName val="대치판정"/>
      <sheetName val="공용시설내역"/>
      <sheetName val="일위목록"/>
      <sheetName val="신호등일위대가"/>
      <sheetName val="기본"/>
      <sheetName val="점자블럭산_x0002_"/>
      <sheetName val=""/>
      <sheetName val="개별직종노임단가(2003.9)"/>
      <sheetName val="날개벽"/>
      <sheetName val="암거단위"/>
      <sheetName val="횡 연장"/>
      <sheetName val="시멘트,모래집계"/>
      <sheetName val="2.토목공사"/>
      <sheetName val="수입"/>
      <sheetName val="BQ(실행)"/>
      <sheetName val="갑지"/>
      <sheetName val="단가비교표"/>
      <sheetName val="역T형(H=6.0) (2)"/>
      <sheetName val="공비대비"/>
      <sheetName val="actual"/>
      <sheetName val="철콘"/>
      <sheetName val="인건-측정"/>
      <sheetName val="외천교"/>
      <sheetName val="단가산출내역(노임부분수정)"/>
      <sheetName val="충주"/>
      <sheetName val="6호기"/>
      <sheetName val="돌담교 상부수량"/>
      <sheetName val="직접경비"/>
      <sheetName val="직접인건비"/>
      <sheetName val="내역총괄"/>
      <sheetName val="이토변실"/>
      <sheetName val="비계공사"/>
      <sheetName val="진천방향"/>
      <sheetName val="1,2공구원가계산서"/>
      <sheetName val="2공구산출내역"/>
      <sheetName val="1공구산출내역서"/>
      <sheetName val="기초코드"/>
      <sheetName val="대창(함평)"/>
      <sheetName val="대창(장성)"/>
      <sheetName val="3BL공동구 수량"/>
      <sheetName val="일반공사"/>
      <sheetName val="효성CB 1P기초"/>
      <sheetName val="공량산출서"/>
      <sheetName val="전체철근집계"/>
      <sheetName val="동일대내"/>
      <sheetName val="계림(함평)"/>
      <sheetName val="계림(장성)"/>
      <sheetName val="2호맨홀공제수량"/>
      <sheetName val="수량"/>
      <sheetName val="목록"/>
      <sheetName val="물가시세"/>
      <sheetName val="경상비"/>
      <sheetName val="강교(Sub)"/>
      <sheetName val="관급자재"/>
      <sheetName val="토목내역서"/>
      <sheetName val="계장 품셈표"/>
      <sheetName val="산근"/>
      <sheetName val="매입세"/>
      <sheetName val="조정금액결과표 (차수별)"/>
      <sheetName val="pier(각형)"/>
      <sheetName val="전등설비"/>
      <sheetName val="Y-WORK"/>
      <sheetName val="2005(공무2)"/>
      <sheetName val="변수"/>
      <sheetName val="5.2.6~7공사요율"/>
      <sheetName val="EACT10"/>
      <sheetName val="COVER"/>
      <sheetName val="시가지우회도로공내역서"/>
      <sheetName val="송장"/>
      <sheetName val="철근정산"/>
      <sheetName val="골막이(야매)"/>
      <sheetName val="공사명입력"/>
      <sheetName val="pier-1"/>
      <sheetName val="고상실행"/>
      <sheetName val="하중계산"/>
      <sheetName val="단가결정"/>
      <sheetName val="서∼군(2)"/>
      <sheetName val="이토밸브실수량집계(D600)"/>
      <sheetName val="산출근거1"/>
      <sheetName val="토목주소"/>
      <sheetName val="프랜트면허"/>
      <sheetName val="계정"/>
      <sheetName val="계약서"/>
      <sheetName val="࠶IĂ_x0000_嫗ऀࠀ"/>
      <sheetName val="3연box"/>
      <sheetName val="수목단가"/>
      <sheetName val="시설수량표"/>
      <sheetName val="식재수량표"/>
      <sheetName val="증감대비"/>
      <sheetName val="01.10월"/>
      <sheetName val="용수량_생활용수_"/>
      <sheetName val="토목원가계산"/>
      <sheetName val="수량총"/>
      <sheetName val="토공총"/>
      <sheetName val="unitpric"/>
      <sheetName val="내역갑지"/>
      <sheetName val="연결관산출조서"/>
      <sheetName val="물돌리기수량집계"/>
      <sheetName val="물돌리기연장산출"/>
      <sheetName val="물돌리기"/>
      <sheetName val="도근좌표"/>
      <sheetName val="계수시트"/>
      <sheetName val="bm(CIcable)"/>
      <sheetName val="5.소재"/>
      <sheetName val="공토공단위당"/>
      <sheetName val="일위대가(계측기설치)"/>
      <sheetName val="교대"/>
      <sheetName val="CAL"/>
      <sheetName val="Macro1"/>
      <sheetName val="입력"/>
      <sheetName val="1호맨홀토공"/>
      <sheetName val="신광초조도계선사업"/>
      <sheetName val="교량하부공"/>
      <sheetName val="SPEC"/>
      <sheetName val="우수공"/>
      <sheetName val="노무단가"/>
      <sheetName val="구의33고"/>
      <sheetName val="기계상세"/>
      <sheetName val="우수"/>
      <sheetName val="G.R300경비"/>
      <sheetName val="매설지선굴착"/>
      <sheetName val="적현로"/>
      <sheetName val="INTRO."/>
      <sheetName val="제품"/>
      <sheetName val="지수"/>
      <sheetName val="토공정보"/>
      <sheetName val="TYPE-1"/>
      <sheetName val="단위수량(출력X)"/>
      <sheetName val="수량집계"/>
      <sheetName val="토적표(2차기성)"/>
      <sheetName val="DATA 입력란"/>
      <sheetName val="1. 설계조건 2.단면가정 3. 하중계산"/>
      <sheetName val="군남내역서"/>
      <sheetName val="지장물C"/>
      <sheetName val="갱문및옹벽집계"/>
      <sheetName val="배수관산출"/>
      <sheetName val="FB25JN"/>
      <sheetName val="원가서"/>
      <sheetName val="전기단가조사서"/>
      <sheetName val="b_balju_cho"/>
      <sheetName val="견적"/>
      <sheetName val="안정검토(온1)"/>
      <sheetName val="산출1"/>
      <sheetName val="특수선일위대가"/>
      <sheetName val="공문(신)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재료비단가"/>
      <sheetName val="투자비"/>
      <sheetName val="조성원가DATA"/>
      <sheetName val="사업비"/>
      <sheetName val="01"/>
      <sheetName val="설계서(7)"/>
      <sheetName val="L형_옹벽"/>
      <sheetName val="5_정산서"/>
      <sheetName val="토공_total"/>
      <sheetName val="8_석축단위(H=1_5M)"/>
      <sheetName val="깨기_총괄"/>
      <sheetName val="기초입력_DATA"/>
      <sheetName val="설_계"/>
      <sheetName val="원가계산_(2)"/>
      <sheetName val="암거공"/>
      <sheetName val="2)관접합"/>
      <sheetName val="하부철근수량"/>
      <sheetName val="빗물받이(910-510-410)"/>
      <sheetName val="공종"/>
      <sheetName val="인원조직표"/>
      <sheetName val="에너지동"/>
      <sheetName val="U-TYPE(1)"/>
      <sheetName val="각종양식"/>
      <sheetName val="SPC노임(5월)"/>
      <sheetName val="맨홀수량산출(A-LINE)"/>
      <sheetName val="경율산정.XLS"/>
      <sheetName val="기계경비산출기준"/>
      <sheetName val="구역화물"/>
      <sheetName val="회사기초자료"/>
      <sheetName val="공종단가목록"/>
      <sheetName val="건설기계가격"/>
      <sheetName val="준검 내역서"/>
      <sheetName val="자재코드"/>
      <sheetName val="1호인버트수량"/>
      <sheetName val="기계경비"/>
      <sheetName val="3.공통공사대비"/>
      <sheetName val="자재대"/>
      <sheetName val="CON기초"/>
      <sheetName val="8.설치품셈"/>
      <sheetName val="96보완계획7.12"/>
      <sheetName val="1.우편집중내역서"/>
      <sheetName val="Sheet16 (2)"/>
      <sheetName val="가시설수량"/>
      <sheetName val="배수공 주요자재 집계표"/>
      <sheetName val="배수관집계"/>
      <sheetName val="계화배수"/>
      <sheetName val="개별직종노임단가(2005.1)"/>
      <sheetName val="elecdtla"/>
      <sheetName val="s"/>
      <sheetName val="을지"/>
      <sheetName val="하중조건(평상시)"/>
      <sheetName val="L형옹벽단위수량(35)"/>
      <sheetName val="큰다리교깨기"/>
      <sheetName val="DATA2"/>
      <sheetName val="중기일위대가"/>
      <sheetName val="배수공1"/>
      <sheetName val="1.수인터널"/>
      <sheetName val="관로토공"/>
      <sheetName val="STEEL BOX 단면설계(SEC.8)"/>
      <sheetName val="(A)내역서"/>
      <sheetName val="표준건축비"/>
      <sheetName val="설비동거푸집"/>
      <sheetName val="설비동기타"/>
      <sheetName val="공사비예산서(토목분)"/>
      <sheetName val="원가입력"/>
      <sheetName val="단가대비표"/>
      <sheetName val="역사이펀평균높이"/>
      <sheetName val="배수공"/>
      <sheetName val="측구공"/>
      <sheetName val="지구단위계획내역서"/>
      <sheetName val="일위대가 1"/>
      <sheetName val="설계내역서"/>
      <sheetName val="산거 1(인력투입)"/>
      <sheetName val="일위대가 2"/>
      <sheetName val="일위대가 3"/>
      <sheetName val="데이터"/>
      <sheetName val="구분표"/>
      <sheetName val="구간별"/>
      <sheetName val="참조-(2)"/>
      <sheetName val="Macro2"/>
      <sheetName val="소상 &quot;1&quot;"/>
      <sheetName val="총괄 내역서"/>
      <sheetName val="1공구"/>
      <sheetName val="개거산출내역"/>
      <sheetName val="Site Expenses"/>
      <sheetName val="SRC-B3U2"/>
      <sheetName val="3련_BOX"/>
      <sheetName val="1_토공집계1"/>
      <sheetName val="2_관대집계표1"/>
      <sheetName val="3_구조물공1"/>
      <sheetName val="4_포장공1"/>
      <sheetName val="5_부대공1"/>
      <sheetName val="6_주요자재대1"/>
      <sheetName val="7_폐기물집계1"/>
      <sheetName val="1_토총1"/>
      <sheetName val="2_관로집1"/>
      <sheetName val="3_구조물집계1"/>
      <sheetName val="7_폐기물1"/>
      <sheetName val="총괄집계_1"/>
      <sheetName val="날개벽철근집계_1"/>
      <sheetName val="PVC접합개소_산출서1"/>
      <sheetName val="산출근거(마산,_만천,_가례)1"/>
      <sheetName val="산출근거(가설도로_조성)1"/>
      <sheetName val="산출근거(가설도로_성토다짐)1"/>
      <sheetName val="산출근거(가설도로_살수)1"/>
      <sheetName val="산출근거(가설도로_유지보수)1"/>
      <sheetName val="설계기준"/>
      <sheetName val="내역1"/>
      <sheetName val="플랜트 설치"/>
      <sheetName val="청천내"/>
      <sheetName val="방음벽기초"/>
      <sheetName val="기초공"/>
      <sheetName val="대정2공구"/>
      <sheetName val="직공비"/>
      <sheetName val="정렬"/>
      <sheetName val="단가대비"/>
      <sheetName val="cable-data"/>
      <sheetName val="금속및금속창호"/>
      <sheetName val="직노"/>
      <sheetName val="UNIT"/>
      <sheetName val="노임단가명세표"/>
      <sheetName val="단가적용기준"/>
      <sheetName val="배수내역"/>
      <sheetName val="LOPCALC"/>
      <sheetName val="단가 (2)"/>
      <sheetName val="일위대가-2"/>
      <sheetName val="일위대가-1"/>
      <sheetName val="관련자료입력"/>
      <sheetName val="기계경비시간당손료목록"/>
      <sheetName val="삼보지질"/>
      <sheetName val="일위대가단가표"/>
      <sheetName val="중기사용료산출근거"/>
      <sheetName val="단가산출2"/>
      <sheetName val="단가 및 재료비"/>
      <sheetName val="중기상찠"/>
      <sheetName val="중기손료"/>
      <sheetName val="공사원가계산서"/>
      <sheetName val="J01"/>
      <sheetName val="산근목록"/>
      <sheetName val="기준표"/>
      <sheetName val="단면 (2)"/>
      <sheetName val="안정계산"/>
      <sheetName val="단면검토"/>
      <sheetName val="합계"/>
      <sheetName val="토량1-1"/>
      <sheetName val="기초계산(Pmax)"/>
      <sheetName val="공종별산출내역서"/>
      <sheetName val="연결관암거"/>
      <sheetName val="설계서을"/>
      <sheetName val="여과지동"/>
      <sheetName val="기초자료"/>
      <sheetName val="품셈TABLE"/>
      <sheetName val="복선-직선"/>
      <sheetName val="점수계산1-2"/>
      <sheetName val="자재수량"/>
      <sheetName val="입력데이터"/>
      <sheetName val="트렌치집계"/>
      <sheetName val="고시단가"/>
      <sheetName val="차도부연장현황"/>
      <sheetName val="골조시행"/>
      <sheetName val="2.가정단면"/>
      <sheetName val="당초내역서"/>
      <sheetName val="옹벽(수량)"/>
      <sheetName val="7-2"/>
      <sheetName val="PumpSpec"/>
      <sheetName val="공사비_NDE"/>
      <sheetName val="단가(자재)"/>
      <sheetName val="단가(노임)"/>
      <sheetName val="기초목록"/>
      <sheetName val="장비일위대가2002하"/>
      <sheetName val="노임단가 (2)"/>
      <sheetName val="계장_품셈표"/>
      <sheetName val="노임단가_(2)"/>
      <sheetName val="일위대가(노임수정(완),_자재_및_물린단산수정필요)1"/>
      <sheetName val="시험비_단가1"/>
      <sheetName val="Sheet1_(2)1"/>
      <sheetName val="ITB COST"/>
      <sheetName val="본체"/>
      <sheetName val="참조 (2)"/>
      <sheetName val="참조"/>
      <sheetName val="수량산출서"/>
      <sheetName val="공정표첨부"/>
      <sheetName val="CT "/>
      <sheetName val="원가계산하도"/>
      <sheetName val="99노임기준"/>
      <sheetName val="철근총괄집계표"/>
      <sheetName val="단"/>
      <sheetName val="RING WALL"/>
      <sheetName val="변화치수"/>
      <sheetName val="000000"/>
      <sheetName val="Help"/>
      <sheetName val="단위중량"/>
      <sheetName val="순공사비"/>
      <sheetName val="공사원가계산"/>
      <sheetName val="이티입력"/>
      <sheetName val="차도조도계산"/>
      <sheetName val="바닥판"/>
      <sheetName val="4.중기단가산출"/>
      <sheetName val="1.물가시세표"/>
      <sheetName val="공사비내역서"/>
      <sheetName val="NAV000"/>
      <sheetName val="우수총괄표 (2)"/>
      <sheetName val="간지(2)"/>
      <sheetName val="우수수량집계"/>
      <sheetName val="간지(3)"/>
      <sheetName val="관기초집계"/>
      <sheetName val="관기초"/>
      <sheetName val="관로터파기"/>
      <sheetName val="우수연결관"/>
      <sheetName val="관로연장"/>
      <sheetName val="간지(4)"/>
      <sheetName val="맨홀수량집계표"/>
      <sheetName val="1호차도"/>
      <sheetName val="2호차도"/>
      <sheetName val="맨홀수량"/>
      <sheetName val="간지(5)"/>
      <sheetName val="날개벽집계"/>
      <sheetName val="날개벽D600"/>
      <sheetName val="날개벽D800"/>
      <sheetName val="날개벽도면"/>
      <sheetName val="간지(6)"/>
      <sheetName val="우수받이집수정집계"/>
      <sheetName val="우수받이재료"/>
      <sheetName val="우수받이토공"/>
      <sheetName val="집수정재료"/>
      <sheetName val="간지(7)"/>
      <sheetName val="간지(9)"/>
      <sheetName val="FOOTING단면력"/>
      <sheetName val="하수급견적대비"/>
      <sheetName val="매입"/>
      <sheetName val="포장수량"/>
      <sheetName val="woo(mac)"/>
      <sheetName val="자재목록"/>
      <sheetName val="중기목록"/>
      <sheetName val="단가목록"/>
      <sheetName val="주형"/>
      <sheetName val="1.설계기준"/>
      <sheetName val="1련박스"/>
      <sheetName val="도장"/>
      <sheetName val="토공개요"/>
      <sheetName val="토공(1)"/>
      <sheetName val="화성태안9공구내역(실행)"/>
      <sheetName val="연결임시"/>
      <sheetName val="집계"/>
      <sheetName val="설계서(본관)"/>
      <sheetName val="설계명세서-2"/>
      <sheetName val="CABdata"/>
      <sheetName val="예정공정표"/>
      <sheetName val="지진시"/>
      <sheetName val="AS포장복구 "/>
      <sheetName val="도로경계블럭연장조서"/>
      <sheetName val="원가계산서구조조정"/>
      <sheetName val="도로포장면적산출(1)"/>
      <sheetName val="관람석제출"/>
      <sheetName val="11.우각부 보강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  <sheetName val="대총괄"/>
      <sheetName val="주현(해보)"/>
      <sheetName val="주현(영광)"/>
      <sheetName val="터널조도"/>
      <sheetName val="음료실행"/>
      <sheetName val="옹벽1"/>
      <sheetName val="피벗테이블데이터분석"/>
      <sheetName val="적용단위길이"/>
      <sheetName val="(전기)설계예산서"/>
      <sheetName val="SE-611"/>
      <sheetName val="7단가"/>
      <sheetName val="횡배수관토공수량"/>
      <sheetName val="설계예산"/>
      <sheetName val="계산중"/>
      <sheetName val="산출내역서집계표"/>
      <sheetName val="CABLE SIZE-3"/>
      <sheetName val="tggwan(mac)"/>
      <sheetName val="슬래브1"/>
      <sheetName val="3.바닥판  "/>
      <sheetName val="INPUT(덕도방향-시점)"/>
      <sheetName val="교대시점"/>
      <sheetName val="static.cal"/>
      <sheetName val="JUCKEYK"/>
      <sheetName val="남양주부대"/>
      <sheetName val="INFO"/>
      <sheetName val="뚝토공"/>
      <sheetName val="3지구단위"/>
      <sheetName val="내역서(교량)전체"/>
      <sheetName val="기계경비일람"/>
      <sheetName val="금액내역서"/>
      <sheetName val="개요"/>
      <sheetName val="수문일1"/>
      <sheetName val="조도계산서 (도서)"/>
      <sheetName val="종배수단위_CON기초"/>
      <sheetName val="접속도로1"/>
      <sheetName val="소도3교"/>
      <sheetName val="산업"/>
      <sheetName val="기종별 합계"/>
      <sheetName val="견적단가"/>
      <sheetName val="배수공총괄_집계표(횡)1"/>
      <sheetName val="보차도경계석_조서1"/>
      <sheetName val="맨홀집계표_1"/>
      <sheetName val="전차선로_물량표1"/>
      <sheetName val="1-4-2_관(약)1"/>
      <sheetName val="pe이중벽관_(우수)1"/>
      <sheetName val="3련_BOX1"/>
      <sheetName val="옥외등신설"/>
      <sheetName val="저케CV22신설"/>
      <sheetName val="저케CV38신설"/>
      <sheetName val="저케CV8신설"/>
      <sheetName val="접지3종"/>
      <sheetName val="재료단가"/>
      <sheetName val="기준액"/>
      <sheetName val="간선계산"/>
      <sheetName val="L-type"/>
      <sheetName val="9GNG운반"/>
      <sheetName val="설계변경원가계산총괄표"/>
      <sheetName val="N賃率-職"/>
      <sheetName val="업무량"/>
      <sheetName val="치수표"/>
      <sheetName val="상계견적"/>
      <sheetName val="품목"/>
      <sheetName val="목차"/>
      <sheetName val="기본자료"/>
      <sheetName val="RangeObject"/>
      <sheetName val="220 (2)"/>
      <sheetName val="공통가설"/>
      <sheetName val="을지총괄"/>
      <sheetName val="일일작업보고"/>
      <sheetName val="용소리교"/>
      <sheetName val="계획금액"/>
      <sheetName val="X17-TOTAL"/>
      <sheetName val="공정표"/>
      <sheetName val="장비사양"/>
      <sheetName val="Front"/>
      <sheetName val="공내역"/>
      <sheetName val="1-최종안"/>
      <sheetName val="사업분석-분양가결정"/>
      <sheetName val="입력DATA"/>
      <sheetName val="noyim"/>
      <sheetName val="도면명"/>
      <sheetName val="자판실행"/>
      <sheetName val="이중벽PE관치수표"/>
      <sheetName val="계측제어설비"/>
      <sheetName val="가로등설치"/>
      <sheetName val="건축명"/>
      <sheetName val="기계명"/>
      <sheetName val="전기명"/>
      <sheetName val="토목명"/>
      <sheetName val="암거 제원표-1단계"/>
      <sheetName val="장척총괄"/>
      <sheetName val="합계금액"/>
      <sheetName val="투찰가"/>
      <sheetName val="목포방향"/>
      <sheetName val="노무비단가"/>
      <sheetName val="00상노임"/>
      <sheetName val="일위대가목록"/>
      <sheetName val="일위_파일"/>
      <sheetName val="초"/>
      <sheetName val="5.지반반력계수"/>
      <sheetName val="옹벽"/>
      <sheetName val="2000양배"/>
      <sheetName val="실행"/>
      <sheetName val="실행(ALT1)"/>
      <sheetName val="다곡2교"/>
      <sheetName val="공사요율산출표"/>
      <sheetName val="상세"/>
      <sheetName val="특별교실"/>
      <sheetName val="공사 총괄 내역서"/>
      <sheetName val="6공구(당초)"/>
      <sheetName val="교육종류"/>
      <sheetName val="EQT-ESTN"/>
      <sheetName val="총괄"/>
      <sheetName val="자재집게표 "/>
      <sheetName val="1-1합"/>
      <sheetName val="1-1오"/>
      <sheetName val="1-1우"/>
      <sheetName val="ygd1-2"/>
      <sheetName val="ygr1-3"/>
      <sheetName val="ygr1-2"/>
      <sheetName val="ygr1-4"/>
      <sheetName val="내#일산설치"/>
      <sheetName val="C3"/>
      <sheetName val="광양 3기 유입수"/>
      <sheetName val="평가내역"/>
      <sheetName val="통계연보"/>
      <sheetName val="통합"/>
      <sheetName val="가격조사서"/>
      <sheetName val="직재"/>
      <sheetName val="일위"/>
      <sheetName val="단위량당중기"/>
      <sheetName val="주공 갑지"/>
      <sheetName val="수목데이타"/>
      <sheetName val="빙축열"/>
      <sheetName val="ASCEandUBC"/>
      <sheetName val="가시설"/>
      <sheetName val="환경기계공정표 (3)"/>
      <sheetName val="대창(함평)-창열"/>
      <sheetName val="본실행경비"/>
      <sheetName val="원가data"/>
      <sheetName val="SAMPLE!"/>
      <sheetName val="2000년1차"/>
      <sheetName val="보온자재단가표"/>
      <sheetName val="견적서"/>
      <sheetName val="냉천부속동"/>
      <sheetName val="내역(원안-대안)"/>
      <sheetName val="실행내역 "/>
      <sheetName val="대비"/>
      <sheetName val="conclusion"/>
      <sheetName val="comparables"/>
      <sheetName val="Deduction"/>
      <sheetName val="other"/>
      <sheetName val="노임,재료비"/>
      <sheetName val="가시설공개요"/>
      <sheetName val="개인별조서"/>
      <sheetName val="하천제원"/>
      <sheetName val="날개벽수량표"/>
      <sheetName val="단위집계표"/>
      <sheetName val="일위합"/>
      <sheetName val="운반공"/>
      <sheetName val="중기사"/>
      <sheetName val="기계경"/>
      <sheetName val="노임단"/>
      <sheetName val="장비단"/>
      <sheetName val="자재단"/>
      <sheetName val="기계합"/>
      <sheetName val="상 부"/>
      <sheetName val="A1"/>
      <sheetName val="파이프류"/>
      <sheetName val="상부수량(1)"/>
      <sheetName val="횡배수관"/>
      <sheetName val="총괄설계내역서"/>
      <sheetName val="임금단가"/>
      <sheetName val="제경비"/>
      <sheetName val="총집계표"/>
      <sheetName val="토공A"/>
      <sheetName val="5부대시설물공간지"/>
      <sheetName val="1집계표"/>
      <sheetName val="2우수배제공"/>
      <sheetName val="관로토공집계"/>
      <sheetName val="우수관터파기산출"/>
      <sheetName val="우수관로조서"/>
      <sheetName val="원형맨홀재료집계"/>
      <sheetName val="원형맨홀산출근거"/>
      <sheetName val="원형맨홀평균높이및유출입"/>
      <sheetName val="L형측구재료집계 "/>
      <sheetName val="L형측구산출근거"/>
      <sheetName val="L형측구조서"/>
      <sheetName val="연결관토공"/>
      <sheetName val="우수받이조서"/>
      <sheetName val="집수정재료집계"/>
      <sheetName val="집수정산출근거"/>
      <sheetName val="콘크리트측구산출근거"/>
      <sheetName val="집수정조서"/>
      <sheetName val="3포장공"/>
      <sheetName val="내역서적용"/>
      <sheetName val="주요자재집계"/>
      <sheetName val="총괄수량"/>
      <sheetName val="그림"/>
      <sheetName val="4구조물깨기및헐기"/>
      <sheetName val="보도헐기"/>
      <sheetName val="여과기"/>
      <sheetName val="자동여과기중량"/>
      <sheetName val="관리사무소"/>
      <sheetName val="내역서적용수량 (지방도893)"/>
      <sheetName val="시점부교대"/>
      <sheetName val="전기공사"/>
      <sheetName val="96노임기준"/>
      <sheetName val="TYPE-A"/>
      <sheetName val="암거단위-1련"/>
      <sheetName val="연장및면적(좌측)"/>
      <sheetName val="물푸기집계"/>
      <sheetName val="관로구간산출(H)"/>
      <sheetName val="물푸기산근"/>
      <sheetName val="화산경계"/>
      <sheetName val="특수기호강도거푸집"/>
      <sheetName val="종배수관면벽신"/>
      <sheetName val="종배수관(신)"/>
      <sheetName val="MSG 수량"/>
      <sheetName val="구천"/>
      <sheetName val="지구단위계획"/>
      <sheetName val="평균터파기고(1-2,ASP)"/>
      <sheetName val="내역서(기계)"/>
      <sheetName val="수로단위수량"/>
      <sheetName val="내역서변경성원"/>
      <sheetName val="Data&amp;Result"/>
      <sheetName val="4.장비손료"/>
      <sheetName val="I一般比"/>
      <sheetName val="발주설계서(당초)"/>
      <sheetName val="토공총괄표"/>
      <sheetName val="산근1,2"/>
      <sheetName val="구조물"/>
      <sheetName val="단 box"/>
      <sheetName val="분석투자 내역(광명)"/>
      <sheetName val="2000전체분"/>
      <sheetName val="견적서-을지"/>
      <sheetName val="용집"/>
      <sheetName val="교각(P1)수량"/>
      <sheetName val="3.바닥판설계"/>
      <sheetName val="gvl"/>
      <sheetName val="당초계약"/>
      <sheetName val="토 적 표"/>
      <sheetName val="내역서-2"/>
      <sheetName val="시설일위"/>
      <sheetName val="도장수량(하1)"/>
      <sheetName val="상수도토공집계표"/>
      <sheetName val="표층포설및다짐"/>
      <sheetName val="DAN"/>
      <sheetName val="8-2.수량산출서_중형"/>
      <sheetName val="MFAB"/>
      <sheetName val="MFRT"/>
      <sheetName val="MPKG"/>
      <sheetName val="MPRD"/>
      <sheetName val="bi"/>
      <sheetName val="제출내역 (2)"/>
      <sheetName val="FAB_I"/>
      <sheetName val="80이상"/>
      <sheetName val="식재가격"/>
      <sheetName val="식재총괄"/>
      <sheetName val="공사내역"/>
      <sheetName val="COST"/>
      <sheetName val="현장관리비"/>
      <sheetName val="당초"/>
      <sheetName val="흄관기초"/>
      <sheetName val="新철폐복2"/>
      <sheetName val="新철폐복3"/>
      <sheetName val="동해title"/>
      <sheetName val="카렌스센터계량기설치공사"/>
      <sheetName val="TIE-IN"/>
      <sheetName val="포장공제집계"/>
      <sheetName val="MYUN(MAC)"/>
      <sheetName val="등록자료"/>
      <sheetName val="3.하중"/>
      <sheetName val="공정계획(내부계획25%,내부w.f)"/>
      <sheetName val="99총공사내역서"/>
      <sheetName val="RPF_일반수량(35m)"/>
      <sheetName val="지질조사"/>
      <sheetName val="M-MG1"/>
      <sheetName val="pvc vent"/>
      <sheetName val="총공사비집계표"/>
      <sheetName val="주요설비계산"/>
      <sheetName val="콘_재료분리(1)"/>
      <sheetName val="범례표"/>
      <sheetName val="교각별수량"/>
      <sheetName val="9902"/>
      <sheetName val="고재중량"/>
      <sheetName val="에너지요금"/>
      <sheetName val="토사(PE "/>
      <sheetName val="1_토총2"/>
      <sheetName val="2_관로집2"/>
      <sheetName val="3_구조물집계2"/>
      <sheetName val="4_포장공2"/>
      <sheetName val="5_부대공2"/>
      <sheetName val="6_주요자재대2"/>
      <sheetName val="7_폐기물2"/>
      <sheetName val="인구"/>
      <sheetName val="환경평가"/>
      <sheetName val="토적기초자료"/>
      <sheetName val="횡배수관설치현황"/>
      <sheetName val="Sensitivity"/>
      <sheetName val="해외(원화)"/>
      <sheetName val="투입집계표"/>
      <sheetName val="이형관재료표(A-L)"/>
      <sheetName val="토사(PE_x0009_"/>
      <sheetName val="포장복구집계"/>
      <sheetName val="5지구단위"/>
      <sheetName val="기계가격"/>
      <sheetName val="제경비최종"/>
      <sheetName val="LEGEND"/>
      <sheetName val="몰탈재료산출"/>
      <sheetName val="참고"/>
      <sheetName val="Baby일위대가"/>
      <sheetName val="토적(3차분)"/>
      <sheetName val="토량운반계산"/>
      <sheetName val="ɬ_x0000_栀㞠_x0000__x0000_Ā_x0000_윈월"/>
      <sheetName val="수안보-M쁂㞔 "/>
      <sheetName val="001"/>
      <sheetName val="참고자료"/>
      <sheetName val="부경대총괄내역서"/>
      <sheetName val="2.대외공문"/>
      <sheetName val="교대(A1)"/>
      <sheetName val="변경내역"/>
      <sheetName val="L_RPTA05_목록"/>
      <sheetName val="금액결정"/>
      <sheetName val="부대공자재집계표"/>
      <sheetName val="단가산출목록표"/>
      <sheetName val="1호철근량"/>
      <sheetName val="06 일위대가목록"/>
      <sheetName val="토적계산"/>
      <sheetName val="중기"/>
      <sheetName val="종배수관면벽구"/>
      <sheetName val="광산내역"/>
      <sheetName val="기계공사"/>
      <sheetName val="결정단가"/>
      <sheetName val="고양리"/>
      <sheetName val="삼곡리"/>
      <sheetName val="영천리"/>
      <sheetName val="4.2유효폭의 계산"/>
      <sheetName val="시중노임단가"/>
      <sheetName val="소방"/>
      <sheetName val=" 상부공통집계(총괄)"/>
      <sheetName val="내역서 "/>
      <sheetName val="준공평가"/>
      <sheetName val="화설내"/>
      <sheetName val="신길1동"/>
      <sheetName val="4.말뚝설계"/>
      <sheetName val="Macro(전선)"/>
      <sheetName val="연결관연장산출"/>
      <sheetName val="이름표"/>
      <sheetName val="조사자료"/>
      <sheetName val="수주현황2월"/>
      <sheetName val="영업총괄"/>
      <sheetName val="영업권1114"/>
      <sheetName val="부대공Ⅱ"/>
      <sheetName val="분뇨"/>
      <sheetName val="기계상쐄"/>
      <sheetName val="실행내က"/>
      <sheetName val="VST재료산출"/>
      <sheetName val="오정환"/>
      <sheetName val="COA-17"/>
      <sheetName val="C-18"/>
      <sheetName val="포설list원본"/>
      <sheetName val="중기내역"/>
      <sheetName val="SILICATE"/>
      <sheetName val="정보"/>
      <sheetName val="노임단가(2009_상)"/>
      <sheetName val="10_1_중기기초단가"/>
      <sheetName val="danga"/>
      <sheetName val="개별지가"/>
      <sheetName val="토지사정조서"/>
      <sheetName val="GRACE"/>
      <sheetName val="와동25-3(변경)"/>
      <sheetName val="약품설비"/>
      <sheetName val="제직재"/>
      <sheetName val="설직재-1"/>
      <sheetName val="제-노임"/>
      <sheetName val="조도계산"/>
      <sheetName val="예정(3)"/>
      <sheetName val="SIL98"/>
      <sheetName val="archi(본사)"/>
      <sheetName val="노임단가(2008.상)"/>
      <sheetName val="빙장비사양"/>
      <sheetName val="경비"/>
      <sheetName val="TB-내역서"/>
      <sheetName val="FAB별"/>
      <sheetName val="3.하중산정4.지耀⦓"/>
      <sheetName val="갑지(추정)"/>
      <sheetName val="노임단가(2008_x0000__x0000_畸"/>
      <sheetName val="토지조서"/>
      <sheetName val="첨부1"/>
      <sheetName val="세부내역(직접인건비)"/>
      <sheetName val="세부내역(직접경비)"/>
      <sheetName val="단가입력"/>
      <sheetName val="원가계산서(변경)"/>
      <sheetName val="공사비산출내역"/>
      <sheetName val="연수동"/>
      <sheetName val="CONCRETE"/>
      <sheetName val="설명서 "/>
      <sheetName val="입력단가"/>
      <sheetName val="보도경계블럭"/>
      <sheetName val="SLA_x0002_"/>
      <sheetName val="날개수량1.5"/>
      <sheetName val="제경비율"/>
      <sheetName val="산출집계"/>
      <sheetName val="1. 조명내역서(조명설치)"/>
      <sheetName val="2. 조명내역서(조명자재)"/>
      <sheetName val="일위대가집계표"/>
      <sheetName val="단중표"/>
      <sheetName val="거래처등록"/>
      <sheetName val="공사명등록"/>
      <sheetName val="은행코드"/>
      <sheetName val="다이꾸"/>
      <sheetName val="COMPRESSOR"/>
      <sheetName val="전기산출"/>
      <sheetName val="S-F4301"/>
      <sheetName val="activity"/>
      <sheetName val="SEISMIC"/>
      <sheetName val="Turki"/>
      <sheetName val="steel data sheet"/>
      <sheetName val="인월수표"/>
      <sheetName val="잡철물"/>
      <sheetName val="POOM_MOTO2"/>
      <sheetName val="정부노임"/>
      <sheetName val="현장관리비 산출내역"/>
      <sheetName val="안산기계장치"/>
      <sheetName val="건물"/>
      <sheetName val="최종계약서"/>
      <sheetName val="TABLE01"/>
      <sheetName val="옹벽철근"/>
      <sheetName val="백암비스타내역"/>
      <sheetName val="단락전류-A"/>
      <sheetName val="밸브설치"/>
      <sheetName val="setup"/>
      <sheetName val="부하놬졣/_x0000_"/>
      <sheetName val="부하⢬⌴　"/>
      <sheetName val="공무2과"/>
      <sheetName val="200"/>
      <sheetName val="일반토공견적"/>
      <sheetName val="사업총괄"/>
      <sheetName val="상반기손익차2총괄"/>
      <sheetName val="기본Data"/>
      <sheetName val="공사일위대가"/>
      <sheetName val="최적단면"/>
      <sheetName val="기초자료입橂"/>
      <sheetName val="1안"/>
      <sheetName val="[고양관재.XLS]부하놬졣/_x0000_"/>
      <sheetName val="시설물기초"/>
      <sheetName val="덕전리"/>
      <sheetName val="SOR纘$헾"/>
      <sheetName val="발주내역서"/>
      <sheetName val="단면치수"/>
      <sheetName val="공사설계"/>
      <sheetName val="관람데ԯ_x0000_"/>
      <sheetName val="관람데뀀轔"/>
      <sheetName val="SLAB&quot;1P"/>
      <sheetName val="SLAB&quot;1_x0000_"/>
      <sheetName val="맨홀"/>
      <sheetName val="포宰+"/>
      <sheetName val="참조(2)"/>
      <sheetName val="철집"/>
      <sheetName val="CRUDE RE-bar"/>
      <sheetName val="crude.SLAB RE-bar"/>
      <sheetName val="1"/>
      <sheetName val="산출기준 (2)"/>
      <sheetName val="아파트堀Ꮕ︀"/>
      <sheetName val="건설기계"/>
      <sheetName val="기초자재"/>
      <sheetName val="2000.11월설계내역"/>
      <sheetName val="21301동"/>
      <sheetName val="원가계산서 (2)"/>
      <sheetName val="공종별집계표"/>
      <sheetName val="공종별내역서"/>
      <sheetName val="중기단가목록"/>
      <sheetName val="중기단가산출서"/>
      <sheetName val="PARAMETER"/>
      <sheetName val="MEXICO-C"/>
      <sheetName val="노원열병합  건축공사기성내역서"/>
      <sheetName val="piping"/>
      <sheetName val="손익분기점 데이터"/>
      <sheetName val="단가산출서(기계)"/>
      <sheetName val="총수량집계표"/>
      <sheetName val="안전보건교육"/>
      <sheetName val="고가수조"/>
      <sheetName val="개거(철근,콘크리트)"/>
      <sheetName val="연습"/>
      <sheetName val="guard(mac)_x0000__x0000__x0000__x0000__x0000__x0000__x0000__x0000__x0000_ _x0000_㣬ǚ_x0000__x0004__x0000__x0000__x0000__x0000__x0000__x0000_"/>
      <sheetName val="내역서 제출"/>
      <sheetName val="암거"/>
      <sheetName val="노단"/>
      <sheetName val="단산"/>
      <sheetName val="명세"/>
      <sheetName val="일대"/>
      <sheetName val="부하"/>
      <sheetName val="변경집계표"/>
      <sheetName val="Sheet3"/>
      <sheetName val="BOQ(전체)"/>
      <sheetName val="전체내역"/>
      <sheetName val="경비_원본"/>
      <sheetName val="아파트"/>
      <sheetName val="투찰추정"/>
      <sheetName val="장비일위대가2002상"/>
      <sheetName val="2000,9월_일위"/>
      <sheetName val="0.단가"/>
      <sheetName val="차선도색수량집계"/>
      <sheetName val="PIPE"/>
      <sheetName val="FLANGE"/>
      <sheetName val="VALVE"/>
      <sheetName val="࠶IĂ"/>
      <sheetName val="cpm챠트"/>
      <sheetName val="업체별기성내역"/>
      <sheetName val="1000 DB구축 부표"/>
      <sheetName val="참조M"/>
      <sheetName val="국민연금표"/>
      <sheetName val="별표 "/>
      <sheetName val="철거현황"/>
      <sheetName val="기초일위"/>
      <sheetName val="식재일위"/>
      <sheetName val="기계내역서"/>
      <sheetName val="1차 내역서"/>
      <sheetName val="guard(mac)_x0000__x0000__x0000__x0000__x0000__x0000__x0000__x0000__x0000__x0009__x0000_㣬ǚ_x0000__x0004__x0000__x0000__x0000__x0000__x0000__x0000_"/>
      <sheetName val="해외"/>
      <sheetName val="전신환매도율"/>
      <sheetName val="도록겼계조서"/>
      <sheetName val="사다리"/>
      <sheetName val="설계총괄표"/>
      <sheetName val="TANK견적대지"/>
      <sheetName val="45,46"/>
      <sheetName val="현장관리비집계표"/>
      <sheetName val="노임단가자료"/>
      <sheetName val="설계가"/>
      <sheetName val="4)유동표"/>
      <sheetName val="c_balju"/>
      <sheetName val="환경일위대가"/>
      <sheetName val="MW-S"/>
      <sheetName val="MW-BM"/>
      <sheetName val="단가조사서 (2)"/>
      <sheetName val="예총"/>
      <sheetName val="원수조 거푸집"/>
      <sheetName val="원수조 기타"/>
      <sheetName val="표지 (2)"/>
      <sheetName val="L형옹벽측구"/>
      <sheetName val="기성공제요청서"/>
      <sheetName val="조내역"/>
      <sheetName val="물량집계"/>
      <sheetName val="Sheet3_(2)"/>
      <sheetName val="chart_update"/>
      <sheetName val="5_배수관로"/>
      <sheetName val="1호토공"/>
      <sheetName val="대가수량"/>
      <sheetName val="2@ BOX"/>
      <sheetName val="장비단가(010427)"/>
      <sheetName val="9811"/>
      <sheetName val="BEND LOSS"/>
      <sheetName val="96정변2"/>
      <sheetName val="적정심사"/>
      <sheetName val="지장물닑⿬_x0005_"/>
      <sheetName val="MBR9"/>
      <sheetName val="각형맨홀"/>
      <sheetName val="5_모델링"/>
      <sheetName val="일반전기"/>
      <sheetName val="D-623D"/>
      <sheetName val="BQ"/>
      <sheetName val="SULKEA"/>
      <sheetName val="조명일위"/>
      <sheetName val="토공계산서(부체도로)"/>
      <sheetName val="내역(정지)"/>
      <sheetName val="A2"/>
      <sheetName val="장비경비"/>
      <sheetName val="사진첩"/>
      <sheetName val="방호벽"/>
      <sheetName val="낙석방지책"/>
      <sheetName val="일반수량집계표"/>
      <sheetName val="중기기초자료"/>
      <sheetName val="역T형단위수량"/>
      <sheetName val="간접"/>
      <sheetName val="진접"/>
      <sheetName val="목재동바리"/>
      <sheetName val="20관리비율"/>
      <sheetName val="세목전체"/>
      <sheetName val="현장경비"/>
      <sheetName val="PVC접합개소_산출서4"/>
      <sheetName val="총괄집계_4"/>
      <sheetName val="날개벽철근집계_4"/>
      <sheetName val="산출근거(마산,_만천,_가례)4"/>
      <sheetName val="산출근거(가설도로_조성)4"/>
      <sheetName val="산출근거(가설도로_성토다짐)4"/>
      <sheetName val="산출근거(가설도로_살수)4"/>
      <sheetName val="산출근거(가설도로_유지보수)4"/>
      <sheetName val="1_토공집계4"/>
      <sheetName val="2_관대집계표4"/>
      <sheetName val="3_구조물공4"/>
      <sheetName val="4_포장공4"/>
      <sheetName val="5_부대공4"/>
      <sheetName val="6_주요자재대4"/>
      <sheetName val="7_폐기물집계4"/>
      <sheetName val="1_토총4"/>
      <sheetName val="2_관로집4"/>
      <sheetName val="3_구조물집계4"/>
      <sheetName val="7_폐기물4"/>
      <sheetName val="일위대가(노임수정(완),_자재_및_물린단산수정필요)4"/>
      <sheetName val="시험비_단가4"/>
      <sheetName val="배수공총괄_집계표(횡)4"/>
      <sheetName val="보차도경계석_조서4"/>
      <sheetName val="맨홀집계표_4"/>
      <sheetName val="데크수량집계표_(3)2"/>
      <sheetName val="1-4-2_관(약)4"/>
      <sheetName val="전차선로_물량표4"/>
      <sheetName val="Sheet1_(2)4"/>
      <sheetName val="pe이중벽관_(우수)4"/>
      <sheetName val="단면_(2)2"/>
      <sheetName val="5_정산서2"/>
      <sheetName val="토공_total2"/>
      <sheetName val="기초입력_DATA2"/>
      <sheetName val="공구원가계산"/>
      <sheetName val="보차도경계석집계恜Ⅎᘀ霏"/>
      <sheetName val="도로횡단-D300"/>
      <sheetName val="산출근거(가설_x0005__x0000__x0000__x0000__x0000_园"/>
      <sheetName val="주빔의 설계"/>
      <sheetName val="장비"/>
      <sheetName val="총괄표 "/>
      <sheetName val="000 단가"/>
      <sheetName val="1_설계조건"/>
      <sheetName val="5_소재"/>
      <sheetName val="3_2_3차처리시설"/>
      <sheetName val="건축집계"/>
      <sheetName val="3차공사비요약"/>
      <sheetName val="용산1(해보)"/>
      <sheetName val="토공수량산출"/>
      <sheetName val="토적계산서"/>
      <sheetName val="과천MAIN"/>
      <sheetName val="견적사양비교표"/>
      <sheetName val="제수변수량"/>
      <sheetName val="공기변수량"/>
      <sheetName val="일위대가(목록)"/>
      <sheetName val="산근(목록)"/>
      <sheetName val="이형관중량"/>
      <sheetName val="유입량"/>
      <sheetName val="도수로현황"/>
      <sheetName val="Control"/>
      <sheetName val="화재 탐지 설비"/>
      <sheetName val="IW-LIST"/>
      <sheetName val="적용노임"/>
      <sheetName val="일반자재"/>
      <sheetName val="간접1"/>
      <sheetName val="CAB_OD"/>
      <sheetName val="호남2"/>
      <sheetName val="수량명세서"/>
      <sheetName val="철거폐쇄현황"/>
      <sheetName val="1.재료집계"/>
      <sheetName val="재료집계표(1)"/>
      <sheetName val="2.토공"/>
      <sheetName val="토공수량집계표"/>
      <sheetName val="토적집계표"/>
      <sheetName val="A-LINE"/>
      <sheetName val="B-LINE"/>
      <sheetName val="C-LINE"/>
      <sheetName val="D-LINE"/>
      <sheetName val="E-LINE"/>
      <sheetName val="처리장토공"/>
      <sheetName val="맨홀깨기수량산출"/>
      <sheetName val="PE정화조철거수량산출"/>
      <sheetName val="3.오수관로공"/>
      <sheetName val="관로공재료집계"/>
      <sheetName val="하수관로수량산출"/>
      <sheetName val="하수관연장조서"/>
      <sheetName val="가정하수관수량산출"/>
      <sheetName val="터파기표준토공(비포장)"/>
      <sheetName val="터파기표준토공(콘크리트)"/>
      <sheetName val="터파기표준토공(ASP)"/>
      <sheetName val="터파기표준토공(비포장) (2)"/>
      <sheetName val="터파기표준토공(콘크리트) (2)"/>
      <sheetName val="소행맨홀토공단위수량"/>
      <sheetName val="가정하수관조서"/>
      <sheetName val="가정하수관토공조서"/>
      <sheetName val="가정하수관토공조서 (2)"/>
      <sheetName val="4.구조물공"/>
      <sheetName val="구조물공재료집계표"/>
      <sheetName val="구조물공수량집계표"/>
      <sheetName val="1)옹벽수량산출(H=2.5)"/>
      <sheetName val="옹벽단위수량(2.5)"/>
      <sheetName val="옹벽설치조서"/>
      <sheetName val="맨홀토공수량산출"/>
      <sheetName val="1호맨홀(비포장)"/>
      <sheetName val="1호맨홀(비포장,변경)"/>
      <sheetName val="1호맨홀(콘크리트)"/>
      <sheetName val="1호맨홀(콘크리트,변경)"/>
      <sheetName val="1호맨홀(아스콘덧씌우기)"/>
      <sheetName val="1호맨홀(아스콘덧씌우기,변경)"/>
      <sheetName val="관보호콘크리트수량산출"/>
      <sheetName val="환기구수량산출"/>
      <sheetName val="담장수량산출"/>
      <sheetName val="5.포장공"/>
      <sheetName val="포장공재료집계표"/>
      <sheetName val="ASP포장수량산출"/>
      <sheetName val="콘크리트포장수량산출"/>
      <sheetName val="포장복구면적"/>
      <sheetName val="콘크리트포장"/>
      <sheetName val="6.부대공"/>
      <sheetName val="7.L형옹벽식측구및기타"/>
      <sheetName val="측구집계표"/>
      <sheetName val="측구토공"/>
      <sheetName val="L형측구"/>
      <sheetName val="U형플륨관"/>
      <sheetName val="우수수량산출"/>
      <sheetName val="다이크"/>
      <sheetName val="흙막이"/>
      <sheetName val="맨홀방수"/>
      <sheetName val="입력자료(노무비)"/>
      <sheetName val="목교수량집계"/>
      <sheetName val="관로표지못수집"/>
      <sheetName val="관로표지못"/>
      <sheetName val="포장구간곡관부산근"/>
      <sheetName val="일위대가(교통성검토)"/>
      <sheetName val="일위총괄"/>
      <sheetName val="일대가(도시계획시설결정)"/>
      <sheetName val="보정율산정근거"/>
      <sheetName val="환경성 산출근거"/>
      <sheetName val="일위대가(사전환경성)"/>
      <sheetName val="요율적용(건설)"/>
      <sheetName val="재해성 산출근거"/>
      <sheetName val="일위대가(재해성검토)"/>
      <sheetName val="적성평가 산출근거"/>
      <sheetName val="일위대가(토지적성평가)"/>
      <sheetName val="안정성검토"/>
      <sheetName val="이형관"/>
      <sheetName val="옹벽기초자료"/>
      <sheetName val="현황산출서"/>
      <sheetName val="구조물공집계"/>
      <sheetName val="타기관"/>
      <sheetName val="자재단가비교표"/>
      <sheetName val="단가산출1"/>
      <sheetName val="총재료집계(보)"/>
      <sheetName val="환율"/>
      <sheetName val="기집"/>
      <sheetName val="NOMUBI"/>
      <sheetName val="sw1"/>
      <sheetName val="대림경상68억"/>
      <sheetName val="본사업"/>
      <sheetName val="표  지"/>
      <sheetName val="단가및재료_x0000_"/>
      <sheetName val="임시정보시트"/>
      <sheetName val="기술부 VENDOR LIST"/>
      <sheetName val="단가 "/>
      <sheetName val="횡배위치"/>
      <sheetName val="도대하도변경최종정산조경"/>
      <sheetName val="호표"/>
      <sheetName val="단위수땭〒_x0005_"/>
      <sheetName val="보도단위수량"/>
      <sheetName val="원가계산서(1공구)"/>
      <sheetName val="부대"/>
      <sheetName val="2-1. 경관조명 내역총괄표"/>
      <sheetName val="사  업  비  수  지  예  산  서"/>
      <sheetName val="106C0300"/>
      <sheetName val="백호׉_x0000_缀"/>
      <sheetName val="13.접속슬래브"/>
      <sheetName val="산출근거(가설도로_유_x0010__x0000_ఀ"/>
      <sheetName val="교대(A塀/墌/多"/>
      <sheetName val="[고양관재.XLS][고양관재.XLS]부하놬졣/_x0000_"/>
      <sheetName val="집수정"/>
      <sheetName val="일위대가︀ᇕ԰"/>
      <sheetName val="일위대가ﻎᇕ԰"/>
      <sheetName val="교대(A헾⾅_x0005__x0000_"/>
      <sheetName val="교대(A苘.茜.헾"/>
      <sheetName val="교대(A_x0005__x0000__x0000__x0000_"/>
      <sheetName val="교대(A興_x0017_艌_x0017_헾"/>
      <sheetName val="교대(A닑"/>
      <sheetName val="[고양관재.XLS]교대(A塀/墌/多"/>
      <sheetName val="일위대가Ⴐ"/>
      <sheetName val="교대(A_x0010_"/>
      <sheetName val="일위대가Ⴐ_x0000_倀椨"/>
      <sheetName val="부대공수량산출"/>
      <sheetName val="미결사항"/>
      <sheetName val="단가조사-1"/>
      <sheetName val="단가조사-2"/>
      <sheetName val="노임자재단가"/>
      <sheetName val="2001년계약내력출력분"/>
      <sheetName val="1차기성분내력"/>
      <sheetName val="규준틀"/>
      <sheetName val="3.골재원검토의견서 갑지"/>
      <sheetName val="견적서을"/>
      <sheetName val="현관"/>
      <sheetName val="부안일위"/>
      <sheetName val="2000노임기준"/>
      <sheetName val="노임이"/>
      <sheetName val="●수량(침구보관창고-21평)"/>
      <sheetName val="보정계수산정(1)"/>
      <sheetName val="보정계수산정(2)"/>
      <sheetName val="보정계수산정(3)"/>
      <sheetName val="저"/>
      <sheetName val="1.취수장"/>
      <sheetName val="PVC접합개소__x0005__x0000__x0000_"/>
      <sheetName val="PVC접합개소_懸_x0013_颙〒"/>
      <sheetName val="PVC접합개소_颙〒_x0005__x0000_"/>
      <sheetName val="직영2"/>
      <sheetName val="계약요청"/>
      <sheetName val="교대(A賠ͅ峕ħ㉈"/>
      <sheetName val="교대(A賠ͅ峕ħ⬘"/>
      <sheetName val="교대(A㏨+䃠ત汿"/>
      <sheetName val="교대(A汿せ_x0000__x0000_净"/>
      <sheetName val="b_ba㰀숦뀂"/>
      <sheetName val="b_baꜹ저"/>
      <sheetName val="5.1 단가비교표(분전반)"/>
      <sheetName val="5.2 단가비교표(CCTV, 방송, 주차관제, 타워폴)"/>
      <sheetName val="3. 단위내역목록"/>
      <sheetName val="6. 인건비"/>
      <sheetName val="[고양관재.XLS][고양관재.XLS]교대(A塀/墌/多"/>
      <sheetName val="노임단가(인쇄제외)"/>
      <sheetName val="환율및유가"/>
      <sheetName val="대우단가(풍산)"/>
      <sheetName val="제수"/>
      <sheetName val="마장"/>
      <sheetName val="시멘트,모래,자갈 및 골재산출표1"/>
      <sheetName val="2선재"/>
      <sheetName val="작성방법"/>
      <sheetName val="수량산출A"/>
      <sheetName val="A"/>
      <sheetName val="수로집계"/>
      <sheetName val="차선도색현황"/>
      <sheetName val="링크해지용"/>
      <sheetName val="형식 - 1-2-3"/>
      <sheetName val="참조-(1)"/>
      <sheetName val="교량전기"/>
      <sheetName val="수압시_x0000__x0000__x0005_"/>
      <sheetName val="내역표지"/>
      <sheetName val="원가계산서 "/>
      <sheetName val="NAI"/>
      <sheetName val="공주-교대(A1)"/>
      <sheetName val="1SPAN"/>
      <sheetName val="30집계표"/>
      <sheetName val="우수공,맨홀,집수정"/>
      <sheetName val="1ESC내역"/>
      <sheetName val="H PILE수량"/>
      <sheetName val="4.2.1 마루높이 검토"/>
      <sheetName val="입출재고현황 (2)"/>
      <sheetName val="설정"/>
      <sheetName val="보강토옹벽"/>
      <sheetName val="1호수량집계"/>
      <sheetName val="1호산출근거"/>
      <sheetName val="1호그리드"/>
      <sheetName val="2호수량집계"/>
      <sheetName val="2호산출근거"/>
      <sheetName val="2호그리드"/>
      <sheetName val="3호수량집계"/>
      <sheetName val="3호산출근거"/>
      <sheetName val="3호그리드"/>
      <sheetName val="그리드"/>
      <sheetName val="Strip"/>
      <sheetName val="기계설비-물가변동"/>
      <sheetName val="1월요청,실사(운용통보기준)"/>
      <sheetName val="FJ단가"/>
      <sheetName val="7.지층별제원"/>
      <sheetName val="매매"/>
      <sheetName val="보차도경계석수량"/>
      <sheetName val="A-8 PD(도로중앙)"/>
      <sheetName val="일위대가(노임수정(완),_자쌂ꬅ/_x0000_㠀þ_x0000__x0000_萀鶏쀚Ⱶ_x0000_"/>
      <sheetName val="일위대가(노임수정(완),_자쌉℅/_x0000__x0000_÷_x0000__x0000_儀遍ゾᩘ_x0000_"/>
      <sheetName val="양촌면도평리"/>
      <sheetName val="과업별 상세(계산 1)"/>
      <sheetName val="일위대가표 (2)"/>
      <sheetName val="고양관재.XLS"/>
      <sheetName val="대가표(품셈)"/>
      <sheetName val="조명율"/>
      <sheetName val="L형측구단위수량"/>
      <sheetName val="L형측구연장조서"/>
      <sheetName val="도로경계블럭단위수량"/>
      <sheetName val="도로경계블럭단위토공"/>
      <sheetName val="가로등"/>
      <sheetName val="견적시담(송포2공구)"/>
      <sheetName val="물량표"/>
      <sheetName val="내역(한신APT)"/>
      <sheetName val="스케즐"/>
      <sheetName val="인사자료총집계"/>
      <sheetName val="현장"/>
      <sheetName val="보차_x0002__x0000_рY_x0000__x0000__x0001_"/>
      <sheetName val="PRESS공사(을)"/>
      <sheetName val="TYPE-B 평균H"/>
      <sheetName val="산출근거(가설도로__x0007__x0000_Ԁ_x0000_怀鍶"/>
      <sheetName val="1단계"/>
      <sheetName val="재료집계"/>
      <sheetName val="산근1(인건비)"/>
      <sheetName val="공기"/>
      <sheetName val="1호맨홀자연토공"/>
      <sheetName val="Pjny"/>
      <sheetName val="가. 노임단가"/>
      <sheetName val="내역서(기성청구)"/>
      <sheetName val="정공공사"/>
      <sheetName val="투찰금액"/>
      <sheetName val="수자재단위邰"/>
      <sheetName val="국공유지및사유지"/>
      <sheetName val="측구터파기공수량집계"/>
      <sheetName val="배수공 시멘트 및 골재량 산출"/>
      <sheetName val="구조물터파기수량집계"/>
      <sheetName val="기둥(하중)"/>
      <sheetName val="대3류 "/>
      <sheetName val="직영(직영)"/>
      <sheetName val="정화조"/>
      <sheetName val="토공(완충)"/>
      <sheetName val="A4"/>
      <sheetName val="수수료율표"/>
      <sheetName val="본공사"/>
      <sheetName val="J直材4"/>
      <sheetName val="산수배수"/>
      <sheetName val="포薘%"/>
      <sheetName val="포_x0005__x0000_"/>
      <sheetName val="C.배수관공"/>
      <sheetName val="흄관수량"/>
    </sheetNames>
    <sheetDataSet>
      <sheetData sheetId="0" refreshError="1">
        <row r="24">
          <cell r="B24" t="str">
            <v>수평곡관</v>
          </cell>
          <cell r="C24" t="str">
            <v>D=100×11¼˚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C25" t="str">
            <v>D=150×11¼˚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C26" t="str">
            <v>D=100×11¼˚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C27" t="str">
            <v>D=100×22½˚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C28" t="str">
            <v>D=150×22½˚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C29" t="str">
            <v>D=100×22½˚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C30" t="str">
            <v>D=100×45˚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C31" t="str">
            <v>D=150×45˚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C32" t="str">
            <v>D=100×45˚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C33" t="str">
            <v>D=100×90˚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C34" t="str">
            <v>D=100×90˚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C35" t="str">
            <v>D=100×90˚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C36" t="str">
            <v>D=100×100</v>
          </cell>
          <cell r="E36">
            <v>5</v>
          </cell>
        </row>
        <row r="37">
          <cell r="B37" t="str">
            <v>소켓플랜지T형관</v>
          </cell>
          <cell r="C37" t="str">
            <v>D=100×100</v>
          </cell>
          <cell r="E37">
            <v>5</v>
          </cell>
        </row>
        <row r="38">
          <cell r="B38" t="str">
            <v>소켓플랜지T형관</v>
          </cell>
          <cell r="C38" t="str">
            <v>D=100×100</v>
          </cell>
          <cell r="E38">
            <v>6</v>
          </cell>
        </row>
        <row r="39">
          <cell r="B39" t="str">
            <v>소켓T형관</v>
          </cell>
          <cell r="C39" t="str">
            <v>D=100×100</v>
          </cell>
          <cell r="E39">
            <v>4</v>
          </cell>
        </row>
        <row r="40">
          <cell r="B40" t="str">
            <v>소켓T형관</v>
          </cell>
          <cell r="C40" t="str">
            <v>D=100×100</v>
          </cell>
          <cell r="E40">
            <v>5</v>
          </cell>
        </row>
        <row r="41">
          <cell r="B41" t="str">
            <v>소켓T형관</v>
          </cell>
          <cell r="C41" t="str">
            <v>D=100×100</v>
          </cell>
          <cell r="E41">
            <v>8</v>
          </cell>
        </row>
        <row r="42">
          <cell r="B42" t="str">
            <v>이 음 관</v>
          </cell>
          <cell r="C42" t="str">
            <v>D=80</v>
          </cell>
          <cell r="E42">
            <v>9</v>
          </cell>
        </row>
        <row r="43">
          <cell r="B43" t="str">
            <v>이 음 관</v>
          </cell>
          <cell r="C43" t="str">
            <v>D=100</v>
          </cell>
          <cell r="E43">
            <v>10</v>
          </cell>
        </row>
        <row r="44">
          <cell r="B44" t="str">
            <v>이 음 관</v>
          </cell>
          <cell r="C44" t="str">
            <v>D=150</v>
          </cell>
          <cell r="E44">
            <v>12</v>
          </cell>
        </row>
        <row r="45">
          <cell r="B45" t="str">
            <v>이 음 관</v>
          </cell>
          <cell r="C45" t="str">
            <v>D=200</v>
          </cell>
          <cell r="E45">
            <v>18</v>
          </cell>
        </row>
        <row r="46">
          <cell r="B46" t="str">
            <v>이 음 관</v>
          </cell>
          <cell r="C46" t="str">
            <v>D=250</v>
          </cell>
          <cell r="E46">
            <v>25</v>
          </cell>
        </row>
        <row r="47">
          <cell r="B47" t="str">
            <v>이 음 관</v>
          </cell>
          <cell r="C47" t="str">
            <v>D=300</v>
          </cell>
          <cell r="E47">
            <v>34</v>
          </cell>
        </row>
        <row r="48">
          <cell r="B48" t="str">
            <v>플랜지관</v>
          </cell>
          <cell r="C48" t="str">
            <v>D=80</v>
          </cell>
          <cell r="E48">
            <v>7.9</v>
          </cell>
        </row>
        <row r="49">
          <cell r="B49" t="str">
            <v>플랜지관</v>
          </cell>
          <cell r="C49" t="str">
            <v>D=100</v>
          </cell>
          <cell r="E49">
            <v>9.6</v>
          </cell>
        </row>
        <row r="50">
          <cell r="B50" t="str">
            <v>플랜지관</v>
          </cell>
          <cell r="C50" t="str">
            <v>D=150</v>
          </cell>
          <cell r="E50">
            <v>15.6</v>
          </cell>
        </row>
        <row r="51">
          <cell r="B51" t="str">
            <v>플랜지관</v>
          </cell>
          <cell r="C51" t="str">
            <v>D=200</v>
          </cell>
          <cell r="E51">
            <v>22.5</v>
          </cell>
        </row>
        <row r="52">
          <cell r="B52" t="str">
            <v>플랜지관</v>
          </cell>
          <cell r="C52" t="str">
            <v>D=250</v>
          </cell>
          <cell r="E52">
            <v>31.5</v>
          </cell>
        </row>
        <row r="53">
          <cell r="B53" t="str">
            <v>플랜지관</v>
          </cell>
          <cell r="C53" t="str">
            <v>D=300</v>
          </cell>
          <cell r="E53">
            <v>41.5</v>
          </cell>
        </row>
        <row r="54">
          <cell r="B54" t="str">
            <v>제 수 변</v>
          </cell>
          <cell r="C54" t="str">
            <v>D=80</v>
          </cell>
          <cell r="E54">
            <v>42</v>
          </cell>
        </row>
        <row r="55">
          <cell r="B55" t="str">
            <v>제 수 변</v>
          </cell>
          <cell r="C55" t="str">
            <v>D=100</v>
          </cell>
          <cell r="E55">
            <v>50</v>
          </cell>
        </row>
        <row r="56">
          <cell r="B56" t="str">
            <v>제 수 변</v>
          </cell>
          <cell r="C56" t="str">
            <v>D=150</v>
          </cell>
          <cell r="E56">
            <v>90</v>
          </cell>
        </row>
        <row r="57">
          <cell r="B57" t="str">
            <v>제 수 변</v>
          </cell>
          <cell r="C57" t="str">
            <v>D=200</v>
          </cell>
          <cell r="E57">
            <v>140</v>
          </cell>
        </row>
        <row r="58">
          <cell r="B58" t="str">
            <v>제 수 변</v>
          </cell>
          <cell r="C58" t="str">
            <v>D=300</v>
          </cell>
          <cell r="E58">
            <v>280</v>
          </cell>
        </row>
        <row r="59">
          <cell r="B59" t="str">
            <v>공 기 변</v>
          </cell>
          <cell r="C59" t="str">
            <v>D=80</v>
          </cell>
          <cell r="E59">
            <v>94</v>
          </cell>
        </row>
        <row r="60">
          <cell r="B60" t="str">
            <v>공 기 변</v>
          </cell>
          <cell r="C60" t="str">
            <v>D=100</v>
          </cell>
          <cell r="E60">
            <v>110</v>
          </cell>
        </row>
        <row r="61">
          <cell r="B61" t="str">
            <v>단    관</v>
          </cell>
          <cell r="C61" t="str">
            <v>D=80</v>
          </cell>
          <cell r="E61">
            <v>13.5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C62" t="str">
            <v>D=100</v>
          </cell>
          <cell r="E62">
            <v>16.399999999999999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C63" t="str">
            <v>D=100</v>
          </cell>
          <cell r="E63">
            <v>16.399999999999999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C64" t="str">
            <v>D=100</v>
          </cell>
          <cell r="E64">
            <v>16.399999999999999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C65" t="str">
            <v>D=100</v>
          </cell>
          <cell r="E65">
            <v>16.399999999999999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C66" t="str">
            <v>D=100</v>
          </cell>
          <cell r="E66">
            <v>16.399999999999999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C67" t="str">
            <v>D=100</v>
          </cell>
          <cell r="E67">
            <v>16.399999999999999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C68" t="str">
            <v>D=100</v>
          </cell>
          <cell r="E68">
            <v>16.399999999999999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C69" t="str">
            <v>D=125</v>
          </cell>
          <cell r="E69">
            <v>21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C70" t="str">
            <v>D=150</v>
          </cell>
          <cell r="E70">
            <v>25.3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C71" t="str">
            <v>D=200</v>
          </cell>
          <cell r="E71">
            <v>33.799999999999997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C72" t="str">
            <v>D=250</v>
          </cell>
          <cell r="E72">
            <v>44.3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C73" t="str">
            <v>D=300</v>
          </cell>
          <cell r="E73">
            <v>56.3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C74" t="str">
            <v>D=350</v>
          </cell>
          <cell r="E74">
            <v>69.599999999999994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C75" t="str">
            <v>D=400</v>
          </cell>
          <cell r="E75">
            <v>83.7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C76" t="str">
            <v>D=450</v>
          </cell>
          <cell r="E76">
            <v>98.5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C77" t="str">
            <v>D=500</v>
          </cell>
          <cell r="E77">
            <v>115.6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C78" t="str">
            <v>D=600</v>
          </cell>
          <cell r="E78">
            <v>152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C79" t="str">
            <v>D=700</v>
          </cell>
          <cell r="E79">
            <v>193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C80" t="str">
            <v>D=800</v>
          </cell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C81" t="str">
            <v>D=900</v>
          </cell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C82" t="str">
            <v>D=1000</v>
          </cell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C83" t="str">
            <v>D=1100</v>
          </cell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C84" t="str">
            <v>D=1200</v>
          </cell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/>
      <sheetData sheetId="343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/>
      <sheetData sheetId="351"/>
      <sheetData sheetId="352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/>
      <sheetData sheetId="530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/>
      <sheetData sheetId="557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/>
      <sheetData sheetId="684"/>
      <sheetData sheetId="685" refreshError="1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/>
      <sheetData sheetId="1693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/>
      <sheetData sheetId="2014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/>
      <sheetData sheetId="2040" refreshError="1"/>
      <sheetData sheetId="2041" refreshError="1"/>
      <sheetData sheetId="2042"/>
      <sheetData sheetId="2043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기준"/>
      <sheetName val="SLAB"/>
      <sheetName val="유효폭"/>
      <sheetName val="단면특성치"/>
      <sheetName val="주형"/>
      <sheetName val="단면력,SHOE"/>
      <sheetName val="주형검토"/>
      <sheetName val="2차응력검토"/>
      <sheetName val="SPLICE검토"/>
      <sheetName val="보강재검토"/>
      <sheetName val="DIAPHRAGM"/>
      <sheetName val="전단연결재"/>
      <sheetName val="STR.CRO설계"/>
      <sheetName val="CRO설계 (2)"/>
      <sheetName val="피로"/>
      <sheetName val="신축이음"/>
      <sheetName val="솟음량"/>
      <sheetName val="처짐검토"/>
      <sheetName val="2차응력모멘트"/>
      <sheetName val="SPLICE검토(OLD)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1.설계기준"/>
      <sheetName val="2.단면형상"/>
      <sheetName val="3.바닥판설계"/>
      <sheetName val="3.바닥판설계(2)"/>
      <sheetName val="8.보강재-플랜지"/>
      <sheetName val="8.보강재-복부판"/>
      <sheetName val="8.보강재-하중집중점-교대1"/>
      <sheetName val="8.보강재-하중집중점-교각4,10"/>
      <sheetName val="8.보강재-하중집중점-교각5,9"/>
      <sheetName val="8.보강재-하중집중점-교각6,7,8"/>
      <sheetName val="8.보강재-다이아프레임"/>
      <sheetName val="8.보강재-다이아프레임 (2)"/>
      <sheetName val="10.전단연결재-주형1"/>
      <sheetName val="10.전단연결재-주형2"/>
      <sheetName val="11.가로보-표준-내부"/>
      <sheetName val="11.가로보-확폭-내부"/>
      <sheetName val="11.가로보-캔틸레버-보도"/>
      <sheetName val="11.가로보-캔틸레버-차도"/>
      <sheetName val="11.가로보-지점부"/>
      <sheetName val="12.용접"/>
      <sheetName val="12.용접응력"/>
      <sheetName val="13.피로"/>
      <sheetName val="15.신축량산정"/>
      <sheetName val="11.가로보-주형2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옹벽및보강토옹벽"/>
      <sheetName val="rc rahmen"/>
      <sheetName val="rpf beam"/>
      <sheetName val="psc beam"/>
      <sheetName val="STBOX"/>
    </sheetNames>
    <sheetDataSet>
      <sheetData sheetId="0" refreshError="1"/>
      <sheetData sheetId="1"/>
      <sheetData sheetId="2"/>
      <sheetData sheetId="3"/>
      <sheetData sheetId="4"/>
      <sheetData sheetId="5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tggwan(mac)"/>
      <sheetName val="T형( 파일기초) 공현1교"/>
      <sheetName val="깨기"/>
      <sheetName val="우각부보강"/>
      <sheetName val="공량산출서"/>
      <sheetName val="중산교"/>
      <sheetName val="STEEL BOX 단면설계(SEC.8)"/>
      <sheetName val="내역"/>
      <sheetName val="내역서"/>
      <sheetName val="기성내역서"/>
      <sheetName val="하수급견적대비"/>
      <sheetName val="단가비교표"/>
      <sheetName val="실행철강하도"/>
      <sheetName val="t형"/>
      <sheetName val="우수"/>
      <sheetName val="토사(PE)"/>
      <sheetName val="충주"/>
      <sheetName val="위치조서"/>
      <sheetName val="설계예산서"/>
      <sheetName val="부대내역"/>
      <sheetName val="BSD (2)"/>
      <sheetName val="화재 탐지 설비"/>
      <sheetName val="Macro(차단기)"/>
      <sheetName val="터파기및재료"/>
      <sheetName val="수량산출서-2"/>
      <sheetName val="단가"/>
      <sheetName val="노임"/>
      <sheetName val="토공계산"/>
      <sheetName val="화재_탐지_설비"/>
      <sheetName val="3차설계"/>
      <sheetName val="3.바닥판설계"/>
      <sheetName val="조명시설"/>
      <sheetName val="당초"/>
      <sheetName val="DATE"/>
      <sheetName val="자재단가_사급"/>
      <sheetName val="노임단가"/>
      <sheetName val="중기적산목록"/>
      <sheetName val="N賃率-職"/>
      <sheetName val="Sheet1"/>
      <sheetName val="설계"/>
      <sheetName val="FOOTING단면력"/>
      <sheetName val="통합"/>
      <sheetName val="토목내역서"/>
      <sheetName val="수량산출"/>
      <sheetName val="DATA"/>
      <sheetName val="데이타"/>
      <sheetName val="5.정산서"/>
      <sheetName val="1.설계기준"/>
      <sheetName val="주형"/>
      <sheetName val="원가계산서"/>
      <sheetName val="과천MAIN"/>
      <sheetName val="안정검토(온1)"/>
      <sheetName val="VXXXXXXX"/>
      <sheetName val="#REF"/>
      <sheetName val="설계조건"/>
      <sheetName val="일위_파일"/>
      <sheetName val="일위대가"/>
      <sheetName val="Sheet2"/>
      <sheetName val="빗물받이(910-510-410)"/>
      <sheetName val="NYS"/>
      <sheetName val="BOX"/>
      <sheetName val="8.석축단위(H=1.5M)"/>
      <sheetName val="노무비"/>
      <sheetName val="Sheet17"/>
      <sheetName val="INPUT"/>
      <sheetName val="단위수량산출"/>
      <sheetName val="토공분배표"/>
      <sheetName val="변압기 및 발전기 용량"/>
      <sheetName val="실행내역 "/>
      <sheetName val="조명율표"/>
      <sheetName val="갑지(추정)"/>
      <sheetName val="98지급계획"/>
      <sheetName val="세목전체"/>
      <sheetName val="POOM_MOTO"/>
      <sheetName val="POOM_MOTO2"/>
      <sheetName val="용량(1-2)"/>
      <sheetName val="IT-BAT"/>
      <sheetName val="데리네이타현황"/>
      <sheetName val="Sheet1 (2)"/>
      <sheetName val="날개벽"/>
      <sheetName val="하남내역"/>
      <sheetName val="2연BOX"/>
      <sheetName val="입력데이타"/>
      <sheetName val="STBOX"/>
      <sheetName val="재료단가"/>
      <sheetName val="제출내역 (2)"/>
      <sheetName val="여흥"/>
      <sheetName val="갑지1"/>
      <sheetName val="손익현황"/>
      <sheetName val="단가 및 재료비"/>
      <sheetName val="중기사용료산출근거"/>
      <sheetName val="을"/>
      <sheetName val="총괄집계표"/>
      <sheetName val="표층포설및다짐"/>
      <sheetName val="자재단가비교표"/>
      <sheetName val="기존도수로깨기"/>
      <sheetName val="POWER"/>
      <sheetName val="남양시작동자105노65기1.3화1.2"/>
      <sheetName val="산출근거"/>
      <sheetName val="WORK"/>
      <sheetName val="총괄설계내역서"/>
      <sheetName val="차액보증"/>
      <sheetName val="보차도경계석"/>
      <sheetName val="재료값"/>
      <sheetName val="집수정현황"/>
      <sheetName val="LEGEND"/>
      <sheetName val="총괄내역서"/>
      <sheetName val="공사개요"/>
      <sheetName val="기둥(원형)"/>
      <sheetName val="Tenants"/>
      <sheetName val="영업소실적"/>
      <sheetName val="입출재고현황 (2)"/>
      <sheetName val="가설공사비"/>
      <sheetName val="여과지동"/>
      <sheetName val="기초자료"/>
      <sheetName val="가공비"/>
      <sheetName val="자재조서"/>
      <sheetName val="내역서적용수량 (지방도893)"/>
      <sheetName val="포장공"/>
      <sheetName val="설계개요"/>
      <sheetName val="포장면적산출"/>
      <sheetName val="이토변실(A3-LINE)"/>
      <sheetName val="진주방향"/>
      <sheetName val="2"/>
      <sheetName val="아스팔트포장"/>
      <sheetName val="COPING"/>
      <sheetName val="INPUTDATA"/>
      <sheetName val="VXXXXX"/>
      <sheetName val="우수공"/>
      <sheetName val="수안보-MBR1"/>
      <sheetName val="단가및재료비"/>
      <sheetName val="박스토공"/>
      <sheetName val="기준표"/>
      <sheetName val="보호공"/>
      <sheetName val="05 BOX"/>
      <sheetName val="02 SLAB"/>
      <sheetName val="운동장 (2)"/>
      <sheetName val="Excel"/>
      <sheetName val="foxz"/>
      <sheetName val="Sheet3"/>
      <sheetName val="BID"/>
      <sheetName val="ⴭⴭⴭ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tggwan(mac)"/>
      <sheetName val="T형( 파일기초) 공현1교"/>
      <sheetName val="깨기"/>
      <sheetName val="토사(PE)"/>
      <sheetName val="터파기및재료"/>
      <sheetName val="05 BOX"/>
      <sheetName val="02 SLAB"/>
      <sheetName val="설계"/>
      <sheetName val="FOOTING단면력"/>
      <sheetName val="VXXXXXXX"/>
      <sheetName val="#REF"/>
      <sheetName val="입찰안"/>
      <sheetName val="설계조건"/>
      <sheetName val="물가시세"/>
      <sheetName val="MOTOR"/>
      <sheetName val="당초"/>
      <sheetName val="토공분배표"/>
      <sheetName val="중산교"/>
      <sheetName val="DATA"/>
      <sheetName val="화재 탐지 설비"/>
      <sheetName val="출력X"/>
      <sheetName val="직노"/>
      <sheetName val="수안보-MBR1"/>
      <sheetName val="STEEL BOX 단면설계(SEC.8)"/>
      <sheetName val="우각부보강"/>
      <sheetName val="실행철강하도"/>
      <sheetName val="001"/>
      <sheetName val="내역서"/>
      <sheetName val="Sheet1 (2)"/>
      <sheetName val="교각1"/>
      <sheetName val="대가2(원본)"/>
      <sheetName val="토지조서"/>
      <sheetName val="COPING"/>
      <sheetName val="주형"/>
      <sheetName val="자재비"/>
      <sheetName val="3.바닥판설계"/>
      <sheetName val="VXXXXX"/>
      <sheetName val="Sheet2"/>
      <sheetName val="우수"/>
      <sheetName val="기초자료"/>
      <sheetName val="표지"/>
      <sheetName val="가설공사비"/>
      <sheetName val="공사요율"/>
      <sheetName val="설계개요"/>
      <sheetName val="구조물철거타공정이월"/>
      <sheetName val="표층포설및다짐"/>
      <sheetName val="노임"/>
      <sheetName val="잡비계산"/>
      <sheetName val="자재"/>
      <sheetName val="중기"/>
      <sheetName val="기둥(원형)"/>
      <sheetName val="원가"/>
      <sheetName val="STBOX"/>
      <sheetName val="데리네이타현황"/>
      <sheetName val="단면가정"/>
      <sheetName val="DATE"/>
      <sheetName val="과천MAIN"/>
      <sheetName val="노무비"/>
      <sheetName val="3련 BOX"/>
      <sheetName val="내역"/>
      <sheetName val="Sheet1"/>
      <sheetName val="집계표"/>
      <sheetName val="터널조도"/>
      <sheetName val="서울대규장각(가시설흙막이)"/>
      <sheetName val="공사개요"/>
      <sheetName val="날개벽"/>
      <sheetName val="Tenants"/>
      <sheetName val="단면치수"/>
      <sheetName val="대비"/>
      <sheetName val="guard(mac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tggwan(mac)"/>
      <sheetName val="가시설수량"/>
      <sheetName val="데리네이타현황"/>
      <sheetName val="입력데이타"/>
      <sheetName val="입상내역"/>
      <sheetName val="플랜트 설치"/>
      <sheetName val="STEEL BOX 단면설계(SEC.8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자재집계"/>
      <sheetName val="수량 집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수량산출"/>
      <sheetName val="터파기및재료"/>
      <sheetName val="재료값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설건물"/>
      <sheetName val="시추조사비"/>
      <sheetName val="측량조사수량산출근거"/>
      <sheetName val="측량수량집계"/>
      <sheetName val="가도공"/>
      <sheetName val="precast"/>
      <sheetName val="감독차량비"/>
      <sheetName val="시험비(선정)"/>
      <sheetName val="시험비(관리)"/>
      <sheetName val="교통관리비"/>
      <sheetName val="가도표지판"/>
      <sheetName val="suk(mac)"/>
      <sheetName val="내역서"/>
      <sheetName val="토공유동표-순성토"/>
      <sheetName val="타공종이기수량집계"/>
      <sheetName val="공종별이월수량"/>
      <sheetName val="토적집계표-1"/>
      <sheetName val="토적집계표-2"/>
      <sheetName val="흙운반집계표"/>
      <sheetName val="흙운반"/>
      <sheetName val="순성토및사토집계표"/>
      <sheetName val="규준틀설치집계표"/>
      <sheetName val="규준틀설치"/>
      <sheetName val="EPS수량집계"/>
      <sheetName val="EPS계산서"/>
      <sheetName val="법면보호공집계표"/>
      <sheetName val="가보호망"/>
      <sheetName val="총괄자재집계"/>
      <sheetName val="건설폐기물처리"/>
      <sheetName val="구조물철거집계"/>
      <sheetName val="기존구조물 깨기"/>
      <sheetName val="측구철거"/>
      <sheetName val="기존포장(ASP)깨기 집계"/>
      <sheetName val="기존포장(ASP)절단"/>
      <sheetName val="보도철거"/>
      <sheetName val="표지판철거"/>
      <sheetName val="가로등,가로수이설"/>
      <sheetName val="가옥철거"/>
      <sheetName val="말뚝지지력산정"/>
      <sheetName val="1.설계조건"/>
      <sheetName val="간지"/>
      <sheetName val="BOQ"/>
      <sheetName val="토공유동표"/>
      <sheetName val="토공집계표"/>
      <sheetName val="순성토"/>
      <sheetName val="흙운반(1)"/>
      <sheetName val="흙운반(2)"/>
      <sheetName val="흙운반(도쟈,덤프)"/>
      <sheetName val="타공종이기수량"/>
      <sheetName val="규준틀집계표"/>
      <sheetName val="토공내역서적용수량"/>
      <sheetName val="법면보호공수량집계"/>
      <sheetName val="깨기수량집계 )"/>
      <sheetName val="xxxxxx"/>
      <sheetName val="Ⅰ.수량명세서"/>
      <sheetName val="Ⅱ.자재집계표"/>
      <sheetName val="구입(레미콘)"/>
      <sheetName val="배수공철근집계표"/>
      <sheetName val="몰   탈"/>
      <sheetName val="타공종 이월수량"/>
      <sheetName val="DATE"/>
      <sheetName val="보차도경계석"/>
      <sheetName val="터파기및재료"/>
      <sheetName val="토공정보"/>
      <sheetName val="3BL공동구 수량"/>
      <sheetName val="ABUT수량-A1"/>
      <sheetName val="tggwan(mac)"/>
      <sheetName val="수량집계"/>
      <sheetName val="기존포장 깨기 수량 집계표"/>
      <sheetName val="배수구조물 깨기 수량 집계표"/>
      <sheetName val="단위1"/>
      <sheetName val="단위수량 (2)"/>
      <sheetName val="버스"/>
      <sheetName val="가로수집계"/>
      <sheetName val="가록수제"/>
      <sheetName val="S0"/>
      <sheetName val="INPUT"/>
      <sheetName val="현장"/>
      <sheetName val="주차구획선수량"/>
      <sheetName val="SG"/>
      <sheetName val="3도로"/>
      <sheetName val="수량산출서"/>
      <sheetName val="노임단가"/>
      <sheetName val="일위"/>
      <sheetName val="Sheet17"/>
      <sheetName val="포장총괄집계표"/>
      <sheetName val="Sheet1"/>
      <sheetName val="1.설계기준"/>
      <sheetName val="5.3 단면가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근거"/>
      <sheetName val="깨기집계"/>
      <sheetName val="주택"/>
      <sheetName val="부대"/>
    </sheetNames>
    <sheetDataSet>
      <sheetData sheetId="0" refreshError="1">
        <row r="6">
          <cell r="J6">
            <v>0.25</v>
          </cell>
        </row>
      </sheetData>
      <sheetData sheetId="1"/>
      <sheetData sheetId="2"/>
      <sheetData sheetId="3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DATE"/>
      <sheetName val="우각부보강"/>
      <sheetName val="공사비"/>
      <sheetName val="Sheet1"/>
      <sheetName val="산출근거"/>
      <sheetName val="집수정(600-700)"/>
      <sheetName val="계수시트"/>
      <sheetName val="원가계산서"/>
      <sheetName val="경계석"/>
      <sheetName val="중산교"/>
      <sheetName val="가도공"/>
      <sheetName val="기기리스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1.설계조건"/>
      <sheetName val="2. 단면형상"/>
      <sheetName val="2. 단면형상 (2)"/>
      <sheetName val="3. 바닥판"/>
      <sheetName val="3. 바닥판 (2)"/>
      <sheetName val="3. 바닥판 (3)"/>
      <sheetName val="5.작용하중"/>
      <sheetName val="9.슬래브유효폭-typ"/>
      <sheetName val="9.슬래브유효폭-ext-g1"/>
      <sheetName val="9.슬래브유효폭-ext-g2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</sheetNames>
    <sheetDataSet>
      <sheetData sheetId="0" refreshError="1">
        <row r="61">
          <cell r="J61" t="str">
            <v>＋</v>
          </cell>
        </row>
        <row r="62">
          <cell r="J62" t="str">
            <v>＋</v>
          </cell>
        </row>
        <row r="63">
          <cell r="J63" t="str">
            <v>＋</v>
          </cell>
        </row>
        <row r="64">
          <cell r="J64" t="str">
            <v>＋</v>
          </cell>
        </row>
        <row r="65">
          <cell r="J65" t="str">
            <v>＋</v>
          </cell>
        </row>
        <row r="66">
          <cell r="J66" t="str">
            <v>＋</v>
          </cell>
        </row>
        <row r="67">
          <cell r="J67" t="str">
            <v>＋</v>
          </cell>
        </row>
        <row r="68">
          <cell r="J68" t="str">
            <v>＋</v>
          </cell>
        </row>
        <row r="69">
          <cell r="J69" t="str">
            <v>＋</v>
          </cell>
        </row>
        <row r="70">
          <cell r="J70" t="str">
            <v>＋</v>
          </cell>
        </row>
        <row r="71">
          <cell r="J71" t="str">
            <v>＋</v>
          </cell>
        </row>
        <row r="72">
          <cell r="J72" t="str">
            <v>＋</v>
          </cell>
        </row>
        <row r="73">
          <cell r="J73" t="str">
            <v>＋</v>
          </cell>
        </row>
        <row r="74">
          <cell r="J74" t="str">
            <v>＋</v>
          </cell>
        </row>
        <row r="75">
          <cell r="J75" t="str">
            <v>＋</v>
          </cell>
        </row>
        <row r="76">
          <cell r="J76" t="str">
            <v>＋</v>
          </cell>
        </row>
        <row r="77">
          <cell r="J77" t="str">
            <v>＋</v>
          </cell>
        </row>
        <row r="78">
          <cell r="J78" t="str">
            <v>＋</v>
          </cell>
        </row>
        <row r="79">
          <cell r="J79" t="str">
            <v>＋</v>
          </cell>
        </row>
        <row r="80">
          <cell r="J80" t="str">
            <v>＋</v>
          </cell>
        </row>
        <row r="81">
          <cell r="J81" t="str">
            <v>＋</v>
          </cell>
        </row>
        <row r="82">
          <cell r="J82" t="str">
            <v>＋</v>
          </cell>
        </row>
        <row r="83">
          <cell r="J83" t="str">
            <v>＋</v>
          </cell>
        </row>
        <row r="84">
          <cell r="J84" t="str">
            <v>＋</v>
          </cell>
        </row>
      </sheetData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1"/>
      <sheetName val="총괄집계1 (3)"/>
      <sheetName val="총괄집계"/>
      <sheetName val="수량집계(대전)"/>
      <sheetName val="일반수량집계(대전)"/>
      <sheetName val="봉곡교(대전)"/>
      <sheetName val="수량집계(진주)"/>
      <sheetName val="일반수량집계 (진주)"/>
      <sheetName val="봉곡교(진주)"/>
      <sheetName val="접속 슬래브"/>
      <sheetName val="옹벽집계"/>
      <sheetName val="토공집계"/>
      <sheetName val="토공"/>
      <sheetName val="총괄-S"/>
      <sheetName val="총괄-S (2)"/>
      <sheetName val="총괄-S(30)"/>
      <sheetName val="슬래브-S(30)"/>
      <sheetName val="옹벽-S"/>
      <sheetName val="슬래브-S (40)"/>
      <sheetName val="수량집계"/>
      <sheetName val="신흥교"/>
      <sheetName val="시점(우)-날개벽"/>
      <sheetName val="시점(좌)-날개벽"/>
      <sheetName val="종점(우)-날개벽"/>
      <sheetName val="종점(좌)-날개벽"/>
      <sheetName val="옹벽(3-1)"/>
      <sheetName val="옹벽(3-2)"/>
      <sheetName val="총괄"/>
      <sheetName val="총괄 (2)"/>
      <sheetName val="총괄(30)"/>
      <sheetName val="슬래브(30)"/>
      <sheetName val="옹벽"/>
      <sheetName val="슬래브 (40)"/>
      <sheetName val="XXXXXX"/>
      <sheetName val="산청"/>
      <sheetName val="수동"/>
      <sheetName val="30mpc본당수량"/>
      <sheetName val="1m당 (2)"/>
      <sheetName val="Sheet1"/>
      <sheetName val="토공총괄집계"/>
      <sheetName val="U-TYPE토공"/>
      <sheetName val="교대토공집계"/>
      <sheetName val="교대토공"/>
      <sheetName val="교각토공집계"/>
      <sheetName val="교각토공"/>
      <sheetName val="타공종이월"/>
      <sheetName val="강재수량-총"/>
      <sheetName val="철근량"/>
      <sheetName val="토공수량집"/>
      <sheetName val="어곡-타공종"/>
      <sheetName val="교대수량집계(당진방향)"/>
      <sheetName val="교대철근집계(당진방향)"/>
      <sheetName val="교대(당진방향)상세집계(A1)"/>
      <sheetName val="당진방향-교대(A1)"/>
      <sheetName val="날개벽(당진방향-시점)"/>
      <sheetName val="접속(당진방향,시점)"/>
      <sheetName val="옹벽(당진방향,A1)"/>
      <sheetName val="교대(당진방향)상세집계(A2)"/>
      <sheetName val="당진방향-교대(A2)"/>
      <sheetName val="날개벽(당진방향-종점)"/>
      <sheetName val="접속(당진방향,종점)"/>
      <sheetName val="옹벽(당진방향,A2)"/>
      <sheetName val="북한강교교대토공집계(1)"/>
      <sheetName val="북한강교시점측교대"/>
      <sheetName val="북한강교교대토공집계(2)"/>
      <sheetName val="북한강교종점측교대"/>
      <sheetName val="용늪교교대토공집계 "/>
      <sheetName val="용늪교시점측교대"/>
      <sheetName val="용늪교종점측교대"/>
      <sheetName val="VXXXXX"/>
      <sheetName val="표지"/>
      <sheetName val="목차"/>
      <sheetName val="1.설계조건"/>
      <sheetName val="2.1단면가정"/>
      <sheetName val="Sap2000"/>
      <sheetName val="2.5하중재하도"/>
      <sheetName val="2.7 전산입력"/>
      <sheetName val="2.7.2 단면력집계"/>
      <sheetName val="2.8 부재력도(극한)"/>
      <sheetName val="2.9 단면검토"/>
      <sheetName val="2.9.2 벽설계"/>
      <sheetName val="2.10주철근 조립도"/>
      <sheetName val="2.11정착장검토"/>
      <sheetName val="2.12 부재력도(허용)"/>
      <sheetName val="2.13 우각부 보강검토"/>
      <sheetName val="2.14 거더계산"/>
      <sheetName val="2.14.3 거더철근량산정"/>
      <sheetName val="2.14.4 사각기둥설계"/>
      <sheetName val="2.15 사용성검토"/>
      <sheetName val="2.16 부력검토"/>
      <sheetName val="내역서적용수량"/>
      <sheetName val="부대공자재"/>
      <sheetName val="자재집계표"/>
      <sheetName val="타공정이월"/>
      <sheetName val="표지판설치집계"/>
      <sheetName val="표지판 기초수량"/>
      <sheetName val="표지판기초수량산출근거"/>
      <sheetName val="시선유도시설집계"/>
      <sheetName val="시선유도수량산출"/>
      <sheetName val="차선도색수량집계표"/>
      <sheetName val="차선도색수량근거"/>
      <sheetName val="이단가드레일집계"/>
      <sheetName val="교툥안전시설"/>
      <sheetName val="통전1교-A1토공"/>
      <sheetName val="통전1교-A2토공"/>
      <sheetName val="사천2교-A1토공"/>
      <sheetName val="사천2교-A2토공"/>
      <sheetName val="부대공집계(옛날)"/>
      <sheetName val="부대공집계표"/>
      <sheetName val="오수공"/>
      <sheetName val="우수공"/>
      <sheetName val="구내배관"/>
      <sheetName val="BYPASS날개벽"/>
      <sheetName val="abut집계"/>
      <sheetName val="상-교대"/>
      <sheetName val="Sheet2"/>
      <sheetName val="Sheet3"/>
      <sheetName val="laroux"/>
      <sheetName val="내역서"/>
      <sheetName val="총집"/>
      <sheetName val="철근집계"/>
      <sheetName val="관집"/>
      <sheetName val="횡설"/>
      <sheetName val="U형플륨집계"/>
      <sheetName val="플륨관마감"/>
      <sheetName val="플륨관"/>
      <sheetName val="횡배수평균터파기H"/>
      <sheetName val="BOX집계"/>
      <sheetName val="BOX수량"/>
      <sheetName val="잡석"/>
      <sheetName val="옹벽토공"/>
      <sheetName val="옹벽수량"/>
      <sheetName val="연장조서"/>
      <sheetName val="전단"/>
      <sheetName val="전집"/>
      <sheetName val="교대집계"/>
      <sheetName val="총괄토공집계"/>
      <sheetName val="1 line"/>
      <sheetName val="AB3400"/>
      <sheetName val="AB3401"/>
      <sheetName val="감독차량비"/>
      <sheetName val="AB3402"/>
      <sheetName val="AB3403"/>
      <sheetName val="터널차량비"/>
      <sheetName val="AB3500"/>
      <sheetName val="부지임대료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용수개거 내역수량집계표"/>
      <sheetName val="용수개거연장조서"/>
      <sheetName val="용수개거재료집계표"/>
      <sheetName val="용수개거단위수량"/>
      <sheetName val="토공집계표"/>
      <sheetName val="구조물깨기수량집계"/>
      <sheetName val="교량깨기"/>
      <sheetName val="내역적용(전체)"/>
      <sheetName val="터널공총자재693"/>
      <sheetName val="시멘트및골재수랑지계표694"/>
      <sheetName val="콘크리트695"/>
      <sheetName val="총집계표"/>
      <sheetName val="BM개착"/>
      <sheetName val="(3-1)798"/>
      <sheetName val="(3-2)799"/>
      <sheetName val="800"/>
      <sheetName val="801"/>
      <sheetName val="802"/>
      <sheetName val="803"/>
      <sheetName val="(4-1)822"/>
      <sheetName val="(4-2)823"/>
      <sheetName val="824"/>
      <sheetName val="825"/>
      <sheetName val="826"/>
      <sheetName val="827"/>
      <sheetName val="(6-1)872"/>
      <sheetName val="(6-2)873"/>
      <sheetName val="874"/>
      <sheetName val="875"/>
      <sheetName val="876"/>
      <sheetName val="877"/>
      <sheetName val="본선수량총괄집계표"/>
      <sheetName val="토공수량총괄집계표"/>
      <sheetName val="집계표"/>
      <sheetName val="화심2교(전주 시)"/>
      <sheetName val="화심2교(전주 종)"/>
      <sheetName val="화심2교(함양 시)"/>
      <sheetName val="화심2교(함양 종)"/>
      <sheetName val="민목2교(전주 시)"/>
      <sheetName val="민목2교(전주 종)"/>
      <sheetName val="민목2교(함양 시)"/>
      <sheetName val="민목2교(함양 종)"/>
      <sheetName val="간지"/>
      <sheetName val="설계설명서"/>
      <sheetName val="물량증감내역"/>
      <sheetName val="자재"/>
      <sheetName val="공사용중기"/>
      <sheetName val="공정표(당)"/>
      <sheetName val="공정표(변)"/>
      <sheetName val="표지-1"/>
      <sheetName val="집계표(총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집계표(토목,비목별)"/>
      <sheetName val="표지(K1)"/>
      <sheetName val="집계표(K1,토목)"/>
      <sheetName val="1공구(K1)"/>
      <sheetName val="집계표(K1,2공구)"/>
      <sheetName val="집계표(K1,건축)"/>
      <sheetName val="집계표(K1,기계)"/>
      <sheetName val="표지(K2)"/>
      <sheetName val="집계표(K2,토목)"/>
      <sheetName val="1공구(K2)"/>
      <sheetName val="집계표(K2,2공구)"/>
      <sheetName val="집계표(K2,건축)"/>
      <sheetName val="집계표(K2,기계)"/>
      <sheetName val="표지 (2)"/>
      <sheetName val="예정공정표"/>
      <sheetName val="공사일보(4월1일)"/>
      <sheetName val="공사일보(4월2일)"/>
      <sheetName val="공사일보(4월3일)"/>
      <sheetName val="공사일보(4월4일)"/>
      <sheetName val="공사일보(4월5일)"/>
      <sheetName val="공사일보(4월6일)"/>
      <sheetName val="공사일보(4월7일)"/>
      <sheetName val="공사일보(4월8일)"/>
      <sheetName val="공사일보(4월9일)"/>
      <sheetName val="공사일보(4월10일)"/>
      <sheetName val="공사일보(4월11일)"/>
      <sheetName val="공사일보(4월12일)"/>
      <sheetName val="공사일보(4월13일)"/>
      <sheetName val="공사일보(4월14일)"/>
      <sheetName val="공사일보(4월15일)"/>
      <sheetName val="공사일보(4월16일)"/>
      <sheetName val="공사일보(4월17일)"/>
      <sheetName val="공사일보(4월18일)"/>
      <sheetName val="공사일보(4월19일)"/>
      <sheetName val="공사일보(4월20일)"/>
      <sheetName val="공사일보(4월21일)"/>
      <sheetName val="공사일보(4월22일)"/>
      <sheetName val="공사일보(4월23일)"/>
      <sheetName val="공사일보(4월24일)"/>
      <sheetName val="공사일보(4월25일)"/>
      <sheetName val="공사일보(4월26일)"/>
      <sheetName val="공사일보(4월27일)"/>
      <sheetName val="공사일보(4월28일)"/>
      <sheetName val="공사일보(4월29일)"/>
      <sheetName val="공사일보(4월30일)"/>
      <sheetName val="설계변경내용"/>
      <sheetName val="토목공사(수량증감대비표)"/>
      <sheetName val="1공구(수량증감대비표)"/>
      <sheetName val="단가조견표"/>
      <sheetName val="주요물량,자재"/>
      <sheetName val="공사기간,변경조건"/>
      <sheetName val="공정표(변경)"/>
      <sheetName val="표지-1 (2)"/>
      <sheetName val="표지-1 (3)"/>
      <sheetName val="내역갑"/>
      <sheetName val="산출내역"/>
      <sheetName val="내역"/>
      <sheetName val="관급자재대,보상비"/>
      <sheetName val="보상비"/>
      <sheetName val="교대수량집계표"/>
      <sheetName val="교대수량"/>
      <sheetName val="설계내역서"/>
      <sheetName val="TYPE총괄집계표"/>
      <sheetName val="논리시점우측"/>
      <sheetName val="논리시점좌측"/>
      <sheetName val="논리종점우측"/>
      <sheetName val="논리종점좌측"/>
      <sheetName val="갑"/>
      <sheetName val="변경개요1"/>
      <sheetName val="갑 (1)"/>
      <sheetName val="원가계산서"/>
      <sheetName val="공종별집계표"/>
      <sheetName val="갑지 (2)"/>
      <sheetName val="공량서(옥외방범)"/>
      <sheetName val="단가조사서"/>
      <sheetName val="단가조사서 (업체)"/>
      <sheetName val="갑지 (3)"/>
      <sheetName val="자재총괄(증감)"/>
      <sheetName val="폐수처리장(변경)"/>
      <sheetName val="폐수처리장 (기존)"/>
      <sheetName val="갑지 (4)"/>
      <sheetName val="도면"/>
      <sheetName val="가시설공(광장부)"/>
      <sheetName val="Anchor수량"/>
      <sheetName val="MSG"/>
      <sheetName val="MSG (2)"/>
      <sheetName val="SQJ"/>
      <sheetName val="가시설공(시점부)"/>
      <sheetName val="MSG(시점부)"/>
      <sheetName val="SQJ(시점부)"/>
      <sheetName val="단면 (2)"/>
      <sheetName val="사  업  비  수  지  예  산  서"/>
      <sheetName val="000000"/>
      <sheetName val="시점부"/>
      <sheetName val="시점부토적표"/>
      <sheetName val="종점부"/>
      <sheetName val="종점부토적표"/>
      <sheetName val="일위대가(계측기설치)"/>
      <sheetName val="요율"/>
      <sheetName val="기본DATA"/>
      <sheetName val="당진1,2호기전선관설치및접지4차공사내역서-을지"/>
      <sheetName val="DATE"/>
      <sheetName val="조명시설"/>
      <sheetName val="교각계산"/>
      <sheetName val="정렬"/>
      <sheetName val="공사비총괄표"/>
      <sheetName val="남양내역"/>
      <sheetName val="실행내역"/>
      <sheetName val="#REF"/>
      <sheetName val="BOQ(전체)"/>
      <sheetName val="집 계 표"/>
      <sheetName val="기계내역"/>
      <sheetName val="도급대실행대비표"/>
      <sheetName val="간선계산"/>
      <sheetName val="대전-교대(A1-A2)"/>
      <sheetName val="apt수량"/>
      <sheetName val="전체_1설계"/>
      <sheetName val="绑ꣃ˞짛༏濼殃恸䁍◣"/>
      <sheetName val="가로등내역서"/>
      <sheetName val="편입토지조서"/>
      <sheetName val="성서방향-교대(A2)"/>
      <sheetName val="B(함)일반수량"/>
      <sheetName val="BID"/>
      <sheetName val="3.바닥판설계"/>
      <sheetName val="입찰안"/>
      <sheetName val="현황산출서"/>
      <sheetName val="적용토목"/>
      <sheetName val="INPUT"/>
      <sheetName val="배수공"/>
      <sheetName val="전체제잡비"/>
      <sheetName val="골재산출"/>
      <sheetName val="수량집계표"/>
      <sheetName val="산출근거"/>
      <sheetName val="산수배수"/>
      <sheetName val="공주-교대(A1)"/>
      <sheetName val="단면가정"/>
      <sheetName val="플랜트 설치"/>
      <sheetName val="CABLE SIZE-3"/>
      <sheetName val="1.취수장"/>
      <sheetName val="앉음벽 (2)"/>
      <sheetName val="전입"/>
      <sheetName val="type-F"/>
      <sheetName val="Sheet15"/>
      <sheetName val="맨홀수량산출"/>
      <sheetName val="1호인버트수량"/>
      <sheetName val="위치조서"/>
      <sheetName val="품셈"/>
      <sheetName val="건축내역"/>
      <sheetName val="투찰"/>
      <sheetName val="전기일위목록"/>
      <sheetName val="ABUT수량-A1"/>
      <sheetName val="주형"/>
      <sheetName val="포장복구집계"/>
      <sheetName val="하수급견적대비"/>
      <sheetName val="날개벽"/>
      <sheetName val="수로교총재료집계"/>
      <sheetName val="["/>
      <sheetName val="BLOCK-1"/>
      <sheetName val="8설7발"/>
      <sheetName val="전차선로 물량표"/>
      <sheetName val="기자재비"/>
      <sheetName val="용늪교종점측교대_x0000__x0009_ӐЀ_x0004__x0000__xdfa0_̠ӴЀF_x0000__x0010_[교대토공.XLS]"/>
      <sheetName val="용늪교종점측교대_x0000__x0000__x0000__x0000__x0000__x0000__x0000__x0000__x0000__x0009__x0000_ӐЀ_x0000__x0004__x0000__x0000__x0000__x0000__x0000__x0000__xdfa0_̠"/>
      <sheetName val="준검 내역서"/>
      <sheetName val="날개벽(시점좌측)"/>
      <sheetName val="유동표"/>
      <sheetName val="기초공"/>
      <sheetName val="기둥(원형)"/>
      <sheetName val="B2BERP"/>
      <sheetName val="증감대비"/>
      <sheetName val="물가시세"/>
      <sheetName val="노임단가"/>
      <sheetName val="SLIDES"/>
      <sheetName val="도장수량(하1)"/>
      <sheetName val="산출근거1"/>
      <sheetName val="시설수량표"/>
      <sheetName val="소방"/>
      <sheetName val="공사비예산서(토목분)"/>
      <sheetName val="B부대공"/>
      <sheetName val="변화치수"/>
      <sheetName val="설계명세서"/>
      <sheetName val="토목"/>
      <sheetName val="실행대비"/>
      <sheetName val="공사비내역"/>
      <sheetName val="입출재고현황 (2)"/>
      <sheetName val="용산1(해보)"/>
      <sheetName val="전선 및 전선관"/>
      <sheetName val="2.8 부재_xffff_도(_xffff_한)"/>
      <sheetName val="2._xffff_.2 벽설계"/>
      <sheetName val="상수도토공집계표"/>
      <sheetName val="진주방향"/>
      <sheetName val="마산방향"/>
      <sheetName val="마산방향철근집계"/>
      <sheetName val="수량명세서"/>
      <sheetName val="6공구(당초)"/>
      <sheetName val="기초코드"/>
      <sheetName val="A-4"/>
      <sheetName val="포장공"/>
      <sheetName val="지급자재"/>
      <sheetName val="일위대가"/>
      <sheetName val="JJ"/>
      <sheetName val="TEL"/>
      <sheetName val="부대내역"/>
      <sheetName val="70%"/>
      <sheetName val="서울교대토공집계(★)"/>
      <sheetName val="춘천교대토공집계(★)"/>
      <sheetName val="총괄표"/>
      <sheetName val="공작물조직표(용배수)"/>
      <sheetName val="연결임시"/>
      <sheetName val="전체"/>
      <sheetName val="내역서1"/>
      <sheetName val="(C)원내역"/>
      <sheetName val="자재단가비교표"/>
      <sheetName val="공사수행방안"/>
      <sheetName val="시멘트"/>
      <sheetName val="단위단가"/>
      <sheetName val="양수장구조물총"/>
      <sheetName val="양수장토공총"/>
      <sheetName val="경산(을)"/>
      <sheetName val="가정단면"/>
      <sheetName val="용늪교종점측교대_x0000__x0009_ӐЀ_x0004__x0000__xdfa0_̠ӴЀF_x0010_[교대토공.XLS]S"/>
      <sheetName val="VXXXX"/>
      <sheetName val="명세표지"/>
      <sheetName val="명세서"/>
      <sheetName val="총집계"/>
      <sheetName val="진출콘크.푸집"/>
      <sheetName val="진출철집"/>
      <sheetName val="&lt;접속집계&gt;"/>
      <sheetName val="접속철"/>
      <sheetName val="AP슬래브"/>
      <sheetName val="전기맨홀자재집"/>
      <sheetName val="전기맨홀콘.거푸집총집 "/>
      <sheetName val="전기맨홀철근총집"/>
      <sheetName val="실행철강하도"/>
      <sheetName val="반중력식옹벽"/>
      <sheetName val="VXXXXXXX"/>
      <sheetName val="자재일람"/>
      <sheetName val="자재단가"/>
      <sheetName val="전신"/>
      <sheetName val="I一般比"/>
      <sheetName val="설직재-1"/>
      <sheetName val="N賃率-職"/>
      <sheetName val="제직재"/>
      <sheetName val="EQUIP-H"/>
      <sheetName val="지사인원사무실"/>
      <sheetName val="품셈TABLE"/>
      <sheetName val="단가조사"/>
      <sheetName val="공사일보(4월11탬גּ"/>
      <sheetName val="산출내역서집계표"/>
      <sheetName val="토공(우물통,기타) "/>
      <sheetName val="6.교좌면보강"/>
      <sheetName val="공내역"/>
      <sheetName val="기둥"/>
      <sheetName val="터파기및재료"/>
      <sheetName val="원가계산서구조조정"/>
      <sheetName val="장문교(대전)"/>
      <sheetName val="200"/>
      <sheetName val="Sheet1 (2)"/>
      <sheetName val="참조-(1)"/>
      <sheetName val="남양시작동자105노65기1.3화1.2"/>
      <sheetName val="공사비총괄"/>
      <sheetName val="data"/>
      <sheetName val="대가(표)"/>
      <sheetName val="원본"/>
      <sheetName val="JUCKEYK"/>
      <sheetName val="인사자료총집계"/>
      <sheetName val="입적표"/>
      <sheetName val="교대(A1-A2)"/>
      <sheetName val="근로자자료입력"/>
      <sheetName val="1,2공구원가계산서"/>
      <sheetName val="2공구산출내역"/>
      <sheetName val="1공구산출내역서"/>
      <sheetName val="SLAB"/>
      <sheetName val="집수정현황"/>
      <sheetName val="초곡1교(일반)"/>
      <sheetName val="토량1-1"/>
      <sheetName val="부대비율"/>
      <sheetName val="초기화면"/>
      <sheetName val="예산명세서"/>
      <sheetName val="자료입력"/>
      <sheetName val="CON포장수량"/>
      <sheetName val="ACUNIT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일위"/>
    </sheetNames>
    <sheetDataSet>
      <sheetData sheetId="0" refreshError="1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 refreshError="1"/>
      <sheetData sheetId="136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/>
      <sheetData sheetId="320"/>
      <sheetData sheetId="321"/>
      <sheetData sheetId="322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/>
      <sheetData sheetId="448"/>
      <sheetData sheetId="449"/>
      <sheetData sheetId="450"/>
      <sheetData sheetId="45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/>
      <sheetData sheetId="585"/>
      <sheetData sheetId="586" refreshError="1"/>
      <sheetData sheetId="587"/>
      <sheetData sheetId="588" refreshError="1"/>
      <sheetData sheetId="589" refreshError="1"/>
      <sheetData sheetId="590" refreshError="1"/>
      <sheetData sheetId="591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구원가계산"/>
    </sheetNames>
    <sheetDataSet>
      <sheetData sheetId="0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"/>
      <sheetName val="공사요율"/>
      <sheetName val="여수토공사비"/>
      <sheetName val="취수탑공사비"/>
      <sheetName val="도로토공공사비"/>
      <sheetName val="가설공사비"/>
      <sheetName val="도로구조공사비"/>
      <sheetName val="가제당공사비"/>
      <sheetName val="본제당공사비"/>
      <sheetName val="복통공사비"/>
      <sheetName val="진입도로공사비"/>
      <sheetName val="기초처리공사비"/>
      <sheetName val="자재대"/>
      <sheetName val="가설공사"/>
      <sheetName val="부대공사"/>
      <sheetName val="중기운반비"/>
      <sheetName val="중기작업시간(평야부)"/>
      <sheetName val="중기작업시간(수원공"/>
      <sheetName val="중기대수"/>
      <sheetName val="토취장복구"/>
      <sheetName val="복구면적"/>
      <sheetName val="시험비"/>
    </sheetNames>
    <sheetDataSet>
      <sheetData sheetId="0"/>
      <sheetData sheetId="1"/>
      <sheetData sheetId="2">
        <row r="66">
          <cell r="H66">
            <v>614489601</v>
          </cell>
        </row>
      </sheetData>
      <sheetData sheetId="3"/>
      <sheetData sheetId="4">
        <row r="20">
          <cell r="H20">
            <v>56162056</v>
          </cell>
          <cell r="J20">
            <v>20267106</v>
          </cell>
          <cell r="L20">
            <v>16349738</v>
          </cell>
        </row>
      </sheetData>
      <sheetData sheetId="5">
        <row r="22">
          <cell r="H22">
            <v>27687680</v>
          </cell>
          <cell r="J22">
            <v>31858050</v>
          </cell>
          <cell r="L22">
            <v>523070</v>
          </cell>
        </row>
      </sheetData>
      <sheetData sheetId="6">
        <row r="52">
          <cell r="H52">
            <v>161906677</v>
          </cell>
          <cell r="J52">
            <v>91753237</v>
          </cell>
          <cell r="L52">
            <v>20096457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VXXXXX"/>
      <sheetName val="일위대가"/>
      <sheetName val="일위대가(내역)"/>
      <sheetName val="[수목일위.XLS][수목일위.XLS]el\설계서\수목일위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___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구조물산근"/>
      <sheetName val="도로구조물산근"/>
      <sheetName val="Sheet1"/>
      <sheetName val="Sheet2"/>
      <sheetName val="터널굴착단산"/>
      <sheetName val="장약패턴90M2"/>
      <sheetName val="토공산근"/>
      <sheetName val="단가산출근거"/>
      <sheetName val="설계가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구조물공수량명세서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PACKING LIST"/>
      <sheetName val="DATE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예정공정표"/>
      <sheetName val="8. 설계예산서"/>
      <sheetName val="16.설계서용지(갑)"/>
      <sheetName val="17. 내역서갑지"/>
      <sheetName val="원가계산서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수량집계A"/>
      <sheetName val="철근집계A"/>
      <sheetName val="진주방향"/>
      <sheetName val="일위대가표"/>
      <sheetName val="총괄내역서"/>
      <sheetName val="물가시세"/>
      <sheetName val="건축2"/>
      <sheetName val="원가"/>
      <sheetName val="노무"/>
      <sheetName val="한강운반비"/>
      <sheetName val="기계경비산출기준"/>
      <sheetName val="일위대가 "/>
      <sheetName val="AS포장복구 "/>
      <sheetName val="원가서"/>
      <sheetName val="자재단가조사표-수목"/>
      <sheetName val="수목데이타"/>
      <sheetName val="1,2공구원가계산서"/>
      <sheetName val="2공구산출내역"/>
      <sheetName val="1공구산출내역서"/>
      <sheetName val="준검 내역서"/>
      <sheetName val="전차선로 물량표"/>
      <sheetName val="#REF"/>
      <sheetName val="자재"/>
      <sheetName val="공통(20-91)"/>
      <sheetName val="공사비산출내역"/>
      <sheetName val="투찰"/>
      <sheetName val="기본단가표"/>
      <sheetName val="수량산출서"/>
      <sheetName val="수량산출"/>
      <sheetName val="토공"/>
      <sheetName val="조건"/>
      <sheetName val="관접합및부설"/>
      <sheetName val="단가"/>
      <sheetName val="가설공사비"/>
      <sheetName val="도로구조공사비"/>
      <sheetName val="도로토공공사비"/>
      <sheetName val="여수토공사비"/>
      <sheetName val="b_balju_cho"/>
      <sheetName val="1차증가원가계산"/>
      <sheetName val="제출내역 (2)"/>
      <sheetName val="계정"/>
      <sheetName val="관급자재"/>
      <sheetName val="폐기물"/>
      <sheetName val="내역서"/>
      <sheetName val="견적"/>
      <sheetName val="금액"/>
      <sheetName val="문학간접"/>
      <sheetName val="간접"/>
      <sheetName val="계산서(곡선부)"/>
      <sheetName val="포장재료집계표"/>
      <sheetName val="별표집계"/>
      <sheetName val="실행(ALT1)"/>
      <sheetName val="변수값"/>
      <sheetName val="중기상차"/>
      <sheetName val="AS복구"/>
      <sheetName val="중기터파기"/>
      <sheetName val="Total"/>
      <sheetName val="단가대비표"/>
      <sheetName val="BOJUNGGM"/>
      <sheetName val="연습"/>
      <sheetName val="실행(표지,갑,을)"/>
      <sheetName val="nys"/>
      <sheetName val="기준액"/>
      <sheetName val="기초단가"/>
      <sheetName val="변경내역"/>
      <sheetName val="토공총괄표"/>
      <sheetName val="공사요율산출표"/>
      <sheetName val="장비집계"/>
      <sheetName val="수목표준대가"/>
      <sheetName val="공사개요"/>
      <sheetName val="일위목록"/>
      <sheetName val="자료"/>
      <sheetName val="데리네이타현황"/>
      <sheetName val="공사설명서"/>
      <sheetName val="요율"/>
      <sheetName val="노임단가"/>
      <sheetName val="갑지"/>
      <sheetName val="전기일위목록"/>
      <sheetName val="전기대가"/>
      <sheetName val="산출조서표지"/>
      <sheetName val="공량산출"/>
      <sheetName val="단가산출_목록"/>
      <sheetName val="6호기"/>
      <sheetName val="FB25JN"/>
      <sheetName val="가시설"/>
      <sheetName val="카렌스센터계량기설치공사"/>
      <sheetName val="결재판"/>
      <sheetName val="16-1"/>
      <sheetName val="설계서(본관)"/>
      <sheetName val="을지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계획금액"/>
      <sheetName val="COVER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시설물일위"/>
      <sheetName val="가설공사"/>
      <sheetName val="단가결정"/>
      <sheetName val="내역아"/>
      <sheetName val="울타리"/>
      <sheetName val="2000.11월설계내역"/>
      <sheetName val="전익자재"/>
      <sheetName val="2003상반기노임기준"/>
      <sheetName val="소비자가"/>
      <sheetName val="단위단가"/>
      <sheetName val="2호맨홀공제수량"/>
      <sheetName val="중기조종사 단위단가"/>
      <sheetName val="삭제금지단가"/>
      <sheetName val="공구원가계산"/>
      <sheetName val="값"/>
      <sheetName val="버스운행안내"/>
      <sheetName val="근태계획서"/>
      <sheetName val="예방접종계획"/>
      <sheetName val="식재"/>
      <sheetName val="시설물"/>
      <sheetName val="식재출력용"/>
      <sheetName val="유지관리"/>
      <sheetName val="제잡비계산"/>
      <sheetName val="입찰견적보고서"/>
      <sheetName val="일위산출"/>
      <sheetName val="부대내역"/>
      <sheetName val="원가계산"/>
      <sheetName val="원가계산 (2)"/>
      <sheetName val="건축"/>
      <sheetName val="기준비용"/>
      <sheetName val="-치수표(곡선부)"/>
      <sheetName val="직재"/>
      <sheetName val="재집"/>
      <sheetName val="적용공정"/>
      <sheetName val="자판실행"/>
      <sheetName val="WORK"/>
      <sheetName val="참조 (2)"/>
      <sheetName val="대비표"/>
      <sheetName val="설계예산서"/>
      <sheetName val="A-4"/>
      <sheetName val="노임이"/>
      <sheetName val="Recovered_Sheet1"/>
      <sheetName val="수량계표"/>
      <sheetName val="건축-물가변동"/>
      <sheetName val="기초입력 DATA"/>
      <sheetName val="용역비내역-진짜"/>
      <sheetName val="금액내역서"/>
      <sheetName val="세부내역"/>
      <sheetName val="70%"/>
      <sheetName val="배수장토목공사비"/>
      <sheetName val="도급기성"/>
      <sheetName val="실행대비"/>
      <sheetName val="LP-S"/>
      <sheetName val="경영"/>
      <sheetName val="98년"/>
      <sheetName val="실적"/>
      <sheetName val="코드"/>
      <sheetName val="수목단가"/>
      <sheetName val="시설수량표"/>
      <sheetName val="식재수량표"/>
      <sheetName val="자재단가"/>
      <sheetName val="증감내역서"/>
      <sheetName val="콘크스"/>
      <sheetName val="토목(대안)"/>
      <sheetName val="기계경비(시간당)"/>
      <sheetName val="램머"/>
      <sheetName val="단가산출서"/>
      <sheetName val="전체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가설건물"/>
      <sheetName val="갈현동"/>
      <sheetName val="산출기초"/>
      <sheetName val="기타 정보통신공사"/>
      <sheetName val="인건비"/>
      <sheetName val="전등설비"/>
      <sheetName val="신청서"/>
      <sheetName val="Sheet1 (2)"/>
      <sheetName val="1공구원가계산"/>
      <sheetName val="1공구원가계산서"/>
      <sheetName val="골조-APT 갑지"/>
      <sheetName val="토사(PE)"/>
      <sheetName val="설계"/>
      <sheetName val="월간관리비"/>
      <sheetName val="산출근거"/>
      <sheetName val="재료단가"/>
      <sheetName val="임금단가"/>
      <sheetName val="장비목록표"/>
      <sheetName val="장비운전경비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골조시행"/>
      <sheetName val="입력"/>
      <sheetName val="안내"/>
      <sheetName val="DATA"/>
      <sheetName val="구조물5월기성내역"/>
      <sheetName val="제경비적용기준"/>
      <sheetName val="공사자료입력"/>
      <sheetName val="표_재료"/>
      <sheetName val="이름표지정"/>
      <sheetName val="제경비율"/>
      <sheetName val="소요자재"/>
      <sheetName val="노무산출서"/>
      <sheetName val="경비"/>
      <sheetName val="지급자재"/>
      <sheetName val="예산내역서"/>
      <sheetName val="설명서 "/>
      <sheetName val="토목"/>
      <sheetName val="BID"/>
      <sheetName val="입찰"/>
      <sheetName val="현경"/>
      <sheetName val="CTEMCOST"/>
      <sheetName val="팔당터널(1공구)"/>
      <sheetName val="설명"/>
      <sheetName val="기초코드"/>
      <sheetName val="시멘트"/>
      <sheetName val="빙장비사양"/>
      <sheetName val="장비사양"/>
      <sheetName val="CON'C"/>
      <sheetName val="부대tu"/>
      <sheetName val="총계"/>
      <sheetName val="터파기및재료"/>
      <sheetName val="3.바닥판  "/>
      <sheetName val="해외(원화)"/>
      <sheetName val="21301동"/>
      <sheetName val="도급"/>
      <sheetName val="9811"/>
      <sheetName val="참조(2)"/>
      <sheetName val="참조"/>
      <sheetName val="에너지동"/>
      <sheetName val="심사물량"/>
      <sheetName val="심사계산"/>
      <sheetName val="인건비 "/>
      <sheetName val="표지 (2)"/>
      <sheetName val="재료값"/>
      <sheetName val="건축내역서"/>
      <sheetName val="1안"/>
      <sheetName val="노임,재료비"/>
      <sheetName val="상부공철근집계(ABC)"/>
      <sheetName val="중기사용료산출근거"/>
      <sheetName val="단가 및 재료비"/>
      <sheetName val="iec"/>
      <sheetName val="ks"/>
      <sheetName val="선로정수"/>
      <sheetName val="총괄"/>
      <sheetName val="포장수량단위"/>
      <sheetName val="설계총괄표"/>
      <sheetName val="내역갑지"/>
      <sheetName val="결재갑지"/>
      <sheetName val="단가산출2"/>
      <sheetName val="자재단가2007.10"/>
      <sheetName val="자재단가2008.4"/>
      <sheetName val="Sheet5"/>
      <sheetName val="내역(APT)"/>
      <sheetName val="고유코드_설계"/>
      <sheetName val="원가data"/>
      <sheetName val="물가대비표"/>
      <sheetName val="6-1. 관개량조서"/>
      <sheetName val="경비_원본"/>
      <sheetName val="106C0300"/>
      <sheetName val="토목내역서"/>
      <sheetName val="평가데이터"/>
      <sheetName val="연결임시"/>
      <sheetName val="판매시설"/>
      <sheetName val="우수받이"/>
      <sheetName val="산출근거(복구)"/>
      <sheetName val="단가표"/>
      <sheetName val="일위"/>
      <sheetName val="INDEX  LIST"/>
      <sheetName val="년도별노임표"/>
      <sheetName val="중기목록표"/>
      <sheetName val="30집계표"/>
      <sheetName val="말뚝지지력산정"/>
      <sheetName val="CC16-내역서"/>
      <sheetName val="설계예산"/>
      <sheetName val="정부노임단가"/>
      <sheetName val="토목검측서"/>
      <sheetName val="목차"/>
      <sheetName val="산출내역서"/>
      <sheetName val="조경집계표"/>
      <sheetName val="7.원가계산서(품셈)"/>
      <sheetName val="조경내역서"/>
      <sheetName val="수량집계"/>
      <sheetName val="일위대가목록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기계경비"/>
      <sheetName val="단가산출목록"/>
      <sheetName val="노무비단가"/>
      <sheetName val="단목객토단위수량산출"/>
      <sheetName val="단위수량산출"/>
      <sheetName val="맹암거,초지"/>
      <sheetName val="대상수목수량"/>
      <sheetName val="전기"/>
      <sheetName val="FOB발"/>
      <sheetName val="을-ATYPE"/>
      <sheetName val="L_RPTB02_01"/>
      <sheetName val="가감수량"/>
      <sheetName val="맨홀수량산출"/>
      <sheetName val="조명시설"/>
      <sheetName val="공통가설"/>
      <sheetName val="평당공사비산정"/>
      <sheetName val="11-2.아파트내역"/>
      <sheetName val="산출내역서집계표"/>
      <sheetName val="화성태안9공구내역(실행)"/>
      <sheetName val="적용기준"/>
      <sheetName val="공사비증감"/>
      <sheetName val="타공종이기"/>
      <sheetName val="표  지"/>
      <sheetName val="아파트 내역"/>
      <sheetName val="플랜트 설치"/>
      <sheetName val="기초1"/>
      <sheetName val="램프"/>
      <sheetName val="건설기계"/>
      <sheetName val="사급자재"/>
      <sheetName val="산출(부하간선)"/>
      <sheetName val="설계내역"/>
      <sheetName val="LOOKUP"/>
      <sheetName val="장비경비"/>
      <sheetName val="공정표"/>
      <sheetName val="인제내역"/>
      <sheetName val="화장실"/>
      <sheetName val="매채조회"/>
      <sheetName val="01"/>
      <sheetName val="총괄표"/>
      <sheetName val="노임단가표"/>
      <sheetName val="설계내역서"/>
      <sheetName val="토공수량"/>
      <sheetName val="00노임기준"/>
      <sheetName val="세금자료"/>
      <sheetName val="실행,원가 최종예상"/>
      <sheetName val="설계명세서"/>
      <sheetName val="시중노임단가"/>
      <sheetName val="적점"/>
      <sheetName val="지질조사"/>
      <sheetName val="99노임기준"/>
      <sheetName val="투자비"/>
      <sheetName val="조성원가DATA"/>
      <sheetName val="사업비"/>
      <sheetName val="2000년1차"/>
      <sheetName val="2000전체분"/>
      <sheetName val="참고사항"/>
      <sheetName val="근로자자료입력"/>
      <sheetName val="단가목록"/>
      <sheetName val="자재목록"/>
      <sheetName val="노임목록"/>
      <sheetName val="아파트"/>
      <sheetName val="배수장공사비명세서"/>
      <sheetName val="말고개터널조명전압강하"/>
      <sheetName val="전기공사"/>
      <sheetName val="자재 집계표"/>
      <sheetName val="날개벽"/>
      <sheetName val="암거단위"/>
      <sheetName val="횡 연장"/>
      <sheetName val="철콘"/>
      <sheetName val="Sheet15"/>
      <sheetName val="화설내"/>
      <sheetName val="약품설비"/>
      <sheetName val="재료"/>
      <sheetName val="계정code"/>
      <sheetName val="소방"/>
      <sheetName val="JOIN(2span)"/>
      <sheetName val="바닥판"/>
      <sheetName val="주빔의 설계"/>
      <sheetName val="철근량산정및사용성검토"/>
      <sheetName val="입력DATA"/>
      <sheetName val="BSD (2)"/>
      <sheetName val="EARTH"/>
      <sheetName val="협력업체"/>
      <sheetName val="시공"/>
      <sheetName val="★도급내역(2공구)"/>
      <sheetName val="밸브설치"/>
      <sheetName val="2공구하도급내역서"/>
      <sheetName val="00상노임"/>
      <sheetName val="7월11일"/>
      <sheetName val="날개벽(시점좌측)"/>
      <sheetName val="케이블트레이"/>
      <sheetName val="주공 갑지"/>
      <sheetName val="본사공가현황"/>
      <sheetName val="1-4-2.관(약)"/>
      <sheetName val="pier(각형)"/>
      <sheetName val="입찰안"/>
      <sheetName val="해평견적"/>
      <sheetName val="신표지1"/>
      <sheetName val="원가계산하도"/>
      <sheetName val="단가(자재)"/>
      <sheetName val="단가(노임)"/>
      <sheetName val="기초목록"/>
      <sheetName val="총괄내역서(설계)"/>
      <sheetName val="견적율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기기리스트"/>
      <sheetName val="1.2 동력(철거)"/>
      <sheetName val="1.접지공사"/>
      <sheetName val="장비투입계획"/>
      <sheetName val="직원투입계획"/>
      <sheetName val="Tool"/>
      <sheetName val="그림"/>
      <sheetName val="정화조방수미장"/>
      <sheetName val="1-최종안"/>
      <sheetName val="사업분석-분양가결정"/>
      <sheetName val="조내역"/>
      <sheetName val="입력란"/>
      <sheetName val="97노임단가"/>
      <sheetName val="배수내역"/>
      <sheetName val="공사진행"/>
      <sheetName val="예가표"/>
      <sheetName val="구조물공"/>
      <sheetName val="부대공"/>
      <sheetName val="배수공"/>
      <sheetName val="포장공"/>
      <sheetName val="코드표"/>
      <sheetName val="토목주소"/>
      <sheetName val="프랜트면허"/>
      <sheetName val="내역서1999.8최종"/>
      <sheetName val="월별수입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DATA1"/>
      <sheetName val="CABLE SIZE-1"/>
      <sheetName val="COST"/>
      <sheetName val="AL공사(원)"/>
      <sheetName val="[수목일위.XLS][수목일위.XLS]el_______80"/>
      <sheetName val="[수목일위.XLS][수목일위.XLS]el________6"/>
      <sheetName val="[수목일위.XLS][수목일위.XLS]el________2"/>
      <sheetName val="[수목일위.XLS][수목일위.XLS]el________3"/>
      <sheetName val="중기집계"/>
      <sheetName val="직접경비호표"/>
      <sheetName val="지수"/>
      <sheetName val="원가계산서구조조정"/>
      <sheetName val="98수문일위"/>
      <sheetName val="매립"/>
      <sheetName val="단가일람"/>
      <sheetName val="D-철근총괄"/>
      <sheetName val="ABUT수량-A1"/>
      <sheetName val="안양동교 1안"/>
      <sheetName val="8설7발"/>
      <sheetName val="수정"/>
      <sheetName val="가로등"/>
      <sheetName val="쌍송교"/>
      <sheetName val="자재일람"/>
      <sheetName val="조경일람"/>
      <sheetName val="내역(전체_금차)"/>
      <sheetName val="제경비_전체"/>
      <sheetName val="제경비_금차준공분"/>
      <sheetName val="여과지동"/>
      <sheetName val="설계변경내역 98"/>
      <sheetName val="상호참고자료"/>
      <sheetName val="발주처자료입력"/>
      <sheetName val="회사기본자료"/>
      <sheetName val="하자보증자료"/>
      <sheetName val="기술자관련자료"/>
      <sheetName val="총집계표"/>
      <sheetName val="부표총괄"/>
      <sheetName val="9509"/>
      <sheetName val="수목_바_주목_"/>
      <sheetName val="구체"/>
      <sheetName val="좌측날개벽"/>
      <sheetName val="우측날개벽"/>
      <sheetName val="을"/>
      <sheetName val="계측제어설비"/>
      <sheetName val="기본정보입력"/>
      <sheetName val="맨홀수량집계"/>
      <sheetName val="actual"/>
      <sheetName val="기구조직"/>
      <sheetName val="H-PILE수량집계"/>
      <sheetName val="48일위(기존)"/>
      <sheetName val="토공사(흙막이)"/>
      <sheetName val="E.P.T수량산출서"/>
      <sheetName val="기술자자료입력"/>
      <sheetName val="1단계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3_구조물공"/>
      <sheetName val="4_포장공"/>
      <sheetName val="지주목_및_비료산출기준"/>
      <sheetName val="PACKING_LIST"/>
      <sheetName val="el\설계서\수목일위_XLS"/>
      <sheetName val="1__설계예산서"/>
      <sheetName val="2__목차"/>
      <sheetName val="실행철강하도"/>
      <sheetName val="단가및재료비"/>
      <sheetName val="차액보증"/>
      <sheetName val=" 상부공통집계(총괄)"/>
      <sheetName val="경비내역(을)-1"/>
      <sheetName val="상반기손익차2총괄"/>
      <sheetName val="약품공급2"/>
      <sheetName val="3_설계설명서"/>
      <sheetName val="4_시방서갑지"/>
      <sheetName val="5_시방서(일반시방서)"/>
      <sheetName val="6_시방서갑지(특기)"/>
      <sheetName val="7_예정공정표"/>
      <sheetName val="8__설계예산서"/>
      <sheetName val="16_설계서용지(갑)"/>
      <sheetName val="17__내역서갑지"/>
      <sheetName val="내_역_서"/>
      <sheetName val="일_위_대_가_표"/>
      <sheetName val="수_량_산_출_서"/>
      <sheetName val="AS포장복구_"/>
      <sheetName val="전차선로_물량표"/>
      <sheetName val="일위대가_"/>
      <sheetName val="준검_내역서"/>
      <sheetName val="제출내역_(2)"/>
      <sheetName val="참조_(2)"/>
      <sheetName val="2000_11월설계내역"/>
      <sheetName val="Sheet1_(2)"/>
      <sheetName val="중기조종사_단위단가"/>
      <sheetName val="원가계산_(2)"/>
      <sheetName val="관련자료입력"/>
      <sheetName val="마산방향"/>
      <sheetName val="2.고용보험료산출근거"/>
      <sheetName val="기계설비-물가변동"/>
      <sheetName val="백호우계수"/>
      <sheetName val="G.R300경비"/>
      <sheetName val="견적서"/>
      <sheetName val="본실행경비"/>
      <sheetName val="단가집"/>
      <sheetName val="시점교대"/>
      <sheetName val="2공구_단가렀቟԰_x0000_"/>
      <sheetName val="2공구_단가䈀ᅪ԰_x0000_"/>
      <sheetName val="단위수량"/>
      <sheetName val="건설산출"/>
      <sheetName val="단계별내역 (2)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대로근거"/>
      <sheetName val="중로근거"/>
      <sheetName val="내역(원)"/>
      <sheetName val="노임(1차)"/>
      <sheetName val="현장관리비"/>
      <sheetName val="구조"/>
      <sheetName val="골조물량"/>
      <sheetName val="공사별 가중치 산출근거(토목)"/>
      <sheetName val="가중치근거(조경)"/>
      <sheetName val="공사별 가중치 산출근거(건축)"/>
      <sheetName val="현장관리비 산출내역"/>
      <sheetName val="Macro2"/>
      <sheetName val="Macro1"/>
      <sheetName val="기본단가"/>
      <sheetName val="일위집계(기존)"/>
      <sheetName val="DANGA"/>
      <sheetName val="6PILE  (돌출)"/>
      <sheetName val="설비내역서"/>
      <sheetName val="전기내역서"/>
      <sheetName val="1"/>
      <sheetName val="2"/>
      <sheetName val="3"/>
      <sheetName val="4"/>
      <sheetName val="5"/>
      <sheetName val="내역서 제출"/>
      <sheetName val="TABLE DB"/>
      <sheetName val="쌍용 data base"/>
      <sheetName val="LD"/>
      <sheetName val="단위수량산출서"/>
      <sheetName val="개별직종노임단가(2005.1)"/>
      <sheetName val="공내역"/>
      <sheetName val="단가입력"/>
      <sheetName val="구간산출"/>
      <sheetName val="법면단"/>
      <sheetName val="석축설면"/>
      <sheetName val="법면설면"/>
      <sheetName val="석축단"/>
      <sheetName val="법면수집"/>
      <sheetName val="설계서"/>
      <sheetName val="직원관련자료"/>
      <sheetName val="준공정산"/>
      <sheetName val="1SPAN"/>
      <sheetName val="조건표"/>
      <sheetName val="직접노무비"/>
      <sheetName val="연동내역"/>
      <sheetName val="일위-1"/>
      <sheetName val="제잡비"/>
      <sheetName val="수량산출(음암)"/>
      <sheetName val="실행"/>
      <sheetName val="8.설치품셈"/>
      <sheetName val="계약서"/>
      <sheetName val="비계공사"/>
      <sheetName val="총괄변경내역서"/>
      <sheetName val="갑지(추정)"/>
      <sheetName val="운반"/>
      <sheetName val="5차설계"/>
      <sheetName val="각사별공사비분개 "/>
      <sheetName val="횡배수관"/>
      <sheetName val="경율산정"/>
      <sheetName val="토공사"/>
      <sheetName val="공종별수량집계"/>
      <sheetName val="MOTOR"/>
      <sheetName val="2BOX본체"/>
      <sheetName val="견적단가"/>
      <sheetName val="중기사용료"/>
      <sheetName val="방수"/>
      <sheetName val="실행_ALT1_"/>
      <sheetName val="총괄 내역서"/>
      <sheetName val="토공(우물통,기타) "/>
      <sheetName val="DC-O-4-S(설명서)"/>
      <sheetName val="북제주원가"/>
      <sheetName val="Sheet4_x0000__x0000__x0000__x0000__x0000__x0000__x0000__x0010_[수목일위.XLS]가드레일산근_x0000_"/>
      <sheetName val="[수목일위.XLS][수목일위.XLS]el________4"/>
      <sheetName val="[수목일위.XLS][수목일위.XLS]el________5"/>
      <sheetName val="재정비직인"/>
      <sheetName val="재정비내역"/>
      <sheetName val="지적고시내역"/>
      <sheetName val="[수목일위.XLS][수목일위.XLS]el_______10"/>
      <sheetName val="[수목일위.XLS][수목일위.XLS]el_______11"/>
      <sheetName val="[수목일위.XLS][수목일위.XLS]el________8"/>
      <sheetName val="[수목일위.XLS][수목일위.XLS]el________9"/>
      <sheetName val="[수목일위.XLS][수목일위.XLS]el________7"/>
      <sheetName val="[수목일위.XLS][수목일위.XLS]el_______16"/>
      <sheetName val="[수목일위.XLS][수목일위.XLS]el_______17"/>
      <sheetName val="[수목일위.XLS][수목일위.XLS]el_______14"/>
      <sheetName val="[수목일위.XLS][수목일위.XLS]el_______15"/>
      <sheetName val="[수목일위.XLS][수목일위.XLS]el_______12"/>
      <sheetName val="[수목일위.XLS][수목일위.XLS]el_______13"/>
      <sheetName val="[수목일위.XLS][수목일위.XLS]el_______22"/>
      <sheetName val="[수목일위.XLS][수목일위.XLS]el_______23"/>
      <sheetName val="UPRI"/>
      <sheetName val="[수목일위.XLS][수목일위.XLS]el_______18"/>
      <sheetName val="[수목일위.XLS][수목일위.XLS]el_______19"/>
      <sheetName val="[수목일위.XLS][수목일위.XLS]el_______20"/>
      <sheetName val="[수목일위.XLS][수목일위.XLS]el_______21"/>
      <sheetName val="수원공매수"/>
      <sheetName val="양촌면도평리"/>
      <sheetName val="개요"/>
      <sheetName val="인원"/>
      <sheetName val="[수목일위.XLS][수목일위.XLS]el_______50"/>
      <sheetName val="[수목일위.XLS][수목일위.XLS]el_______51"/>
      <sheetName val="[수목일위.XLS][수목일위.XLS]el_______32"/>
      <sheetName val="[수목일위.XLS][수목일위.XLS]el_______33"/>
      <sheetName val="단가산출1"/>
      <sheetName val="관공일위대가"/>
      <sheetName val="일위대가(긴급전화)"/>
      <sheetName val="긴급전화(단가)"/>
      <sheetName val="제경집계"/>
      <sheetName val="일위대가_(식재)"/>
      <sheetName val="[수목일위.XLS][수목일위.XLS]el_______24"/>
      <sheetName val="[수목일위.XLS][수목일위.XLS]el_______25"/>
      <sheetName val="[수목일위.XLS][수목일위.XLS]el_______26"/>
      <sheetName val="[수목일위.XLS][수목일위.XLS]el_______27"/>
      <sheetName val="토공연장"/>
      <sheetName val="99노임단가"/>
      <sheetName val="[수목일위.XLS][수목일위.XLS]el_______30"/>
      <sheetName val="[수목일위.XLS][수목일위.XLS]el_______31"/>
      <sheetName val="[수목일위.XLS][수목일위.XLS]el_______28"/>
      <sheetName val="[수목일위.XLS][수목일위.XLS]el_______29"/>
      <sheetName val="철집"/>
      <sheetName val="[수목일위.XLS][수목일위.XLS]el_______34"/>
      <sheetName val="[수목일위.XLS][수목일위.XLS]el_______35"/>
      <sheetName val="[수목일위.XLS][수목일위.XLS]el_______36"/>
      <sheetName val="[수목일위.XLS][수목일위.XLS]el_______37"/>
      <sheetName val="[수목일위.XLS][수목일위.XLS]el_______38"/>
      <sheetName val="[수목일위.XLS][수목일위.XLS]el_______39"/>
      <sheetName val="[수목일위.XLS][수목일위.XLS]el_______44"/>
      <sheetName val="[수목일위.XLS][수목일위.XLS]el_______45"/>
      <sheetName val="설계변경총괄표(계산식)"/>
      <sheetName val="[수목일위.XLS][수목일위.XLS][수목일위.XLS]e"/>
      <sheetName val="[수목일위.XLS][수목일위.XLS]el_______40"/>
      <sheetName val="[수목일위.XLS][수목일위.XLS]el_______41"/>
      <sheetName val="[수목일위.XLS][수목일위.XLS]el_______42"/>
      <sheetName val="[수목일위.XLS][수목일위.XLS]el_______43"/>
      <sheetName val="[수목일위.XLS][수목일위.XLS]el_______46"/>
      <sheetName val="[수목일위.XLS][수목일위.XLS]el_______47"/>
      <sheetName val="[수목일위.XLS][수목일위.XLS]el_______48"/>
      <sheetName val="[수목일위.XLS][수목일위.XLS]el_______49"/>
      <sheetName val="간접비"/>
      <sheetName val="[수목일위.XLS][수목일위.XLS]el_______60"/>
      <sheetName val="[수목일위.XLS][수목일위.XLS]el_______61"/>
      <sheetName val="[수목일위.XLS][수목일위.XLS]el_______58"/>
      <sheetName val="[수목일위.XLS][수목일위.XLS]el_______59"/>
      <sheetName val="[수목일위.XLS][수목일위.XLS]el_______56"/>
      <sheetName val="[수목일위.XLS][수목일위.XLS]el_______57"/>
      <sheetName val="[수목일위.XLS][수목일위.XLS]el_______54"/>
      <sheetName val="[수목일위.XLS][수목일위.XLS]el_______55"/>
      <sheetName val="[수목일위.XLS][수목일위.XLS]el_______52"/>
      <sheetName val="[수목일위.XLS][수목일위.XLS]el_______53"/>
      <sheetName val="[수목일위.XLS][수목일위.XLS]el_______62"/>
      <sheetName val="[수목일위.XLS][수목일위.XLS]el_______63"/>
      <sheetName val="Sheet4_x0000__x0000__x0000__x0000__x0000__x0000__x0000__x0010_[수목일위.XLS]______2"/>
      <sheetName val="노무,재료"/>
      <sheetName val="FCM"/>
      <sheetName val="ITEM"/>
      <sheetName val="포장복구집계"/>
      <sheetName val="[수목일위.XLS][수목일위.XLS]el_______66"/>
      <sheetName val="[수목일위.XLS][수목일위.XLS]el_______67"/>
      <sheetName val="[수목일위.XLS][수목일위.XLS]el_______64"/>
      <sheetName val="[수목일위.XLS][수목일위.XLS]el_______65"/>
      <sheetName val="[수목일위.XLS][수목일위.XLS]el_______68"/>
      <sheetName val="[수목일위.XLS][수목일위.XLS]el_______69"/>
      <sheetName val="[수목일위.XLS][수목일위.XLS]el_______70"/>
      <sheetName val="[수목일위.XLS][수목일위.XLS]el_______71"/>
      <sheetName val="[수목일위.XLS][수목일위.XLS]el_______72"/>
      <sheetName val="[수목일위.XLS][수목일위.XLS]el_______73"/>
      <sheetName val="공사명입력"/>
      <sheetName val="구조물철거타공정이월"/>
      <sheetName val="세부내역서"/>
      <sheetName val="설계예시"/>
      <sheetName val="수로BOX"/>
      <sheetName val="자재단가비교표"/>
      <sheetName val="계장 품셈표"/>
      <sheetName val="[수목일위.XLS][수목일위.XLS]el_______77"/>
      <sheetName val="[수목일위.XLS][수목일위.XLS]el_______74"/>
      <sheetName val="[수목일위.XLS][수목일위.XLS]el_______75"/>
      <sheetName val="[수목일위.XLS][수목일위.XLS]el_______76"/>
      <sheetName val="[수목일위.XLS][수목일위.XLS]el_______78"/>
      <sheetName val="[수목일위.XLS][수목일위.XLS]el_______81"/>
      <sheetName val="[수목일위.XLS][수목일위.XLS]el_______82"/>
      <sheetName val="[수목일위.XLS][수목일위.XLS]el_______79"/>
    </sheetNames>
    <sheetDataSet>
      <sheetData sheetId="0" refreshError="1"/>
      <sheetData sheetId="1" refreshError="1"/>
      <sheetData sheetId="2" refreshError="1"/>
      <sheetData sheetId="3" refreshError="1"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4" refreshError="1"/>
      <sheetData sheetId="5" refreshError="1"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6">
          <cell r="E46">
            <v>16300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99">
          <cell r="E99">
            <v>35900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4">
          <cell r="E104">
            <v>114000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6"/>
      <sheetData sheetId="7"/>
      <sheetData sheetId="8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/>
      <sheetData sheetId="301"/>
      <sheetData sheetId="302"/>
      <sheetData sheetId="303"/>
      <sheetData sheetId="304"/>
      <sheetData sheetId="305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자재집계"/>
      <sheetName val="수량 집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데이타"/>
      <sheetName val="식재인부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입"/>
      <sheetName val="지출"/>
      <sheetName val="관리"/>
      <sheetName val="공감"/>
      <sheetName val="측설"/>
      <sheetName val="측공관대상금액"/>
      <sheetName val="순공사비내역"/>
      <sheetName val="경제분석자료"/>
      <sheetName val="지급자재집계표"/>
      <sheetName val="자재단가"/>
      <sheetName val="지급자재대"/>
      <sheetName val="총괄표"/>
      <sheetName val="기전총괄표"/>
      <sheetName val="요율"/>
      <sheetName val="수원공"/>
      <sheetName val="자재산출참고"/>
      <sheetName val="1호간선"/>
      <sheetName val="2호간선"/>
      <sheetName val="1호용수지선"/>
      <sheetName val="2호용수지선"/>
      <sheetName val="평야부공사비"/>
      <sheetName val="배수로토공"/>
      <sheetName val="칠현배수로"/>
      <sheetName val="반포배수로"/>
      <sheetName val="월하배수로"/>
      <sheetName val="부대공사"/>
      <sheetName val="수원일위"/>
      <sheetName val="평야일위"/>
      <sheetName val="간지선별"/>
      <sheetName val="건축내역"/>
      <sheetName val="평야부단가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데이타"/>
      <sheetName val="식재인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 refreshError="1"/>
      <sheetData sheetId="14">
        <row r="5">
          <cell r="F5">
            <v>0.16</v>
          </cell>
        </row>
        <row r="8">
          <cell r="F8">
            <v>3.6999999999999998E-2</v>
          </cell>
        </row>
      </sheetData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내역 (최종)"/>
      <sheetName val="간지"/>
      <sheetName val="수량산출"/>
      <sheetName val="배수간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요율"/>
      <sheetName val="공사비"/>
      <sheetName val="재정비직인"/>
      <sheetName val="재정비내역"/>
      <sheetName val="지적고시내역"/>
      <sheetName val="단가 및 재료비"/>
      <sheetName val="중기사용료산출근거"/>
      <sheetName val="데이타"/>
      <sheetName val="식재인부"/>
      <sheetName val="총괄서"/>
      <sheetName val="CODE"/>
      <sheetName val="기초단가"/>
      <sheetName val="약품설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자재집계"/>
      <sheetName val="수량 집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요율"/>
      <sheetName val="간지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자재집계표"/>
      <sheetName val="재료분리"/>
      <sheetName val="대창교"/>
      <sheetName val="대창(함평)"/>
      <sheetName val="대창(장성)"/>
      <sheetName val="총괄철근"/>
      <sheetName val="총괄토공"/>
      <sheetName val="총괄(1)"/>
      <sheetName val="총괄(2)"/>
      <sheetName val="라멘철근방향별"/>
      <sheetName val="방향별토공"/>
      <sheetName val="구체방향별집계(1)"/>
      <sheetName val="구체방향별집계(2)"/>
      <sheetName val="접슬방향별집계"/>
      <sheetName val="라멘함평 철근"/>
      <sheetName val="함평토공"/>
      <sheetName val="라멘함평방향(1)"/>
      <sheetName val="라멘함평방향(2)"/>
      <sheetName val="접슬함평방향"/>
      <sheetName val="라멘장성 철근"/>
      <sheetName val="장성토공"/>
      <sheetName val="라멘장성방향(1)"/>
      <sheetName val="라멘장성방향(2)"/>
      <sheetName val="접슬장성방향 "/>
      <sheetName val="보강토수량"/>
      <sheetName val="타공종이기"/>
      <sheetName val="대창(함평)-창열"/>
      <sheetName val="대창(함평)-그라우팅추가"/>
      <sheetName val="대창(장성)-그라우팅추가"/>
      <sheetName val="laroux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수량 집계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대창(함평)"/>
      <sheetName val="대창(장성)"/>
      <sheetName val="대창(함평)-창열"/>
    </sheetNames>
    <sheetDataSet>
      <sheetData sheetId="0">
        <row r="6">
          <cell r="R6">
            <v>1.02</v>
          </cell>
        </row>
        <row r="17">
          <cell r="R17">
            <v>7.6700000000000008</v>
          </cell>
        </row>
        <row r="21">
          <cell r="R21">
            <v>0.83000000000000007</v>
          </cell>
        </row>
        <row r="36">
          <cell r="R36">
            <v>39.129999999999995</v>
          </cell>
        </row>
        <row r="38">
          <cell r="F38">
            <v>0.30399999999999999</v>
          </cell>
        </row>
        <row r="39">
          <cell r="F39">
            <v>0.66600000000000004</v>
          </cell>
        </row>
        <row r="49">
          <cell r="R49">
            <v>4.03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체"/>
      <sheetName val="좌측날개벽"/>
      <sheetName val="우측날개벽"/>
      <sheetName val="집계"/>
      <sheetName val="수량산출"/>
    </sheetNames>
    <sheetDataSet>
      <sheetData sheetId="0">
        <row r="51">
          <cell r="AU51">
            <v>147.79259999999996</v>
          </cell>
        </row>
        <row r="73">
          <cell r="AU73">
            <v>167.3036328932551</v>
          </cell>
        </row>
        <row r="79">
          <cell r="AU79">
            <v>167.3036328932551</v>
          </cell>
        </row>
        <row r="85">
          <cell r="AU85">
            <v>28</v>
          </cell>
        </row>
        <row r="91">
          <cell r="AU91">
            <v>3.58</v>
          </cell>
        </row>
        <row r="114">
          <cell r="AU114">
            <v>185.60300000000001</v>
          </cell>
        </row>
        <row r="136">
          <cell r="AU136">
            <v>16.387500000000003</v>
          </cell>
        </row>
        <row r="166">
          <cell r="AU166">
            <v>0.94500000000000006</v>
          </cell>
        </row>
        <row r="198">
          <cell r="AU198">
            <v>61.803300858899114</v>
          </cell>
        </row>
        <row r="209">
          <cell r="AU209">
            <v>252.84363289325509</v>
          </cell>
        </row>
        <row r="218">
          <cell r="AU218">
            <v>7.6594112549695446</v>
          </cell>
        </row>
        <row r="226">
          <cell r="AU226">
            <v>3.7199999999999998</v>
          </cell>
        </row>
      </sheetData>
      <sheetData sheetId="1">
        <row r="46">
          <cell r="AU46">
            <v>11.2075</v>
          </cell>
        </row>
        <row r="76">
          <cell r="AU76">
            <v>48.115427124746198</v>
          </cell>
        </row>
        <row r="101">
          <cell r="AU101">
            <v>22.414999999999999</v>
          </cell>
        </row>
        <row r="122">
          <cell r="AU122">
            <v>4.4000000000000004</v>
          </cell>
        </row>
        <row r="128">
          <cell r="AU128">
            <v>48.115427124746198</v>
          </cell>
        </row>
      </sheetData>
      <sheetData sheetId="2">
        <row r="46">
          <cell r="AU46">
            <v>11.2075</v>
          </cell>
        </row>
        <row r="76">
          <cell r="AU76">
            <v>48.115427124746198</v>
          </cell>
        </row>
        <row r="101">
          <cell r="AU101">
            <v>22.414999999999999</v>
          </cell>
        </row>
        <row r="122">
          <cell r="AU122">
            <v>4.4000000000000004</v>
          </cell>
        </row>
        <row r="128">
          <cell r="AU128">
            <v>48.115427124746198</v>
          </cell>
        </row>
      </sheetData>
      <sheetData sheetId="3" refreshError="1"/>
      <sheetData sheetId="4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특별시방서"/>
      <sheetName val="설계서갑지"/>
      <sheetName val="총괄서"/>
      <sheetName val="내역서"/>
      <sheetName val="관급자재대"/>
      <sheetName val="사급자재대"/>
      <sheetName val="구체"/>
      <sheetName val="좌측날개벽"/>
      <sheetName val="우측날개벽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내역서"/>
      <sheetName val="내역1"/>
      <sheetName val="1-1"/>
      <sheetName val="1-2"/>
      <sheetName val="내역2"/>
      <sheetName val="종합계획"/>
      <sheetName val="측량수량산출"/>
      <sheetName val="표석수량"/>
      <sheetName val="설계기준"/>
      <sheetName val="환경"/>
      <sheetName val="환경표지"/>
      <sheetName val="환경단가1"/>
      <sheetName val="환경단가2"/>
      <sheetName val="임금"/>
      <sheetName val="관급자재대"/>
    </sheet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이"/>
      <sheetName val="표지일"/>
      <sheetName val="목차"/>
      <sheetName val="총괄표"/>
      <sheetName val="산출내역서"/>
      <sheetName val="원표"/>
      <sheetName val="내역서"/>
      <sheetName val="일위대가목록"/>
      <sheetName val="일위대가"/>
      <sheetName val="단가산출_목록"/>
      <sheetName val="단가산출"/>
      <sheetName val="건설기계_목록"/>
      <sheetName val="건설기계"/>
      <sheetName val="노무비단가"/>
      <sheetName val=" 단가조사표"/>
      <sheetName val="조경시설및포장수량집계"/>
      <sheetName val="조경수목수량집계"/>
      <sheetName val="공종별"/>
      <sheetName val="주요자재집계"/>
      <sheetName val="골재집계"/>
      <sheetName val="시설물공자재집계"/>
      <sheetName val="시설물"/>
      <sheetName val="포장공자재집계"/>
      <sheetName val="포장"/>
      <sheetName val="부대공사"/>
      <sheetName val="관급자재대"/>
      <sheetName val="설계기준"/>
      <sheetName val="내역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개산공사비"/>
      <sheetName val="수량산출"/>
      <sheetName val="용수량(생활용수)"/>
      <sheetName val="단가"/>
      <sheetName val="일위집계표"/>
      <sheetName val="정공공사"/>
      <sheetName val="13차"/>
      <sheetName val="갑지"/>
      <sheetName val="집계표"/>
      <sheetName val="기본단가표"/>
      <sheetName val="Sheet1"/>
      <sheetName val="데이타"/>
      <sheetName val="식재인부"/>
      <sheetName val="6호기"/>
      <sheetName val="공사개요"/>
      <sheetName val="현장관리비"/>
      <sheetName val="내역서 제출"/>
      <sheetName val="환경기계공정표 (3)"/>
      <sheetName val="교통대책내역"/>
      <sheetName val="5 일위목록"/>
      <sheetName val="7 단가조사"/>
      <sheetName val="6 일위대가"/>
      <sheetName val="수량산출(음암)"/>
      <sheetName val="8.석축단위(H=1.5M)"/>
      <sheetName val="CTEMCOST"/>
      <sheetName val="H-PILE수량집계"/>
      <sheetName val="2"/>
      <sheetName val="2.대외공문"/>
      <sheetName val="말뚝지지력산정"/>
      <sheetName val="안전장치"/>
      <sheetName val="내역"/>
      <sheetName val="요율"/>
      <sheetName val="정부노임단가"/>
      <sheetName val="일위대가"/>
      <sheetName val="조명시설"/>
      <sheetName val="갑지(추정)"/>
      <sheetName val="Front"/>
      <sheetName val="wall"/>
      <sheetName val="실행철강하도"/>
      <sheetName val="원가계산서"/>
      <sheetName val="날개벽수량표"/>
      <sheetName val="노임이"/>
      <sheetName val="G2설비도급"/>
      <sheetName val="식재"/>
      <sheetName val="시설물"/>
      <sheetName val="식재출력용"/>
      <sheetName val="유지관리"/>
      <sheetName val="단가조사"/>
      <sheetName val="코드"/>
      <sheetName val="신청서"/>
      <sheetName val="순공사비"/>
      <sheetName val="Total"/>
      <sheetName val="단위수량"/>
      <sheetName val="가시설수량"/>
      <sheetName val="사업성분석"/>
      <sheetName val="내역표지"/>
      <sheetName val="결재갑지"/>
      <sheetName val="건축일위"/>
      <sheetName val="그라우팅일위"/>
      <sheetName val="건축공사"/>
      <sheetName val="제경비율"/>
      <sheetName val="AS포장복구 "/>
      <sheetName val="세부내역서"/>
      <sheetName val="구조물5월기성내역"/>
      <sheetName val="P-산#1-1(WOWA1)"/>
      <sheetName val="토공집계표"/>
      <sheetName val="DATA"/>
      <sheetName val="G.R300경비"/>
      <sheetName val="Macro1"/>
      <sheetName val="가설공사내역"/>
      <sheetName val="401"/>
      <sheetName val="터널조도"/>
      <sheetName val="장비집계"/>
      <sheetName val="합판거푸집"/>
      <sheetName val="맹암거"/>
      <sheetName val="인부단가"/>
      <sheetName val="재료단가"/>
      <sheetName val="추천서"/>
      <sheetName val="편성절차"/>
      <sheetName val="철거산출근거"/>
      <sheetName val="C1.공사개요"/>
      <sheetName val="SAM"/>
      <sheetName val="내역서-건"/>
      <sheetName val="INDEX"/>
      <sheetName val="조경내역서"/>
      <sheetName val="실행내역"/>
      <sheetName val="6PILE  (돌출)"/>
      <sheetName val="건축마감(E)"/>
      <sheetName val="내2"/>
      <sheetName val="#REF"/>
      <sheetName val="건축내역서"/>
      <sheetName val="건축집계"/>
      <sheetName val="가로등"/>
      <sheetName val="工程標單"/>
      <sheetName val="내역서"/>
      <sheetName val="날개벽"/>
      <sheetName val="설비내역서"/>
      <sheetName val="전기내역서"/>
      <sheetName val="건축2"/>
      <sheetName val="삭제금지단가"/>
      <sheetName val="(참조)거래현황List"/>
      <sheetName val="(참조)거래처list"/>
      <sheetName val="동해title"/>
      <sheetName val="노임"/>
      <sheetName val="인제내역"/>
      <sheetName val="가로등기초"/>
      <sheetName val="1.설계조건"/>
      <sheetName val="공사일위대가"/>
      <sheetName val="설계내역서"/>
      <sheetName val="우수공"/>
      <sheetName val="CON기초"/>
      <sheetName val="강교(Sub)"/>
      <sheetName val="일반토공견적"/>
      <sheetName val="부대내역"/>
      <sheetName val="물가대비표"/>
      <sheetName val="설계명세서"/>
      <sheetName val="일위"/>
      <sheetName val="단중표"/>
      <sheetName val="총괄내역"/>
      <sheetName val="설계기준"/>
      <sheetName val="내역1"/>
      <sheetName val="암센터"/>
      <sheetName val="내역(포장)"/>
      <sheetName val="CC16-내역서"/>
      <sheetName val="산출내역서집계표"/>
      <sheetName val="골조시행"/>
      <sheetName val="노무비"/>
      <sheetName val="차액보증"/>
      <sheetName val="기안"/>
      <sheetName val="입찰안"/>
      <sheetName val="노무비단가"/>
      <sheetName val="99노임기준"/>
      <sheetName val="Sheet5"/>
      <sheetName val="조명율표"/>
      <sheetName val="신표지1"/>
      <sheetName val="목차"/>
      <sheetName val="데리네이타현황"/>
      <sheetName val="3.하중산정4.지지력"/>
      <sheetName val="단가일람"/>
      <sheetName val="조경일람"/>
      <sheetName val="1,2공구원가계산서"/>
      <sheetName val="2공구산출내역"/>
      <sheetName val="1공구산출내역서"/>
      <sheetName val="현장현황"/>
      <sheetName val="시설물일위"/>
      <sheetName val="가설공사"/>
      <sheetName val="단가결정"/>
      <sheetName val="내역아"/>
      <sheetName val="울타리"/>
      <sheetName val="터파기및재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입"/>
      <sheetName val="지출"/>
      <sheetName val="관리"/>
      <sheetName val="공감"/>
      <sheetName val="측설"/>
      <sheetName val="측공관대상금액"/>
      <sheetName val="순공사비내역"/>
      <sheetName val="경제분석자료"/>
      <sheetName val="지급자재집계표"/>
      <sheetName val="자재단가"/>
      <sheetName val="지급자재대"/>
      <sheetName val="총괄표"/>
      <sheetName val="기전총괄표"/>
      <sheetName val="요율"/>
      <sheetName val="수원공"/>
      <sheetName val="자재산출참고"/>
      <sheetName val="1호간선"/>
      <sheetName val="2호간선"/>
      <sheetName val="1호용수지선"/>
      <sheetName val="2호용수지선"/>
      <sheetName val="평야부공사비"/>
      <sheetName val="배수로토공"/>
      <sheetName val="칠현배수로"/>
      <sheetName val="반포배수로"/>
      <sheetName val="월하배수로"/>
      <sheetName val="부대공사"/>
      <sheetName val="수원일위"/>
      <sheetName val="평야일위"/>
      <sheetName val="수지예산서(기본)"/>
      <sheetName val="산출내역(기본)"/>
      <sheetName val="용지매수예비"/>
      <sheetName val="측설비요율(기본)"/>
      <sheetName val="토목총괄"/>
      <sheetName val="공사비산출내역(실적)"/>
      <sheetName val="지급자재"/>
      <sheetName val="제당명세서"/>
      <sheetName val="제당재료"/>
      <sheetName val="제당토적"/>
      <sheetName val="평야부내역"/>
      <sheetName val="복통,이설도로"/>
      <sheetName val="기타(참고용)"/>
      <sheetName val="총괄표계"/>
      <sheetName val="용매수평야"/>
      <sheetName val="Sheet1"/>
      <sheetName val="데이타"/>
      <sheetName val="식재인부"/>
      <sheetName val="설계예산2"/>
      <sheetName val="9509"/>
      <sheetName val="간지"/>
      <sheetName val="간지 (세)"/>
      <sheetName val="내역서"/>
      <sheetName val="건축내역"/>
      <sheetName val="공사요율"/>
      <sheetName val="간접비총계"/>
      <sheetName val="가설공사비"/>
      <sheetName val="도로구조공사비"/>
      <sheetName val="도로토공공사비"/>
      <sheetName val="여수토공사비"/>
      <sheetName val="예산명세서"/>
      <sheetName val="설계명세서"/>
      <sheetName val="자료입력"/>
      <sheetName val="도면명"/>
      <sheetName val="석천공사비총괄"/>
      <sheetName val="총공비"/>
      <sheetName val="용지매수"/>
      <sheetName val="HVAC"/>
      <sheetName val="단가"/>
      <sheetName val="시설물일위"/>
      <sheetName val="설계예시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수로BOX"/>
      <sheetName val="2"/>
      <sheetName val="공사비명세서"/>
      <sheetName val="배수장토목공사비"/>
      <sheetName val="공사개요"/>
      <sheetName val="일위대가"/>
      <sheetName val="장척총괄"/>
      <sheetName val="AS포장복구 "/>
      <sheetName val="대로근거"/>
      <sheetName val="북제주원가"/>
      <sheetName val="설계예산서"/>
      <sheetName val="ABUT수량-A1"/>
      <sheetName val="관접합및부설"/>
      <sheetName val="예산내역서"/>
      <sheetName val="말뚝지지력산정"/>
      <sheetName val="99노임단가"/>
      <sheetName val="계산서(곡선부)"/>
      <sheetName val="-치수표(곡선부)"/>
      <sheetName val="공내역"/>
      <sheetName val="데리네이타현황"/>
      <sheetName val="단가일람표"/>
      <sheetName val="관경별내역서"/>
      <sheetName val="년도별노임표"/>
      <sheetName val="중기목록표"/>
      <sheetName val="노임단가"/>
      <sheetName val="단가 (2)"/>
      <sheetName val="내역"/>
      <sheetName val="현장관리비"/>
      <sheetName val="일위대가표"/>
      <sheetName val="값"/>
      <sheetName val="평가데이터"/>
      <sheetName val="CODE"/>
      <sheetName val="단가LIST"/>
      <sheetName val="T13(P68~72,78)"/>
      <sheetName val="청천내"/>
      <sheetName val="배수공"/>
      <sheetName val="건가"/>
      <sheetName val="중표"/>
      <sheetName val="노단"/>
      <sheetName val="단목"/>
      <sheetName val="일목"/>
      <sheetName val="중목"/>
      <sheetName val="국공유지및사유지"/>
      <sheetName val="#REF"/>
      <sheetName val="가시설"/>
      <sheetName val="위치조서"/>
      <sheetName val="가감수량(2호)"/>
      <sheetName val="맨홀수량산출(2호)"/>
      <sheetName val="기구조직"/>
      <sheetName val="가설공사"/>
      <sheetName val="단가결정"/>
      <sheetName val="내역아"/>
      <sheetName val="울타리"/>
      <sheetName val="총괄서"/>
      <sheetName val="기계경비일람"/>
      <sheetName val="맨홀수량산출"/>
      <sheetName val="도급"/>
      <sheetName val="여과지동"/>
      <sheetName val="기초자료"/>
      <sheetName val="도로토적"/>
      <sheetName val="가감수량"/>
      <sheetName val="남평내역"/>
      <sheetName val="토공집계"/>
      <sheetName val="입찰"/>
      <sheetName val="현경"/>
      <sheetName val="설계조건"/>
      <sheetName val="사업비변경내역(96.9단가)"/>
      <sheetName val="신우"/>
      <sheetName val="I一般比"/>
      <sheetName val="수량산출"/>
      <sheetName val="00노임기준"/>
      <sheetName val="사업비수지예산서(1)"/>
      <sheetName val="재료값"/>
      <sheetName val="실행철강하도"/>
      <sheetName val="토적계산"/>
      <sheetName val="목차"/>
      <sheetName val="견적단가"/>
      <sheetName val="약품공급2"/>
      <sheetName val="전기"/>
      <sheetName val="한강운반비"/>
      <sheetName val="교대"/>
      <sheetName val="노무비"/>
      <sheetName val="DATE"/>
      <sheetName val="일반자료"/>
      <sheetName val="작성"/>
      <sheetName val="품셈"/>
      <sheetName val="중로근거"/>
      <sheetName val="장비종합부표"/>
      <sheetName val="집계표_식재"/>
      <sheetName val="부표"/>
      <sheetName val="구분표"/>
      <sheetName val="사업수지"/>
      <sheetName val="Sheet2"/>
      <sheetName val="수로교총재료집계"/>
      <sheetName val="설명"/>
      <sheetName val="공량산출서"/>
      <sheetName val="실행대비"/>
      <sheetName val="조명시설"/>
      <sheetName val="설계기준"/>
      <sheetName val="내역1"/>
      <sheetName val="기타구조물"/>
      <sheetName val="집계표"/>
      <sheetName val="Macro(전선)"/>
      <sheetName val="1. 설계조건 2.단면가정 3. 하중계산"/>
      <sheetName val="표지세로"/>
      <sheetName val="DATA 입력란"/>
      <sheetName val="단가산출서 (2)"/>
      <sheetName val="단가산출서"/>
      <sheetName val="노임"/>
      <sheetName val="부시수량"/>
      <sheetName val="계수시트"/>
      <sheetName val="원가계산서"/>
      <sheetName val="노임(1차)"/>
      <sheetName val="수목단가"/>
      <sheetName val="시설수량표"/>
      <sheetName val="식재수량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5">
          <cell r="F5">
            <v>0.16</v>
          </cell>
        </row>
        <row r="6">
          <cell r="F6">
            <v>7.2999999999999995E-2</v>
          </cell>
        </row>
        <row r="8">
          <cell r="F8">
            <v>3.6999999999999998E-2</v>
          </cell>
        </row>
        <row r="10">
          <cell r="E10">
            <v>6.4999999999999997E-3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일위대가"/>
      <sheetName val="설명서"/>
      <sheetName val="설명서 (2)"/>
      <sheetName val="변경설명서"/>
      <sheetName val="설계서갑지"/>
      <sheetName val="설계서변경갑지"/>
      <sheetName val="예산서"/>
      <sheetName val="예산서 (2)"/>
      <sheetName val="예산서변경"/>
      <sheetName val="예산서변경 (2)"/>
      <sheetName val="공사원가"/>
      <sheetName val="예정공정"/>
      <sheetName val="예정공정 (2)"/>
      <sheetName val="특별시방서"/>
      <sheetName val="일반시방서"/>
      <sheetName val="Sheet10"/>
      <sheetName val="Sheet1"/>
      <sheetName val="자재단가"/>
      <sheetName val="Sheet1 (2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색지1"/>
      <sheetName val="수입"/>
      <sheetName val="지출"/>
      <sheetName val="색지2"/>
      <sheetName val="측설"/>
      <sheetName val="공감"/>
      <sheetName val="관리"/>
      <sheetName val="요율"/>
      <sheetName val="색지3"/>
      <sheetName val="내역서표지"/>
      <sheetName val="공사총괄내역서"/>
      <sheetName val="원가계산서"/>
      <sheetName val="총공사비명세서"/>
      <sheetName val="재료집계표"/>
      <sheetName val="재료계산서"/>
      <sheetName val="돌담정비조서"/>
      <sheetName val="중기대수"/>
      <sheetName val="중기시간"/>
      <sheetName val="폐기물처리비"/>
      <sheetName val="일위대가"/>
    </sheetNames>
    <sheetDataSet>
      <sheetData sheetId="0" refreshError="1"/>
      <sheetData sheetId="1" refreshError="1"/>
      <sheetData sheetId="2"/>
      <sheetData sheetId="3" refreshError="1"/>
      <sheetData sheetId="4"/>
      <sheetData sheetId="5"/>
      <sheetData sheetId="6"/>
      <sheetData sheetId="7"/>
      <sheetData sheetId="8" refreshError="1"/>
      <sheetData sheetId="9" refreshError="1"/>
      <sheetData sheetId="10"/>
      <sheetData sheetId="11"/>
      <sheetData sheetId="12" refreshError="1"/>
      <sheetData sheetId="13"/>
      <sheetData sheetId="14" refreshError="1"/>
      <sheetData sheetId="15" refreshError="1"/>
      <sheetData sheetId="16" refreshError="1"/>
      <sheetData sheetId="17"/>
      <sheetData sheetId="18"/>
      <sheetData sheetId="1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results"/>
      <sheetName val="data"/>
      <sheetName val="내역총괄"/>
      <sheetName val="직접인건비"/>
      <sheetName val="직접경비"/>
      <sheetName val="인력"/>
      <sheetName val="Sheet16"/>
      <sheetName val="요율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공사비총괄"/>
      <sheetName val="신규총괄"/>
      <sheetName val="기존총괄"/>
      <sheetName val="기전총괄"/>
      <sheetName val="기계"/>
      <sheetName val="전기"/>
      <sheetName val="건축"/>
      <sheetName val="요율"/>
      <sheetName val="신토목세부"/>
      <sheetName val="기토목세부"/>
      <sheetName val="단가산출목록 "/>
      <sheetName val="신규 내역총"/>
      <sheetName val="신토공"/>
      <sheetName val="신도로"/>
      <sheetName val="신규우"/>
      <sheetName val="신규오"/>
      <sheetName val="신규상"/>
      <sheetName val="부대공"/>
      <sheetName val="기존 내역"/>
      <sheetName val="기존도"/>
      <sheetName val="기존우"/>
      <sheetName val="기존오"/>
      <sheetName val="기존상"/>
      <sheetName val="기존공동"/>
      <sheetName val="폐기물"/>
      <sheetName val="소야공정계획표"/>
      <sheetName val="직접경비"/>
      <sheetName val="직접인건비"/>
      <sheetName val="업무량"/>
      <sheetName val="내역"/>
      <sheetName val="청천내"/>
      <sheetName val="일위대가"/>
      <sheetName val="계산서(곡선부)"/>
      <sheetName val="-치수표(곡선부)"/>
      <sheetName val="공사비 요약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XXXXXX"/>
      <sheetName val="VXXX"/>
      <sheetName val="진짜내역"/>
      <sheetName val="단가"/>
      <sheetName val="총괄"/>
      <sheetName val="집계"/>
      <sheetName val="내역"/>
      <sheetName val="공량집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전시원"/>
      <sheetName val="전시내"/>
      <sheetName val="Sheet1"/>
      <sheetName val="Sheet2"/>
      <sheetName val="Sheet3"/>
      <sheetName val="표"/>
      <sheetName val="목"/>
      <sheetName val="설"/>
      <sheetName val="일"/>
      <sheetName val="일집표"/>
      <sheetName val="일위표"/>
      <sheetName val="수표"/>
      <sheetName val="원가"/>
      <sheetName val="집계표"/>
      <sheetName val="내역서(내부)"/>
      <sheetName val="내역서"/>
      <sheetName val="일위대가"/>
      <sheetName val="단가산출서"/>
      <sheetName val="중기사용료"/>
      <sheetName val="재료단가"/>
      <sheetName val="노임단가"/>
      <sheetName val="총경기장별내역서(10-11)"/>
      <sheetName val="경기장별내역서(12-107)"/>
      <sheetName val="공사비"/>
      <sheetName val="요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 근거"/>
      <sheetName val="수량산출"/>
      <sheetName val="수량 집계"/>
      <sheetName val="관급자재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경산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_BOQ"/>
      <sheetName val="최종BOQ"/>
      <sheetName val="주요자재1"/>
      <sheetName val="주요자재2"/>
      <sheetName val="골재수량수량집계표"/>
      <sheetName val="타공종집계표"/>
      <sheetName val="토공총괄집계"/>
      <sheetName val="총괄철근수량집계표 (1)"/>
      <sheetName val="총괄철근수량집계표(2)"/>
      <sheetName val="라멘토공집계"/>
      <sheetName val="옹벽토공총괄집계"/>
      <sheetName val="옹벽토공(W1)집계"/>
      <sheetName val="옹벽토공(W2)집계 "/>
      <sheetName val="라멘토공(R-B)"/>
      <sheetName val="기존구조물깨기"/>
      <sheetName val="라멘옹벽토공(R-B,W1)"/>
      <sheetName val="라멘옹벽토공(H=8.00,W1)(R-B)"/>
      <sheetName val="라멘옹벽토공(H=3.50,W1)(R-B)"/>
      <sheetName val="라멘옹벽토공(R-B,W2)"/>
      <sheetName val="라멘옹벽토공(H=8.00,W2)(R-B)"/>
      <sheetName val="라멘옹벽토공(H=3.828,W2)(R-B)"/>
      <sheetName val="총괄일반수량집계표"/>
      <sheetName val="라멘구체수량집계"/>
      <sheetName val="라멘(구체)철근수량집계"/>
      <sheetName val="라멘(다웰바)철근수량집계 "/>
      <sheetName val="라멘구체수량산출근거"/>
      <sheetName val="접속슬래브집계"/>
      <sheetName val="접속슬래브철근수량집계"/>
      <sheetName val="접속슬래브산출근거"/>
      <sheetName val="옹벽일반수량집계"/>
      <sheetName val="옹벽철근수량집계"/>
      <sheetName val="라멘옹벽산출근거(W1)"/>
      <sheetName val="라멘옹벽산출근거(W2)"/>
      <sheetName val="라멘옹벽산출근거(H=8.0)"/>
      <sheetName val="라멘옹벽산출근거(H=2.078)"/>
      <sheetName val="라멘옹벽산출근거(H=3.828)"/>
      <sheetName val="표지"/>
      <sheetName val="표지 (2)"/>
      <sheetName val="표지 (3)"/>
      <sheetName val="표지 (4)"/>
      <sheetName val="표지 (5)"/>
      <sheetName val="표지 (6)"/>
      <sheetName val="삽도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수량"/>
      <sheetName val="교대구조물수량"/>
      <sheetName val="라멘구조물"/>
      <sheetName val="토공(우물통,기타) "/>
      <sheetName val="토사(PE)"/>
      <sheetName val="교대"/>
      <sheetName val="맨홀수량산출(A-LINE)"/>
      <sheetName val="맨홀수량산출"/>
      <sheetName val="2호맨홀공제수량"/>
      <sheetName val="TOTAL_BOQ"/>
    </sheetNames>
    <sheetDataSet>
      <sheetData sheetId="0"/>
      <sheetData sheetId="1"/>
      <sheetData sheetId="2"/>
      <sheetData sheetId="3">
        <row r="2">
          <cell r="V2" t="str">
            <v>교  각</v>
          </cell>
          <cell r="AA2" t="str">
            <v>측 면 도</v>
          </cell>
        </row>
        <row r="3">
          <cell r="V3" t="str">
            <v>P1</v>
          </cell>
          <cell r="AB3">
            <v>9</v>
          </cell>
        </row>
        <row r="8">
          <cell r="M8" t="str">
            <v>터</v>
          </cell>
          <cell r="N8" t="str">
            <v>토 사</v>
          </cell>
          <cell r="O8" t="str">
            <v>육 상</v>
          </cell>
          <cell r="P8" t="str">
            <v>M³</v>
          </cell>
          <cell r="Q8">
            <v>994</v>
          </cell>
          <cell r="R8">
            <v>424</v>
          </cell>
          <cell r="U8">
            <v>1418</v>
          </cell>
        </row>
        <row r="9">
          <cell r="M9" t="str">
            <v>파</v>
          </cell>
          <cell r="O9" t="str">
            <v>수 중</v>
          </cell>
          <cell r="P9" t="str">
            <v>M³</v>
          </cell>
          <cell r="AD9">
            <v>1.5</v>
          </cell>
        </row>
        <row r="10">
          <cell r="M10" t="str">
            <v>기</v>
          </cell>
          <cell r="N10" t="str">
            <v>리핑암</v>
          </cell>
          <cell r="O10" t="str">
            <v>수 중</v>
          </cell>
          <cell r="P10" t="str">
            <v>M³</v>
          </cell>
          <cell r="AC10" t="str">
            <v>1:</v>
          </cell>
          <cell r="AD10">
            <v>1</v>
          </cell>
        </row>
        <row r="11">
          <cell r="M11" t="str">
            <v xml:space="preserve">    되   메   우   기</v>
          </cell>
          <cell r="P11" t="str">
            <v>M³</v>
          </cell>
          <cell r="Q11">
            <v>743.39799999999991</v>
          </cell>
          <cell r="U11">
            <v>743.39799999999991</v>
          </cell>
          <cell r="X11">
            <v>2.5</v>
          </cell>
        </row>
        <row r="12">
          <cell r="M12" t="str">
            <v xml:space="preserve">    잔             토</v>
          </cell>
          <cell r="P12" t="str">
            <v>M³</v>
          </cell>
          <cell r="Q12">
            <v>250.60399999999998</v>
          </cell>
          <cell r="R12">
            <v>424.1</v>
          </cell>
          <cell r="S12">
            <v>452.37</v>
          </cell>
          <cell r="T12">
            <v>424.1</v>
          </cell>
          <cell r="U12">
            <v>1551.174</v>
          </cell>
          <cell r="AD12">
            <v>1</v>
          </cell>
        </row>
        <row r="13">
          <cell r="M13" t="str">
            <v xml:space="preserve">    뒷     채     움</v>
          </cell>
          <cell r="P13" t="str">
            <v>M³</v>
          </cell>
          <cell r="Q13">
            <v>192.70490000000001</v>
          </cell>
          <cell r="U13">
            <v>192.70490000000001</v>
          </cell>
          <cell r="AD13" t="str">
            <v>1:0.5</v>
          </cell>
        </row>
        <row r="14">
          <cell r="M14" t="str">
            <v xml:space="preserve">    물     푸     기</v>
          </cell>
          <cell r="P14" t="str">
            <v>HR</v>
          </cell>
          <cell r="R14">
            <v>223.3</v>
          </cell>
          <cell r="S14">
            <v>237.12</v>
          </cell>
          <cell r="T14">
            <v>223.3</v>
          </cell>
          <cell r="U14">
            <v>683.72</v>
          </cell>
          <cell r="X14">
            <v>1.5</v>
          </cell>
          <cell r="AD14">
            <v>1.5</v>
          </cell>
        </row>
        <row r="15">
          <cell r="M15" t="str">
            <v xml:space="preserve">    흙 쌓 기</v>
          </cell>
          <cell r="O15" t="str">
            <v>노 상</v>
          </cell>
          <cell r="P15" t="str">
            <v>M³</v>
          </cell>
          <cell r="Z15">
            <v>0.5</v>
          </cell>
          <cell r="AB15">
            <v>3</v>
          </cell>
          <cell r="AC15">
            <v>0.5</v>
          </cell>
        </row>
        <row r="16">
          <cell r="O16" t="str">
            <v>노 체</v>
          </cell>
          <cell r="P16" t="str">
            <v>M³</v>
          </cell>
          <cell r="AB16">
            <v>4</v>
          </cell>
        </row>
        <row r="17">
          <cell r="M17" t="str">
            <v xml:space="preserve">    가  마  니  쌓  기</v>
          </cell>
          <cell r="P17" t="str">
            <v>M²</v>
          </cell>
        </row>
        <row r="18">
          <cell r="N18" t="str">
            <v>lot,1</v>
          </cell>
          <cell r="O18" t="str">
            <v>모래자갈</v>
          </cell>
          <cell r="P18" t="str">
            <v>M³</v>
          </cell>
          <cell r="R18">
            <v>84.82</v>
          </cell>
          <cell r="S18">
            <v>84.82</v>
          </cell>
          <cell r="T18">
            <v>84.82</v>
          </cell>
          <cell r="U18">
            <v>254.45999999999998</v>
          </cell>
        </row>
        <row r="19">
          <cell r="N19" t="str">
            <v>lot,2</v>
          </cell>
          <cell r="O19" t="str">
            <v>모래자갈</v>
          </cell>
          <cell r="P19" t="str">
            <v>M³</v>
          </cell>
          <cell r="R19">
            <v>28.27</v>
          </cell>
          <cell r="S19">
            <v>84.82</v>
          </cell>
          <cell r="T19">
            <v>84.82</v>
          </cell>
          <cell r="U19">
            <v>197.90999999999997</v>
          </cell>
        </row>
        <row r="20">
          <cell r="M20" t="str">
            <v>굴착량 산출</v>
          </cell>
          <cell r="O20" t="str">
            <v>풍화토</v>
          </cell>
          <cell r="P20" t="str">
            <v>M³</v>
          </cell>
          <cell r="R20">
            <v>56.55</v>
          </cell>
          <cell r="U20">
            <v>56.55</v>
          </cell>
          <cell r="AA20" t="str">
            <v>정 면 도</v>
          </cell>
        </row>
        <row r="21">
          <cell r="M21" t="str">
            <v>(수중)</v>
          </cell>
          <cell r="N21" t="str">
            <v>lot,3</v>
          </cell>
          <cell r="O21" t="str">
            <v>모래자갈</v>
          </cell>
          <cell r="P21" t="str">
            <v>M³</v>
          </cell>
          <cell r="R21">
            <v>84.82</v>
          </cell>
          <cell r="S21">
            <v>8.48</v>
          </cell>
          <cell r="U21">
            <v>93.3</v>
          </cell>
        </row>
        <row r="22">
          <cell r="O22" t="str">
            <v>풍화토</v>
          </cell>
          <cell r="P22" t="str">
            <v>M³</v>
          </cell>
          <cell r="S22">
            <v>48.06</v>
          </cell>
          <cell r="T22">
            <v>84.82</v>
          </cell>
          <cell r="U22">
            <v>132.88</v>
          </cell>
        </row>
        <row r="23">
          <cell r="N23" t="str">
            <v>lot,4</v>
          </cell>
          <cell r="O23" t="str">
            <v>풍화토</v>
          </cell>
          <cell r="P23" t="str">
            <v>M²</v>
          </cell>
          <cell r="R23">
            <v>84.82</v>
          </cell>
          <cell r="S23">
            <v>84.82</v>
          </cell>
          <cell r="T23">
            <v>84.82</v>
          </cell>
          <cell r="U23">
            <v>254.45999999999998</v>
          </cell>
        </row>
        <row r="24">
          <cell r="O24" t="str">
            <v>풍화암</v>
          </cell>
          <cell r="P24" t="str">
            <v>M³</v>
          </cell>
          <cell r="AB24">
            <v>16.399999999999999</v>
          </cell>
        </row>
        <row r="25">
          <cell r="N25" t="str">
            <v>lot,5</v>
          </cell>
          <cell r="O25" t="str">
            <v>풍화토</v>
          </cell>
          <cell r="P25" t="str">
            <v>M²</v>
          </cell>
          <cell r="R25">
            <v>28.27</v>
          </cell>
          <cell r="S25">
            <v>84.82</v>
          </cell>
          <cell r="T25">
            <v>28.27</v>
          </cell>
          <cell r="U25">
            <v>141.35999999999999</v>
          </cell>
        </row>
        <row r="28">
          <cell r="AD28">
            <v>1.5</v>
          </cell>
        </row>
        <row r="29">
          <cell r="X29" t="str">
            <v>1:1</v>
          </cell>
        </row>
        <row r="30">
          <cell r="AD30">
            <v>1</v>
          </cell>
        </row>
        <row r="32">
          <cell r="AD32">
            <v>1.5</v>
          </cell>
        </row>
        <row r="33">
          <cell r="Y33">
            <v>0.5</v>
          </cell>
          <cell r="AB33">
            <v>10.4</v>
          </cell>
          <cell r="AD33">
            <v>0.5</v>
          </cell>
        </row>
        <row r="34">
          <cell r="AB34">
            <v>11.4</v>
          </cell>
        </row>
        <row r="35">
          <cell r="V35" t="str">
            <v>1.터 파 기</v>
          </cell>
        </row>
        <row r="36">
          <cell r="V36" t="str">
            <v>*토 사</v>
          </cell>
          <cell r="X36">
            <v>9</v>
          </cell>
          <cell r="Y36" t="str">
            <v>x</v>
          </cell>
          <cell r="Z36">
            <v>16.399999999999999</v>
          </cell>
          <cell r="AA36" t="str">
            <v>+</v>
          </cell>
          <cell r="AB36">
            <v>4</v>
          </cell>
          <cell r="AC36" t="str">
            <v>x</v>
          </cell>
          <cell r="AD36">
            <v>11.4</v>
          </cell>
          <cell r="AE36" t="str">
            <v>=</v>
          </cell>
        </row>
        <row r="37">
          <cell r="V37" t="str">
            <v>(수 중)</v>
          </cell>
          <cell r="X37">
            <v>193.2</v>
          </cell>
          <cell r="Y37" t="str">
            <v>x</v>
          </cell>
          <cell r="Z37" t="str">
            <v>1/2</v>
          </cell>
          <cell r="AA37" t="str">
            <v>x</v>
          </cell>
          <cell r="AB37">
            <v>4</v>
          </cell>
          <cell r="AC37" t="str">
            <v>x</v>
          </cell>
          <cell r="AD37">
            <v>1</v>
          </cell>
          <cell r="AE37" t="str">
            <v>=</v>
          </cell>
          <cell r="AF37">
            <v>386.4</v>
          </cell>
          <cell r="AG37" t="str">
            <v>M³</v>
          </cell>
        </row>
        <row r="39">
          <cell r="V39" t="str">
            <v>*리핑암</v>
          </cell>
          <cell r="X39">
            <v>0</v>
          </cell>
          <cell r="Y39" t="str">
            <v>x</v>
          </cell>
          <cell r="Z39">
            <v>0</v>
          </cell>
          <cell r="AA39" t="str">
            <v>+</v>
          </cell>
          <cell r="AB39">
            <v>4</v>
          </cell>
          <cell r="AC39" t="str">
            <v>x</v>
          </cell>
          <cell r="AD39">
            <v>0</v>
          </cell>
          <cell r="AE39" t="str">
            <v>=</v>
          </cell>
        </row>
        <row r="40">
          <cell r="X40">
            <v>0</v>
          </cell>
          <cell r="Y40" t="str">
            <v>=</v>
          </cell>
          <cell r="Z40" t="str">
            <v>1/2</v>
          </cell>
          <cell r="AA40" t="str">
            <v>x</v>
          </cell>
          <cell r="AB40">
            <v>1</v>
          </cell>
          <cell r="AC40" t="str">
            <v>x</v>
          </cell>
          <cell r="AD40">
            <v>1</v>
          </cell>
          <cell r="AE40" t="str">
            <v>=</v>
          </cell>
          <cell r="AF40">
            <v>0</v>
          </cell>
          <cell r="AG40" t="str">
            <v>M³</v>
          </cell>
        </row>
        <row r="42">
          <cell r="V42" t="str">
            <v>2.되메우기</v>
          </cell>
          <cell r="Z42">
            <v>386.4</v>
          </cell>
          <cell r="AA42" t="str">
            <v>-</v>
          </cell>
          <cell r="AB42">
            <v>84.436192500000004</v>
          </cell>
          <cell r="AC42" t="str">
            <v>=</v>
          </cell>
          <cell r="AD42">
            <v>301.96380749999997</v>
          </cell>
        </row>
        <row r="43">
          <cell r="AE43" t="str">
            <v>=</v>
          </cell>
          <cell r="AF43">
            <v>301.96380749999997</v>
          </cell>
          <cell r="AG43" t="str">
            <v>M³</v>
          </cell>
        </row>
        <row r="44">
          <cell r="V44" t="str">
            <v>3.잔 토</v>
          </cell>
          <cell r="X44" t="str">
            <v>π</v>
          </cell>
          <cell r="Y44" t="str">
            <v>x</v>
          </cell>
          <cell r="Z44">
            <v>1</v>
          </cell>
          <cell r="AA44" t="str">
            <v>²/</v>
          </cell>
          <cell r="AB44">
            <v>4</v>
          </cell>
          <cell r="AC44" t="str">
            <v>=</v>
          </cell>
          <cell r="AD44">
            <v>0.78539749999999997</v>
          </cell>
        </row>
        <row r="45">
          <cell r="X45">
            <v>0.78539749999999997</v>
          </cell>
          <cell r="Y45" t="str">
            <v>x</v>
          </cell>
          <cell r="Z45">
            <v>1.5</v>
          </cell>
          <cell r="AA45" t="str">
            <v>x</v>
          </cell>
          <cell r="AB45">
            <v>2</v>
          </cell>
          <cell r="AC45" t="str">
            <v>+</v>
          </cell>
          <cell r="AD45">
            <v>31.200000000000003</v>
          </cell>
          <cell r="AE45" t="str">
            <v>+</v>
          </cell>
        </row>
        <row r="46">
          <cell r="X46">
            <v>1.5</v>
          </cell>
          <cell r="Y46" t="str">
            <v>x</v>
          </cell>
          <cell r="Z46">
            <v>3.2</v>
          </cell>
          <cell r="AA46" t="str">
            <v>x</v>
          </cell>
          <cell r="AB46">
            <v>10.6</v>
          </cell>
          <cell r="AC46" t="str">
            <v>=</v>
          </cell>
          <cell r="AD46">
            <v>84.436192500000004</v>
          </cell>
          <cell r="AE46" t="str">
            <v>=</v>
          </cell>
          <cell r="AF46">
            <v>84.436192500000004</v>
          </cell>
          <cell r="AG46" t="str">
            <v>M³</v>
          </cell>
        </row>
        <row r="52">
          <cell r="A52" t="str">
            <v>1.터 파 기</v>
          </cell>
          <cell r="C52">
            <v>13.4</v>
          </cell>
          <cell r="D52" t="str">
            <v>x</v>
          </cell>
          <cell r="E52">
            <v>17</v>
          </cell>
          <cell r="F52" t="str">
            <v>+</v>
          </cell>
          <cell r="G52">
            <v>6.4</v>
          </cell>
          <cell r="H52" t="str">
            <v>x</v>
          </cell>
          <cell r="I52">
            <v>10</v>
          </cell>
          <cell r="V52" t="str">
            <v>교 대</v>
          </cell>
          <cell r="W52" t="str">
            <v>A2</v>
          </cell>
        </row>
        <row r="53">
          <cell r="A53" t="str">
            <v>(종점측)</v>
          </cell>
          <cell r="F53" t="str">
            <v>x</v>
          </cell>
          <cell r="G53" t="str">
            <v>1/2</v>
          </cell>
          <cell r="H53" t="str">
            <v>x</v>
          </cell>
          <cell r="I53">
            <v>3.5</v>
          </cell>
          <cell r="J53" t="str">
            <v>=</v>
          </cell>
          <cell r="K53">
            <v>339.8</v>
          </cell>
          <cell r="V53" t="str">
            <v>(종점측)</v>
          </cell>
          <cell r="AA53" t="str">
            <v>측 면 도</v>
          </cell>
        </row>
        <row r="54">
          <cell r="V54" t="str">
            <v>A2 높이</v>
          </cell>
          <cell r="W54" t="str">
            <v>=</v>
          </cell>
          <cell r="X54">
            <v>6</v>
          </cell>
          <cell r="Y54" t="str">
            <v>M</v>
          </cell>
        </row>
        <row r="55">
          <cell r="A55" t="str">
            <v>2.잔  토</v>
          </cell>
          <cell r="C55">
            <v>2</v>
          </cell>
          <cell r="D55" t="str">
            <v>x</v>
          </cell>
          <cell r="E55">
            <v>1.5</v>
          </cell>
          <cell r="F55" t="str">
            <v>+</v>
          </cell>
          <cell r="G55">
            <v>1.5</v>
          </cell>
          <cell r="H55" t="str">
            <v>x</v>
          </cell>
          <cell r="I55">
            <v>5.4</v>
          </cell>
        </row>
        <row r="56">
          <cell r="D56" t="str">
            <v>=</v>
          </cell>
          <cell r="E56">
            <v>11.100000000000001</v>
          </cell>
          <cell r="F56" t="str">
            <v>x</v>
          </cell>
          <cell r="G56">
            <v>9</v>
          </cell>
          <cell r="H56" t="str">
            <v>+</v>
          </cell>
          <cell r="I56">
            <v>0.1</v>
          </cell>
        </row>
        <row r="57">
          <cell r="D57" t="str">
            <v>x</v>
          </cell>
          <cell r="E57">
            <v>5.6000000000000005</v>
          </cell>
          <cell r="F57" t="str">
            <v>x</v>
          </cell>
          <cell r="G57">
            <v>9.1999999999999993</v>
          </cell>
          <cell r="J57" t="str">
            <v>=</v>
          </cell>
          <cell r="K57">
            <v>105.05200000000001</v>
          </cell>
        </row>
        <row r="58">
          <cell r="A58" t="str">
            <v>3.되메우기</v>
          </cell>
        </row>
        <row r="59">
          <cell r="AD59">
            <v>1.5</v>
          </cell>
        </row>
        <row r="60">
          <cell r="E60">
            <v>339.8</v>
          </cell>
          <cell r="F60" t="str">
            <v>-</v>
          </cell>
          <cell r="G60">
            <v>105.05200000000001</v>
          </cell>
          <cell r="J60" t="str">
            <v>=</v>
          </cell>
          <cell r="K60">
            <v>234.74799999999999</v>
          </cell>
        </row>
        <row r="63">
          <cell r="A63" t="str">
            <v>4.뒷 채 움</v>
          </cell>
          <cell r="C63">
            <v>3.31</v>
          </cell>
          <cell r="D63" t="str">
            <v>+</v>
          </cell>
          <cell r="E63">
            <v>0.5</v>
          </cell>
          <cell r="F63" t="str">
            <v>=</v>
          </cell>
          <cell r="G63">
            <v>3.81</v>
          </cell>
          <cell r="H63" t="str">
            <v>x</v>
          </cell>
          <cell r="I63" t="str">
            <v>1/2</v>
          </cell>
          <cell r="J63" t="str">
            <v>x</v>
          </cell>
        </row>
        <row r="64">
          <cell r="E64">
            <v>5.62</v>
          </cell>
          <cell r="F64" t="str">
            <v>x</v>
          </cell>
          <cell r="G64">
            <v>9</v>
          </cell>
          <cell r="H64" t="str">
            <v>=</v>
          </cell>
          <cell r="I64">
            <v>96.354900000000015</v>
          </cell>
          <cell r="AD64" t="str">
            <v>1:</v>
          </cell>
          <cell r="AE64">
            <v>1</v>
          </cell>
        </row>
        <row r="65">
          <cell r="J65" t="str">
            <v>=</v>
          </cell>
          <cell r="K65">
            <v>96.354900000000015</v>
          </cell>
          <cell r="V65">
            <v>6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료집계"/>
      <sheetName val="산출내역"/>
      <sheetName val="재료,철근표"/>
      <sheetName val="토공(우물통,기타) "/>
    </sheetNames>
    <sheetDataSet>
      <sheetData sheetId="0">
        <row r="9">
          <cell r="A9">
            <v>8</v>
          </cell>
          <cell r="B9" t="str">
            <v>터파기</v>
          </cell>
          <cell r="D9" t="str">
            <v>㎥</v>
          </cell>
          <cell r="E9">
            <v>57.12</v>
          </cell>
          <cell r="N9">
            <v>57.12</v>
          </cell>
        </row>
        <row r="10">
          <cell r="A10">
            <v>10</v>
          </cell>
          <cell r="B10" t="str">
            <v>되메움</v>
          </cell>
          <cell r="D10" t="str">
            <v>㎥</v>
          </cell>
          <cell r="E10">
            <v>17.64</v>
          </cell>
          <cell r="N10">
            <v>17.64</v>
          </cell>
        </row>
        <row r="11">
          <cell r="A11">
            <v>86</v>
          </cell>
          <cell r="B11" t="str">
            <v>con'c(B-240)</v>
          </cell>
          <cell r="C11" t="str">
            <v>25-240(10㎥미만)</v>
          </cell>
          <cell r="D11" t="str">
            <v>㎥</v>
          </cell>
          <cell r="E11">
            <v>25.34</v>
          </cell>
          <cell r="N11">
            <v>25.34</v>
          </cell>
        </row>
        <row r="12">
          <cell r="A12">
            <v>83</v>
          </cell>
          <cell r="B12" t="str">
            <v>lean con'c</v>
          </cell>
          <cell r="C12" t="str">
            <v>25-160(10㎥미만)</v>
          </cell>
          <cell r="D12" t="str">
            <v>㎥</v>
          </cell>
          <cell r="E12">
            <v>2.8</v>
          </cell>
          <cell r="N12">
            <v>2.8</v>
          </cell>
        </row>
        <row r="13">
          <cell r="A13">
            <v>59</v>
          </cell>
          <cell r="B13" t="str">
            <v>거푸집(4회)</v>
          </cell>
          <cell r="C13" t="str">
            <v>4회사용(10㎥미만)</v>
          </cell>
          <cell r="D13" t="str">
            <v>㎡</v>
          </cell>
          <cell r="E13">
            <v>111.52000000000001</v>
          </cell>
          <cell r="N13">
            <v>111.52000000000001</v>
          </cell>
        </row>
        <row r="14">
          <cell r="A14">
            <v>713</v>
          </cell>
          <cell r="B14" t="str">
            <v>철근 D10</v>
          </cell>
          <cell r="C14" t="str">
            <v>D13</v>
          </cell>
          <cell r="D14" t="str">
            <v>㎏</v>
          </cell>
          <cell r="E14">
            <v>1.4430000000000001</v>
          </cell>
          <cell r="N14">
            <v>1.4430000000000001</v>
          </cell>
        </row>
        <row r="15">
          <cell r="A15">
            <v>716</v>
          </cell>
          <cell r="B15" t="str">
            <v>철근 D16</v>
          </cell>
          <cell r="C15" t="str">
            <v>D16</v>
          </cell>
          <cell r="D15" t="str">
            <v>㎏</v>
          </cell>
          <cell r="E15">
            <v>0.313</v>
          </cell>
          <cell r="N15">
            <v>0.313</v>
          </cell>
        </row>
        <row r="16">
          <cell r="A16">
            <v>90</v>
          </cell>
          <cell r="B16" t="str">
            <v>철근 계</v>
          </cell>
          <cell r="C16" t="str">
            <v>보통(10㎥이하)</v>
          </cell>
          <cell r="D16" t="str">
            <v>㎏</v>
          </cell>
          <cell r="E16">
            <v>1.756</v>
          </cell>
          <cell r="N16">
            <v>1.756</v>
          </cell>
        </row>
        <row r="17">
          <cell r="A17">
            <v>64</v>
          </cell>
          <cell r="B17" t="str">
            <v>비계</v>
          </cell>
          <cell r="D17" t="str">
            <v>㎡</v>
          </cell>
          <cell r="E17">
            <v>36.54</v>
          </cell>
          <cell r="N17">
            <v>36.54</v>
          </cell>
        </row>
        <row r="18">
          <cell r="A18">
            <v>65</v>
          </cell>
          <cell r="B18" t="str">
            <v>동바리</v>
          </cell>
          <cell r="D18" t="str">
            <v>공/㎥</v>
          </cell>
          <cell r="E18">
            <v>20.399999999999999</v>
          </cell>
          <cell r="N18">
            <v>20.399999999999999</v>
          </cell>
        </row>
      </sheetData>
      <sheetData sheetId="1"/>
      <sheetData sheetId="2"/>
      <sheetData sheetId="3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연box"/>
      <sheetName val="2연box"/>
      <sheetName val="1연 box"/>
      <sheetName val="단 box"/>
      <sheetName val="단 box (2)"/>
      <sheetName val="Sheet2"/>
      <sheetName val="Sheet3"/>
      <sheetName val="재료집계"/>
    </sheetNames>
    <sheetDataSet>
      <sheetData sheetId="0">
        <row r="67">
          <cell r="E67">
            <v>1</v>
          </cell>
        </row>
      </sheetData>
      <sheetData sheetId="1"/>
      <sheetData sheetId="2"/>
      <sheetData sheetId="3">
        <row r="74">
          <cell r="E74">
            <v>1.65</v>
          </cell>
        </row>
        <row r="95">
          <cell r="G95">
            <v>1.07</v>
          </cell>
        </row>
      </sheetData>
      <sheetData sheetId="4"/>
      <sheetData sheetId="5"/>
      <sheetData sheetId="6"/>
      <sheetData sheetId="7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3연box"/>
      <sheetName val="단 box"/>
    </sheetNames>
    <sheetDataSet>
      <sheetData sheetId="0"/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자재집계"/>
      <sheetName val="수량 집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터파기및재료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실행예산총괄표"/>
      <sheetName val="실행예산총괄표-시설물"/>
      <sheetName val="실행예산총괄표-식재"/>
      <sheetName val="실행내역 "/>
      <sheetName val="수목실행총괄"/>
      <sheetName val="수목실행세부"/>
      <sheetName val="시설물총괄"/>
      <sheetName val="시설물세부"/>
      <sheetName val="Sheet1"/>
      <sheetName val="Sheet2"/>
      <sheetName val="Sheet3"/>
      <sheetName val="수량산출"/>
      <sheetName val="실행내역"/>
      <sheetName val="수목데이타 "/>
      <sheetName val="부분별수량산출(조합기초)"/>
      <sheetName val="ABUT수량-A1"/>
      <sheetName val="Sheet1 (2)"/>
      <sheetName val="DATE"/>
    </sheetNames>
    <sheetDataSet>
      <sheetData sheetId="0"/>
      <sheetData sheetId="1"/>
      <sheetData sheetId="2"/>
      <sheetData sheetId="3" refreshError="1">
        <row r="2">
          <cell r="A2" t="str">
            <v>품  명</v>
          </cell>
        </row>
        <row r="5">
          <cell r="A5" t="str">
            <v xml:space="preserve">인천국제공항 배후지원단지 기반시설공사 (3공구) </v>
          </cell>
        </row>
        <row r="6">
          <cell r="A6" t="str">
            <v>1. 수목식재공사</v>
          </cell>
        </row>
        <row r="7">
          <cell r="A7" t="str">
            <v>2. 수목이식공사</v>
          </cell>
        </row>
        <row r="8">
          <cell r="A8" t="str">
            <v>3. 시설물공사</v>
          </cell>
        </row>
        <row r="9">
          <cell r="A9" t="str">
            <v>4. 포장공사</v>
          </cell>
        </row>
        <row r="10">
          <cell r="A10" t="str">
            <v>5. 우배수공사</v>
          </cell>
        </row>
        <row r="11">
          <cell r="A11" t="str">
            <v>6. 식재지조성공사</v>
          </cell>
        </row>
        <row r="12">
          <cell r="A12" t="str">
            <v>7. 부대공사</v>
          </cell>
        </row>
        <row r="13">
          <cell r="A13" t="str">
            <v>소   계</v>
          </cell>
        </row>
        <row r="14">
          <cell r="A14" t="str">
            <v>간접노무비 : 직노*14%</v>
          </cell>
        </row>
        <row r="15">
          <cell r="A15" t="str">
            <v>산재보험료 : (직노+간노)*2.9%</v>
          </cell>
        </row>
        <row r="16">
          <cell r="A16" t="str">
            <v>안전관리비 : (직노+직재+공단지급자재대)*0.91%+1,647,000</v>
          </cell>
        </row>
        <row r="17">
          <cell r="A17" t="str">
            <v>기 타 경 비 : (노무+직재)*8%</v>
          </cell>
        </row>
        <row r="18">
          <cell r="A18" t="str">
            <v>누     계</v>
          </cell>
        </row>
        <row r="19">
          <cell r="A19" t="str">
            <v>일반관리비 : 순공사원가*1.3%</v>
          </cell>
        </row>
        <row r="20">
          <cell r="A20" t="str">
            <v>계</v>
          </cell>
        </row>
        <row r="21">
          <cell r="A21" t="str">
            <v>이윤 : (계-재료비)*1.05%이내</v>
          </cell>
        </row>
        <row r="22">
          <cell r="A22" t="str">
            <v>8. 운반비(도선료)</v>
          </cell>
        </row>
        <row r="23">
          <cell r="A23" t="str">
            <v>9. 이식수목할증</v>
          </cell>
        </row>
        <row r="24">
          <cell r="A24" t="str">
            <v>합     계</v>
          </cell>
        </row>
        <row r="25">
          <cell r="A25" t="str">
            <v>부가가치세(10%)</v>
          </cell>
        </row>
        <row r="26">
          <cell r="A26" t="str">
            <v>공사원가</v>
          </cell>
        </row>
        <row r="27">
          <cell r="A27" t="str">
            <v>10. 공단지급자재</v>
          </cell>
        </row>
        <row r="28">
          <cell r="A28" t="str">
            <v>⊙ 공사경비및 현장관리비</v>
          </cell>
        </row>
        <row r="29">
          <cell r="A29" t="str">
            <v>총공사비</v>
          </cell>
        </row>
        <row r="30">
          <cell r="A30" t="str">
            <v>1. 수목식재공사</v>
          </cell>
        </row>
        <row r="31">
          <cell r="A31" t="str">
            <v>1) 어린이공원 Ⅰ</v>
          </cell>
        </row>
        <row r="32">
          <cell r="A32" t="str">
            <v>2) 어린이공원 Ⅱ</v>
          </cell>
        </row>
        <row r="33">
          <cell r="A33" t="str">
            <v>3) 어린이공원 Ⅲ</v>
          </cell>
        </row>
        <row r="34">
          <cell r="A34" t="str">
            <v>4) 어린이공원 Ⅳ</v>
          </cell>
        </row>
        <row r="35">
          <cell r="A35" t="str">
            <v>5) 어린이공원 Ⅴ</v>
          </cell>
        </row>
        <row r="36">
          <cell r="A36" t="str">
            <v>6) 어린이공원 Ⅶ</v>
          </cell>
        </row>
        <row r="37">
          <cell r="A37" t="str">
            <v>7)10M시설녹지 1지역</v>
          </cell>
        </row>
        <row r="38">
          <cell r="A38" t="str">
            <v>8)10M시설녹지2지역</v>
          </cell>
        </row>
        <row r="39">
          <cell r="A39" t="str">
            <v>9) 가로수</v>
          </cell>
        </row>
        <row r="40">
          <cell r="A40" t="str">
            <v>10) 보행자전용도로</v>
          </cell>
        </row>
        <row r="41">
          <cell r="A41" t="str">
            <v>11) 경관녹지 Ⅰ</v>
          </cell>
        </row>
        <row r="42">
          <cell r="A42" t="str">
            <v>12) 경관녹지 Ⅱ</v>
          </cell>
        </row>
        <row r="43">
          <cell r="A43" t="str">
            <v>13) 경관녹지 Ⅲ</v>
          </cell>
        </row>
        <row r="44">
          <cell r="A44" t="str">
            <v>14) 경관녹지 Ⅳ</v>
          </cell>
        </row>
        <row r="45">
          <cell r="A45" t="str">
            <v>15)100M시설녹지</v>
          </cell>
        </row>
        <row r="46">
          <cell r="A46" t="str">
            <v>◎ 지주목</v>
          </cell>
        </row>
        <row r="51">
          <cell r="A51" t="str">
            <v>◎ 유기질비료</v>
          </cell>
        </row>
        <row r="53">
          <cell r="A53" t="str">
            <v>1) 어린이공원 Ⅰ</v>
          </cell>
        </row>
        <row r="54">
          <cell r="A54" t="str">
            <v>감나무</v>
          </cell>
        </row>
        <row r="55">
          <cell r="A55" t="str">
            <v>고로쇠나무</v>
          </cell>
        </row>
        <row r="56">
          <cell r="A56" t="str">
            <v>때죽나무</v>
          </cell>
        </row>
        <row r="57">
          <cell r="A57" t="str">
            <v>모감주나무</v>
          </cell>
        </row>
        <row r="58">
          <cell r="A58" t="str">
            <v>살구나무</v>
          </cell>
        </row>
        <row r="59">
          <cell r="A59" t="str">
            <v>신갈나무</v>
          </cell>
        </row>
        <row r="60">
          <cell r="A60" t="str">
            <v>청단풍</v>
          </cell>
        </row>
        <row r="61">
          <cell r="A61" t="str">
            <v>눈주목</v>
          </cell>
        </row>
        <row r="62">
          <cell r="A62" t="str">
            <v>회양목</v>
          </cell>
        </row>
        <row r="63">
          <cell r="A63" t="str">
            <v>진달래</v>
          </cell>
        </row>
        <row r="64">
          <cell r="A64" t="str">
            <v>잔  디</v>
          </cell>
        </row>
        <row r="67">
          <cell r="A67" t="str">
            <v>2) 어린이공원 Ⅱ</v>
          </cell>
        </row>
        <row r="68">
          <cell r="A68" t="str">
            <v>살구나무</v>
          </cell>
        </row>
        <row r="69">
          <cell r="A69" t="str">
            <v>참느릅나무</v>
          </cell>
        </row>
        <row r="70">
          <cell r="A70" t="str">
            <v>참느릅나무               (사각지주목)</v>
          </cell>
        </row>
        <row r="71">
          <cell r="A71" t="str">
            <v>수수꽃다리</v>
          </cell>
        </row>
        <row r="72">
          <cell r="A72" t="str">
            <v>진달래</v>
          </cell>
        </row>
        <row r="73">
          <cell r="A73" t="str">
            <v>흰말채나무</v>
          </cell>
        </row>
        <row r="74">
          <cell r="A74" t="str">
            <v>잔디</v>
          </cell>
        </row>
        <row r="76">
          <cell r="A76" t="str">
            <v>3) 어린이공원 Ⅲ</v>
          </cell>
        </row>
        <row r="77">
          <cell r="A77" t="str">
            <v>감나무</v>
          </cell>
        </row>
        <row r="78">
          <cell r="A78" t="str">
            <v>고로쇠나무</v>
          </cell>
        </row>
        <row r="79">
          <cell r="A79" t="str">
            <v>산목련</v>
          </cell>
        </row>
        <row r="80">
          <cell r="A80" t="str">
            <v>왕벚나무</v>
          </cell>
        </row>
        <row r="81">
          <cell r="A81" t="str">
            <v>자귀나무</v>
          </cell>
        </row>
        <row r="82">
          <cell r="A82" t="str">
            <v>층층나무</v>
          </cell>
        </row>
        <row r="83">
          <cell r="A83" t="str">
            <v>팽나무</v>
          </cell>
        </row>
        <row r="84">
          <cell r="A84" t="str">
            <v>산철쭉</v>
          </cell>
        </row>
        <row r="85">
          <cell r="A85" t="str">
            <v>앵도나무</v>
          </cell>
        </row>
        <row r="86">
          <cell r="A86" t="str">
            <v>자산홍</v>
          </cell>
        </row>
        <row r="87">
          <cell r="A87" t="str">
            <v>조팝나무</v>
          </cell>
        </row>
        <row r="88">
          <cell r="A88" t="str">
            <v>좀작살나무</v>
          </cell>
        </row>
        <row r="89">
          <cell r="A89" t="str">
            <v>잔  디</v>
          </cell>
        </row>
        <row r="92">
          <cell r="A92" t="str">
            <v>4) 어린이공원 Ⅳ</v>
          </cell>
        </row>
        <row r="93">
          <cell r="A93" t="str">
            <v>고로쇠나무</v>
          </cell>
        </row>
        <row r="94">
          <cell r="A94" t="str">
            <v>노각나무</v>
          </cell>
        </row>
        <row r="95">
          <cell r="A95" t="str">
            <v>느티나무(사각지주목)</v>
          </cell>
        </row>
        <row r="96">
          <cell r="A96" t="str">
            <v>때죽나무</v>
          </cell>
        </row>
        <row r="97">
          <cell r="A97" t="str">
            <v>산목련</v>
          </cell>
        </row>
        <row r="98">
          <cell r="A98" t="str">
            <v>살구나무</v>
          </cell>
        </row>
        <row r="99">
          <cell r="A99" t="str">
            <v>왕벚나무</v>
          </cell>
        </row>
        <row r="100">
          <cell r="A100" t="str">
            <v>쪽동백</v>
          </cell>
        </row>
        <row r="101">
          <cell r="A101" t="str">
            <v>참느릅나무</v>
          </cell>
        </row>
        <row r="102">
          <cell r="A102" t="str">
            <v>홍단풍</v>
          </cell>
        </row>
        <row r="103">
          <cell r="A103" t="str">
            <v>개나리</v>
          </cell>
        </row>
        <row r="104">
          <cell r="A104" t="str">
            <v>낙상홍</v>
          </cell>
        </row>
        <row r="105">
          <cell r="A105" t="str">
            <v>영산홍</v>
          </cell>
        </row>
        <row r="106">
          <cell r="A106" t="str">
            <v>진달래</v>
          </cell>
        </row>
        <row r="107">
          <cell r="A107" t="str">
            <v>잔  디</v>
          </cell>
        </row>
        <row r="110">
          <cell r="A110" t="str">
            <v>5) 어린이공원 Ⅴ</v>
          </cell>
        </row>
        <row r="111">
          <cell r="A111" t="str">
            <v>감나무</v>
          </cell>
        </row>
        <row r="112">
          <cell r="A112" t="str">
            <v>고로쇠나무</v>
          </cell>
        </row>
        <row r="113">
          <cell r="A113" t="str">
            <v>때죽나무</v>
          </cell>
        </row>
        <row r="114">
          <cell r="A114" t="str">
            <v>모감주나무</v>
          </cell>
        </row>
        <row r="115">
          <cell r="A115" t="str">
            <v>살구나무</v>
          </cell>
        </row>
        <row r="116">
          <cell r="A116" t="str">
            <v>신갈나무</v>
          </cell>
        </row>
        <row r="117">
          <cell r="A117" t="str">
            <v>청단풍</v>
          </cell>
        </row>
        <row r="118">
          <cell r="A118" t="str">
            <v>조팝나무</v>
          </cell>
        </row>
        <row r="119">
          <cell r="A119" t="str">
            <v>잔디</v>
          </cell>
        </row>
        <row r="122">
          <cell r="A122" t="str">
            <v>6) 어린이공원 Ⅶ</v>
          </cell>
        </row>
        <row r="123">
          <cell r="A123" t="str">
            <v>고로쇠나무</v>
          </cell>
        </row>
        <row r="124">
          <cell r="A124" t="str">
            <v>노각나무</v>
          </cell>
        </row>
        <row r="125">
          <cell r="A125" t="str">
            <v>모감주나무</v>
          </cell>
        </row>
        <row r="126">
          <cell r="A126" t="str">
            <v>왕벚나무</v>
          </cell>
        </row>
        <row r="127">
          <cell r="A127" t="str">
            <v>층층나무</v>
          </cell>
        </row>
        <row r="128">
          <cell r="A128" t="str">
            <v>팥배나무</v>
          </cell>
        </row>
        <row r="129">
          <cell r="A129" t="str">
            <v>팽나무</v>
          </cell>
        </row>
        <row r="130">
          <cell r="A130" t="str">
            <v>까침박달</v>
          </cell>
        </row>
        <row r="131">
          <cell r="A131" t="str">
            <v>영산홍</v>
          </cell>
        </row>
        <row r="132">
          <cell r="A132" t="str">
            <v>황매화</v>
          </cell>
        </row>
        <row r="133">
          <cell r="A133" t="str">
            <v>잔  디</v>
          </cell>
        </row>
        <row r="136">
          <cell r="A136" t="str">
            <v>7)10M 시설녹지1지역</v>
          </cell>
        </row>
        <row r="137">
          <cell r="A137" t="str">
            <v>느티나무</v>
          </cell>
        </row>
        <row r="138">
          <cell r="A138" t="str">
            <v>산벚나무</v>
          </cell>
        </row>
        <row r="139">
          <cell r="A139" t="str">
            <v>때죽나무</v>
          </cell>
        </row>
        <row r="140">
          <cell r="A140" t="str">
            <v>산딸나무</v>
          </cell>
        </row>
        <row r="141">
          <cell r="A141" t="str">
            <v>팥배나무</v>
          </cell>
        </row>
        <row r="142">
          <cell r="A142" t="str">
            <v>개쉬땅나무</v>
          </cell>
        </row>
        <row r="143">
          <cell r="A143" t="str">
            <v>백철쭉</v>
          </cell>
        </row>
        <row r="144">
          <cell r="A144" t="str">
            <v>산철쭉</v>
          </cell>
        </row>
        <row r="145">
          <cell r="A145" t="str">
            <v>눈섬개야광나무</v>
          </cell>
        </row>
        <row r="146">
          <cell r="A146" t="str">
            <v>영산홍</v>
          </cell>
        </row>
        <row r="147">
          <cell r="A147" t="str">
            <v>흰말채나무</v>
          </cell>
        </row>
        <row r="148">
          <cell r="A148" t="str">
            <v>Seed Spray</v>
          </cell>
        </row>
        <row r="151">
          <cell r="A151" t="str">
            <v>8) 10M시설녹지2지역</v>
          </cell>
        </row>
        <row r="152">
          <cell r="A152" t="str">
            <v>고로쇠나무</v>
          </cell>
        </row>
        <row r="153">
          <cell r="A153" t="str">
            <v>때죽나무</v>
          </cell>
        </row>
        <row r="154">
          <cell r="A154" t="str">
            <v>모감주나무</v>
          </cell>
        </row>
        <row r="155">
          <cell r="A155" t="str">
            <v>산딸나무</v>
          </cell>
        </row>
        <row r="156">
          <cell r="A156" t="str">
            <v>왕벚나무</v>
          </cell>
        </row>
        <row r="157">
          <cell r="A157" t="str">
            <v>이팝나무</v>
          </cell>
        </row>
        <row r="158">
          <cell r="A158" t="str">
            <v>자귀나무</v>
          </cell>
        </row>
        <row r="159">
          <cell r="A159" t="str">
            <v>참느릅나무</v>
          </cell>
        </row>
        <row r="160">
          <cell r="A160" t="str">
            <v>사철나무</v>
          </cell>
        </row>
        <row r="161">
          <cell r="A161" t="str">
            <v>말발도리</v>
          </cell>
        </row>
        <row r="162">
          <cell r="A162" t="str">
            <v>백철쭉</v>
          </cell>
        </row>
        <row r="163">
          <cell r="A163" t="str">
            <v>산철쭉</v>
          </cell>
        </row>
        <row r="164">
          <cell r="A164" t="str">
            <v>눈섬개야광나무</v>
          </cell>
        </row>
        <row r="165">
          <cell r="A165" t="str">
            <v>영산홍</v>
          </cell>
        </row>
        <row r="166">
          <cell r="A166" t="str">
            <v>흰말채나무</v>
          </cell>
        </row>
        <row r="167">
          <cell r="A167" t="str">
            <v>Seed Spray</v>
          </cell>
        </row>
        <row r="168">
          <cell r="A168" t="str">
            <v>9) 가로수</v>
          </cell>
        </row>
        <row r="169">
          <cell r="A169" t="str">
            <v>느티나무(사각지주목)</v>
          </cell>
        </row>
        <row r="170">
          <cell r="A170" t="str">
            <v>왕벚나무(사각지주목)</v>
          </cell>
        </row>
        <row r="173">
          <cell r="A173" t="str">
            <v>10) 보행자전용도로</v>
          </cell>
        </row>
        <row r="174">
          <cell r="A174" t="str">
            <v>회화나무(사각지주목)</v>
          </cell>
        </row>
        <row r="177">
          <cell r="A177" t="str">
            <v>11) 경관녹지 Ⅰ</v>
          </cell>
        </row>
        <row r="178">
          <cell r="A178" t="str">
            <v>고로쇠나무</v>
          </cell>
        </row>
        <row r="179">
          <cell r="A179" t="str">
            <v>꽃복숭아</v>
          </cell>
        </row>
        <row r="180">
          <cell r="A180" t="str">
            <v>노각나무</v>
          </cell>
        </row>
        <row r="181">
          <cell r="A181" t="str">
            <v>느티나무(광장용)</v>
          </cell>
        </row>
        <row r="182">
          <cell r="A182" t="str">
            <v>때죽나무</v>
          </cell>
        </row>
        <row r="183">
          <cell r="A183" t="str">
            <v>신나무</v>
          </cell>
        </row>
        <row r="184">
          <cell r="A184" t="str">
            <v>왕벚나무</v>
          </cell>
        </row>
        <row r="185">
          <cell r="A185" t="str">
            <v>청단풍</v>
          </cell>
        </row>
        <row r="186">
          <cell r="A186" t="str">
            <v>청단풍</v>
          </cell>
        </row>
        <row r="187">
          <cell r="A187" t="str">
            <v>층층나무</v>
          </cell>
        </row>
        <row r="188">
          <cell r="A188" t="str">
            <v>눈주목</v>
          </cell>
        </row>
        <row r="189">
          <cell r="A189" t="str">
            <v>사철나무</v>
          </cell>
        </row>
        <row r="190">
          <cell r="A190" t="str">
            <v>회양목</v>
          </cell>
        </row>
        <row r="191">
          <cell r="A191" t="str">
            <v>개나리</v>
          </cell>
        </row>
        <row r="192">
          <cell r="A192" t="str">
            <v>낙상홍</v>
          </cell>
        </row>
        <row r="193">
          <cell r="A193" t="str">
            <v>명자나무</v>
          </cell>
        </row>
        <row r="194">
          <cell r="A194" t="str">
            <v>박태기</v>
          </cell>
        </row>
        <row r="195">
          <cell r="A195" t="str">
            <v>산철쭉</v>
          </cell>
        </row>
        <row r="196">
          <cell r="A196" t="str">
            <v>수수꽃다리</v>
          </cell>
        </row>
        <row r="197">
          <cell r="A197" t="str">
            <v>앵도나무</v>
          </cell>
        </row>
        <row r="198">
          <cell r="A198" t="str">
            <v>영산홍</v>
          </cell>
        </row>
        <row r="199">
          <cell r="A199" t="str">
            <v>자산홍</v>
          </cell>
        </row>
        <row r="200">
          <cell r="A200" t="str">
            <v>조팝나무</v>
          </cell>
        </row>
        <row r="201">
          <cell r="A201" t="str">
            <v>화살나무</v>
          </cell>
        </row>
        <row r="202">
          <cell r="A202" t="str">
            <v>잔  디</v>
          </cell>
        </row>
        <row r="205">
          <cell r="A205" t="str">
            <v>12) 경관녹지 Ⅱ</v>
          </cell>
        </row>
        <row r="206">
          <cell r="A206" t="str">
            <v>고로쇠나무</v>
          </cell>
        </row>
        <row r="207">
          <cell r="A207" t="str">
            <v>노각나무</v>
          </cell>
        </row>
        <row r="208">
          <cell r="A208" t="str">
            <v>느티나무</v>
          </cell>
        </row>
        <row r="209">
          <cell r="A209" t="str">
            <v>때죽나무</v>
          </cell>
        </row>
        <row r="210">
          <cell r="A210" t="str">
            <v>붉나무</v>
          </cell>
        </row>
        <row r="211">
          <cell r="A211" t="str">
            <v>산딸나무</v>
          </cell>
        </row>
        <row r="212">
          <cell r="A212" t="str">
            <v>산목련</v>
          </cell>
        </row>
        <row r="213">
          <cell r="A213" t="str">
            <v>신나무</v>
          </cell>
        </row>
        <row r="214">
          <cell r="A214" t="str">
            <v>왕벚나무</v>
          </cell>
        </row>
        <row r="215">
          <cell r="A215" t="str">
            <v>자귀나무</v>
          </cell>
        </row>
        <row r="216">
          <cell r="A216" t="str">
            <v>쪽동백</v>
          </cell>
        </row>
        <row r="217">
          <cell r="A217" t="str">
            <v>청단풍</v>
          </cell>
        </row>
        <row r="218">
          <cell r="A218" t="str">
            <v>청단풍(사각지주목)</v>
          </cell>
        </row>
        <row r="219">
          <cell r="A219" t="str">
            <v>층층나무</v>
          </cell>
        </row>
        <row r="220">
          <cell r="A220" t="str">
            <v>홍단풍</v>
          </cell>
        </row>
        <row r="221">
          <cell r="A221" t="str">
            <v>눈주목</v>
          </cell>
        </row>
        <row r="222">
          <cell r="A222" t="str">
            <v>사철나무</v>
          </cell>
        </row>
        <row r="223">
          <cell r="A223" t="str">
            <v>피라칸사스</v>
          </cell>
        </row>
        <row r="224">
          <cell r="A224" t="str">
            <v>회양목</v>
          </cell>
        </row>
        <row r="225">
          <cell r="A225" t="str">
            <v>까침박달</v>
          </cell>
        </row>
        <row r="226">
          <cell r="A226" t="str">
            <v>낙상홍</v>
          </cell>
        </row>
        <row r="227">
          <cell r="A227" t="str">
            <v>명자나무</v>
          </cell>
        </row>
        <row r="228">
          <cell r="A228" t="str">
            <v>박태기</v>
          </cell>
        </row>
        <row r="229">
          <cell r="A229" t="str">
            <v>백철쭉</v>
          </cell>
        </row>
        <row r="230">
          <cell r="A230" t="str">
            <v>산철쭉</v>
          </cell>
        </row>
        <row r="231">
          <cell r="A231" t="str">
            <v>생강나무</v>
          </cell>
        </row>
        <row r="232">
          <cell r="A232" t="str">
            <v>수수꽃다리</v>
          </cell>
        </row>
        <row r="233">
          <cell r="A233" t="str">
            <v>영산홍</v>
          </cell>
        </row>
        <row r="234">
          <cell r="A234" t="str">
            <v>자산홍</v>
          </cell>
        </row>
        <row r="235">
          <cell r="A235" t="str">
            <v>조팝나무</v>
          </cell>
        </row>
        <row r="236">
          <cell r="A236" t="str">
            <v>해당화</v>
          </cell>
        </row>
        <row r="237">
          <cell r="A237" t="str">
            <v>홍매</v>
          </cell>
        </row>
        <row r="238">
          <cell r="A238" t="str">
            <v>화살나무</v>
          </cell>
        </row>
        <row r="239">
          <cell r="A239" t="str">
            <v>잔  디</v>
          </cell>
        </row>
        <row r="242">
          <cell r="A242" t="str">
            <v>13) 경관녹지 Ⅲ</v>
          </cell>
        </row>
        <row r="243">
          <cell r="A243" t="str">
            <v>고로쇠나무</v>
          </cell>
        </row>
        <row r="244">
          <cell r="A244" t="str">
            <v>꽃복숭아</v>
          </cell>
        </row>
        <row r="245">
          <cell r="A245" t="str">
            <v>노각나무</v>
          </cell>
        </row>
        <row r="246">
          <cell r="A246" t="str">
            <v>때죽나무</v>
          </cell>
        </row>
        <row r="247">
          <cell r="A247" t="str">
            <v>모감주나무</v>
          </cell>
        </row>
        <row r="248">
          <cell r="A248" t="str">
            <v>붉나무</v>
          </cell>
        </row>
        <row r="249">
          <cell r="A249" t="str">
            <v>산딸나무</v>
          </cell>
        </row>
        <row r="250">
          <cell r="A250" t="str">
            <v>신갈나무</v>
          </cell>
        </row>
        <row r="251">
          <cell r="A251" t="str">
            <v>신나무</v>
          </cell>
        </row>
        <row r="252">
          <cell r="A252" t="str">
            <v>왕벚나무</v>
          </cell>
        </row>
        <row r="253">
          <cell r="A253" t="str">
            <v>자귀나무</v>
          </cell>
        </row>
        <row r="254">
          <cell r="A254" t="str">
            <v>쪽동백</v>
          </cell>
        </row>
        <row r="255">
          <cell r="A255" t="str">
            <v>청단풍</v>
          </cell>
        </row>
        <row r="256">
          <cell r="A256" t="str">
            <v>청단풍</v>
          </cell>
        </row>
        <row r="257">
          <cell r="A257" t="str">
            <v>청단풍(사각지주목)</v>
          </cell>
        </row>
        <row r="258">
          <cell r="A258" t="str">
            <v>층층나무</v>
          </cell>
        </row>
        <row r="259">
          <cell r="A259" t="str">
            <v>팽나무</v>
          </cell>
        </row>
        <row r="260">
          <cell r="A260" t="str">
            <v>복자기나무</v>
          </cell>
        </row>
        <row r="261">
          <cell r="A261" t="str">
            <v>홍단풍</v>
          </cell>
        </row>
        <row r="262">
          <cell r="A262" t="str">
            <v>눈주목</v>
          </cell>
        </row>
        <row r="263">
          <cell r="A263" t="str">
            <v>사철나무</v>
          </cell>
        </row>
        <row r="264">
          <cell r="A264" t="str">
            <v>회양목</v>
          </cell>
        </row>
        <row r="265">
          <cell r="A265" t="str">
            <v>까침박달</v>
          </cell>
        </row>
        <row r="266">
          <cell r="A266" t="str">
            <v>낙상홍</v>
          </cell>
        </row>
        <row r="267">
          <cell r="A267" t="str">
            <v>명자나무</v>
          </cell>
        </row>
        <row r="268">
          <cell r="A268" t="str">
            <v>박태기</v>
          </cell>
        </row>
        <row r="269">
          <cell r="A269" t="str">
            <v>백철쭉</v>
          </cell>
        </row>
        <row r="270">
          <cell r="A270" t="str">
            <v>산철쭉</v>
          </cell>
        </row>
        <row r="271">
          <cell r="A271" t="str">
            <v>수수꽃다리</v>
          </cell>
        </row>
        <row r="272">
          <cell r="A272" t="str">
            <v>앵도나무</v>
          </cell>
        </row>
        <row r="273">
          <cell r="A273" t="str">
            <v>영산홍</v>
          </cell>
        </row>
        <row r="274">
          <cell r="A274" t="str">
            <v>자산홍</v>
          </cell>
        </row>
        <row r="275">
          <cell r="A275" t="str">
            <v>조팝나무</v>
          </cell>
        </row>
        <row r="276">
          <cell r="A276" t="str">
            <v>콩배나무</v>
          </cell>
        </row>
        <row r="277">
          <cell r="A277" t="str">
            <v>화살나무</v>
          </cell>
        </row>
        <row r="278">
          <cell r="A278" t="str">
            <v>잔  디</v>
          </cell>
        </row>
        <row r="283">
          <cell r="A283" t="str">
            <v>14) 경관녹지 Ⅳ</v>
          </cell>
        </row>
        <row r="284">
          <cell r="A284" t="str">
            <v>느티나무</v>
          </cell>
        </row>
        <row r="285">
          <cell r="A285" t="str">
            <v>단풍나무</v>
          </cell>
        </row>
        <row r="286">
          <cell r="A286" t="str">
            <v>때죽나무</v>
          </cell>
        </row>
        <row r="287">
          <cell r="A287" t="str">
            <v>산벚나무</v>
          </cell>
        </row>
        <row r="288">
          <cell r="A288" t="str">
            <v>살구나무</v>
          </cell>
        </row>
        <row r="289">
          <cell r="A289" t="str">
            <v>오동나무</v>
          </cell>
        </row>
        <row r="290">
          <cell r="A290" t="str">
            <v>왕벚나무</v>
          </cell>
        </row>
        <row r="291">
          <cell r="A291" t="str">
            <v>은행나무</v>
          </cell>
        </row>
        <row r="292">
          <cell r="A292" t="str">
            <v>이팝나무</v>
          </cell>
        </row>
        <row r="293">
          <cell r="A293" t="str">
            <v>자귀나무</v>
          </cell>
        </row>
        <row r="294">
          <cell r="A294" t="str">
            <v>참느릅나무</v>
          </cell>
        </row>
        <row r="295">
          <cell r="A295" t="str">
            <v>팥배나무</v>
          </cell>
        </row>
        <row r="296">
          <cell r="A296" t="str">
            <v>Seed Spray</v>
          </cell>
        </row>
        <row r="299">
          <cell r="A299" t="str">
            <v>15) 100M 시설녹지</v>
          </cell>
        </row>
        <row r="300">
          <cell r="A300" t="str">
            <v>느티나무</v>
          </cell>
        </row>
        <row r="301">
          <cell r="A301" t="str">
            <v>단풍나무</v>
          </cell>
        </row>
        <row r="302">
          <cell r="A302" t="str">
            <v>때죽나무</v>
          </cell>
        </row>
        <row r="303">
          <cell r="A303" t="str">
            <v>살구나무</v>
          </cell>
        </row>
        <row r="304">
          <cell r="A304" t="str">
            <v>아까시나무</v>
          </cell>
        </row>
        <row r="305">
          <cell r="A305" t="str">
            <v>오동나무</v>
          </cell>
        </row>
        <row r="306">
          <cell r="A306" t="str">
            <v>왕벚나무</v>
          </cell>
        </row>
        <row r="307">
          <cell r="A307" t="str">
            <v>왕벚나무</v>
          </cell>
        </row>
        <row r="308">
          <cell r="A308" t="str">
            <v>은행나무</v>
          </cell>
        </row>
        <row r="309">
          <cell r="A309" t="str">
            <v>이팝나무</v>
          </cell>
        </row>
        <row r="310">
          <cell r="A310" t="str">
            <v>참느릅나무</v>
          </cell>
        </row>
        <row r="311">
          <cell r="A311" t="str">
            <v>팥배나무</v>
          </cell>
        </row>
        <row r="312">
          <cell r="A312" t="str">
            <v>개나리</v>
          </cell>
        </row>
        <row r="313">
          <cell r="A313" t="str">
            <v>무궁화</v>
          </cell>
        </row>
        <row r="314">
          <cell r="A314" t="str">
            <v>조팝나무</v>
          </cell>
        </row>
        <row r="315">
          <cell r="A315" t="str">
            <v>진달래</v>
          </cell>
        </row>
        <row r="316">
          <cell r="A316" t="str">
            <v>해당화</v>
          </cell>
        </row>
        <row r="317">
          <cell r="A317" t="str">
            <v>Seed Spray</v>
          </cell>
        </row>
        <row r="329">
          <cell r="A329" t="str">
            <v>2. 수목이식공사</v>
          </cell>
        </row>
        <row r="330">
          <cell r="A330" t="str">
            <v>1) 수목확보공사</v>
          </cell>
        </row>
        <row r="331">
          <cell r="A331" t="str">
            <v>2) 가식장수목이식</v>
          </cell>
        </row>
        <row r="332">
          <cell r="A332" t="str">
            <v>3) 기타공사</v>
          </cell>
        </row>
        <row r="335">
          <cell r="A335" t="str">
            <v>1) 수목확보공사</v>
          </cell>
        </row>
        <row r="336">
          <cell r="A336" t="str">
            <v>가)어린이공원 Ⅰ</v>
          </cell>
        </row>
        <row r="337">
          <cell r="A337" t="str">
            <v>나)어린이공원 Ⅱ</v>
          </cell>
        </row>
        <row r="338">
          <cell r="A338" t="str">
            <v>다)어린이공원 Ⅲ</v>
          </cell>
        </row>
        <row r="339">
          <cell r="A339" t="str">
            <v>라)어린이공원 Ⅳ</v>
          </cell>
        </row>
        <row r="340">
          <cell r="A340" t="str">
            <v>마)어린이공원 Ⅴ</v>
          </cell>
        </row>
        <row r="341">
          <cell r="A341" t="str">
            <v>바)어린이공원 Ⅶ</v>
          </cell>
        </row>
        <row r="342">
          <cell r="A342" t="str">
            <v>사)10M시설녹지1지역</v>
          </cell>
        </row>
        <row r="343">
          <cell r="A343" t="str">
            <v>아)10M시설녹지2지역</v>
          </cell>
        </row>
        <row r="344">
          <cell r="A344" t="str">
            <v>자)경관녹지 Ⅰ</v>
          </cell>
        </row>
        <row r="345">
          <cell r="A345" t="str">
            <v>차)경관녹지 Ⅱ</v>
          </cell>
        </row>
        <row r="346">
          <cell r="A346" t="str">
            <v>카)경관녹지 Ⅲ</v>
          </cell>
        </row>
        <row r="347">
          <cell r="A347" t="str">
            <v>타)경관녹지 Ⅳ</v>
          </cell>
        </row>
        <row r="352">
          <cell r="A352" t="str">
            <v>가)어린이공원 Ⅰ</v>
          </cell>
        </row>
        <row r="353">
          <cell r="A353" t="str">
            <v>해  송</v>
          </cell>
        </row>
        <row r="354">
          <cell r="A354" t="str">
            <v>해  송</v>
          </cell>
        </row>
        <row r="355">
          <cell r="A355" t="str">
            <v>소사나무</v>
          </cell>
        </row>
        <row r="357">
          <cell r="A357" t="str">
            <v>나)어린이공원 Ⅱ</v>
          </cell>
        </row>
        <row r="358">
          <cell r="A358" t="str">
            <v>해  송</v>
          </cell>
        </row>
        <row r="359">
          <cell r="A359" t="str">
            <v>때죽나무</v>
          </cell>
        </row>
        <row r="360">
          <cell r="A360" t="str">
            <v>소사나무</v>
          </cell>
        </row>
        <row r="361">
          <cell r="A361" t="str">
            <v>참나무</v>
          </cell>
        </row>
        <row r="362">
          <cell r="A362" t="str">
            <v>팥배나무</v>
          </cell>
        </row>
        <row r="364">
          <cell r="A364" t="str">
            <v>다)어린이공원 Ⅲ</v>
          </cell>
        </row>
        <row r="365">
          <cell r="A365" t="str">
            <v>해  송</v>
          </cell>
        </row>
        <row r="366">
          <cell r="A366" t="str">
            <v>해  송</v>
          </cell>
        </row>
        <row r="368">
          <cell r="A368" t="str">
            <v>라)어린이공원 Ⅳ</v>
          </cell>
        </row>
        <row r="369">
          <cell r="A369" t="str">
            <v>해  송</v>
          </cell>
        </row>
        <row r="371">
          <cell r="A371" t="str">
            <v>마)어린이공원 Ⅴ</v>
          </cell>
        </row>
        <row r="372">
          <cell r="A372" t="str">
            <v>해  송</v>
          </cell>
        </row>
        <row r="373">
          <cell r="A373" t="str">
            <v>바)어린이공원 Ⅶ</v>
          </cell>
        </row>
        <row r="374">
          <cell r="A374" t="str">
            <v>해  송</v>
          </cell>
        </row>
        <row r="375">
          <cell r="A375" t="str">
            <v>사)10M시설녹지 1지역</v>
          </cell>
        </row>
        <row r="376">
          <cell r="A376" t="str">
            <v>해  송</v>
          </cell>
        </row>
        <row r="377">
          <cell r="A377" t="str">
            <v>해  송</v>
          </cell>
        </row>
        <row r="378">
          <cell r="A378" t="str">
            <v>해  송</v>
          </cell>
        </row>
        <row r="379">
          <cell r="A379" t="str">
            <v>해  송</v>
          </cell>
        </row>
        <row r="380">
          <cell r="A380" t="str">
            <v>참나무</v>
          </cell>
        </row>
        <row r="381">
          <cell r="A381" t="str">
            <v>참나무</v>
          </cell>
        </row>
        <row r="382">
          <cell r="A382" t="str">
            <v>참나무</v>
          </cell>
        </row>
        <row r="383">
          <cell r="A383" t="str">
            <v>참나무</v>
          </cell>
        </row>
        <row r="384">
          <cell r="A384" t="str">
            <v>참나무</v>
          </cell>
        </row>
        <row r="385">
          <cell r="A385" t="str">
            <v>참나무</v>
          </cell>
        </row>
        <row r="386">
          <cell r="A386" t="str">
            <v>참나무</v>
          </cell>
        </row>
        <row r="387">
          <cell r="A387" t="str">
            <v>참나무</v>
          </cell>
        </row>
        <row r="388">
          <cell r="A388" t="str">
            <v>참나무</v>
          </cell>
        </row>
        <row r="389">
          <cell r="A389" t="str">
            <v>참나무</v>
          </cell>
        </row>
        <row r="390">
          <cell r="A390" t="str">
            <v>아)10M시설녹지2지역</v>
          </cell>
        </row>
        <row r="391">
          <cell r="A391" t="str">
            <v>소나무</v>
          </cell>
        </row>
        <row r="392">
          <cell r="A392" t="str">
            <v>소나무</v>
          </cell>
        </row>
        <row r="393">
          <cell r="A393" t="str">
            <v>소나무</v>
          </cell>
        </row>
        <row r="394">
          <cell r="A394" t="str">
            <v>소나무</v>
          </cell>
        </row>
        <row r="395">
          <cell r="A395" t="str">
            <v>해  송</v>
          </cell>
        </row>
        <row r="396">
          <cell r="A396" t="str">
            <v>해  송</v>
          </cell>
        </row>
        <row r="397">
          <cell r="A397" t="str">
            <v>해  송</v>
          </cell>
        </row>
        <row r="398">
          <cell r="A398" t="str">
            <v>자)경관녹지 Ⅰ</v>
          </cell>
        </row>
        <row r="399">
          <cell r="A399" t="str">
            <v>리기다소나무</v>
          </cell>
        </row>
        <row r="400">
          <cell r="A400" t="str">
            <v>리기다소나무</v>
          </cell>
        </row>
        <row r="401">
          <cell r="A401" t="str">
            <v>리기다소나무</v>
          </cell>
        </row>
        <row r="402">
          <cell r="A402" t="str">
            <v>리기다소나무</v>
          </cell>
        </row>
        <row r="403">
          <cell r="A403" t="str">
            <v>해  송</v>
          </cell>
        </row>
        <row r="404">
          <cell r="A404" t="str">
            <v>해  송</v>
          </cell>
        </row>
        <row r="405">
          <cell r="A405" t="str">
            <v>해  송</v>
          </cell>
        </row>
        <row r="406">
          <cell r="A406" t="str">
            <v>해  송</v>
          </cell>
        </row>
        <row r="407">
          <cell r="A407" t="str">
            <v>소사나무</v>
          </cell>
        </row>
        <row r="409">
          <cell r="A409" t="str">
            <v>차)경관녹지 Ⅱ</v>
          </cell>
        </row>
        <row r="410">
          <cell r="A410" t="str">
            <v>리기다소나무</v>
          </cell>
        </row>
        <row r="411">
          <cell r="A411" t="str">
            <v>리기다소나무</v>
          </cell>
        </row>
        <row r="412">
          <cell r="A412" t="str">
            <v>리기다소나무</v>
          </cell>
        </row>
        <row r="413">
          <cell r="A413" t="str">
            <v>리기다소나무</v>
          </cell>
        </row>
        <row r="414">
          <cell r="A414" t="str">
            <v>리기다소나무</v>
          </cell>
        </row>
        <row r="415">
          <cell r="A415" t="str">
            <v>소나무</v>
          </cell>
        </row>
        <row r="416">
          <cell r="A416" t="str">
            <v>소나무</v>
          </cell>
        </row>
        <row r="417">
          <cell r="A417" t="str">
            <v>소나무</v>
          </cell>
        </row>
        <row r="418">
          <cell r="A418" t="str">
            <v>소나무</v>
          </cell>
        </row>
        <row r="419">
          <cell r="A419" t="str">
            <v>해  송</v>
          </cell>
        </row>
        <row r="420">
          <cell r="A420" t="str">
            <v>해  송</v>
          </cell>
        </row>
        <row r="421">
          <cell r="A421" t="str">
            <v>해  송</v>
          </cell>
        </row>
        <row r="422">
          <cell r="A422" t="str">
            <v>해  송</v>
          </cell>
        </row>
        <row r="423">
          <cell r="A423" t="str">
            <v>해  송</v>
          </cell>
        </row>
        <row r="424">
          <cell r="A424" t="str">
            <v>해  송</v>
          </cell>
        </row>
        <row r="425">
          <cell r="A425" t="str">
            <v>해  송</v>
          </cell>
        </row>
        <row r="426">
          <cell r="A426" t="str">
            <v>해  송</v>
          </cell>
        </row>
        <row r="427">
          <cell r="A427" t="str">
            <v>소사나무</v>
          </cell>
        </row>
        <row r="429">
          <cell r="A429" t="str">
            <v>카)경관녹지 Ⅲ</v>
          </cell>
        </row>
        <row r="430">
          <cell r="A430" t="str">
            <v>리기다소나무</v>
          </cell>
        </row>
        <row r="431">
          <cell r="A431" t="str">
            <v>리기다소나무</v>
          </cell>
        </row>
        <row r="432">
          <cell r="A432" t="str">
            <v>리기다소나무</v>
          </cell>
        </row>
        <row r="433">
          <cell r="A433" t="str">
            <v>리기다소나무</v>
          </cell>
        </row>
        <row r="434">
          <cell r="A434" t="str">
            <v>리기다소나무</v>
          </cell>
        </row>
        <row r="435">
          <cell r="A435" t="str">
            <v>소나무</v>
          </cell>
        </row>
        <row r="436">
          <cell r="A436" t="str">
            <v>소나무</v>
          </cell>
        </row>
        <row r="437">
          <cell r="A437" t="str">
            <v>소나무</v>
          </cell>
        </row>
        <row r="438">
          <cell r="A438" t="str">
            <v>해  송</v>
          </cell>
        </row>
        <row r="439">
          <cell r="A439" t="str">
            <v>해  송</v>
          </cell>
        </row>
        <row r="440">
          <cell r="A440" t="str">
            <v>해  송</v>
          </cell>
        </row>
        <row r="441">
          <cell r="A441" t="str">
            <v>해  송</v>
          </cell>
        </row>
        <row r="442">
          <cell r="A442" t="str">
            <v>해  송</v>
          </cell>
        </row>
        <row r="443">
          <cell r="A443" t="str">
            <v>해  송</v>
          </cell>
        </row>
        <row r="444">
          <cell r="A444" t="str">
            <v>타)경관녹지 Ⅳ</v>
          </cell>
        </row>
        <row r="445">
          <cell r="A445" t="str">
            <v>리기다소나무</v>
          </cell>
        </row>
        <row r="446">
          <cell r="A446" t="str">
            <v>리기다소나무</v>
          </cell>
        </row>
        <row r="447">
          <cell r="A447" t="str">
            <v>리기다소나무</v>
          </cell>
        </row>
        <row r="448">
          <cell r="A448" t="str">
            <v>리기다소나무</v>
          </cell>
        </row>
        <row r="449">
          <cell r="A449" t="str">
            <v>리기다소나무</v>
          </cell>
        </row>
        <row r="450">
          <cell r="A450" t="str">
            <v>소나무</v>
          </cell>
        </row>
        <row r="451">
          <cell r="A451" t="str">
            <v>소나무</v>
          </cell>
        </row>
        <row r="452">
          <cell r="A452" t="str">
            <v>소나무</v>
          </cell>
        </row>
        <row r="453">
          <cell r="A453" t="str">
            <v>해  송</v>
          </cell>
        </row>
        <row r="454">
          <cell r="A454" t="str">
            <v>해  송</v>
          </cell>
        </row>
        <row r="455">
          <cell r="A455" t="str">
            <v>해  송</v>
          </cell>
        </row>
        <row r="456">
          <cell r="A456" t="str">
            <v>해  송</v>
          </cell>
        </row>
        <row r="457">
          <cell r="A457" t="str">
            <v>해  송</v>
          </cell>
        </row>
        <row r="458">
          <cell r="A458" t="str">
            <v>해  송</v>
          </cell>
        </row>
        <row r="467">
          <cell r="A467" t="str">
            <v>2) 가식장수목이식</v>
          </cell>
        </row>
        <row r="468">
          <cell r="A468" t="str">
            <v>가)어린이공원 Ⅰ</v>
          </cell>
        </row>
        <row r="469">
          <cell r="A469" t="str">
            <v>나)어린이공원 Ⅱ</v>
          </cell>
        </row>
        <row r="470">
          <cell r="A470" t="str">
            <v>다)어린이공원 Ⅲ</v>
          </cell>
        </row>
        <row r="471">
          <cell r="A471" t="str">
            <v>라)어린이공원 Ⅳ</v>
          </cell>
        </row>
        <row r="472">
          <cell r="A472" t="str">
            <v>마)어린이공원 Ⅴ</v>
          </cell>
        </row>
        <row r="473">
          <cell r="A473" t="str">
            <v>바)어린이공원 Ⅶ</v>
          </cell>
        </row>
        <row r="474">
          <cell r="A474" t="str">
            <v>사)10M시설녹지1지역</v>
          </cell>
        </row>
        <row r="475">
          <cell r="A475" t="str">
            <v>아)10M시설녹지2지역</v>
          </cell>
        </row>
        <row r="476">
          <cell r="A476" t="str">
            <v>자)경관녹지 Ⅰ</v>
          </cell>
        </row>
        <row r="477">
          <cell r="A477" t="str">
            <v>차)경관녹지 Ⅱ</v>
          </cell>
        </row>
        <row r="478">
          <cell r="A478" t="str">
            <v>카)경관녹지 Ⅲ</v>
          </cell>
        </row>
        <row r="479">
          <cell r="A479" t="str">
            <v>타)경관녹지 Ⅳ</v>
          </cell>
        </row>
        <row r="482">
          <cell r="A482" t="str">
            <v>가)어린이공원 Ⅰ</v>
          </cell>
        </row>
        <row r="483">
          <cell r="A483" t="str">
            <v>해  송</v>
          </cell>
        </row>
        <row r="484">
          <cell r="A484" t="str">
            <v>해  송</v>
          </cell>
        </row>
        <row r="485">
          <cell r="A485" t="str">
            <v>소사나무</v>
          </cell>
        </row>
        <row r="487">
          <cell r="A487" t="str">
            <v>나)어린이공원 Ⅱ</v>
          </cell>
        </row>
        <row r="488">
          <cell r="A488" t="str">
            <v>해  송</v>
          </cell>
        </row>
        <row r="489">
          <cell r="A489" t="str">
            <v>때죽나무</v>
          </cell>
        </row>
        <row r="490">
          <cell r="A490" t="str">
            <v>소사나무</v>
          </cell>
        </row>
        <row r="491">
          <cell r="A491" t="str">
            <v>참나무</v>
          </cell>
        </row>
        <row r="492">
          <cell r="A492" t="str">
            <v>팥배나무</v>
          </cell>
        </row>
        <row r="494">
          <cell r="A494" t="str">
            <v>다)어린이공원 Ⅲ</v>
          </cell>
        </row>
        <row r="495">
          <cell r="A495" t="str">
            <v>해  송</v>
          </cell>
        </row>
        <row r="496">
          <cell r="A496" t="str">
            <v>해  송</v>
          </cell>
        </row>
        <row r="498">
          <cell r="A498" t="str">
            <v>라)어린이공원 Ⅳ</v>
          </cell>
        </row>
        <row r="499">
          <cell r="A499" t="str">
            <v>해  송</v>
          </cell>
        </row>
        <row r="501">
          <cell r="A501" t="str">
            <v>마)어린이공원 Ⅴ</v>
          </cell>
        </row>
        <row r="502">
          <cell r="A502" t="str">
            <v>해  송</v>
          </cell>
        </row>
        <row r="504">
          <cell r="A504" t="str">
            <v>바)어린이공원 Ⅶ</v>
          </cell>
        </row>
        <row r="505">
          <cell r="A505" t="str">
            <v>해  송</v>
          </cell>
        </row>
        <row r="507">
          <cell r="A507" t="str">
            <v>사)10M시설녹지1지역</v>
          </cell>
        </row>
        <row r="508">
          <cell r="A508" t="str">
            <v>해  송</v>
          </cell>
        </row>
        <row r="509">
          <cell r="A509" t="str">
            <v>해  송</v>
          </cell>
        </row>
        <row r="510">
          <cell r="A510" t="str">
            <v>해  송</v>
          </cell>
        </row>
        <row r="511">
          <cell r="A511" t="str">
            <v>해  송</v>
          </cell>
        </row>
        <row r="512">
          <cell r="A512" t="str">
            <v>참나무</v>
          </cell>
        </row>
        <row r="513">
          <cell r="A513" t="str">
            <v>참나무</v>
          </cell>
        </row>
        <row r="514">
          <cell r="A514" t="str">
            <v>참나무</v>
          </cell>
        </row>
        <row r="515">
          <cell r="A515" t="str">
            <v>참나무</v>
          </cell>
        </row>
        <row r="516">
          <cell r="A516" t="str">
            <v>참나무</v>
          </cell>
        </row>
        <row r="517">
          <cell r="A517" t="str">
            <v>참나무</v>
          </cell>
        </row>
        <row r="518">
          <cell r="A518" t="str">
            <v>참나무</v>
          </cell>
        </row>
        <row r="519">
          <cell r="A519" t="str">
            <v>참나무</v>
          </cell>
        </row>
        <row r="520">
          <cell r="A520" t="str">
            <v>참나무</v>
          </cell>
        </row>
        <row r="521">
          <cell r="A521" t="str">
            <v>참나무</v>
          </cell>
        </row>
        <row r="523">
          <cell r="A523" t="str">
            <v>아)10M시설녹지2지역</v>
          </cell>
        </row>
        <row r="524">
          <cell r="A524" t="str">
            <v>소나무</v>
          </cell>
        </row>
        <row r="525">
          <cell r="A525" t="str">
            <v>소나무</v>
          </cell>
        </row>
        <row r="526">
          <cell r="A526" t="str">
            <v>소나무</v>
          </cell>
        </row>
        <row r="527">
          <cell r="A527" t="str">
            <v>소나무</v>
          </cell>
        </row>
        <row r="528">
          <cell r="A528" t="str">
            <v>해  송</v>
          </cell>
        </row>
        <row r="529">
          <cell r="A529" t="str">
            <v>해  송</v>
          </cell>
        </row>
        <row r="530">
          <cell r="A530" t="str">
            <v>해  송</v>
          </cell>
        </row>
        <row r="532">
          <cell r="A532" t="str">
            <v>자)경관녹지 Ⅰ</v>
          </cell>
        </row>
        <row r="533">
          <cell r="A533" t="str">
            <v>리기다소나무</v>
          </cell>
        </row>
        <row r="534">
          <cell r="A534" t="str">
            <v>리기다소나무</v>
          </cell>
        </row>
        <row r="535">
          <cell r="A535" t="str">
            <v>리기다소나무</v>
          </cell>
        </row>
        <row r="536">
          <cell r="A536" t="str">
            <v>리기다소나무</v>
          </cell>
        </row>
        <row r="537">
          <cell r="A537" t="str">
            <v>해  송</v>
          </cell>
        </row>
        <row r="538">
          <cell r="A538" t="str">
            <v>해  송</v>
          </cell>
        </row>
        <row r="539">
          <cell r="A539" t="str">
            <v>해  송</v>
          </cell>
        </row>
        <row r="540">
          <cell r="A540" t="str">
            <v>해  송</v>
          </cell>
        </row>
        <row r="541">
          <cell r="A541" t="str">
            <v>소사나무</v>
          </cell>
        </row>
        <row r="543">
          <cell r="A543" t="str">
            <v>차)경관녹지 Ⅱ</v>
          </cell>
        </row>
        <row r="544">
          <cell r="A544" t="str">
            <v>리기다소나무</v>
          </cell>
        </row>
        <row r="545">
          <cell r="A545" t="str">
            <v>리기다소나무</v>
          </cell>
        </row>
        <row r="546">
          <cell r="A546" t="str">
            <v>리기다소나무</v>
          </cell>
        </row>
        <row r="547">
          <cell r="A547" t="str">
            <v>리기다소나무</v>
          </cell>
        </row>
        <row r="548">
          <cell r="A548" t="str">
            <v>리기다소나무</v>
          </cell>
        </row>
        <row r="549">
          <cell r="A549" t="str">
            <v>소나무</v>
          </cell>
        </row>
        <row r="550">
          <cell r="A550" t="str">
            <v>소나무</v>
          </cell>
        </row>
        <row r="551">
          <cell r="A551" t="str">
            <v>소나무</v>
          </cell>
        </row>
        <row r="552">
          <cell r="A552" t="str">
            <v>소나무</v>
          </cell>
        </row>
        <row r="553">
          <cell r="A553" t="str">
            <v>해  송</v>
          </cell>
        </row>
        <row r="554">
          <cell r="A554" t="str">
            <v>해  송</v>
          </cell>
        </row>
        <row r="555">
          <cell r="A555" t="str">
            <v>해  송</v>
          </cell>
        </row>
        <row r="556">
          <cell r="A556" t="str">
            <v>해  송</v>
          </cell>
        </row>
        <row r="557">
          <cell r="A557" t="str">
            <v>해  송</v>
          </cell>
        </row>
        <row r="558">
          <cell r="A558" t="str">
            <v>해  송</v>
          </cell>
        </row>
        <row r="559">
          <cell r="A559" t="str">
            <v>해  송</v>
          </cell>
        </row>
        <row r="560">
          <cell r="A560" t="str">
            <v>해  송</v>
          </cell>
        </row>
        <row r="561">
          <cell r="A561" t="str">
            <v>소사나무</v>
          </cell>
        </row>
        <row r="563">
          <cell r="A563" t="str">
            <v>카)경관녹지 Ⅲ</v>
          </cell>
        </row>
        <row r="564">
          <cell r="A564" t="str">
            <v>리기다소나무</v>
          </cell>
        </row>
        <row r="565">
          <cell r="A565" t="str">
            <v>리기다소나무</v>
          </cell>
        </row>
        <row r="566">
          <cell r="A566" t="str">
            <v>리기다소나무</v>
          </cell>
        </row>
        <row r="567">
          <cell r="A567" t="str">
            <v>리기다소나무</v>
          </cell>
        </row>
        <row r="568">
          <cell r="A568" t="str">
            <v>리기다소나무</v>
          </cell>
        </row>
        <row r="569">
          <cell r="A569" t="str">
            <v>소나무</v>
          </cell>
        </row>
        <row r="570">
          <cell r="A570" t="str">
            <v>소나무</v>
          </cell>
        </row>
        <row r="571">
          <cell r="A571" t="str">
            <v>소나무</v>
          </cell>
        </row>
        <row r="572">
          <cell r="A572" t="str">
            <v>해  송</v>
          </cell>
        </row>
        <row r="573">
          <cell r="A573" t="str">
            <v>해  송</v>
          </cell>
        </row>
        <row r="574">
          <cell r="A574" t="str">
            <v>해  송</v>
          </cell>
        </row>
        <row r="575">
          <cell r="A575" t="str">
            <v>해  송</v>
          </cell>
        </row>
        <row r="576">
          <cell r="A576" t="str">
            <v>해  송</v>
          </cell>
        </row>
        <row r="577">
          <cell r="A577" t="str">
            <v>해  송</v>
          </cell>
        </row>
        <row r="579">
          <cell r="A579" t="str">
            <v>타)경관녹지 Ⅳ</v>
          </cell>
        </row>
        <row r="580">
          <cell r="A580" t="str">
            <v>리기다소나무</v>
          </cell>
        </row>
        <row r="581">
          <cell r="A581" t="str">
            <v>리기다소나무</v>
          </cell>
        </row>
        <row r="582">
          <cell r="A582" t="str">
            <v>리기다소나무</v>
          </cell>
        </row>
        <row r="583">
          <cell r="A583" t="str">
            <v>리기다소나무</v>
          </cell>
        </row>
        <row r="584">
          <cell r="A584" t="str">
            <v>리기다소나무</v>
          </cell>
        </row>
        <row r="585">
          <cell r="A585" t="str">
            <v>소나무</v>
          </cell>
        </row>
        <row r="586">
          <cell r="A586" t="str">
            <v>소나무</v>
          </cell>
        </row>
        <row r="587">
          <cell r="A587" t="str">
            <v>소나무</v>
          </cell>
        </row>
        <row r="588">
          <cell r="A588" t="str">
            <v>해  송</v>
          </cell>
        </row>
        <row r="589">
          <cell r="A589" t="str">
            <v>해  송</v>
          </cell>
        </row>
        <row r="590">
          <cell r="A590" t="str">
            <v>해  송</v>
          </cell>
        </row>
        <row r="591">
          <cell r="A591" t="str">
            <v>해  송</v>
          </cell>
        </row>
        <row r="592">
          <cell r="A592" t="str">
            <v>해  송</v>
          </cell>
        </row>
        <row r="593">
          <cell r="A593" t="str">
            <v>해  송</v>
          </cell>
        </row>
        <row r="596">
          <cell r="A596" t="str">
            <v>3) 기타공사</v>
          </cell>
        </row>
        <row r="597">
          <cell r="A597" t="str">
            <v>삼각지주목</v>
          </cell>
        </row>
        <row r="598">
          <cell r="A598" t="str">
            <v>삼각지주목</v>
          </cell>
        </row>
        <row r="599">
          <cell r="A599" t="str">
            <v>대나무 지주목</v>
          </cell>
        </row>
        <row r="600">
          <cell r="A600" t="str">
            <v>토양개량제 A</v>
          </cell>
        </row>
        <row r="601">
          <cell r="A601" t="str">
            <v>토양개량제 B</v>
          </cell>
        </row>
        <row r="605">
          <cell r="A605" t="str">
            <v>3. 시설물공사</v>
          </cell>
        </row>
        <row r="606">
          <cell r="A606" t="str">
            <v>1) 어린이공원 Ⅰ</v>
          </cell>
        </row>
        <row r="607">
          <cell r="A607" t="str">
            <v>2) 어린이공원 Ⅱ</v>
          </cell>
        </row>
        <row r="608">
          <cell r="A608" t="str">
            <v>3) 어린이공원 Ⅲ</v>
          </cell>
        </row>
        <row r="609">
          <cell r="A609" t="str">
            <v>4) 어린이공원 Ⅳ</v>
          </cell>
        </row>
        <row r="610">
          <cell r="A610" t="str">
            <v>5) 어린이공원 Ⅴ</v>
          </cell>
        </row>
        <row r="611">
          <cell r="A611" t="str">
            <v>6) 어린이공원 Ⅶ</v>
          </cell>
        </row>
        <row r="612">
          <cell r="A612" t="str">
            <v>7) 경관녹지 Ⅰ</v>
          </cell>
        </row>
        <row r="613">
          <cell r="A613" t="str">
            <v>8) 경관녹지 Ⅱ</v>
          </cell>
        </row>
        <row r="614">
          <cell r="A614" t="str">
            <v>9) 경관녹지 Ⅲ</v>
          </cell>
        </row>
        <row r="615">
          <cell r="A615" t="str">
            <v>10) 보행자전용도로</v>
          </cell>
        </row>
        <row r="618">
          <cell r="A618" t="str">
            <v>1) 어린이공원 Ⅰ</v>
          </cell>
        </row>
        <row r="619">
          <cell r="A619" t="str">
            <v>쉘  터</v>
          </cell>
        </row>
        <row r="620">
          <cell r="A620" t="str">
            <v>등의자</v>
          </cell>
        </row>
        <row r="621">
          <cell r="A621" t="str">
            <v>평의자</v>
          </cell>
        </row>
        <row r="622">
          <cell r="A622" t="str">
            <v>휴지통</v>
          </cell>
        </row>
        <row r="623">
          <cell r="A623" t="str">
            <v>자전거보관대</v>
          </cell>
        </row>
        <row r="624">
          <cell r="A624" t="str">
            <v>종합안내판</v>
          </cell>
        </row>
        <row r="625">
          <cell r="A625" t="str">
            <v>조합놀이대 E형</v>
          </cell>
        </row>
        <row r="626">
          <cell r="A626" t="str">
            <v>자연석입간판              (기채취용)</v>
          </cell>
        </row>
        <row r="628">
          <cell r="A628" t="str">
            <v>2) 어린이공원 Ⅱ</v>
          </cell>
        </row>
        <row r="629">
          <cell r="A629" t="str">
            <v>쉘  터</v>
          </cell>
        </row>
        <row r="630">
          <cell r="A630" t="str">
            <v>등의자</v>
          </cell>
        </row>
        <row r="631">
          <cell r="A631" t="str">
            <v>평의자</v>
          </cell>
        </row>
        <row r="632">
          <cell r="A632" t="str">
            <v>휴지통</v>
          </cell>
        </row>
        <row r="633">
          <cell r="A633" t="str">
            <v>종합안내판</v>
          </cell>
        </row>
        <row r="634">
          <cell r="A634" t="str">
            <v>조합놀이대 F형</v>
          </cell>
        </row>
        <row r="635">
          <cell r="A635" t="str">
            <v>수목보호홀덮개</v>
          </cell>
        </row>
        <row r="636">
          <cell r="A636" t="str">
            <v>자연석입간판              (기채취용)</v>
          </cell>
        </row>
        <row r="638">
          <cell r="A638" t="str">
            <v>3) 어린이공원 Ⅲ</v>
          </cell>
        </row>
        <row r="639">
          <cell r="A639" t="str">
            <v>쉘  터</v>
          </cell>
        </row>
        <row r="640">
          <cell r="A640" t="str">
            <v>평의자</v>
          </cell>
        </row>
        <row r="641">
          <cell r="A641" t="str">
            <v>휴지통</v>
          </cell>
        </row>
        <row r="642">
          <cell r="A642" t="str">
            <v>자전거보관대</v>
          </cell>
        </row>
        <row r="643">
          <cell r="A643" t="str">
            <v>종합안내판</v>
          </cell>
        </row>
        <row r="644">
          <cell r="A644" t="str">
            <v>농구대(야외이동식)</v>
          </cell>
        </row>
        <row r="645">
          <cell r="A645" t="str">
            <v>조합놀이대 A형</v>
          </cell>
        </row>
        <row r="646">
          <cell r="A646" t="str">
            <v>자연석입간판              (기채취용)</v>
          </cell>
        </row>
        <row r="648">
          <cell r="A648" t="str">
            <v>4) 어린이공원 Ⅳ</v>
          </cell>
        </row>
        <row r="649">
          <cell r="A649" t="str">
            <v>쉘  터</v>
          </cell>
        </row>
        <row r="650">
          <cell r="A650" t="str">
            <v>등의자</v>
          </cell>
        </row>
        <row r="651">
          <cell r="A651" t="str">
            <v>평의자</v>
          </cell>
        </row>
        <row r="652">
          <cell r="A652" t="str">
            <v>휴지통</v>
          </cell>
        </row>
        <row r="653">
          <cell r="A653" t="str">
            <v>종합안내판</v>
          </cell>
        </row>
        <row r="654">
          <cell r="A654" t="str">
            <v>조합놀이대 C형</v>
          </cell>
        </row>
        <row r="655">
          <cell r="A655" t="str">
            <v>수목보호홀덮개</v>
          </cell>
        </row>
        <row r="656">
          <cell r="A656" t="str">
            <v>자연석입간판              (기채취용)</v>
          </cell>
        </row>
        <row r="658">
          <cell r="A658" t="str">
            <v>5) 어린이공원 Ⅴ</v>
          </cell>
        </row>
        <row r="659">
          <cell r="A659" t="str">
            <v>쉘  터</v>
          </cell>
        </row>
        <row r="660">
          <cell r="A660" t="str">
            <v>등의자</v>
          </cell>
        </row>
        <row r="661">
          <cell r="A661" t="str">
            <v>평의자</v>
          </cell>
        </row>
        <row r="662">
          <cell r="A662" t="str">
            <v>휴지통</v>
          </cell>
        </row>
        <row r="663">
          <cell r="A663" t="str">
            <v>자전거보관대</v>
          </cell>
        </row>
        <row r="664">
          <cell r="A664" t="str">
            <v>종합안내판</v>
          </cell>
        </row>
        <row r="665">
          <cell r="A665" t="str">
            <v>조합놀이대 D형</v>
          </cell>
        </row>
        <row r="666">
          <cell r="A666" t="str">
            <v>자연석입간판              (기채취용)</v>
          </cell>
        </row>
        <row r="668">
          <cell r="A668" t="str">
            <v>6) 어린이공원 Ⅶ</v>
          </cell>
        </row>
        <row r="669">
          <cell r="A669" t="str">
            <v>쉘  터</v>
          </cell>
        </row>
        <row r="670">
          <cell r="A670" t="str">
            <v>등의자</v>
          </cell>
        </row>
        <row r="671">
          <cell r="A671" t="str">
            <v>평의자</v>
          </cell>
        </row>
        <row r="672">
          <cell r="A672" t="str">
            <v>휴지통</v>
          </cell>
        </row>
        <row r="673">
          <cell r="A673" t="str">
            <v>종합안내판</v>
          </cell>
        </row>
        <row r="674">
          <cell r="A674" t="str">
            <v>조합놀이대 G형</v>
          </cell>
        </row>
        <row r="675">
          <cell r="A675" t="str">
            <v>자연석입간판              (기채취용)</v>
          </cell>
        </row>
        <row r="676">
          <cell r="A676" t="str">
            <v>7) 경관녹지 Ⅰ</v>
          </cell>
        </row>
        <row r="677">
          <cell r="A677" t="str">
            <v>등의자</v>
          </cell>
        </row>
        <row r="678">
          <cell r="A678" t="str">
            <v>휴지통</v>
          </cell>
        </row>
        <row r="679">
          <cell r="A679" t="str">
            <v>수목보호홀덮개</v>
          </cell>
        </row>
        <row r="681">
          <cell r="A681" t="str">
            <v>8) 경관녹지 Ⅱ</v>
          </cell>
        </row>
        <row r="682">
          <cell r="A682" t="str">
            <v>등의자</v>
          </cell>
        </row>
        <row r="683">
          <cell r="A683" t="str">
            <v>평의자</v>
          </cell>
        </row>
        <row r="684">
          <cell r="A684" t="str">
            <v>휴지통</v>
          </cell>
        </row>
        <row r="685">
          <cell r="A685" t="str">
            <v>자전거보관대</v>
          </cell>
        </row>
        <row r="686">
          <cell r="A686" t="str">
            <v>방향안내판</v>
          </cell>
        </row>
        <row r="687">
          <cell r="A687" t="str">
            <v>수목보호홀덮개</v>
          </cell>
        </row>
        <row r="689">
          <cell r="A689" t="str">
            <v>9) 경관녹지 Ⅲ</v>
          </cell>
        </row>
        <row r="690">
          <cell r="A690" t="str">
            <v>등의자</v>
          </cell>
        </row>
        <row r="691">
          <cell r="A691" t="str">
            <v>평의자</v>
          </cell>
        </row>
        <row r="692">
          <cell r="A692" t="str">
            <v>휴지통</v>
          </cell>
        </row>
        <row r="693">
          <cell r="A693" t="str">
            <v>자전거보관대</v>
          </cell>
        </row>
        <row r="694">
          <cell r="A694" t="str">
            <v>방향안내판</v>
          </cell>
        </row>
        <row r="695">
          <cell r="A695" t="str">
            <v>수목보호홀덮개</v>
          </cell>
        </row>
        <row r="697">
          <cell r="A697" t="str">
            <v>10) 보행자전용도로</v>
          </cell>
        </row>
        <row r="698">
          <cell r="A698" t="str">
            <v>수목보호홀덮개</v>
          </cell>
        </row>
        <row r="699">
          <cell r="A699" t="str">
            <v>4. 포장공사</v>
          </cell>
        </row>
        <row r="700">
          <cell r="A700" t="str">
            <v>1) 어린이공원 Ⅰ</v>
          </cell>
        </row>
        <row r="701">
          <cell r="A701" t="str">
            <v>2) 어린이공원 Ⅱ</v>
          </cell>
        </row>
        <row r="702">
          <cell r="A702" t="str">
            <v>3) 어린이공원 Ⅲ</v>
          </cell>
        </row>
        <row r="703">
          <cell r="A703" t="str">
            <v>4) 어린이공원 Ⅳ</v>
          </cell>
        </row>
        <row r="704">
          <cell r="A704" t="str">
            <v>5) 어린이공원 Ⅴ</v>
          </cell>
        </row>
        <row r="705">
          <cell r="A705" t="str">
            <v>6) 어린이공원 Ⅶ</v>
          </cell>
        </row>
        <row r="706">
          <cell r="A706" t="str">
            <v>7) 경관녹지 Ⅰ</v>
          </cell>
        </row>
        <row r="707">
          <cell r="A707" t="str">
            <v>8) 경관녹지 Ⅱ</v>
          </cell>
        </row>
        <row r="708">
          <cell r="A708" t="str">
            <v>9) 경관녹지 Ⅲ</v>
          </cell>
        </row>
        <row r="711">
          <cell r="A711" t="str">
            <v>1) 어린이공원 Ⅰ</v>
          </cell>
        </row>
        <row r="712">
          <cell r="A712" t="str">
            <v>콘크리트경계블럭A형</v>
          </cell>
        </row>
        <row r="713">
          <cell r="A713" t="str">
            <v>소형고압블럭포장       (I형)</v>
          </cell>
        </row>
        <row r="714">
          <cell r="A714" t="str">
            <v>모래포설</v>
          </cell>
        </row>
        <row r="716">
          <cell r="A716" t="str">
            <v>2) 어린이공원 Ⅱ</v>
          </cell>
        </row>
        <row r="717">
          <cell r="A717" t="str">
            <v>콘크리트경계블럭A형</v>
          </cell>
        </row>
        <row r="718">
          <cell r="A718" t="str">
            <v>소형고압블럭경계</v>
          </cell>
        </row>
        <row r="719">
          <cell r="A719" t="str">
            <v>소형고압블럭포장       (I형)</v>
          </cell>
        </row>
        <row r="720">
          <cell r="A720" t="str">
            <v>모래포설</v>
          </cell>
        </row>
        <row r="722">
          <cell r="A722" t="str">
            <v>3) 어린이공원 Ⅲ</v>
          </cell>
        </row>
        <row r="723">
          <cell r="A723" t="str">
            <v>콘크리트경계블럭A형</v>
          </cell>
        </row>
        <row r="724">
          <cell r="A724" t="str">
            <v>소형고압블럭포장       (I형)</v>
          </cell>
        </row>
        <row r="725">
          <cell r="A725" t="str">
            <v>마사다짐</v>
          </cell>
        </row>
        <row r="726">
          <cell r="A726" t="str">
            <v>모래포설</v>
          </cell>
        </row>
        <row r="728">
          <cell r="A728" t="str">
            <v>4) 어린이공원 Ⅳ</v>
          </cell>
        </row>
        <row r="729">
          <cell r="A729" t="str">
            <v>콘크리트경계블럭A형</v>
          </cell>
        </row>
        <row r="730">
          <cell r="A730" t="str">
            <v>소형고압블럭경계</v>
          </cell>
        </row>
        <row r="731">
          <cell r="A731" t="str">
            <v>소형고압블럭포장       (I형)</v>
          </cell>
        </row>
        <row r="732">
          <cell r="A732" t="str">
            <v>모래포설</v>
          </cell>
        </row>
        <row r="734">
          <cell r="A734" t="str">
            <v>5) 어린이공원 Ⅴ</v>
          </cell>
        </row>
        <row r="735">
          <cell r="A735" t="str">
            <v>콘크리트경계블럭A형</v>
          </cell>
        </row>
        <row r="736">
          <cell r="A736" t="str">
            <v>소형고압블럭포장       (I형)</v>
          </cell>
        </row>
        <row r="737">
          <cell r="A737" t="str">
            <v>모래포설</v>
          </cell>
        </row>
        <row r="739">
          <cell r="A739" t="str">
            <v>6) 어린이공원 Ⅶ</v>
          </cell>
        </row>
        <row r="740">
          <cell r="A740" t="str">
            <v>콘크리트경계블럭A형</v>
          </cell>
        </row>
        <row r="741">
          <cell r="A741" t="str">
            <v>소형고압블럭경계</v>
          </cell>
        </row>
        <row r="742">
          <cell r="A742" t="str">
            <v>소형고압블럭포장       (I형)</v>
          </cell>
        </row>
        <row r="743">
          <cell r="A743" t="str">
            <v>모래포설</v>
          </cell>
        </row>
        <row r="745">
          <cell r="A745" t="str">
            <v>7) 경관녹지 Ⅰ</v>
          </cell>
        </row>
        <row r="746">
          <cell r="A746" t="str">
            <v>콘크리트경계블럭A형</v>
          </cell>
        </row>
        <row r="747">
          <cell r="A747" t="str">
            <v>콘크리트경계블럭B형</v>
          </cell>
        </row>
        <row r="748">
          <cell r="A748" t="str">
            <v>칼라투수콘크리트    포장</v>
          </cell>
        </row>
        <row r="749">
          <cell r="A749" t="str">
            <v>칼라투수콘크리트    포장</v>
          </cell>
        </row>
        <row r="751">
          <cell r="A751" t="str">
            <v>8) 경관녹지 Ⅱ</v>
          </cell>
        </row>
        <row r="752">
          <cell r="A752" t="str">
            <v>콘크리트경계블럭A형</v>
          </cell>
        </row>
        <row r="753">
          <cell r="A753" t="str">
            <v>콘크리트경계블럭B형</v>
          </cell>
        </row>
        <row r="754">
          <cell r="A754" t="str">
            <v>칼라투수콘크리트    포장</v>
          </cell>
        </row>
        <row r="755">
          <cell r="A755" t="str">
            <v>칼라투수콘크리트    포장</v>
          </cell>
        </row>
        <row r="757">
          <cell r="A757" t="str">
            <v>9) 경관녹지 Ⅲ</v>
          </cell>
        </row>
        <row r="758">
          <cell r="A758" t="str">
            <v>콘크리트경계블럭A형</v>
          </cell>
        </row>
        <row r="759">
          <cell r="A759" t="str">
            <v>콘크리트경계블럭B형</v>
          </cell>
        </row>
        <row r="760">
          <cell r="A760" t="str">
            <v>칼라투수콘크리트    포장</v>
          </cell>
        </row>
        <row r="761">
          <cell r="A761" t="str">
            <v>칼라투수콘크리트    포장</v>
          </cell>
        </row>
        <row r="768">
          <cell r="A768" t="str">
            <v>5. 우배수공사</v>
          </cell>
        </row>
        <row r="769">
          <cell r="A769" t="str">
            <v>1) 어린이공원 Ⅰ</v>
          </cell>
        </row>
        <row r="770">
          <cell r="A770" t="str">
            <v>2) 어린이공원 Ⅱ</v>
          </cell>
        </row>
        <row r="771">
          <cell r="A771" t="str">
            <v>3) 어린이공원 Ⅲ</v>
          </cell>
        </row>
        <row r="772">
          <cell r="A772" t="str">
            <v>4) 어린이공원 Ⅳ</v>
          </cell>
        </row>
        <row r="773">
          <cell r="A773" t="str">
            <v>5) 어린이공원 Ⅴ</v>
          </cell>
        </row>
        <row r="774">
          <cell r="A774" t="str">
            <v>6) 어린이공원 Ⅶ</v>
          </cell>
        </row>
        <row r="775">
          <cell r="A775" t="str">
            <v>7) 경관녹지 Ⅰ</v>
          </cell>
        </row>
        <row r="776">
          <cell r="A776" t="str">
            <v>8) 경관녹지 Ⅱ</v>
          </cell>
        </row>
        <row r="777">
          <cell r="A777" t="str">
            <v>9) 경관녹지 Ⅲ</v>
          </cell>
        </row>
        <row r="778">
          <cell r="A778" t="str">
            <v>10) 가로수</v>
          </cell>
        </row>
        <row r="779">
          <cell r="A779" t="str">
            <v>11) 시설녹지(100M)</v>
          </cell>
        </row>
        <row r="782">
          <cell r="A782" t="str">
            <v>1) 어린이공원 Ⅰ</v>
          </cell>
        </row>
        <row r="783">
          <cell r="A783" t="str">
            <v>집수정 A</v>
          </cell>
        </row>
        <row r="784">
          <cell r="A784" t="str">
            <v>집수정 B</v>
          </cell>
        </row>
        <row r="785">
          <cell r="A785" t="str">
            <v>우수관 (PE강관)</v>
          </cell>
        </row>
        <row r="786">
          <cell r="A786" t="str">
            <v>맹암거 (본선)</v>
          </cell>
        </row>
        <row r="787">
          <cell r="A787" t="str">
            <v>맹암거 (지선)</v>
          </cell>
        </row>
        <row r="789">
          <cell r="A789" t="str">
            <v>2) 어린이공원 Ⅱ</v>
          </cell>
        </row>
        <row r="790">
          <cell r="A790" t="str">
            <v>집수정 A</v>
          </cell>
        </row>
        <row r="791">
          <cell r="A791" t="str">
            <v>집수정 B</v>
          </cell>
        </row>
        <row r="792">
          <cell r="A792" t="str">
            <v>우수관 (PE강관)</v>
          </cell>
        </row>
        <row r="793">
          <cell r="A793" t="str">
            <v>맹암거 (지선)</v>
          </cell>
        </row>
        <row r="794">
          <cell r="A794" t="str">
            <v>맹암거 (본선)</v>
          </cell>
        </row>
        <row r="796">
          <cell r="A796" t="str">
            <v>3) 어린이공원 Ⅲ</v>
          </cell>
        </row>
        <row r="797">
          <cell r="A797" t="str">
            <v>집수정 A</v>
          </cell>
        </row>
        <row r="798">
          <cell r="A798" t="str">
            <v>집수정 B</v>
          </cell>
        </row>
        <row r="799">
          <cell r="A799" t="str">
            <v>우수관 (PE강관)</v>
          </cell>
        </row>
        <row r="800">
          <cell r="A800" t="str">
            <v>맹암거 (지선)</v>
          </cell>
        </row>
        <row r="801">
          <cell r="A801" t="str">
            <v>맹암거 (본선)</v>
          </cell>
        </row>
        <row r="803">
          <cell r="A803" t="str">
            <v>4) 어린이공원 Ⅳ</v>
          </cell>
        </row>
        <row r="804">
          <cell r="A804" t="str">
            <v>집수정 A</v>
          </cell>
        </row>
        <row r="805">
          <cell r="A805" t="str">
            <v>집수정 B</v>
          </cell>
        </row>
        <row r="806">
          <cell r="A806" t="str">
            <v>우수관 (PE강관)</v>
          </cell>
        </row>
        <row r="807">
          <cell r="A807" t="str">
            <v>맹암거 (지선)</v>
          </cell>
        </row>
        <row r="808">
          <cell r="A808" t="str">
            <v>맹암거 (본선)</v>
          </cell>
        </row>
        <row r="810">
          <cell r="A810" t="str">
            <v>5) 어린이공원 Ⅴ</v>
          </cell>
        </row>
        <row r="811">
          <cell r="A811" t="str">
            <v>집수정 A</v>
          </cell>
        </row>
        <row r="812">
          <cell r="A812" t="str">
            <v>집수정 B</v>
          </cell>
        </row>
        <row r="813">
          <cell r="A813" t="str">
            <v>우수관 (PE강관)</v>
          </cell>
        </row>
        <row r="814">
          <cell r="A814" t="str">
            <v>맹암거 (지선)</v>
          </cell>
        </row>
        <row r="815">
          <cell r="A815" t="str">
            <v>맹암거 (본선)</v>
          </cell>
        </row>
        <row r="817">
          <cell r="A817" t="str">
            <v>6) 어린이공원 Ⅶ</v>
          </cell>
        </row>
        <row r="818">
          <cell r="A818" t="str">
            <v>집수정 A</v>
          </cell>
        </row>
        <row r="819">
          <cell r="A819" t="str">
            <v>집수정 B</v>
          </cell>
        </row>
        <row r="820">
          <cell r="A820" t="str">
            <v>우수관 (PE강관)</v>
          </cell>
        </row>
        <row r="821">
          <cell r="A821" t="str">
            <v>맹암거 (지선)</v>
          </cell>
        </row>
        <row r="822">
          <cell r="A822" t="str">
            <v>맹암거 (본선)</v>
          </cell>
        </row>
        <row r="824">
          <cell r="A824" t="str">
            <v>7) 경관녹지 Ⅰ</v>
          </cell>
        </row>
        <row r="825">
          <cell r="A825" t="str">
            <v>집수정 A</v>
          </cell>
        </row>
        <row r="826">
          <cell r="A826" t="str">
            <v>집수정 B</v>
          </cell>
        </row>
        <row r="827">
          <cell r="A827" t="str">
            <v>우수관 (PE강관)</v>
          </cell>
        </row>
        <row r="828">
          <cell r="A828" t="str">
            <v>우수관 (PE강관)</v>
          </cell>
        </row>
        <row r="830">
          <cell r="A830" t="str">
            <v>8) 경관녹지 Ⅱ</v>
          </cell>
        </row>
        <row r="831">
          <cell r="A831" t="str">
            <v>집수정 A</v>
          </cell>
        </row>
        <row r="832">
          <cell r="A832" t="str">
            <v>집수정 B</v>
          </cell>
        </row>
        <row r="833">
          <cell r="A833" t="str">
            <v>우수관 (PE강관)</v>
          </cell>
        </row>
        <row r="834">
          <cell r="A834" t="str">
            <v>우수관 (PE강관)</v>
          </cell>
        </row>
        <row r="837">
          <cell r="A837" t="str">
            <v>9) 경관녹지 Ⅲ</v>
          </cell>
        </row>
        <row r="838">
          <cell r="A838" t="str">
            <v>집수정 A</v>
          </cell>
        </row>
        <row r="839">
          <cell r="A839" t="str">
            <v>집수정 B</v>
          </cell>
        </row>
        <row r="840">
          <cell r="A840" t="str">
            <v>우수관 (PE강관)</v>
          </cell>
        </row>
        <row r="841">
          <cell r="A841" t="str">
            <v>우수관 (PE강관)</v>
          </cell>
        </row>
        <row r="843">
          <cell r="A843" t="str">
            <v>10) 가로수</v>
          </cell>
        </row>
        <row r="844">
          <cell r="A844" t="str">
            <v>우수관 (PE강관)</v>
          </cell>
        </row>
        <row r="845">
          <cell r="A845" t="str">
            <v>PE 유공관</v>
          </cell>
        </row>
        <row r="847">
          <cell r="A847" t="str">
            <v>11) 시설녹지(100M)</v>
          </cell>
        </row>
        <row r="848">
          <cell r="A848" t="str">
            <v>집수정 A</v>
          </cell>
        </row>
        <row r="849">
          <cell r="A849" t="str">
            <v>집수정 B</v>
          </cell>
        </row>
        <row r="850">
          <cell r="A850" t="str">
            <v>U형 측구</v>
          </cell>
        </row>
        <row r="851">
          <cell r="A851" t="str">
            <v>우수관 (PE강관)</v>
          </cell>
        </row>
        <row r="852">
          <cell r="A852" t="str">
            <v>우수관 (PE강관)</v>
          </cell>
        </row>
        <row r="860">
          <cell r="A860" t="str">
            <v>6. 식재지조성공사</v>
          </cell>
        </row>
        <row r="861">
          <cell r="A861" t="str">
            <v>1) 어린이공원 Ⅰ</v>
          </cell>
        </row>
        <row r="862">
          <cell r="A862" t="str">
            <v>2) 어린이공원 Ⅱ</v>
          </cell>
        </row>
        <row r="863">
          <cell r="A863" t="str">
            <v>3) 어린이공원 Ⅲ</v>
          </cell>
        </row>
        <row r="864">
          <cell r="A864" t="str">
            <v>4) 어린이공원 Ⅳ</v>
          </cell>
        </row>
        <row r="865">
          <cell r="A865" t="str">
            <v>5) 어린이공원 Ⅴ</v>
          </cell>
        </row>
        <row r="866">
          <cell r="A866" t="str">
            <v>6) 어린이공원 Ⅶ</v>
          </cell>
        </row>
        <row r="867">
          <cell r="A867" t="str">
            <v>7) 10M시설녹지1지역</v>
          </cell>
        </row>
        <row r="868">
          <cell r="A868" t="str">
            <v>8) 10M시설녹지2지역</v>
          </cell>
        </row>
        <row r="869">
          <cell r="A869" t="str">
            <v>9) 경관녹지 Ⅰ</v>
          </cell>
        </row>
        <row r="870">
          <cell r="A870" t="str">
            <v>10) 경관녹지 Ⅱ</v>
          </cell>
        </row>
        <row r="871">
          <cell r="A871" t="str">
            <v>11) 경관녹지 Ⅲ</v>
          </cell>
        </row>
        <row r="872">
          <cell r="A872" t="str">
            <v>12) 가로수</v>
          </cell>
        </row>
        <row r="873">
          <cell r="A873" t="str">
            <v>13) 보행자전용도로</v>
          </cell>
        </row>
        <row r="876">
          <cell r="A876" t="str">
            <v>1) 어린이공원 Ⅰ</v>
          </cell>
        </row>
        <row r="877">
          <cell r="A877" t="str">
            <v>가. 토공</v>
          </cell>
        </row>
        <row r="878">
          <cell r="A878" t="str">
            <v>기계터파기(B.H0.7㎥)</v>
          </cell>
        </row>
        <row r="879">
          <cell r="A879" t="str">
            <v>기계잔토처리</v>
          </cell>
        </row>
        <row r="881">
          <cell r="A881" t="str">
            <v>나. 성토</v>
          </cell>
        </row>
        <row r="882">
          <cell r="A882" t="str">
            <v>절취 및 상차             (백호1.0㎥)</v>
          </cell>
        </row>
        <row r="883">
          <cell r="A883" t="str">
            <v>덤프운반                     (중앙공원-3공구)</v>
          </cell>
        </row>
        <row r="884">
          <cell r="A884" t="str">
            <v>단지정지</v>
          </cell>
        </row>
        <row r="886">
          <cell r="A886" t="str">
            <v>다. 환토</v>
          </cell>
        </row>
        <row r="887">
          <cell r="A887" t="str">
            <v>절취 및 상차             (백호1.0㎥)</v>
          </cell>
        </row>
        <row r="888">
          <cell r="A888" t="str">
            <v>덤프운반                     (중앙공원-3공구)</v>
          </cell>
        </row>
        <row r="889">
          <cell r="A889" t="str">
            <v>단지정지</v>
          </cell>
        </row>
        <row r="892">
          <cell r="A892" t="str">
            <v>2) 어린이공원 Ⅱ</v>
          </cell>
        </row>
        <row r="893">
          <cell r="A893" t="str">
            <v>가. 토공</v>
          </cell>
        </row>
        <row r="894">
          <cell r="A894" t="str">
            <v>기계터파기(B.H0.7㎥)</v>
          </cell>
        </row>
        <row r="895">
          <cell r="A895" t="str">
            <v>기계잔토처리</v>
          </cell>
        </row>
        <row r="897">
          <cell r="A897" t="str">
            <v>나. 성토</v>
          </cell>
        </row>
        <row r="898">
          <cell r="A898" t="str">
            <v>절취 및 상차             (백호1.0㎥)</v>
          </cell>
        </row>
        <row r="899">
          <cell r="A899" t="str">
            <v>덤프운반                     (중앙공원-3공구)</v>
          </cell>
        </row>
        <row r="900">
          <cell r="A900" t="str">
            <v>단지정지</v>
          </cell>
        </row>
        <row r="902">
          <cell r="A902" t="str">
            <v>다. 환토</v>
          </cell>
        </row>
        <row r="903">
          <cell r="A903" t="str">
            <v>절취 및 상차             (백호1.0㎥)</v>
          </cell>
        </row>
        <row r="904">
          <cell r="A904" t="str">
            <v>덤프운반                     (중앙공원-3공구)</v>
          </cell>
        </row>
        <row r="905">
          <cell r="A905" t="str">
            <v>단지정지</v>
          </cell>
        </row>
        <row r="906">
          <cell r="A906" t="str">
            <v>3) 어린이공원 Ⅲ</v>
          </cell>
        </row>
        <row r="907">
          <cell r="A907" t="str">
            <v>가. 토공</v>
          </cell>
        </row>
        <row r="908">
          <cell r="A908" t="str">
            <v>기계터파기(B.H0.7㎥)</v>
          </cell>
        </row>
        <row r="909">
          <cell r="A909" t="str">
            <v>기계잔토처리</v>
          </cell>
        </row>
        <row r="911">
          <cell r="A911" t="str">
            <v>나. 성토</v>
          </cell>
        </row>
        <row r="912">
          <cell r="A912" t="str">
            <v>절취 및 상차             (백호1.0㎥)</v>
          </cell>
        </row>
        <row r="913">
          <cell r="A913" t="str">
            <v>덤프운반                     (중앙공원-3공구)</v>
          </cell>
        </row>
        <row r="914">
          <cell r="A914" t="str">
            <v>단지정지</v>
          </cell>
        </row>
        <row r="916">
          <cell r="A916" t="str">
            <v>다. 환토</v>
          </cell>
        </row>
        <row r="917">
          <cell r="A917" t="str">
            <v>절취 및 상차             (백호1.0㎥)</v>
          </cell>
        </row>
        <row r="918">
          <cell r="A918" t="str">
            <v>덤프운반                     (중앙공원-3공구)</v>
          </cell>
        </row>
        <row r="919">
          <cell r="A919" t="str">
            <v>단지정지</v>
          </cell>
        </row>
        <row r="922">
          <cell r="A922" t="str">
            <v>4) 어린이공원 Ⅳ</v>
          </cell>
        </row>
        <row r="923">
          <cell r="A923" t="str">
            <v>가. 토공</v>
          </cell>
        </row>
        <row r="924">
          <cell r="A924" t="str">
            <v>기계터파기(B.H0.7㎥)</v>
          </cell>
        </row>
        <row r="925">
          <cell r="A925" t="str">
            <v>기계잔토처리</v>
          </cell>
        </row>
        <row r="927">
          <cell r="A927" t="str">
            <v>나. 성토</v>
          </cell>
        </row>
        <row r="928">
          <cell r="A928" t="str">
            <v>절취 및 상차             (백호1.0㎥)</v>
          </cell>
        </row>
        <row r="929">
          <cell r="A929" t="str">
            <v>덤프운반                     (중앙공원-3공구)</v>
          </cell>
        </row>
        <row r="930">
          <cell r="A930" t="str">
            <v>단지정지</v>
          </cell>
        </row>
        <row r="932">
          <cell r="A932" t="str">
            <v>다. 환토</v>
          </cell>
        </row>
        <row r="933">
          <cell r="A933" t="str">
            <v>절취 및 상차             (백호1.0㎥)</v>
          </cell>
        </row>
        <row r="934">
          <cell r="A934" t="str">
            <v>덤프운반                     (중앙공원-3공구)</v>
          </cell>
        </row>
        <row r="935">
          <cell r="A935" t="str">
            <v>단지정지</v>
          </cell>
        </row>
        <row r="938">
          <cell r="A938" t="str">
            <v>5) 어린이공원 Ⅴ</v>
          </cell>
        </row>
        <row r="939">
          <cell r="A939" t="str">
            <v>가. 토공</v>
          </cell>
        </row>
        <row r="940">
          <cell r="A940" t="str">
            <v>기계터파기(B.H0.7㎥)</v>
          </cell>
        </row>
        <row r="941">
          <cell r="A941" t="str">
            <v>기계잔토처리</v>
          </cell>
        </row>
        <row r="943">
          <cell r="A943" t="str">
            <v>나. 성토</v>
          </cell>
        </row>
        <row r="944">
          <cell r="A944" t="str">
            <v>절취 및 상차             (백호1.0㎥)</v>
          </cell>
        </row>
        <row r="945">
          <cell r="A945" t="str">
            <v>덤프운반                     (중앙공원-3공구)</v>
          </cell>
        </row>
        <row r="946">
          <cell r="A946" t="str">
            <v>단지정지</v>
          </cell>
        </row>
        <row r="948">
          <cell r="A948" t="str">
            <v>다. 환토</v>
          </cell>
        </row>
        <row r="949">
          <cell r="A949" t="str">
            <v>절취 및 상차             (백호1.0㎥)</v>
          </cell>
        </row>
        <row r="950">
          <cell r="A950" t="str">
            <v>덤프운반                     (중앙공원-3공구)</v>
          </cell>
        </row>
        <row r="951">
          <cell r="A951" t="str">
            <v>단지정지</v>
          </cell>
        </row>
        <row r="952">
          <cell r="A952" t="str">
            <v>6) 어린이공원 Ⅶ</v>
          </cell>
        </row>
        <row r="953">
          <cell r="A953" t="str">
            <v>가. 토공</v>
          </cell>
        </row>
        <row r="954">
          <cell r="A954" t="str">
            <v>기계터파기(B.H0.7㎥)</v>
          </cell>
        </row>
        <row r="955">
          <cell r="A955" t="str">
            <v>기계잔토처리</v>
          </cell>
        </row>
        <row r="957">
          <cell r="A957" t="str">
            <v>나. 성토</v>
          </cell>
        </row>
        <row r="958">
          <cell r="A958" t="str">
            <v>절취 및 상차             (백호1.0㎥)</v>
          </cell>
        </row>
        <row r="959">
          <cell r="A959" t="str">
            <v>덤프운반                     (중앙공원-3공구)</v>
          </cell>
        </row>
        <row r="960">
          <cell r="A960" t="str">
            <v>단지정지</v>
          </cell>
        </row>
        <row r="962">
          <cell r="A962" t="str">
            <v>다. 환토</v>
          </cell>
        </row>
        <row r="963">
          <cell r="A963" t="str">
            <v>절취 및 상차             (백호1.0㎥)</v>
          </cell>
        </row>
        <row r="964">
          <cell r="A964" t="str">
            <v>덤프운반                     (중앙공원-3공구)</v>
          </cell>
        </row>
        <row r="965">
          <cell r="A965" t="str">
            <v>단지정지</v>
          </cell>
        </row>
        <row r="968">
          <cell r="A968" t="str">
            <v>7) 10M시설녹지1지역</v>
          </cell>
        </row>
        <row r="969">
          <cell r="A969" t="str">
            <v>가. 토공</v>
          </cell>
        </row>
        <row r="970">
          <cell r="A970" t="str">
            <v>기계터파기(B.H0.7㎥)</v>
          </cell>
        </row>
        <row r="971">
          <cell r="A971" t="str">
            <v>기계잔토처리</v>
          </cell>
        </row>
        <row r="973">
          <cell r="A973" t="str">
            <v>나. 성토</v>
          </cell>
        </row>
        <row r="974">
          <cell r="A974" t="str">
            <v>절취 및 상차             (백호1.0㎥)</v>
          </cell>
        </row>
        <row r="975">
          <cell r="A975" t="str">
            <v>덤프운반                     (중앙공원-3공구)</v>
          </cell>
        </row>
        <row r="976">
          <cell r="A976" t="str">
            <v>단지정지</v>
          </cell>
        </row>
        <row r="978">
          <cell r="A978" t="str">
            <v>다. 환토</v>
          </cell>
        </row>
        <row r="979">
          <cell r="A979" t="str">
            <v>절취 및 상차             (백호1.0㎥)</v>
          </cell>
        </row>
        <row r="980">
          <cell r="A980" t="str">
            <v>덤프운반                     (중앙공원-3공구)</v>
          </cell>
        </row>
        <row r="981">
          <cell r="A981" t="str">
            <v>단지정지</v>
          </cell>
        </row>
        <row r="984">
          <cell r="A984" t="str">
            <v>8) 10M시설녹지2지역</v>
          </cell>
        </row>
        <row r="985">
          <cell r="A985" t="str">
            <v>가. 토공</v>
          </cell>
        </row>
        <row r="986">
          <cell r="A986" t="str">
            <v>기계터파기(B.H0.7㎥)</v>
          </cell>
        </row>
        <row r="987">
          <cell r="A987" t="str">
            <v>기계잔토처리</v>
          </cell>
        </row>
        <row r="989">
          <cell r="A989" t="str">
            <v>나. 성토</v>
          </cell>
        </row>
        <row r="990">
          <cell r="A990" t="str">
            <v>절취 및 상차             (백호1.0㎥)</v>
          </cell>
        </row>
        <row r="991">
          <cell r="A991" t="str">
            <v>덤프운반                     (중앙공원-3공구)</v>
          </cell>
        </row>
        <row r="992">
          <cell r="A992" t="str">
            <v>단지정지</v>
          </cell>
        </row>
        <row r="994">
          <cell r="A994" t="str">
            <v>다. 환토</v>
          </cell>
        </row>
        <row r="995">
          <cell r="A995" t="str">
            <v>절취 및 상차             (백호1.0㎥)</v>
          </cell>
        </row>
        <row r="996">
          <cell r="A996" t="str">
            <v>덤프운반                     (중앙공원-3공구)</v>
          </cell>
        </row>
        <row r="997">
          <cell r="A997" t="str">
            <v>단지정지</v>
          </cell>
        </row>
        <row r="998">
          <cell r="A998" t="str">
            <v>9) 경관녹지 Ⅰ</v>
          </cell>
        </row>
        <row r="999">
          <cell r="A999" t="str">
            <v>가. 토공</v>
          </cell>
        </row>
        <row r="1000">
          <cell r="A1000" t="str">
            <v>기계터파기(B.H0.7㎥)</v>
          </cell>
        </row>
        <row r="1001">
          <cell r="A1001" t="str">
            <v>기계잔토처리</v>
          </cell>
        </row>
        <row r="1003">
          <cell r="A1003" t="str">
            <v>나. 성토</v>
          </cell>
        </row>
        <row r="1004">
          <cell r="A1004" t="str">
            <v>절취 및 상차             (백호1.0㎥)</v>
          </cell>
        </row>
        <row r="1005">
          <cell r="A1005" t="str">
            <v>덤프운반                     (중앙공원-3공구)</v>
          </cell>
        </row>
        <row r="1006">
          <cell r="A1006" t="str">
            <v>단지정지</v>
          </cell>
        </row>
        <row r="1008">
          <cell r="A1008" t="str">
            <v>다. 환토</v>
          </cell>
        </row>
        <row r="1009">
          <cell r="A1009" t="str">
            <v>절취 및 상차             (백호1.0㎥)</v>
          </cell>
        </row>
        <row r="1010">
          <cell r="A1010" t="str">
            <v>덤프운반                     (중앙공원-3공구)</v>
          </cell>
        </row>
        <row r="1011">
          <cell r="A1011" t="str">
            <v>단지정지</v>
          </cell>
        </row>
        <row r="1014">
          <cell r="A1014" t="str">
            <v>10) 경관녹지 Ⅱ</v>
          </cell>
        </row>
        <row r="1015">
          <cell r="A1015" t="str">
            <v>가. 토공</v>
          </cell>
        </row>
        <row r="1016">
          <cell r="A1016" t="str">
            <v>기계터파기(B.H0.7㎥)</v>
          </cell>
        </row>
        <row r="1017">
          <cell r="A1017" t="str">
            <v>기계잔토처리</v>
          </cell>
        </row>
        <row r="1019">
          <cell r="A1019" t="str">
            <v>나. 성토</v>
          </cell>
        </row>
        <row r="1020">
          <cell r="A1020" t="str">
            <v>절취 및 상차             (백호1.0㎥)</v>
          </cell>
        </row>
        <row r="1021">
          <cell r="A1021" t="str">
            <v>덤프운반                     (중앙공원-3공구)</v>
          </cell>
        </row>
        <row r="1022">
          <cell r="A1022" t="str">
            <v>단지정지</v>
          </cell>
        </row>
        <row r="1024">
          <cell r="A1024" t="str">
            <v>다. 환토</v>
          </cell>
        </row>
        <row r="1025">
          <cell r="A1025" t="str">
            <v>절취 및 상차             (백호1.0㎥)</v>
          </cell>
        </row>
        <row r="1026">
          <cell r="A1026" t="str">
            <v>덤프운반                     (중앙공원-3공구)</v>
          </cell>
        </row>
        <row r="1027">
          <cell r="A1027" t="str">
            <v>단지정지</v>
          </cell>
        </row>
        <row r="1030">
          <cell r="A1030" t="str">
            <v>11) 경관녹지 Ⅲ</v>
          </cell>
        </row>
        <row r="1031">
          <cell r="A1031" t="str">
            <v>가. 토공</v>
          </cell>
        </row>
        <row r="1032">
          <cell r="A1032" t="str">
            <v>기계터파기(B.H0.7㎥)</v>
          </cell>
        </row>
        <row r="1033">
          <cell r="A1033" t="str">
            <v>기계잔토처리</v>
          </cell>
        </row>
        <row r="1035">
          <cell r="A1035" t="str">
            <v>나. 성토</v>
          </cell>
        </row>
        <row r="1036">
          <cell r="A1036" t="str">
            <v>절취 및 상차             (백호1.0㎥)</v>
          </cell>
        </row>
        <row r="1037">
          <cell r="A1037" t="str">
            <v>덤프운반                     (중앙공원-3공구)</v>
          </cell>
        </row>
        <row r="1038">
          <cell r="A1038" t="str">
            <v>단지정지</v>
          </cell>
        </row>
        <row r="1040">
          <cell r="A1040" t="str">
            <v>다. 환토</v>
          </cell>
        </row>
        <row r="1041">
          <cell r="A1041" t="str">
            <v>절취 및 상차             (백호1.0㎥)</v>
          </cell>
        </row>
        <row r="1042">
          <cell r="A1042" t="str">
            <v>덤프운반                     (중앙공원-3공구)</v>
          </cell>
        </row>
        <row r="1043">
          <cell r="A1043" t="str">
            <v>단지정지</v>
          </cell>
        </row>
        <row r="1044">
          <cell r="A1044" t="str">
            <v>12) 가로수</v>
          </cell>
        </row>
        <row r="1045">
          <cell r="A1045" t="str">
            <v>가. 토공</v>
          </cell>
        </row>
        <row r="1046">
          <cell r="A1046" t="str">
            <v>기계터파기(B.H0.7㎥)</v>
          </cell>
        </row>
        <row r="1047">
          <cell r="A1047" t="str">
            <v>기계잔토처리</v>
          </cell>
        </row>
        <row r="1049">
          <cell r="A1049" t="str">
            <v>나. 환토</v>
          </cell>
        </row>
        <row r="1050">
          <cell r="A1050" t="str">
            <v>절취 및 상차             (백호1.0㎥)</v>
          </cell>
        </row>
        <row r="1051">
          <cell r="A1051" t="str">
            <v>덤프운반                     (중앙공원-3공구)</v>
          </cell>
        </row>
        <row r="1052">
          <cell r="A1052" t="str">
            <v>단지정지</v>
          </cell>
        </row>
        <row r="1055">
          <cell r="A1055" t="str">
            <v>13) 보행자전용도로</v>
          </cell>
        </row>
        <row r="1056">
          <cell r="A1056" t="str">
            <v>가. 토공</v>
          </cell>
        </row>
        <row r="1057">
          <cell r="A1057" t="str">
            <v>기계터파기(B.H0.7㎥)</v>
          </cell>
        </row>
        <row r="1058">
          <cell r="A1058" t="str">
            <v>기계잔토처리</v>
          </cell>
        </row>
        <row r="1060">
          <cell r="A1060" t="str">
            <v>나. 환토</v>
          </cell>
        </row>
        <row r="1061">
          <cell r="A1061" t="str">
            <v>절취 및 상차             (백호1.0㎥)</v>
          </cell>
        </row>
        <row r="1062">
          <cell r="A1062" t="str">
            <v>덤프운반                     (중앙공원-3공구)</v>
          </cell>
        </row>
        <row r="1063">
          <cell r="A1063" t="str">
            <v>단지정지</v>
          </cell>
        </row>
        <row r="1067">
          <cell r="A1067" t="str">
            <v>7. 부대공사</v>
          </cell>
        </row>
        <row r="1068">
          <cell r="A1068" t="str">
            <v>1) 사급자재대</v>
          </cell>
        </row>
        <row r="1069">
          <cell r="A1069" t="str">
            <v>이형철근</v>
          </cell>
        </row>
        <row r="1071">
          <cell r="A1071" t="str">
            <v>2) 운반비</v>
          </cell>
        </row>
        <row r="1072">
          <cell r="A1072" t="str">
            <v xml:space="preserve"> 철근운반</v>
          </cell>
        </row>
        <row r="1074">
          <cell r="A1074" t="str">
            <v>3) 가설공</v>
          </cell>
        </row>
        <row r="1075">
          <cell r="A1075" t="str">
            <v>조립식가설사무소</v>
          </cell>
        </row>
        <row r="1076">
          <cell r="A1076" t="str">
            <v>조립식가설창고</v>
          </cell>
        </row>
        <row r="1079">
          <cell r="A1079" t="str">
            <v>8. 운반비(도선료)</v>
          </cell>
        </row>
        <row r="1080">
          <cell r="A1080" t="str">
            <v>8.0톤 트럭 도선료</v>
          </cell>
        </row>
        <row r="1081">
          <cell r="A1081" t="str">
            <v>8.0톤 트럭 도선료</v>
          </cell>
        </row>
        <row r="1084">
          <cell r="A1084" t="str">
            <v>9. 이식수목할증</v>
          </cell>
        </row>
        <row r="1085">
          <cell r="A1085" t="str">
            <v>이식수목할증</v>
          </cell>
        </row>
        <row r="1088">
          <cell r="A1088" t="str">
            <v>10. 공단지급자재</v>
          </cell>
        </row>
        <row r="1089">
          <cell r="A1089" t="str">
            <v>레미콘</v>
          </cell>
        </row>
        <row r="1090">
          <cell r="A1090" t="str">
            <v>레미콘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-old"/>
      <sheetName val="------"/>
      <sheetName val="laroux"/>
      <sheetName val="임산1교-교각1"/>
      <sheetName val="임산1교-교각2"/>
      <sheetName val="임산3교-교각1"/>
      <sheetName val="임산3교-교각2"/>
      <sheetName val="논남기교-교각1"/>
      <sheetName val="논남기교-교각2"/>
      <sheetName val="논남기교-교각3"/>
      <sheetName val="논남기교-교각4"/>
      <sheetName val="조종천교-교각1"/>
      <sheetName val="조종천교-교각2"/>
      <sheetName val="귀목1교-교각1"/>
      <sheetName val="귀목1교-교각2"/>
      <sheetName val="귀목2교-교각1"/>
      <sheetName val="귀목2교-교각2 "/>
      <sheetName val=" T형교각수량"/>
      <sheetName val="ⴭⴭⴭⴭⴭ"/>
      <sheetName val="실행내역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코드표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연box"/>
      <sheetName val="2연box"/>
      <sheetName val="2연box (2)"/>
      <sheetName val="1연 box"/>
      <sheetName val="1연 box (2)"/>
      <sheetName val="단 box"/>
      <sheetName val="코드표"/>
    </sheetNames>
    <sheetDataSet>
      <sheetData sheetId="0"/>
      <sheetData sheetId="1"/>
      <sheetData sheetId="2"/>
      <sheetData sheetId="3"/>
      <sheetData sheetId="4"/>
      <sheetData sheetId="5">
        <row r="86">
          <cell r="G86">
            <v>0</v>
          </cell>
        </row>
        <row r="99">
          <cell r="G99">
            <v>0</v>
          </cell>
        </row>
      </sheetData>
      <sheetData sheetId="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(미래조경)"/>
      <sheetName val="견적(삼성조경)"/>
      <sheetName val="내역서"/>
      <sheetName val="품셈총괄표 (2002년)"/>
      <sheetName val="2공구산출내역"/>
      <sheetName val="단 box"/>
      <sheetName val="대덕토공총"/>
      <sheetName val="법곡리"/>
      <sheetName val="단가일람"/>
      <sheetName val="노무단가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총괄"/>
      <sheetName val="Sheet1 (2)"/>
      <sheetName val="#REF"/>
      <sheetName val="골재"/>
      <sheetName val="상부"/>
      <sheetName val="11"/>
      <sheetName val="단가표"/>
      <sheetName val="시작4"/>
      <sheetName val="단가산출서"/>
      <sheetName val="견적서"/>
      <sheetName val="데리네이타현황"/>
      <sheetName val="광양 3기 유입수"/>
      <sheetName val="당초명세(평)"/>
      <sheetName val="DATE"/>
      <sheetName val="제경비(전체)"/>
      <sheetName val="SLAB"/>
      <sheetName val="단위수량"/>
      <sheetName val="복주식단위수량"/>
      <sheetName val="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자재집계표"/>
      <sheetName val="용산1육교"/>
      <sheetName val="용산1(영광)"/>
      <sheetName val="용산1(해보)"/>
      <sheetName val="총괄철근"/>
      <sheetName val="총괄토공"/>
      <sheetName val="총괄(1)"/>
      <sheetName val="총괄(2)"/>
      <sheetName val="라멘철근방향별"/>
      <sheetName val="방향별토공"/>
      <sheetName val="구체방향별집계(1)"/>
      <sheetName val="구체방향별집계(2)"/>
      <sheetName val="접슬방향별집계"/>
      <sheetName val="라멘함평 철근"/>
      <sheetName val="함평토공"/>
      <sheetName val="라멘함평방향(1)"/>
      <sheetName val="라멘함평방향(2)"/>
      <sheetName val="접슬함평방향"/>
      <sheetName val="라멘장성 철근"/>
      <sheetName val="장성토공"/>
      <sheetName val="라멘장성방향(1)"/>
      <sheetName val="라멘장성방향(2)"/>
      <sheetName val="접슬장성방향 "/>
      <sheetName val="보강토수량"/>
      <sheetName val="옹벽수량"/>
      <sheetName val="옹벽철근"/>
      <sheetName val="타공종이기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접속도수량집계표"/>
      <sheetName val="#REF"/>
      <sheetName val="JUCKEYK"/>
      <sheetName val="용산1(해보)"/>
      <sheetName val="tggwan(mac)"/>
      <sheetName val="POWER"/>
      <sheetName val="내역"/>
      <sheetName val="중산교"/>
      <sheetName val="우수"/>
      <sheetName val="수량"/>
      <sheetName val="세목전체"/>
      <sheetName val="설계조건"/>
      <sheetName val="LEGEND"/>
      <sheetName val="guard(mac)"/>
      <sheetName val="STEEL BOX 단면설계(SEC.8)"/>
      <sheetName val="Macro(차단기)"/>
      <sheetName val="2000시행"/>
      <sheetName val="실행철강하도"/>
      <sheetName val="Sheet3"/>
      <sheetName val="집계표"/>
      <sheetName val="과천MAIN"/>
      <sheetName val="기준"/>
      <sheetName val="기둥(원형)"/>
      <sheetName val="내역서"/>
      <sheetName val="24분기"/>
      <sheetName val="청천내"/>
      <sheetName val="2공구산출내역"/>
      <sheetName val="INPUT"/>
      <sheetName val="교각1"/>
      <sheetName val="3BL공동구 수량"/>
      <sheetName val="데리네이타현황"/>
      <sheetName val="수량산출"/>
      <sheetName val="옥외 전력간선공사"/>
      <sheetName val="전선 및 전선관"/>
      <sheetName val="T형( 파일기초) 공현1교"/>
      <sheetName val="화재 탐지 설비"/>
      <sheetName val="N賃率-職"/>
      <sheetName val="COPING"/>
      <sheetName val="Sheet1"/>
      <sheetName val="증감대비"/>
      <sheetName val="3차설계"/>
      <sheetName val="BSD (2)"/>
      <sheetName val="토사(PE)"/>
      <sheetName val="자재단가_사급"/>
      <sheetName val="노임단가"/>
      <sheetName val="중기적산목록"/>
      <sheetName val="용량(1-2)"/>
      <sheetName val="현황"/>
      <sheetName val="포장공"/>
      <sheetName val="원형1호맨홀토공수량"/>
      <sheetName val="3.바닥판설계"/>
      <sheetName val="Sheet1(X)"/>
      <sheetName val="차액보증"/>
      <sheetName val="현황산출서"/>
      <sheetName val="상수도토공집계표"/>
      <sheetName val="산출"/>
      <sheetName val="편입용지조서"/>
      <sheetName val="2000년1차"/>
      <sheetName val="2000전체분"/>
      <sheetName val="단가"/>
      <sheetName val="수량산출서-2"/>
      <sheetName val="사유서"/>
      <sheetName val="도로정위치부표"/>
      <sheetName val="도로조사부표"/>
      <sheetName val="수로단위수량"/>
      <sheetName val="단가표"/>
      <sheetName val="70%"/>
      <sheetName val="가설"/>
      <sheetName val="A-4"/>
      <sheetName val="길어깨(현황)"/>
      <sheetName val="2000양배"/>
      <sheetName val="대덕토공총"/>
      <sheetName val="총괄표"/>
      <sheetName val="우각부보강"/>
      <sheetName val="3련 BOX"/>
      <sheetName val="일위_파일"/>
      <sheetName val="이토변실(A3-LINE)"/>
      <sheetName val="규격"/>
      <sheetName val="수종"/>
      <sheetName val="부대tu"/>
      <sheetName val="연결임시"/>
      <sheetName val="파일의이용"/>
      <sheetName val="산출금액내역"/>
      <sheetName val="내역서1999.8최종"/>
      <sheetName val="신표지1"/>
      <sheetName val="당초내역서"/>
      <sheetName val="배수공1"/>
      <sheetName val="토공"/>
      <sheetName val="Sheet1 (2)"/>
      <sheetName val="Sheet17"/>
      <sheetName val="U-TYPE(1)"/>
      <sheetName val="BID"/>
      <sheetName val="토목내역서"/>
      <sheetName val="플랜트 설치"/>
      <sheetName val="5.정산서"/>
      <sheetName val="약품공급2"/>
      <sheetName val="당초"/>
      <sheetName val="충주"/>
      <sheetName val="BSD_(2)"/>
      <sheetName val="STEEL_BOX_단면설계(SEC_8)"/>
      <sheetName val="t형"/>
      <sheetName val="예정(3)"/>
      <sheetName val="동원(3)"/>
      <sheetName val="전기"/>
      <sheetName val="표층포설및다짐"/>
      <sheetName val="단가산출서"/>
      <sheetName val="터파기및재료"/>
      <sheetName val="주형"/>
      <sheetName val="Sheet2"/>
      <sheetName val="SG"/>
      <sheetName val="날개벽"/>
      <sheetName val="토공계산서(부체도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ABUT수량-A1"/>
    </sheetNames>
    <sheetDataSet>
      <sheetData sheetId="0"/>
      <sheetData sheetId="1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**"/>
      <sheetName val="원가"/>
      <sheetName val="내역"/>
      <sheetName val="공내역 "/>
      <sheetName val="수량"/>
      <sheetName val="일위목록"/>
      <sheetName val="일위대가"/>
      <sheetName val="단가대비"/>
      <sheetName val="단가산출"/>
      <sheetName val="할증"/>
      <sheetName val="지급"/>
      <sheetName val="노임"/>
      <sheetName val="품셈"/>
      <sheetName val="공간내역"/>
      <sheetName val="Module1"/>
      <sheetName val="터파기및재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XXXXXX"/>
      <sheetName val="VXXX"/>
      <sheetName val="진짜내역"/>
      <sheetName val="총괄"/>
      <sheetName val="집계"/>
      <sheetName val="내역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VXXXXX"/>
      <sheetName val="적용대가"/>
      <sheetName val="지수내역"/>
      <sheetName val="노(97.1,97.9,98.1)"/>
      <sheetName val="노임단가"/>
      <sheetName val="철거산출근거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Sheet1"/>
      <sheetName val="Sheet2"/>
      <sheetName val="흄관집계"/>
      <sheetName val="흄관현황"/>
      <sheetName val="종배수관집계"/>
      <sheetName val="종배수관현황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현황"/>
      <sheetName val="집수정부분합"/>
      <sheetName val="Sheet13"/>
      <sheetName val="배수관공(IC)"/>
      <sheetName val="xxxxxx"/>
      <sheetName val="배수관공집계"/>
      <sheetName val="횡집계"/>
      <sheetName val="배수관집계표"/>
      <sheetName val="횡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Sheet3"/>
      <sheetName val="Sheet4"/>
      <sheetName val="Sheet5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날개벽유동집계표"/>
      <sheetName val="유입방지턱수량"/>
      <sheetName val="유입방지턱표지"/>
      <sheetName val="유입방지턱단위수량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배수관로집계"/>
      <sheetName val="배수관로수량현황"/>
      <sheetName val="배수관로수량집계"/>
      <sheetName val="배수관로수량집계L-8,9,11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간지"/>
      <sheetName val="파형강판 총수량집계표"/>
      <sheetName val="통로"/>
      <sheetName val="철근수량 집계표"/>
      <sheetName val="표지(하천명)"/>
      <sheetName val="총괄집계"/>
      <sheetName val="총괄자재"/>
      <sheetName val="표지"/>
      <sheetName val="제목(집계)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암거간지1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증감총괄"/>
      <sheetName val="내역"/>
      <sheetName val="잡비"/>
      <sheetName val="증감"/>
      <sheetName val="원가계산서(년도별)"/>
      <sheetName val="집계표(도급)"/>
      <sheetName val="내역서(도급)"/>
      <sheetName val="6월호"/>
      <sheetName val="45,46"/>
      <sheetName val="일위대가표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만수배관단가"/>
      <sheetName val="FRP배관단가(만수)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"/>
      <sheetName val="전신환매도율"/>
      <sheetName val="역T형옹벽(3.0)"/>
      <sheetName val="BOQ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교각1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A LINE"/>
      <sheetName val="총괄갑 "/>
      <sheetName val="정화조동내역"/>
      <sheetName val="차액보증"/>
      <sheetName val="DATE"/>
      <sheetName val="터파기및재료"/>
      <sheetName val="물가시세"/>
      <sheetName val="노임단가"/>
      <sheetName val="토공(우물통,기타) "/>
      <sheetName val="BOQ(전체)"/>
      <sheetName val="Baby일위대가"/>
      <sheetName val="건축공사실행"/>
      <sheetName val="데리네이타현황"/>
      <sheetName val="수량-가로등"/>
      <sheetName val="공사비증감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내역서"/>
      <sheetName val="을지"/>
      <sheetName val="99총공사내역서"/>
      <sheetName val="원형1호맨홀토공수량"/>
      <sheetName val="CB"/>
      <sheetName val="일위대가(가설)"/>
      <sheetName val="2"/>
      <sheetName val="96보완계획7.12"/>
      <sheetName val="준검 내역서"/>
      <sheetName val="교대(A1)"/>
      <sheetName val="하도금액분계"/>
      <sheetName val="일반공사"/>
      <sheetName val="포장공"/>
      <sheetName val="견적서"/>
      <sheetName val="일위대가"/>
      <sheetName val="매매"/>
      <sheetName val="공사개요"/>
      <sheetName val="내역서(삼호)"/>
      <sheetName val="guard(mac)"/>
      <sheetName val="날개벽(시점좌측)"/>
      <sheetName val="국도접속 차도부수량"/>
      <sheetName val="표층포설및다짐"/>
      <sheetName val="내역서전체"/>
      <sheetName val="1+214(수로)"/>
      <sheetName val="1+185(통로)"/>
      <sheetName val="구체,날개,보강철근수량"/>
      <sheetName val="난간및차수벽철근량"/>
      <sheetName val="접속저판"/>
      <sheetName val="부대내역"/>
      <sheetName val="수량산출"/>
      <sheetName val="직노"/>
      <sheetName val="말뚝지지력산정"/>
      <sheetName val="8.PILE  (돌출)"/>
      <sheetName val="단가산출서"/>
      <sheetName val="단가산출"/>
      <sheetName val="U-TYPE(1)"/>
      <sheetName val="도급내역"/>
      <sheetName val="금액내역서"/>
      <sheetName val="#REF"/>
      <sheetName val="골재산출"/>
      <sheetName val="Macro1"/>
      <sheetName val="단면가정"/>
      <sheetName val="인사자료총집계"/>
      <sheetName val="BID"/>
      <sheetName val="단가"/>
      <sheetName val="내역(2000년)"/>
      <sheetName val="기본사항"/>
      <sheetName val="실행철강하도"/>
      <sheetName val="VXXXXX"/>
      <sheetName val="OPGW기별"/>
      <sheetName val="중기일위대가"/>
      <sheetName val="6PILE  (돌출)"/>
      <sheetName val="슬래브(유곡)"/>
      <sheetName val="ABUT수량-A1"/>
      <sheetName val="철근계"/>
      <sheetName val="7.PILE  (돌출)"/>
      <sheetName val="TOTAL_BOQ"/>
      <sheetName val="우배수"/>
      <sheetName val="J直材4"/>
      <sheetName val="연결관암거"/>
      <sheetName val="기초단가"/>
      <sheetName val="내역(설계)"/>
      <sheetName val="2000년1차"/>
      <sheetName val="1차설계변경내역"/>
      <sheetName val="내역(원안-대안)"/>
      <sheetName val="200"/>
      <sheetName val="관급"/>
      <sheetName val="COPING"/>
      <sheetName val="저"/>
      <sheetName val="INPUT"/>
      <sheetName val="단가조사"/>
      <sheetName val="1차증가원가계산"/>
      <sheetName val="MAIN_TABLE"/>
      <sheetName val="토목"/>
      <sheetName val="5.공종별예산내역서"/>
      <sheetName val="도급-집계"/>
      <sheetName val="가로등내역서"/>
      <sheetName val="소비자가"/>
      <sheetName val="품셈TABLE"/>
      <sheetName val="E총"/>
      <sheetName val="7기초"/>
      <sheetName val="덕전리"/>
      <sheetName val="일반전기"/>
      <sheetName val="97 사업추정(WEKI)"/>
      <sheetName val="기초일위"/>
      <sheetName val="남양시작동자105노65기1.3화1.2"/>
      <sheetName val="단가표"/>
      <sheetName val="포장수량산출"/>
      <sheetName val="토공총괄집계표"/>
      <sheetName val="제목(수량)"/>
      <sheetName val="수량총괄집계"/>
      <sheetName val="보차도경계석"/>
      <sheetName val="개비온집계"/>
      <sheetName val="개비온 단위"/>
      <sheetName val="철거산출근거"/>
      <sheetName val="단가 "/>
      <sheetName val="노임"/>
      <sheetName val="(A)내역서"/>
      <sheetName val="구조물공"/>
      <sheetName val="배수공"/>
      <sheetName val="부대공"/>
      <sheetName val="토공"/>
      <sheetName val="70%"/>
      <sheetName val="집수정공수량집勄표"/>
      <sheetName val="암거공일반수량집계呜"/>
      <sheetName val="수로보호공현황갏집계"/>
      <sheetName val="배수관로수량집Ⳅ"/>
      <sheetName val="변경사유서간줮"/>
      <sheetName val="롴벽단위"/>
      <sheetName val="흀관토공수량"/>
      <sheetName val="FRP배관단가(㧌수)"/>
      <sheetName val="노무비"/>
      <sheetName val="보도포장산출"/>
      <sheetName val="현금"/>
      <sheetName val="총괄내역서"/>
      <sheetName val="데이타"/>
      <sheetName val="식재인부"/>
      <sheetName val="단위수량산출"/>
      <sheetName val="산출서"/>
      <sheetName val="DATA2000"/>
      <sheetName val="관급자재"/>
      <sheetName val="수량산출서"/>
      <sheetName val="용산1(해보)"/>
      <sheetName val="진주방향"/>
      <sheetName val="마산방향"/>
      <sheetName val="마산방향철근집계"/>
      <sheetName val="자재단가"/>
      <sheetName val="가도공"/>
      <sheetName val="공조기(삭제)"/>
      <sheetName val="전력구구조물산근"/>
      <sheetName val="제경비"/>
      <sheetName val="맨홀"/>
      <sheetName val="2공구산출내역"/>
      <sheetName val="변수값"/>
      <sheetName val="중기상차"/>
      <sheetName val="AS복구"/>
      <sheetName val="중기터파기"/>
      <sheetName val="횡배수관"/>
      <sheetName val="노무비단가"/>
      <sheetName val="기본자료"/>
      <sheetName val="집1"/>
      <sheetName val="건물"/>
      <sheetName val="단가목록"/>
      <sheetName val="토공사(흙막이)"/>
      <sheetName val="내역을"/>
      <sheetName val="일위대가목차"/>
      <sheetName val="DANGA"/>
      <sheetName val="Sheet1 (2)"/>
      <sheetName val="적용건축"/>
      <sheetName val="재정비직인"/>
      <sheetName val="재정비내역"/>
      <sheetName val="지적고시내역"/>
      <sheetName val="절취및터파기"/>
      <sheetName val="산출근거"/>
      <sheetName val="구조     ."/>
      <sheetName val="현장"/>
      <sheetName val="참고자료"/>
      <sheetName val="총괄표"/>
      <sheetName val="지수"/>
      <sheetName val="기타#9"/>
      <sheetName val="유림골조"/>
      <sheetName val="위치조서"/>
      <sheetName val="깨기수량"/>
      <sheetName val="일위목록"/>
      <sheetName val="요율"/>
      <sheetName val="접도구역경계표주현황"/>
      <sheetName val="주형"/>
      <sheetName val="참고사항"/>
      <sheetName val="연결임시"/>
      <sheetName val="수자재단위당"/>
      <sheetName val="공비대비"/>
      <sheetName val="WEIGHT LIST"/>
      <sheetName val="J형측구단위수량"/>
      <sheetName val="부대시설"/>
      <sheetName val="Apt내역"/>
      <sheetName val="(포장)BOQ-실적공사"/>
      <sheetName val="시점교대"/>
      <sheetName val="Sheet15"/>
      <sheetName val="VXXXXXX"/>
      <sheetName val="표지-내역서 (2)"/>
      <sheetName val="연건보고현황"/>
      <sheetName val="공사비증(-)감대비표"/>
      <sheetName val="원가계산서(1공구)-전기"/>
      <sheetName val="원가계산서(1공구)-소방"/>
      <sheetName val="중총괄표(1공구)"/>
      <sheetName val="소총괄표(1공구)"/>
      <sheetName val="내역서(1공구)"/>
      <sheetName val="변경개요"/>
      <sheetName val="지급자재 단가비교"/>
      <sheetName val="표지-일위대가"/>
      <sheetName val="합산자재"/>
      <sheetName val="일목"/>
      <sheetName val="일위대가(통신)"/>
      <sheetName val="일위"/>
      <sheetName val="원격(노무)"/>
      <sheetName val="원격(자재)"/>
      <sheetName val="일위(원격)"/>
      <sheetName val="원격(노임)"/>
      <sheetName val="옵션"/>
      <sheetName val="감독차량비"/>
      <sheetName val="가로등주설치(9M)"/>
      <sheetName val="가로등주설치(10~12M)"/>
      <sheetName val="보안등설치(5~7M)"/>
      <sheetName val="터널등기구지지금구노무비"/>
      <sheetName val="기계화터파기"/>
      <sheetName val="한전인입공사비(1공구)"/>
      <sheetName val="한전공사비(대전-당진)"/>
      <sheetName val="기초입력 DATA"/>
      <sheetName val="49-119"/>
      <sheetName val="1.설계조건"/>
      <sheetName val="DATA98"/>
      <sheetName val="암거날개벽재료집계"/>
      <sheetName val="9902"/>
      <sheetName val="3.하중산정4.양수압5.지지력"/>
      <sheetName val="기기리스트"/>
      <sheetName val="N賃率-職"/>
      <sheetName val="총차분(토목)"/>
      <sheetName val="단위중량"/>
      <sheetName val="C_배수관공"/>
      <sheetName val="2_10횡배수관"/>
      <sheetName val="2_12기존배수관세척"/>
      <sheetName val="2_13날개벽및면벽"/>
      <sheetName val="2_14집수정"/>
      <sheetName val="1,2,3,4,5단위수량"/>
      <sheetName val="대로근거"/>
      <sheetName val="노면표시수량집계"/>
      <sheetName val="노면표지 수량"/>
      <sheetName val="수량집계표(舊)"/>
      <sheetName val="집수정(600-700)"/>
      <sheetName val="소업1교"/>
      <sheetName val="일위대가목록"/>
      <sheetName val="전신"/>
      <sheetName val="퇴직금(울산천상)"/>
      <sheetName val="TIE-IN"/>
      <sheetName val="구체집계2_0x2_0(0-3)"/>
      <sheetName val="구체2_0X2_0(0-3)"/>
      <sheetName val="구체집계2_0x2_0(3-5)"/>
      <sheetName val="구체2_0x2_0(3-5)"/>
      <sheetName val="구체집계2_0x2_0(5-7)"/>
      <sheetName val="구체2_0x2_0(5-7)"/>
      <sheetName val="구체집계2_0x2_0(7-10)"/>
      <sheetName val="구체2_0x2_0(7-10)"/>
      <sheetName val="구체집계2@2_5x2_5"/>
      <sheetName val="구체2@2_5x2_5"/>
      <sheetName val="구체집계3_0x2_0(0-3)"/>
      <sheetName val="구체3_0x2_0(0-3)"/>
      <sheetName val="구체집계3_0x2_0(6-8)"/>
      <sheetName val="구체3_0x2_0(6-8)"/>
      <sheetName val="구체집계3_5x3_5(8-10)"/>
      <sheetName val="구체3_5x3_5(8-10)"/>
      <sheetName val="구체집계4_5x4_5(2-3)"/>
      <sheetName val="구체4_5x4_5(2-3)"/>
      <sheetName val="구체집계4_5x4_5(4-5)"/>
      <sheetName val="구체4_5x4_5(4-5)"/>
      <sheetName val="공비현2"/>
      <sheetName val="내역서적용수량"/>
      <sheetName val="이토변실(A3-LINE)"/>
      <sheetName val="하부철근수량"/>
      <sheetName val="본체"/>
      <sheetName val="투찰"/>
      <sheetName val="횡배수관집현황(2공구)"/>
      <sheetName val="자재 집계표"/>
      <sheetName val="입찰안"/>
      <sheetName val="기둥(원형)"/>
      <sheetName val="기초공"/>
      <sheetName val="건축내역"/>
      <sheetName val="도근좌표"/>
      <sheetName val="원가계산서"/>
      <sheetName val="양지교"/>
      <sheetName val="조경시설물"/>
      <sheetName val="6호기"/>
      <sheetName val="교각토공"/>
      <sheetName val="고창방향"/>
      <sheetName val="개요"/>
      <sheetName val="단중표"/>
      <sheetName val="ESC(K치)"/>
      <sheetName val="FRP산출근거"/>
      <sheetName val="기초자료입력"/>
      <sheetName val="경율산정"/>
      <sheetName val="맨홀수량산출"/>
      <sheetName val="(집계) 노면표시"/>
      <sheetName val="주요량(96)"/>
      <sheetName val="내역서(사업소)"/>
      <sheetName val="패널"/>
      <sheetName val="수안보-MBR1"/>
      <sheetName val="쌍송교"/>
      <sheetName val="사다리"/>
      <sheetName val="안정검토"/>
      <sheetName val="고정보수량집계"/>
      <sheetName val="구체2_5x2_0(6-8)"/>
      <sheetName val="구체3_5x3_5-8-10"/>
      <sheetName val="절성경계보강공현황및집계_"/>
      <sheetName val="b_수로이설"/>
      <sheetName val="c_돌붙임후면배수표지"/>
      <sheetName val="d_기존배수관폐쇄표지"/>
      <sheetName val="e_기존BOX폐쇄표지"/>
      <sheetName val="j_제작집수정표지"/>
      <sheetName val="k__문비"/>
      <sheetName val="파형강판_총수량집계표"/>
      <sheetName val="철근수량_집계표"/>
      <sheetName val="제목_(토공)"/>
      <sheetName val="규준틀및경계말목_(좌안)"/>
      <sheetName val="u형측구_집계표"/>
      <sheetName val="2지구u형측구_"/>
      <sheetName val="토공(우물통,기타)_"/>
      <sheetName val="C_간지"/>
      <sheetName val="2_10간지"/>
      <sheetName val="2_11간지"/>
      <sheetName val="2_13간지"/>
      <sheetName val="2_14간지"/>
      <sheetName val="당진1,2호기전선관설치및접지4차공사내역서-을지"/>
      <sheetName val="9GNG운반"/>
      <sheetName val="000000"/>
      <sheetName val="토공집계"/>
      <sheetName val="4)유동표"/>
      <sheetName val="급수"/>
      <sheetName val="상부공"/>
      <sheetName val="4차월말"/>
      <sheetName val="역T형교대(직접기초)"/>
      <sheetName val="수량집계"/>
      <sheetName val="잡비계산"/>
      <sheetName val="단가산출(총괄)"/>
      <sheetName val="일위총괄"/>
      <sheetName val="내역표지"/>
      <sheetName val="산출내역(하도)"/>
      <sheetName val="손익차9월2"/>
      <sheetName val="L_RPTB~1"/>
      <sheetName val="공사비_NDE"/>
      <sheetName val="가설공사비"/>
      <sheetName val="평교-내역"/>
      <sheetName val="99년신청"/>
      <sheetName val="우수받이재료집계표"/>
      <sheetName val="식재"/>
      <sheetName val="시설물"/>
      <sheetName val="식재출력용"/>
      <sheetName val="유지관리"/>
      <sheetName val="고분전시관"/>
      <sheetName val="설비"/>
      <sheetName val="DATA 입력부"/>
      <sheetName val="1.일반수량산출단면"/>
      <sheetName val="3.하중산정4.지지력"/>
      <sheetName val="토사(PE)"/>
      <sheetName val="장비집계"/>
      <sheetName val="ITEM"/>
      <sheetName val="정부노임단가"/>
      <sheetName val="ilch"/>
      <sheetName val="지수산정"/>
      <sheetName val="을"/>
      <sheetName val="토적표(1)"/>
      <sheetName val="취수탑"/>
      <sheetName val="날개벽(TYPE1)"/>
      <sheetName val="8설7발"/>
      <sheetName val="표  지"/>
      <sheetName val="도로구조공사비"/>
      <sheetName val="도로토공공사비"/>
      <sheetName val="여수토공사비"/>
      <sheetName val="DATA"/>
      <sheetName val="표지 (2)"/>
      <sheetName val="웅진교-S2"/>
      <sheetName val="토공사"/>
      <sheetName val="1호맨홀토공"/>
      <sheetName val="설직재-1"/>
      <sheetName val="SORCE1"/>
      <sheetName val="흥양2교토공집계표"/>
      <sheetName val="자재목록"/>
      <sheetName val="기계경비(시간당)"/>
      <sheetName val="램머"/>
      <sheetName val="설비내역"/>
      <sheetName val="본공사"/>
      <sheetName val="간선계산"/>
      <sheetName val="조명율표"/>
      <sheetName val="횡배수관설치현황"/>
      <sheetName val="상행-교대(A1-A2)"/>
      <sheetName val="주beam"/>
      <sheetName val="자료"/>
      <sheetName val="설계예산서"/>
      <sheetName val="장비단가표"/>
      <sheetName val="본선집계표"/>
      <sheetName val="날개벽수량표"/>
      <sheetName val="표지간지"/>
      <sheetName val="자재집계표"/>
      <sheetName val="관자재집계표"/>
      <sheetName val="관로공간지"/>
      <sheetName val="관로공수량집계표"/>
      <sheetName val="관로공 관자재 집계표"/>
      <sheetName val="송수관로 수량산출"/>
      <sheetName val="PE급수관로 수량산출"/>
      <sheetName val="분수공(자재)"/>
      <sheetName val="포장복구물량집계"/>
      <sheetName val="관로토공집계"/>
      <sheetName val="관로터파기조서"/>
      <sheetName val="관로터파기단위수량"/>
      <sheetName val="공기변보호통수량산출"/>
      <sheetName val="보호통단수"/>
      <sheetName val="지수전보호통수량산출"/>
      <sheetName val="지수전실단위수량"/>
      <sheetName val="제수변보호통수량산출 (2)"/>
      <sheetName val="제수변보호통단위 (2)"/>
      <sheetName val="배수지공간지"/>
      <sheetName val="배수지공집계"/>
      <sheetName val="제1호배수지토적표"/>
      <sheetName val="임목폐기물"/>
      <sheetName val="배수지관재료집계"/>
      <sheetName val="수조받침대수량"/>
      <sheetName val="제수변보호통수량산출"/>
      <sheetName val="제수변보호통단위"/>
      <sheetName val="관로시설공"/>
      <sheetName val="관로시설집계"/>
      <sheetName val="메쉬휀스집계"/>
      <sheetName val="메쉬휀스list"/>
      <sheetName val="관보호공집계"/>
      <sheetName val="관보호공수량"/>
      <sheetName val="감압변"/>
      <sheetName val="감압변실"/>
      <sheetName val="BY-PASS맨홀집계"/>
      <sheetName val="BY-PASS맨홀단위수량"/>
      <sheetName val="맨홀_공사비"/>
      <sheetName val="초기화면"/>
      <sheetName val="시점부수량산출서"/>
      <sheetName val="제1차변경도급"/>
      <sheetName val="단가 및 재료비"/>
      <sheetName val="중기사용료산출근거"/>
      <sheetName val="통합"/>
      <sheetName val="증감대비"/>
      <sheetName val="시설일위"/>
      <sheetName val="조명일위"/>
      <sheetName val="주공 갑지"/>
      <sheetName val="환경기계공정표 (3)"/>
      <sheetName val="기본단가표"/>
      <sheetName val="단가산출서총괄"/>
      <sheetName val="산근(1)"/>
      <sheetName val="맨홀토공"/>
      <sheetName val="마감"/>
      <sheetName val="기술조건"/>
      <sheetName val="갱문및옹벽집계"/>
      <sheetName val="5지진시"/>
      <sheetName val="YM-IL1"/>
      <sheetName val="DAN"/>
      <sheetName val="백호우계수"/>
      <sheetName val="조명시설"/>
      <sheetName val="코드표"/>
      <sheetName val="수목데이타 "/>
      <sheetName val="내역서(기계)"/>
      <sheetName val="앨범표지"/>
      <sheetName val="투찰금액"/>
      <sheetName val="맨홀(2~4)"/>
      <sheetName val="Mc1"/>
      <sheetName val="흄ꔀ수량집계"/>
      <sheetName val="상-교대(A1-A2)"/>
      <sheetName val="PSCbeam설계"/>
      <sheetName val="토 적 표"/>
      <sheetName val="로우프"/>
      <sheetName val="4.2.1 마루높이 검토"/>
      <sheetName val="설계조건"/>
      <sheetName val="Macro3"/>
      <sheetName val="Macro2"/>
      <sheetName val="설계내역서"/>
      <sheetName val="마스터원본"/>
      <sheetName val="EACT10"/>
      <sheetName val="화산경계"/>
      <sheetName val="중분대수량산출"/>
      <sheetName val="교대(A1-A2)"/>
      <sheetName val="청천내"/>
      <sheetName val="리스(CIF)산출"/>
      <sheetName val="정렬"/>
      <sheetName val="신공항A-9(원가수정)"/>
      <sheetName val="단위단가"/>
      <sheetName val="횡 연장"/>
      <sheetName val="총괄"/>
      <sheetName val="배수문수량산출(3)"/>
      <sheetName val="길어깨(현황)"/>
      <sheetName val="산출"/>
      <sheetName val="총괄갑_"/>
      <sheetName val="역T형옹벽(3_0)"/>
      <sheetName val="96보완계획7_12"/>
      <sheetName val="준검_내역서"/>
      <sheetName val="A_LINE"/>
      <sheetName val="7_PILE__(돌출)"/>
      <sheetName val="5_공종별예산내역서"/>
      <sheetName val="설계기준"/>
      <sheetName val="설계조건 및 단면가정"/>
      <sheetName val="부재치수입력"/>
      <sheetName val="평균높이산출근거"/>
      <sheetName val=" 냉각수펌프"/>
      <sheetName val="공조기휀"/>
      <sheetName val="SALE"/>
      <sheetName val="배수공시멘트 및 골재량산출"/>
      <sheetName val="스톱로그내역"/>
      <sheetName val="98NS-N"/>
      <sheetName val="콘_재료분리(1)"/>
      <sheetName val="내역1"/>
      <sheetName val="노임단가 (2)"/>
      <sheetName val="8.석축단위(H=1.5M)"/>
      <sheetName val="약전닥트"/>
      <sheetName val="건축부하"/>
      <sheetName val="FA설치명세"/>
      <sheetName val="FD"/>
      <sheetName val="식재가격"/>
      <sheetName val="식재총괄"/>
      <sheetName val="Source"/>
      <sheetName val="Preface"/>
      <sheetName val="견적"/>
      <sheetName val="▣횡배수수량산출참고"/>
      <sheetName val="월말"/>
      <sheetName val="평형공사비"/>
      <sheetName val="Sheet17"/>
      <sheetName val="흄관수睽꛲"/>
      <sheetName val="동해title"/>
      <sheetName val="3련 BOX"/>
      <sheetName val="물가자료"/>
      <sheetName val="구조물"/>
      <sheetName val="도급"/>
      <sheetName val="교통처리우회도로"/>
      <sheetName val="비탈면보호공수량산출"/>
      <sheetName val="98지급계획"/>
      <sheetName val="구조물철거타공정이월"/>
      <sheetName val="깨기"/>
      <sheetName val="Back"/>
      <sheetName val="201동 산출근거"/>
      <sheetName val="구조물공1"/>
      <sheetName val="배수및구조물공1"/>
      <sheetName val="현장식당(1)"/>
      <sheetName val="COA-17"/>
      <sheetName val="C-18"/>
      <sheetName val="설계서식"/>
      <sheetName val="AC포장수량"/>
      <sheetName val="나.다.라.마.바.피복재 산정"/>
      <sheetName val="XL4Poppy"/>
      <sheetName val="토 傠_x0013__xdaa2_"/>
      <sheetName val="토 捀_x0013__xdaa2_"/>
      <sheetName val="토 _x0005__x0000_"/>
      <sheetName val="ABUT수량-︀ᇕ"/>
      <sheetName val="ABUT수량-缀ᨪ"/>
      <sheetName val="ABUT수량-㔀቎"/>
      <sheetName val="토 挔_x0012_竖"/>
      <sheetName val="구체집계3_0x2__x0000__x0000_䤰_x0000__x0000__x0000_"/>
      <sheetName val="토 _x0000__x0000_"/>
      <sheetName val="특수기호강도거푸집"/>
      <sheetName val="종배수관면벽신"/>
      <sheetName val="종배수관(신)"/>
      <sheetName val="삭제금지단가"/>
      <sheetName val="내역서(전체)"/>
      <sheetName val="6공구(당초)"/>
      <sheetName val="지급자재缀ᨪ԰_x0000_缀"/>
      <sheetName val="CON'C"/>
      <sheetName val="JUCKEYK"/>
      <sheetName val="Ⅱ실행비목"/>
      <sheetName val="구체집계2@︀ᇕ԰_x0000_缀_x0000__x0000_"/>
      <sheetName val="지급자재ᰀ፜搀፜"/>
      <sheetName val="예가내역서"/>
      <sheetName val="대비"/>
      <sheetName val="원가계산서(1공구)-헾⿆"/>
      <sheetName val="인입관수량총괄"/>
      <sheetName val="기간등록"/>
      <sheetName val="상부집계표"/>
      <sheetName val="경비2내역"/>
      <sheetName val="건축수량산출"/>
      <sheetName val="단砀⫵"/>
      <sheetName val=" 상부공통집계(총괄)"/>
      <sheetName val="시설물기초"/>
      <sheetName val="원가계산서(1공구)-蒈+"/>
      <sheetName val="구체3_5x3_5-8-1ׂ"/>
      <sheetName val="요_x0005_"/>
      <sheetName val="경산"/>
      <sheetName val="부대tu"/>
      <sheetName val="현ᰀ"/>
      <sheetName val="FRP산출근橂"/>
      <sheetName val="건축기성"/>
      <sheetName val="일위대橂⿭_x0005_"/>
      <sheetName val="접도구역경계표주傠_x0013_"/>
      <sheetName val="접도구역경계표주_x0005__x0000_"/>
      <sheetName val="간지양식"/>
      <sheetName val="구체3_5x3_5-8-1԰"/>
      <sheetName val="원가계산서(1԰_x0000_缀_x0000__x0000__x0000_"/>
      <sheetName val="구체집계4_5x4_5_x0005__x0000__x0000__x0000_"/>
      <sheetName val="구체3_0x2_0(԰_x0000_缀_x0000_"/>
      <sheetName val="구체집계4_5x4_5尜_x0013_層_x0013_闰"/>
      <sheetName val="원가계산서(1ᰀ፜搀፜ን"/>
      <sheetName val="구체3_5x3_5-8-1렀"/>
      <sheetName val="구체3_0x2_0(᳇፜搀፜"/>
      <sheetName val="내역서(설비+소방)"/>
      <sheetName val="구체3_0x2_0(렀቟԰_x0000_"/>
      <sheetName val="구체집계4_5x4_5徸〒_x0005__x0000_"/>
      <sheetName val="통로암거 4.5 ×4.5 토피0~3m  수량 집계표0"/>
      <sheetName val="접도구역경계표주窨_x0013_"/>
      <sheetName val="천안IP공장자100노100물량110할증"/>
      <sheetName val="접도구역경계표주畠_x0013_"/>
      <sheetName val="접도구역경계표주竈_x0013_"/>
      <sheetName val="접도구역경계표주挔_x0012_"/>
      <sheetName val="접도구역경계표주齘_x0013_"/>
      <sheetName val="접도구역경계표주僀_x0013_"/>
      <sheetName val="접도구역경계표주헾】"/>
      <sheetName val="접도구역경계표주贸_x0013_"/>
      <sheetName val="화설내"/>
      <sheetName val="일위怀፵"/>
      <sheetName val="재료비 (2)"/>
      <sheetName val="C1ㅇ"/>
      <sheetName val="재료비_(2)"/>
      <sheetName val="라멘기초"/>
      <sheetName val="구체3_0x2_0(ﻇᇕ԰_x0000_"/>
      <sheetName val="구체3_5x3_5-8-1㔀"/>
      <sheetName val="구체3_0x2_0(㗇቎԰_x0000_"/>
      <sheetName val="구체3_0x2_0(㔀቎԰_x0000_"/>
      <sheetName val="투洬"/>
      <sheetName val="구체집계4_5x4丵〒_x0005__x0000__x0000__x0000_"/>
      <sheetName val="접도구역경계표주丵〒"/>
      <sheetName val="원가"/>
      <sheetName val="구체집계3_0x2尜_x0013_層_x0013_闰〒_x0005_"/>
      <sheetName val="단면설계"/>
      <sheetName val="구체집계4_5x4_5丵〒_x0005__x0000_"/>
      <sheetName val="현장경비"/>
      <sheetName val="구체집계3_0x2壸5丵⿋_x0005__x0000_"/>
      <sheetName val="변경내역"/>
      <sheetName val="구체집계3_0x2喐6嗜6丵⿄_x0005_"/>
      <sheetName val="구체집계4_5x4_5헾】_x0005__x0000_"/>
      <sheetName val="구체3_0x2_0(Ⰰ⡛琀⡛"/>
      <sheetName val="돈암사업"/>
      <sheetName val="기계설비표선정수장"/>
      <sheetName val="시점교︀"/>
      <sheetName val="TYPE1"/>
      <sheetName val="공사비집계"/>
      <sheetName val="적용단위길이"/>
      <sheetName val="피벗테이블데이터분석"/>
      <sheetName val="NYS"/>
      <sheetName val="Total"/>
      <sheetName val="별표 "/>
      <sheetName val="분양금할인"/>
      <sheetName val="수량3"/>
      <sheetName val="구체집계2@栀ᚃ가ᚃ︀崙ԯ"/>
      <sheetName val="농로수량집계"/>
      <sheetName val="농로토공집계"/>
      <sheetName val="단가표 (2)"/>
      <sheetName val="토공A"/>
      <sheetName val="조도계산서 (도서)"/>
      <sheetName val="두앙"/>
      <sheetName val="토공정보"/>
      <sheetName val="9811"/>
      <sheetName val="부표총괄"/>
      <sheetName val="9509"/>
      <sheetName val="PipWT"/>
      <sheetName val="사업부배부A"/>
      <sheetName val="산근"/>
      <sheetName val="CANOPY"/>
      <sheetName val="하수급견적대비"/>
      <sheetName val="투澘"/>
      <sheetName val="토공총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포장직선구간"/>
      <sheetName val="맨홀수량"/>
      <sheetName val="난간,앙카"/>
      <sheetName val="기둥설계(no)"/>
      <sheetName val="기초판설계(교축직각)"/>
      <sheetName val="용소리교"/>
      <sheetName val="5흙막이"/>
      <sheetName val="3BL공동구 수량"/>
      <sheetName val="수목표준대가"/>
      <sheetName val="지급자재"/>
      <sheetName val="대치판정"/>
      <sheetName val="wall"/>
      <sheetName val="unit 4"/>
      <sheetName val="정산서 "/>
      <sheetName val="SLAB"/>
      <sheetName val="찍기"/>
      <sheetName val="설계"/>
      <sheetName val="대,유,램"/>
      <sheetName val="G.R300경비"/>
      <sheetName val="전차선로 물량표"/>
      <sheetName val="한강운반비"/>
      <sheetName val="공통(20-91)"/>
      <sheetName val="일위대가 집계표"/>
      <sheetName val="출입구총집계"/>
      <sheetName val="전체도급"/>
      <sheetName val="충주"/>
      <sheetName val="투吐"/>
      <sheetName val="자재단가 (2)"/>
      <sheetName val="투헾"/>
      <sheetName val="50201련박스"/>
      <sheetName val="수입"/>
      <sheetName val="특판제외"/>
      <sheetName val="투_x0010_"/>
      <sheetName val="투䴨"/>
      <sheetName val="투䡲"/>
      <sheetName val="내역5"/>
      <sheetName val="골조시행"/>
      <sheetName val="ELECTRIC"/>
      <sheetName val="전등설비"/>
      <sheetName val="구조물견적서"/>
      <sheetName val="마감산출"/>
      <sheetName val="업체별기성내역"/>
      <sheetName val="투䱨"/>
      <sheetName val="(4)소요정착장검토"/>
      <sheetName val="SULKEA"/>
      <sheetName val="도"/>
      <sheetName val="Base_Data"/>
      <sheetName val="OCT.FDN"/>
      <sheetName val="PI"/>
      <sheetName val="working load at the btm ft."/>
      <sheetName val="stability check"/>
      <sheetName val="design criteria"/>
      <sheetName val="D-3503"/>
      <sheetName val="CAL"/>
      <sheetName val="DRAIN DRUM PIT D-301"/>
      <sheetName val="2.설계제원"/>
      <sheetName val="WIND"/>
      <sheetName val="calcul"/>
      <sheetName val="HORI. VESSEL"/>
      <sheetName val="단면검토"/>
      <sheetName val="TYPE-A"/>
      <sheetName val="부재력정리"/>
      <sheetName val="REBAR"/>
      <sheetName val="POL6차-PIPING"/>
      <sheetName val="상선"/>
      <sheetName val="계정"/>
      <sheetName val="투㟨"/>
      <sheetName val="자재수량"/>
      <sheetName val="Sheet1_(2)"/>
      <sheetName val="기본단가"/>
      <sheetName val="인건비단가"/>
      <sheetName val="구체2_0x︀ᇕ԰_x0000_缀_x0000__x0000__x0000_"/>
      <sheetName val="단가비교표"/>
      <sheetName val="예산서"/>
      <sheetName val="계산조건"/>
      <sheetName val="안양1공구_건축"/>
      <sheetName val="현대물량"/>
      <sheetName val="중기손료"/>
      <sheetName val="증감내역서"/>
      <sheetName val="구체3_5x3_5-8-1 "/>
      <sheetName val="구체3_0x2_0( ⱗ氀ⱗ"/>
      <sheetName val="구체3_0x2_0(䈀ᅪ԰_x0000_"/>
      <sheetName val="초"/>
      <sheetName val="woo(mac)"/>
      <sheetName val="순성토"/>
      <sheetName val="공통가설공사"/>
      <sheetName val="가설건물"/>
      <sheetName val="인수공규격"/>
      <sheetName val="기중"/>
      <sheetName val="일위2"/>
      <sheetName val="2호맨홀공제수량"/>
      <sheetName val="위치조렀"/>
      <sheetName val="위치조怀"/>
      <sheetName val="위치조ࠀ"/>
      <sheetName val="토공산근"/>
      <sheetName val="토목내역서"/>
      <sheetName val="토적표"/>
      <sheetName val="6.교좌면보강"/>
      <sheetName val="96노임기준"/>
      <sheetName val="매출"/>
      <sheetName val="단가(1)"/>
      <sheetName val="표지-내역서壒〚_x0005__x0000_"/>
      <sheetName val="0506생활권구적"/>
      <sheetName val="총수량집계표"/>
      <sheetName val="소야공정계획표"/>
      <sheetName val="unitpric"/>
      <sheetName val="지점별강우량"/>
      <sheetName val="BQ"/>
      <sheetName val="1,2공구원가계산서"/>
      <sheetName val="1공구산출내역서"/>
      <sheetName val="단면 (2)"/>
      <sheetName val="국내조달(통합-1)"/>
      <sheetName val="4.주beam"/>
      <sheetName val="토량산출서"/>
      <sheetName val="총괄수량집계표"/>
      <sheetName val="06 일위대가목록"/>
      <sheetName val="파형강관및곡선부보강및날개벽"/>
      <sheetName val="단  가  대  비  표"/>
      <sheetName val="일  위  대  가  목  록"/>
      <sheetName val="SG"/>
      <sheetName val="도기류"/>
      <sheetName val="노임이"/>
      <sheetName val="구체집계2_0x2_0(7-렀቟԰"/>
      <sheetName val="공내역"/>
      <sheetName val="문화재 시굴조사비(표지)"/>
      <sheetName val="원심력수로관"/>
      <sheetName val="기㔀቎԰"/>
      <sheetName val="관접합및부설"/>
      <sheetName val="재료집계"/>
      <sheetName val="Bid_Detail"/>
      <sheetName val="구체집계2_0x2䈀㉪ԯ_x0000_缀_x0000__x0000_"/>
      <sheetName val="3.7교축하중"/>
      <sheetName val="조명율_x0005_"/>
      <sheetName val="갑지(추정)"/>
      <sheetName val="실행내역서을지"/>
      <sheetName val="중로근거"/>
      <sheetName val="발주설계서(당초)"/>
      <sheetName val="97_사업추정(WEKI)"/>
      <sheetName val="국도접속_차도부수량"/>
      <sheetName val="기초자료"/>
      <sheetName val="A_7"/>
      <sheetName val="변압기 및 발전기 용량"/>
      <sheetName val="내역서(삼礊め"/>
      <sheetName val="주차구획선수량"/>
      <sheetName val="단가일람"/>
      <sheetName val="조경일람"/>
      <sheetName val="맨홀조서"/>
      <sheetName val="단가대비표"/>
      <sheetName val="★도급내역"/>
      <sheetName val="일용노임단가"/>
      <sheetName val="1TL종점(1)"/>
      <sheetName val="24분기"/>
      <sheetName val="안산기계장치"/>
      <sheetName val="과"/>
      <sheetName val="관기초"/>
      <sheetName val="관기초1"/>
      <sheetName val="박스규격"/>
      <sheetName val="보통암3"/>
      <sheetName val="BOX토공"/>
      <sheetName val="연결관수량-전공구"/>
      <sheetName val="연약지반"/>
      <sheetName val="토사3"/>
      <sheetName val="리핑암3"/>
      <sheetName val="단﹃ᇕ"/>
      <sheetName val="기계설비"/>
      <sheetName val="공구"/>
      <sheetName val="3.바닥판설계"/>
      <sheetName val="예산총괄표"/>
      <sheetName val="95MAKER"/>
      <sheetName val="업체별기성"/>
      <sheetName val="약품공급2"/>
      <sheetName val="(4-2)열관류값-2"/>
      <sheetName val="工관리비율"/>
      <sheetName val="工완성공사율"/>
      <sheetName val="환산"/>
      <sheetName val="배수내역"/>
      <sheetName val="1. 설계조건 2.단면가정 3. 하중계산"/>
      <sheetName val="DATA 입력란"/>
      <sheetName val="내역률노무비"/>
      <sheetName val="MixBed"/>
      <sheetName val="CondPol"/>
      <sheetName val="코드1(매출계정)"/>
      <sheetName val="코드2(원가계정)"/>
      <sheetName val="코드5(투자비계정)"/>
      <sheetName val="CONCRETE"/>
      <sheetName val="마감산출(다1)"/>
      <sheetName val="제잡비집계"/>
      <sheetName val="PLP"/>
      <sheetName val="이름표지정"/>
      <sheetName val="2_14집԰_x0000_"/>
      <sheetName val="2_14집䈀ᅪ"/>
      <sheetName val="6׈_x0000_"/>
      <sheetName val="포장수량집계표"/>
      <sheetName val="6狈譈"/>
      <sheetName val="6磈᎙"/>
      <sheetName val="6È_x0000_"/>
      <sheetName val="세계수요종합OK"/>
      <sheetName val="날개수량1.5"/>
      <sheetName val="위치조"/>
      <sheetName val="특별교실"/>
      <sheetName val="경영혁신본부"/>
      <sheetName val="고양시"/>
      <sheetName val="경영계획1월"/>
      <sheetName val="출력은 금물"/>
      <sheetName val="일반수량총괄집계"/>
      <sheetName val="결과조달"/>
      <sheetName val="경상비"/>
      <sheetName val="공사비예산서(토목분)"/>
      <sheetName val="CODE"/>
      <sheetName val="전기일위대가"/>
      <sheetName val="부대대비"/>
      <sheetName val="냉연집계"/>
      <sheetName val="부하(성남)"/>
      <sheetName val="부하계산서"/>
      <sheetName val="조건"/>
      <sheetName val="입출재고현황 (2)"/>
      <sheetName val="산출내역서집계표"/>
      <sheetName val="정공공사"/>
      <sheetName val="원가계산"/>
      <sheetName val="실행대비"/>
      <sheetName val="2공구하도급내역서"/>
      <sheetName val="구천"/>
      <sheetName val="세부내역"/>
      <sheetName val="투찰추정"/>
      <sheetName val="도급내역5+800"/>
      <sheetName val="토량1-1"/>
      <sheetName val="도급금액"/>
      <sheetName val="재노경"/>
      <sheetName val="전선 및 전선관"/>
      <sheetName val="적현로"/>
      <sheetName val="경상직원"/>
      <sheetName val="수목단가"/>
      <sheetName val="교대일반수량"/>
      <sheetName val="가로등위치"/>
      <sheetName val="토목내역서 (도급단가)"/>
      <sheetName val="매탄-오"/>
      <sheetName val="매탄-합"/>
      <sheetName val="매산"/>
      <sheetName val="송죽c"/>
      <sheetName val="송죽"/>
      <sheetName val="구체3_5x3_5-8-1退"/>
      <sheetName val="접도구역경계표주橂】"/>
      <sheetName val="아파트건축"/>
      <sheetName val="자료입력"/>
      <sheetName val="7_PILE__ԯ_x0000_缀_x0000_"/>
      <sheetName val="7_PILE__頀⮿︀䛕"/>
      <sheetName val="가도뻸"/>
      <sheetName val="전睮"/>
      <sheetName val="변수"/>
      <sheetName val="SLAB&quot;1&quot;"/>
      <sheetName val="우수"/>
      <sheetName val="포장공자재집계표"/>
      <sheetName val="설계서을"/>
      <sheetName val="호표"/>
      <sheetName val="위치조_x0001_"/>
      <sheetName val="교통대책내역"/>
      <sheetName val="교육종류"/>
      <sheetName val="세동별비상"/>
      <sheetName val="2.재료비"/>
      <sheetName val="토목주소"/>
      <sheetName val="상수도토공집계표"/>
      <sheetName val="02자재"/>
      <sheetName val="삼성동50"/>
      <sheetName val="교대토공시점"/>
      <sheetName val="1"/>
      <sheetName val="파일의이용"/>
      <sheetName val="익산"/>
      <sheetName val="1000 DB구축 부표"/>
      <sheetName val="NO.3.PTA PLANT SD COST"/>
      <sheetName val="조서"/>
      <sheetName val="배수계"/>
      <sheetName val="기자재비"/>
      <sheetName val="슬래브"/>
      <sheetName val="판정1교토공"/>
      <sheetName val="유역면적"/>
      <sheetName val="배수장토목공사비"/>
      <sheetName val="원가계산서 "/>
      <sheetName val="도로정위치부표"/>
      <sheetName val="도로조사부표"/>
      <sheetName val="철근량"/>
      <sheetName val="바닥판"/>
      <sheetName val="입력DATA"/>
      <sheetName val="시설수량표"/>
      <sheetName val="식재수량표"/>
      <sheetName val="일위대가(1)"/>
      <sheetName val="전체"/>
      <sheetName val="입상내역"/>
      <sheetName val="총공사내역서"/>
      <sheetName val="설 계"/>
      <sheetName val="우각부보강"/>
      <sheetName val="지장물C"/>
      <sheetName val="대포2교접속"/>
      <sheetName val="천방교접속"/>
      <sheetName val="집수정단위수량 "/>
      <sheetName val="단면별연장"/>
      <sheetName val="인부노임"/>
      <sheetName val="일람표(공정)"/>
      <sheetName val="건축설비"/>
      <sheetName val="검토"/>
      <sheetName val="WORK"/>
      <sheetName val="종배수관"/>
      <sheetName val="설계예시"/>
      <sheetName val="편입용지조서"/>
      <sheetName val="Total 단위경유량집계"/>
      <sheetName val="수로암거"/>
      <sheetName val="내역서 제출"/>
      <sheetName val="단   산"/>
      <sheetName val="실    단"/>
      <sheetName val="도급자재"/>
      <sheetName val="일반0_x0000_"/>
      <sheetName val="일반䢬ፓ"/>
      <sheetName val="일반䣈ፓ"/>
      <sheetName val="일반ﻈᇕ"/>
      <sheetName val="일반ﺬᇕ"/>
      <sheetName val="일반︀ᇕ"/>
      <sheetName val="일반ቀ"/>
      <sheetName val="구체2_0X2_0(0-3堀"/>
      <sheetName val="이름정의"/>
      <sheetName val="원가계산서 (변경계약) (3)"/>
      <sheetName val="감리원배치기준"/>
      <sheetName val="강전사 (2)"/>
      <sheetName val="원가계산서(공사)"/>
      <sheetName val="AV시스템"/>
      <sheetName val="1__설계조건_2_단면가정_3__하중계산"/>
      <sheetName val="DATA_입력란"/>
      <sheetName val="변화치수"/>
      <sheetName val="중기사용료"/>
      <sheetName val="적용노임"/>
      <sheetName val="일반자재"/>
      <sheetName val="FOB발"/>
      <sheetName val="TYPE-3"/>
      <sheetName val="유림䑲⾡"/>
      <sheetName val="유림_x0010__x0000_"/>
      <sheetName val="연부97-1"/>
      <sheetName val="개소별수량산출"/>
      <sheetName val="2. 공원조도"/>
      <sheetName val="터널조도"/>
      <sheetName val="직재"/>
      <sheetName val="대전-교대(A1-A2)"/>
      <sheetName val="건축원가"/>
      <sheetName val="도급내역서"/>
      <sheetName val="값"/>
      <sheetName val="미비용95"/>
      <sheetName val="물건조서"/>
      <sheetName val="콤보박스와 리스트박스의 연결"/>
      <sheetName val="개별요인비교번호"/>
      <sheetName val="일반자료"/>
      <sheetName val="이름표"/>
      <sheetName val="비교표준지"/>
      <sheetName val="몰탈재료산출"/>
      <sheetName val="토지-2731"/>
      <sheetName val="토지-181(2)"/>
      <sheetName val="명부"/>
      <sheetName val="참조"/>
      <sheetName val="농서동"/>
      <sheetName val="영천리"/>
      <sheetName val="4)유԰_x0000_"/>
      <sheetName val="7_PILE__䈀ᅪ԰_x0000_"/>
      <sheetName val="7_PILE__︀ᇕ԰_x0000_"/>
      <sheetName val="토공분배표"/>
      <sheetName val="1.설계기준"/>
      <sheetName val="펌프장토공수량산출"/>
      <sheetName val="공토공단위당"/>
      <sheetName val="위치조︀"/>
      <sheetName val="암거단위-1련"/>
      <sheetName val="2-1. 경관조명 내역총괄표"/>
      <sheetName val="본선차로수량집계표"/>
      <sheetName val="교대"/>
      <sheetName val="일缀뼪ԯ"/>
      <sheetName val="일ԯ_x0000_缀"/>
      <sheetName val="일　⹹缀"/>
      <sheetName val="제잡비계산"/>
      <sheetName val="주요자재단가"/>
      <sheetName val="박스암거2.5x2.0"/>
      <sheetName val="설계개요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현장관리비"/>
      <sheetName val="구체집계2_0x2_0(7-1렀቟"/>
      <sheetName val="설계서(본관)"/>
      <sheetName val="구체3_0x2_0(퀀቙ᰀቚ"/>
      <sheetName val="구체3_5x3_5-8-1ᰀ"/>
      <sheetName val="배수관"/>
      <sheetName val="접도구역경계표주헾⽄"/>
      <sheetName val="변경현황"/>
      <sheetName val="접도구역경계표주鱨_x0013_"/>
      <sheetName val="도색집계"/>
      <sheetName val="운반_골재_5km"/>
      <sheetName val="6ᣈᎍ"/>
      <sheetName val="6ᣈᦘ"/>
      <sheetName val="6⣈⦘"/>
      <sheetName val="일반ㅿ"/>
      <sheetName val="단가산출2"/>
      <sheetName val="상 부"/>
      <sheetName val="측구공수량집계"/>
      <sheetName val="물가시세표"/>
      <sheetName val="직접인건비"/>
      <sheetName val="직접경비"/>
      <sheetName val="연결관단위"/>
      <sheetName val="2호송수관로 포장조서"/>
      <sheetName val="공사예산하조서(O.K)"/>
      <sheetName val="접도구역경계표주風_x001a_"/>
      <sheetName val="접도구역경계표주헾⾦"/>
      <sheetName val="접도구역경계표주鹘%"/>
      <sheetName val="임시전기공사설계서"/>
      <sheetName val="인건비 "/>
      <sheetName val="2000전체분"/>
      <sheetName val="수색정거장"/>
      <sheetName val="지우기"/>
      <sheetName val="C-C(output)"/>
      <sheetName val="평형ԯ_x0000_缀"/>
      <sheetName val="배열수식"/>
      <sheetName val="토공총괄헾⿷_x0005_"/>
      <sheetName val="공량산출서"/>
      <sheetName val="부속동"/>
      <sheetName val="APT"/>
      <sheetName val="3.하중산정4.양수압5.지지︀"/>
      <sheetName val="담장산출"/>
      <sheetName val="오동"/>
      <sheetName val="대조"/>
      <sheetName val="나한"/>
      <sheetName val="전기설계변경"/>
      <sheetName val="특수선일위대가"/>
      <sheetName val="공문(신)"/>
      <sheetName val="단֬큭࠯"/>
      <sheetName val="원가계婌."/>
      <sheetName val="교대시점"/>
      <sheetName val="A-LINE"/>
      <sheetName val="전기"/>
      <sheetName val="3.2산출근거(감독)"/>
      <sheetName val="별첨-기계경비 산출목록"/>
      <sheetName val="단䈀ᅪ"/>
      <sheetName val="Proposal"/>
      <sheetName val="C_배수ԯ_x0000_"/>
      <sheetName val="C_배수︀ᇕ"/>
      <sheetName val="집수정단위수량600 "/>
      <sheetName val="1@3.0X2.0(저류지1)(1)"/>
      <sheetName val="난간벽-3련"/>
      <sheetName val="폐기물"/>
      <sheetName val="Y-WORK"/>
      <sheetName val="연결관연장"/>
      <sheetName val="우수공"/>
      <sheetName val="Sheet6"/>
      <sheetName val="구분자"/>
      <sheetName val="6က_x0000_"/>
      <sheetName val="복주식단위수량"/>
      <sheetName val="기성고"/>
      <sheetName val="토공수량산출"/>
      <sheetName val="토적계산서"/>
      <sheetName val="구체2_0x2_0(3-5_x0010_"/>
      <sheetName val="구체2_0x2_0(3-5_x0005_"/>
      <sheetName val="구체2_0x2_0(3-5헾"/>
      <sheetName val="구체2_0x2_0(3-5菸"/>
      <sheetName val="noyim"/>
      <sheetName val="1단계"/>
      <sheetName val="구체집계2_0x2_0(5-7ׇ"/>
      <sheetName val="개략"/>
      <sheetName val="참조자료"/>
      <sheetName val="구체집계2_0x2_0(5-7ԯ"/>
      <sheetName val="내역서 "/>
      <sheetName val="1~69"/>
      <sheetName val="여과지동"/>
      <sheetName val="6.자재단가"/>
      <sheetName val="MOTOR"/>
      <sheetName val="CODE1"/>
      <sheetName val="재"/>
      <sheetName val="98비정기소모"/>
      <sheetName val="목재동바리"/>
      <sheetName val="일위대가(계측기설치)"/>
      <sheetName val="총 괄 표"/>
      <sheetName val="2_13날개벽ֳ_x0000_缀"/>
      <sheetName val="수량집계표저ᡛ簀"/>
      <sheetName val="일위대가(_x0005__x0000_"/>
      <sheetName val="수량집계표渀빷ԯ"/>
      <sheetName val="이토변실(A3-LI礊⿨_x0005_"/>
      <sheetName val="산근터빈"/>
      <sheetName val="덧씌우기구간수량산출1"/>
      <sheetName val="1호԰_x0000_缀_x0000_"/>
      <sheetName val="1호堀᎟鰀᎟"/>
      <sheetName val="2.단면가정"/>
      <sheetName val="수목데이타"/>
      <sheetName val="평가데이터"/>
      <sheetName val="배수관및곡선부보강및날개벽"/>
      <sheetName val="식재출0_x0000_"/>
      <sheetName val="식재출砀鄌"/>
      <sheetName val="일반_x0005__x0000_"/>
      <sheetName val="일반圠_x0018_"/>
      <sheetName val="포장자재집계표"/>
      <sheetName val="3.하중산정4ࠀ᭷䰀᭷︀곕ԯ_x0000_缀"/>
      <sheetName val="횡배수관집현황堀፾鰀፾︀"/>
      <sheetName val="조작대(1연)"/>
      <sheetName val="음성방향"/>
      <sheetName val="장비경비"/>
      <sheetName val="대창(함평)"/>
      <sheetName val="대창(장성)"/>
      <sheetName val="구체집계2_0x2_x0000__x0000_Ԁ_x0000_耀_xda3b__x0002_"/>
      <sheetName val="구체집계2_0x2_x0000__x0000_Ԁ_x0000_쀀_x0002_"/>
      <sheetName val="설계명세서"/>
      <sheetName val="공사비증(-)/_x0000_頀_x0014_"/>
      <sheetName val="공사비증(-)䈀४԰_x0000_"/>
      <sheetName val="맨1"/>
      <sheetName val="실행예산 명세표"/>
      <sheetName val="Sensitivity"/>
      <sheetName val="근무계획표 (전체)"/>
      <sheetName val="강교(Sub)"/>
      <sheetName val="일반토공견적"/>
      <sheetName val="98수문일위"/>
      <sheetName val="기초0_x0000__x0000__x0010_"/>
      <sheetName val="기초0_x0000_蠀q"/>
      <sheetName val="기초Á_x0000_怀ô"/>
      <sheetName val="DATA(BAC)"/>
      <sheetName val="Macro(전기)"/>
      <sheetName val="사급자재총괄"/>
      <sheetName val="역T형교대(말뚝기초)"/>
      <sheetName val="3지구단위"/>
      <sheetName val="DATA_BAC_"/>
      <sheetName val="2_1︀ᇕ԰"/>
      <sheetName val="도阀"/>
      <sheetName val="보차도경계석수량"/>
      <sheetName val="도급기성"/>
      <sheetName val="고유코드_설계"/>
      <sheetName val="일반부표"/>
      <sheetName val="사업수지"/>
      <sheetName val="품셈"/>
      <sheetName val="법곡리"/>
      <sheetName val="미끄럼방집계"/>
      <sheetName val="전면식,이격식현황(미끄럼방지포장)"/>
      <sheetName val="단위수량(미끄럼방지포장)"/>
      <sheetName val="미끄럼방지설현황(그루빙)"/>
      <sheetName val="미끄럼방지설배수홈현황(그루빙) "/>
      <sheetName val="미끄럼방지설면적산출근거(그루빙)"/>
      <sheetName val="상세"/>
      <sheetName val="수량집계_x0000__x0000_Ԁ_x0000_"/>
      <sheetName val="횡배수관수량집계"/>
      <sheetName val="자"/>
      <sheetName val="공조기"/>
      <sheetName val="구체"/>
      <sheetName val="좌측날개벽"/>
      <sheetName val="우측날개벽"/>
      <sheetName val="예산명세서"/>
      <sheetName val="연돌일위집계"/>
      <sheetName val="예가표"/>
      <sheetName val="토목공사"/>
      <sheetName val="위치조쀀"/>
      <sheetName val="2_12기존㔀ԯ_x0000_缀"/>
      <sheetName val="가CP"/>
      <sheetName val="원가 (2)"/>
      <sheetName val="공사비"/>
      <sheetName val="AHU집계"/>
      <sheetName val="S1,3"/>
      <sheetName val="EJ"/>
      <sheetName val="콘크리트채움모래"/>
      <sheetName val="기타방호시설"/>
      <sheetName val="7⠀ᩗ"/>
      <sheetName val="부표(010427)"/>
      <sheetName val="2축기둥해석"/>
      <sheetName val="단락전류-A"/>
      <sheetName val="원가계䘭畲"/>
      <sheetName val="원가계葘C"/>
      <sheetName val="원가계䘭瘆"/>
      <sheetName val="원가계䘭眙"/>
      <sheetName val="원가계尜_x0013_"/>
      <sheetName val="원가계䘭皙"/>
      <sheetName val="원가계_x0000__x0000_"/>
      <sheetName val="원가계☦ŀ"/>
      <sheetName val="원가계☦:"/>
      <sheetName val="원가계뇣ė"/>
      <sheetName val="원가계瘱Ē"/>
      <sheetName val="원가계챔B"/>
      <sheetName val="BOX날개벽"/>
      <sheetName val="원가계䘭癙"/>
      <sheetName val="보고서원고"/>
      <sheetName val="옹벽"/>
      <sheetName val="기ԯ_x0000_缀"/>
      <sheetName val="암거단위"/>
      <sheetName val="견적대비"/>
      <sheetName val="사당"/>
      <sheetName val="투_x0000_"/>
      <sheetName val="투暷"/>
      <sheetName val="투㚈"/>
      <sheetName val="인건비"/>
      <sheetName val="원가계산 (2)"/>
      <sheetName val="일위총괄표"/>
      <sheetName val="예산M11A"/>
      <sheetName val="시설물일위"/>
      <sheetName val="tggwan(mac)"/>
      <sheetName val="포장총괄집계표"/>
      <sheetName val="A4"/>
      <sheetName val="일반㉚"/>
      <sheetName val="일반_x0000__x0000_"/>
      <sheetName val="외주비"/>
      <sheetName val="6PILE__(돌출)"/>
      <sheetName val="남양시작동자105노65기1_3화1_2"/>
      <sheetName val="OPG䈀塪ԯ"/>
      <sheetName val="OPG䈀屪ԯ"/>
      <sheetName val="3.하중계산"/>
      <sheetName val="공사비내역서"/>
      <sheetName val="자재가격"/>
      <sheetName val="포장재료집계표"/>
      <sheetName val="포장면적산출"/>
      <sheetName val="포장수량집계"/>
      <sheetName val="BSD (2)"/>
      <sheetName val="횡배수관위치조서"/>
      <sheetName val="수량집계︀⫕ԯ_x0000_"/>
      <sheetName val="수량집계ԯ_x0000_缀_x0000_"/>
      <sheetName val="수량집계저㪃ఀ㪄"/>
      <sheetName val="단관데이터"/>
      <sheetName val="이형관데이터"/>
      <sheetName val="배수량"/>
      <sheetName val="노임목록"/>
      <sheetName val="총괄직영"/>
      <sheetName val="몰탈콘크리트"/>
      <sheetName val="철근집계"/>
      <sheetName val="I一般比"/>
      <sheetName val="제-노임"/>
      <sheetName val="제직재"/>
      <sheetName val="99사업계획"/>
      <sheetName val="P&amp;L(Ahn)"/>
      <sheetName val="(C)원내역"/>
      <sheetName val="세금자료"/>
      <sheetName val="문학간접"/>
      <sheetName val="간접"/>
      <sheetName val="도장수량(하1)"/>
      <sheetName val="BOX"/>
      <sheetName val="출력X"/>
      <sheetName val="교대일반수량총괄집계표"/>
      <sheetName val="2공구餀ኘ԰_x0000_"/>
      <sheetName val="공통가설"/>
      <sheetName val="LOPCALC"/>
      <sheetName val="해평견적"/>
      <sheetName val="기성우리"/>
      <sheetName val="가압장구체수량산출서"/>
      <sheetName val="수량집계표(12)"/>
      <sheetName val="수량집계표(34)"/>
      <sheetName val="노무단가"/>
      <sheetName val="DB"/>
      <sheetName val="마사"/>
      <sheetName val="손익차蚘_x001b_泌"/>
      <sheetName val="손익차_x0000__x0000_굘"/>
      <sheetName val="암거치수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지장물평가기준"/>
      <sheetName val="슬래브 -연속(3경간)"/>
      <sheetName val="산출근거(조건값)"/>
      <sheetName val="소화실적"/>
      <sheetName val="아파트기초자료"/>
      <sheetName val="대지권지분"/>
      <sheetName val="상가기초자료"/>
      <sheetName val="종전자산"/>
      <sheetName val="토지평가조서"/>
      <sheetName val="합"/>
      <sheetName val="Summary"/>
      <sheetName val="캠프용산(토지조서,원본)"/>
      <sheetName val="손익차䢀5ꮸ"/>
      <sheetName val="손익차_x0005__x0000_"/>
      <sheetName val="포장수량산_x0005_"/>
      <sheetName val="교각 P3"/>
      <sheetName val="손익차䮀6ꮸ"/>
      <sheetName val="주소록"/>
      <sheetName val="외국인산업연수생"/>
      <sheetName val="교통처리우회도㄁"/>
      <sheetName val="원가계산서(1栆ⅎ_x0000_⷇쐋ꍣ"/>
      <sheetName val="FRP산출근ᛅ"/>
      <sheetName val="FRP산출근헾"/>
      <sheetName val="5.세운W-A"/>
      <sheetName val="다곡2교"/>
      <sheetName val="C_배䤊⾛_x0005_"/>
      <sheetName val="C_배哐.唜"/>
      <sheetName val="열린교실"/>
      <sheetName val="형틀공사"/>
      <sheetName val="4차원가계산서"/>
      <sheetName val="위치조쐀"/>
      <sheetName val="위치조䈀"/>
      <sheetName val="예산"/>
      <sheetName val="※참고자료※"/>
      <sheetName val="[배수관공(IC).xls]원가계☦:"/>
      <sheetName val="2공구자재집"/>
      <sheetName val="위치조Ԁ"/>
      <sheetName val="단가산출1"/>
      <sheetName val="일반맨홀수량집계(A-7 LINE)"/>
      <sheetName val="부대공-수량증감 내역서"/>
      <sheetName val="설계명세"/>
      <sheetName val="원가서"/>
      <sheetName val="대비표"/>
      <sheetName val="대호방조제 접속공"/>
      <sheetName val="GSTOTAL"/>
      <sheetName val="용수량(생활용수)"/>
      <sheetName val="토적표(_x0000__x0000_"/>
      <sheetName val="토적표(˯"/>
      <sheetName val="토적표(摠ˌ"/>
      <sheetName val="토적표(狘Ĕ"/>
      <sheetName val="토적표(_xd9a0_ط"/>
      <sheetName val="토적표(矠ˌ"/>
      <sheetName val="투㤸"/>
      <sheetName val="투㖈"/>
      <sheetName val="위치조 "/>
      <sheetName val="위치조ꀀ"/>
      <sheetName val="위치조"/>
      <sheetName val="위치조僅"/>
      <sheetName val="위치조退"/>
      <sheetName val="위치조뀀"/>
      <sheetName val="조명율丵"/>
      <sheetName val="조명율汐"/>
      <sheetName val="조명율橂"/>
      <sheetName val="조명율劀"/>
      <sheetName val="L40 B19.9"/>
      <sheetName val="규준틀"/>
      <sheetName val="위치조瀀"/>
      <sheetName val="Library"/>
      <sheetName val="Checklist"/>
      <sheetName val="WORK-VOL"/>
      <sheetName val="Condition"/>
      <sheetName val="DESIGN(77C-102A)-2"/>
      <sheetName val="BOQ.vts"/>
      <sheetName val="95신규호표"/>
      <sheetName val="1련박스"/>
      <sheetName val="역T형"/>
      <sheetName val="TTL"/>
      <sheetName val="출금실적"/>
      <sheetName val="L_RPTA05_목록"/>
      <sheetName val="하부철근수저"/>
      <sheetName val="하부철근수砀"/>
      <sheetName val="일਀鵹ԯ"/>
      <sheetName val="하부철근수_x0000_"/>
      <sheetName val="결재(카메라)"/>
      <sheetName val="고정보爇譈0_x0000_"/>
      <sheetName val="고정보䠉ፓ　冂"/>
      <sheetName val="도로경계블럭연장조서"/>
      <sheetName val="중기가격"/>
      <sheetName val="횡배수관수량"/>
      <sheetName val="변경원가서갑"/>
      <sheetName val="일0_x0000_䠀"/>
      <sheetName val="일0_x0000_ "/>
      <sheetName val="6_x0005__x000a_"/>
      <sheetName val="제2호단위수량"/>
      <sheetName val="TYPE-A,B,C,D"/>
      <sheetName val="계림(함평)"/>
      <sheetName val="계림(장성)"/>
      <sheetName val="1호철근량"/>
      <sheetName val="저판(버림100)"/>
      <sheetName val="기둥"/>
      <sheetName val="단가_x0005__x0000_"/>
      <sheetName val="간지1"/>
      <sheetName val="간지2"/>
      <sheetName val="대지1"/>
      <sheetName val="대지2"/>
      <sheetName val="고수호안1"/>
      <sheetName val="고수호안2"/>
      <sheetName val="흥기1"/>
      <sheetName val="흥기2,3"/>
      <sheetName val="보축보수구간"/>
      <sheetName val="대서6낙차보"/>
      <sheetName val="대서1교"/>
      <sheetName val="1진입도로공"/>
      <sheetName val="대서3교 "/>
      <sheetName val="3진입도로공"/>
      <sheetName val="선형"/>
      <sheetName val="단재적표"/>
      <sheetName val="3.하중산정4.양_x0000__x0000__x0005__x0000_Ƹ_x0000_"/>
      <sheetName val="집수정단위수량"/>
      <sheetName val="노견단위수량"/>
      <sheetName val="수량 Ὑ"/>
      <sheetName val="EQT-ESTN"/>
      <sheetName val="건축"/>
      <sheetName val="마감집계"/>
      <sheetName val="1차 내역서"/>
      <sheetName val="전尜"/>
      <sheetName val="구체집계3_0x2_尜_x0013_層_x0013_闰〒"/>
      <sheetName val="전徸"/>
      <sheetName val="구체집계3_0x2_徸〒_x0005__x0000__x0000_"/>
      <sheetName val="구체2_0X2_0(0-徸〒"/>
      <sheetName val="위렯_x0000_"/>
      <sheetName val="위ᬀ㾀0"/>
      <sheetName val="위㠯_x0000__x0000_"/>
      <sheetName val="위〯B_x0000_"/>
      <sheetName val="위耯j_x0000_"/>
      <sheetName val="위〯_x0000_"/>
      <sheetName val="위က_x0000__x0000_"/>
      <sheetName val="위က_x0000_"/>
      <sheetName val="위က_x0000_"/>
      <sheetName val="접속슬라브"/>
      <sheetName val="2013년상반기"/>
      <sheetName val="단가표+일위"/>
      <sheetName val="기타ကṕ"/>
      <sheetName val="기타╗"/>
      <sheetName val="기타䀀ὕ"/>
      <sheetName val="물가"/>
      <sheetName val="신천3호용수로"/>
      <sheetName val="도급정산"/>
      <sheetName val="︀ᇕ"/>
      <sheetName val="투㞘"/>
      <sheetName val="단면제원"/>
      <sheetName val="투㒨"/>
      <sheetName val="투槓"/>
      <sheetName val="내역서적용수량 (지방도893)"/>
      <sheetName val="안전시설내역서"/>
      <sheetName val="위치조耀"/>
      <sheetName val="위치조"/>
      <sheetName val="투尜"/>
      <sheetName val="연도MASTER"/>
      <sheetName val="석축설면"/>
      <sheetName val="설계내역2"/>
      <sheetName val="횡배위치"/>
      <sheetName val="간지 (0)"/>
      <sheetName val="투丵"/>
      <sheetName val="투_x0005_"/>
      <sheetName val="카니발(자105노60)"/>
      <sheetName val="산수배수"/>
      <sheetName val="나"/>
      <sheetName val="A(Rev.3)"/>
      <sheetName val="일반쌒"/>
      <sheetName val="상부_x0000_"/>
      <sheetName val="일반䠀᝶"/>
      <sheetName val="일반_xd800_ឈ"/>
      <sheetName val="일반栓椈"/>
      <sheetName val="일반厌"/>
      <sheetName val="기계변경"/>
      <sheetName val="Shee__"/>
      <sheetName val="OPGꀀ⑯"/>
      <sheetName val="OPGԯ_x0000_缀"/>
      <sheetName val="OPGᲕԯ"/>
      <sheetName val="지출결의서"/>
      <sheetName val="Character"/>
      <sheetName val="견적서1"/>
      <sheetName val="OPG_x000d__x0000__x0000_"/>
      <sheetName val="제출견적서 - 원본 "/>
      <sheetName val="계수시트"/>
      <sheetName val="효성CB 1P기초"/>
      <sheetName val="공통단가"/>
      <sheetName val="운반비"/>
      <sheetName val="가설공사"/>
      <sheetName val="수정계획3"/>
      <sheetName val="용역비산출"/>
      <sheetName val="단가籀%"/>
      <sheetName val="단가艐Ⱦ"/>
      <sheetName val="단가菘_x0019_"/>
      <sheetName val="Stem Footing"/>
      <sheetName val="FRP산출근_x0000_"/>
      <sheetName val="단 box"/>
      <sheetName val="3연box"/>
      <sheetName val="원가계吀_x001f_"/>
      <sheetName val="원가계呠)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7"/>
      <sheetName val="8"/>
      <sheetName val="9"/>
      <sheetName val="유원장"/>
      <sheetName val="일위대가(건축)"/>
      <sheetName val="토공검토G"/>
      <sheetName val="CTEMCOST"/>
      <sheetName val="실행예산SHEET도장재검토"/>
      <sheetName val="구체집계2_0x2_︀뗕ԯ_x0000_缀_x0000_"/>
      <sheetName val="남평내역"/>
      <sheetName val="BLOCK(1)"/>
      <sheetName val="2.냉난방설비공사"/>
      <sheetName val="위치조⣇"/>
      <sheetName val="A2"/>
      <sheetName val="기䈀嵪ԯ"/>
      <sheetName val="6㔀቎"/>
      <sheetName val="입력"/>
      <sheetName val="별표"/>
      <sheetName val="신규부표총괄"/>
      <sheetName val="자재조서(2007년 3월)"/>
      <sheetName val="신규품셈총괄"/>
      <sheetName val="노임9월"/>
      <sheetName val="9.Attach"/>
      <sheetName val="일반䈀ᅪ"/>
      <sheetName val="1-21_토적"/>
      <sheetName val="pier-1"/>
      <sheetName val="도색수량산출근거(중로1류)"/>
      <sheetName val="관급자재대"/>
      <sheetName val="Tota_x0005_"/>
      <sheetName val="정산ISSUE(T)"/>
      <sheetName val="단위중기"/>
      <sheetName val="집계(2)"/>
      <sheetName val="노임단"/>
      <sheetName val="운반공"/>
      <sheetName val="자재단"/>
      <sheetName val="장비단"/>
      <sheetName val="공사요율"/>
      <sheetName val="하부철근수怀"/>
      <sheetName val="하부철근수頀"/>
      <sheetName val="구체2_0x2_0(50_x0000_耀"/>
      <sheetName val="명세서"/>
      <sheetName val="제출내역 (2)"/>
      <sheetName val="21301동"/>
      <sheetName val="구체2_0x2׎_x0000_缀_x0000__x0000__x0000_܀侙"/>
      <sheetName val="구체2_0x2׎_x0000_缀_x0000__x0000__x0000_唀ᚹ"/>
      <sheetName val="구체2_0x2ﻎᇕ԰_x0000_缀_x0000__x0000__x0000_"/>
      <sheetName val="구체2_0x2׎_x0000_缀_x0000__x0000__x0000_㰀"/>
      <sheetName val="일반栀䒘"/>
      <sheetName val="일반뀀⋔"/>
      <sheetName val="측량노임단가"/>
      <sheetName val="배수공 주요자재 집계표"/>
      <sheetName val="토적단위"/>
      <sheetName val="TOT"/>
      <sheetName val="2_1ᝓ㰀"/>
      <sheetName val="토적표(睬_x0015_"/>
      <sheetName val="공종단가"/>
      <sheetName val="수량집계표 "/>
      <sheetName val="당년매출집계"/>
      <sheetName val="배관BM(일반)"/>
      <sheetName val="수맨"/>
      <sheetName val="배1"/>
      <sheetName val="사  업  비  수  지  예  산  서"/>
      <sheetName val="일위렀庫"/>
      <sheetName val="프로젝트"/>
      <sheetName val="POOM_MOTO"/>
      <sheetName val="POOM_MOTO2"/>
      <sheetName val="1.설계기준 "/>
      <sheetName val="공기주입기 설치공사"/>
      <sheetName val="기본1"/>
      <sheetName val="수정일위대가"/>
      <sheetName val="안동예산서"/>
      <sheetName val="단가입력"/>
      <sheetName val="BJJIN"/>
      <sheetName val="견적대비표"/>
      <sheetName val="기성내역서"/>
      <sheetName val="수공기"/>
      <sheetName val="COVER"/>
      <sheetName val="회사개요"/>
      <sheetName val="예산내역"/>
      <sheetName val="노무,재료"/>
      <sheetName val="데리네이타_x000c_콐"/>
      <sheetName val="법면단"/>
      <sheetName val="부안일위"/>
      <sheetName val="사통"/>
      <sheetName val="건축명"/>
      <sheetName val="기계명"/>
      <sheetName val="전기명"/>
      <sheetName val="토목명"/>
      <sheetName val="일위목莘"/>
    </sheetNames>
    <definedNames>
      <definedName name="매크로11"/>
      <definedName name="매크로4" sheetId="0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 refreshError="1"/>
      <sheetData sheetId="185" refreshError="1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 refreshError="1"/>
      <sheetData sheetId="202" refreshError="1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 refreshError="1"/>
      <sheetData sheetId="220" refreshError="1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 refreshError="1"/>
      <sheetData sheetId="245"/>
      <sheetData sheetId="246" refreshError="1"/>
      <sheetData sheetId="247" refreshError="1"/>
      <sheetData sheetId="248"/>
      <sheetData sheetId="249"/>
      <sheetData sheetId="250"/>
      <sheetData sheetId="251"/>
      <sheetData sheetId="252"/>
      <sheetData sheetId="253"/>
      <sheetData sheetId="254"/>
      <sheetData sheetId="255" refreshError="1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/>
      <sheetData sheetId="324"/>
      <sheetData sheetId="325"/>
      <sheetData sheetId="326"/>
      <sheetData sheetId="327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/>
      <sheetData sheetId="388"/>
      <sheetData sheetId="389"/>
      <sheetData sheetId="390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/>
      <sheetData sheetId="463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/>
      <sheetData sheetId="542" refreshError="1"/>
      <sheetData sheetId="543" refreshError="1"/>
      <sheetData sheetId="544" refreshError="1"/>
      <sheetData sheetId="545" refreshError="1"/>
      <sheetData sheetId="546"/>
      <sheetData sheetId="547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/>
      <sheetData sheetId="731" refreshError="1"/>
      <sheetData sheetId="732" refreshError="1"/>
      <sheetData sheetId="733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/>
      <sheetData sheetId="807" refreshError="1"/>
      <sheetData sheetId="808" refreshError="1"/>
      <sheetData sheetId="809" refreshError="1"/>
      <sheetData sheetId="810" refreshError="1"/>
      <sheetData sheetId="81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/>
      <sheetData sheetId="967" refreshError="1"/>
      <sheetData sheetId="968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/>
      <sheetData sheetId="1021" refreshError="1"/>
      <sheetData sheetId="1022" refreshError="1"/>
      <sheetData sheetId="1023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/>
      <sheetData sheetId="1368" refreshError="1"/>
      <sheetData sheetId="1369" refreshError="1"/>
      <sheetData sheetId="1370" refreshError="1"/>
      <sheetData sheetId="1371" refreshError="1"/>
      <sheetData sheetId="1372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/>
      <sheetData sheetId="1484"/>
      <sheetData sheetId="1485"/>
      <sheetData sheetId="1486"/>
      <sheetData sheetId="1487"/>
      <sheetData sheetId="1488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/>
      <sheetData sheetId="1555" refreshError="1"/>
      <sheetData sheetId="1556" refreshError="1"/>
      <sheetData sheetId="1557" refreshError="1"/>
      <sheetData sheetId="1558" refreshError="1"/>
      <sheetData sheetId="1559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/>
      <sheetData sheetId="1700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자재산출"/>
      <sheetName val="수량 집계"/>
      <sheetName val="주요자재 "/>
      <sheetName val="가압장 수량산출"/>
      <sheetName val="C.배수관공"/>
    </sheetNames>
    <sheetDataSet>
      <sheetData sheetId="0">
        <row r="121">
          <cell r="R121">
            <v>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개요상세"/>
      <sheetName val="표지"/>
      <sheetName val="산출내역1"/>
      <sheetName val="원가(갑지)"/>
      <sheetName val="원가계산요약"/>
      <sheetName val="원가계산서"/>
      <sheetName val="일위대가표(수목최종)"/>
      <sheetName val="잔디면적"/>
      <sheetName val="수목수량집계표"/>
      <sheetName val="시설물수량집계표"/>
      <sheetName val="품질관리,직영비"/>
      <sheetName val="일위대가표(시설상위)"/>
      <sheetName val="일위대가표(시설하위)"/>
      <sheetName val="기본단가표"/>
      <sheetName val="단가산출"/>
      <sheetName val="중기산출(최종)"/>
      <sheetName val="일위대가표(유지관리)"/>
      <sheetName val="가로수수량집계표(1차조경)"/>
      <sheetName val="가로수객토집계표(1차조경)"/>
      <sheetName val="가로수객토집계표(구미전체)"/>
      <sheetName val="가로수수량집계표(구미전체)"/>
      <sheetName val="마운딩수량계산서"/>
      <sheetName val="2호공원 계획고토량"/>
      <sheetName val="토공유용계획"/>
      <sheetName val="일위추가(볼라드)"/>
      <sheetName val="개요(낙찰율)"/>
      <sheetName val="개요상세(낙찰율)"/>
      <sheetName val="개요(총공사비낙찰율)"/>
      <sheetName val="일위대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15">
          <cell r="L15">
            <v>55214</v>
          </cell>
        </row>
        <row r="17">
          <cell r="L17">
            <v>67725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자재집계표"/>
      <sheetName val="계림육교"/>
      <sheetName val="계림(함평)"/>
      <sheetName val="계림(장성)"/>
      <sheetName val="총괄철근"/>
      <sheetName val="총괄토공"/>
      <sheetName val="총괄(1)"/>
      <sheetName val="총괄(2)"/>
      <sheetName val="라멘철근방향별"/>
      <sheetName val="방향별토공"/>
      <sheetName val="구체방향별집계(1)"/>
      <sheetName val="구체방향별집계(2)"/>
      <sheetName val="접슬방향별집계"/>
      <sheetName val="라멘함평 철근"/>
      <sheetName val="함평토공"/>
      <sheetName val="라멘함평방향(1)"/>
      <sheetName val="라멘함평방향(2)"/>
      <sheetName val="접슬함평방향"/>
      <sheetName val="라멘장성 철근"/>
      <sheetName val="장성토공"/>
      <sheetName val="라멘장성방향(1)"/>
      <sheetName val="라멘장성방향(2)"/>
      <sheetName val="접슬장성방향 "/>
      <sheetName val="보강토수량"/>
      <sheetName val="타공종이기"/>
      <sheetName val="laroux"/>
      <sheetName val="기본단가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Sheet1"/>
      <sheetName val="Sheet2"/>
      <sheetName val="Sheet3"/>
    </sheetNames>
    <definedNames>
      <definedName name="일위코드입력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**"/>
      <sheetName val="원가"/>
      <sheetName val="내역"/>
      <sheetName val="수량"/>
      <sheetName val="시설"/>
      <sheetName val="일위목록"/>
      <sheetName val="일위대가"/>
      <sheetName val="단가대비"/>
      <sheetName val="단가산출"/>
      <sheetName val="지주산출"/>
      <sheetName val="할증"/>
      <sheetName val="지급"/>
      <sheetName val="노임"/>
      <sheetName val="품셈"/>
      <sheetName val="공간내역"/>
      <sheetName val="Module1"/>
      <sheetName val="시설물일위"/>
      <sheetName val="단가"/>
      <sheetName val="대구안동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교대집계"/>
      <sheetName val="철근집계"/>
      <sheetName val="APP수량집계"/>
      <sheetName val="APP철근집계"/>
      <sheetName val="교대토공집계"/>
      <sheetName val="시점교대"/>
      <sheetName val="종점교대"/>
      <sheetName val="시점교대시점토공"/>
      <sheetName val="시점교대종점토공"/>
      <sheetName val="접속슬래브)"/>
      <sheetName val="단가"/>
      <sheetName val="일위대가"/>
    </sheetNames>
    <sheetDataSet>
      <sheetData sheetId="0" refreshError="1"/>
      <sheetData sheetId="1"/>
      <sheetData sheetId="2"/>
      <sheetData sheetId="3"/>
      <sheetData sheetId="4"/>
      <sheetData sheetId="5"/>
      <sheetData sheetId="6">
        <row r="69">
          <cell r="AG69">
            <v>77.28</v>
          </cell>
        </row>
      </sheetData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1 (3)"/>
      <sheetName val="Sheet2 (3)"/>
      <sheetName val="Sheet3 (3)"/>
      <sheetName val="Sheet1 (2)"/>
      <sheetName val="노무비단가"/>
      <sheetName val="전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이식수량"/>
      <sheetName val="일위목록"/>
      <sheetName val="일위대가"/>
      <sheetName val="단위단가"/>
      <sheetName val="새끼,마대수량"/>
      <sheetName val="수량산출서"/>
      <sheetName val="이식인력상하차비"/>
      <sheetName val="이식장비상차비"/>
      <sheetName val="이식장비하차비"/>
      <sheetName val="중기단가산출근거"/>
      <sheetName val="이식인력운반비"/>
      <sheetName val="이식인력운반비 (2)"/>
      <sheetName val="이식목차량운반비(1)"/>
      <sheetName val="이식목차량운반비(2)"/>
      <sheetName val="이식목차량운반비(3)"/>
      <sheetName val="이식목차량운반비(4)"/>
      <sheetName val="수목중량산출"/>
      <sheetName val="그루터기중량"/>
      <sheetName val="그루터기인력운반비"/>
      <sheetName val="그루터기인력상하차비"/>
      <sheetName val="그루터기장비상차비"/>
      <sheetName val="그루터기장비하차비"/>
      <sheetName val="그루터기차량운반비"/>
      <sheetName val="유지관리비일위대가"/>
      <sheetName val="유지관리비산출근거"/>
      <sheetName val="시점교대"/>
    </sheetNames>
    <sheetDataSet>
      <sheetData sheetId="0"/>
      <sheetData sheetId="1"/>
      <sheetData sheetId="2"/>
      <sheetData sheetId="3"/>
      <sheetData sheetId="4">
        <row r="3">
          <cell r="D3">
            <v>79113</v>
          </cell>
        </row>
        <row r="4">
          <cell r="D4">
            <v>51861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유말공(1)"/>
      <sheetName val="분수관,유말공"/>
      <sheetName val="방수문"/>
      <sheetName val="암거2"/>
      <sheetName val="암거"/>
      <sheetName val="교량"/>
      <sheetName val="CON깨기"/>
      <sheetName val="CON'c깨기집계"/>
      <sheetName val="수로관"/>
      <sheetName val="수로관집계"/>
      <sheetName val="개거및제수문"/>
      <sheetName val="개거집계"/>
      <sheetName val="수로교계산"/>
      <sheetName val="사리부설"/>
      <sheetName val="덮개"/>
      <sheetName val="덮개조서"/>
      <sheetName val="급수관조서"/>
      <sheetName val="배수관조서"/>
      <sheetName val="낙차부암거"/>
      <sheetName val="호안브럭그림"/>
      <sheetName val="호안집계"/>
      <sheetName val="단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7답사515"/>
      <sheetName val="06미선정267"/>
      <sheetName val="05미선정1종109"/>
      <sheetName val="검토대상891"/>
      <sheetName val="착수불비"/>
      <sheetName val="06미선정"/>
      <sheetName val="05미선정"/>
      <sheetName val="2007답사 (2)"/>
      <sheetName val="총괄(2차)"/>
      <sheetName val="1차선정(07)"/>
      <sheetName val="06미선정(1)"/>
      <sheetName val="06미선정 (2)"/>
      <sheetName val="06선정"/>
      <sheetName val="05선정"/>
      <sheetName val="선정(2차)"/>
      <sheetName val="05미선정1종109 (3)"/>
      <sheetName val="분전함신설"/>
      <sheetName val="접지1종"/>
      <sheetName val="사리부설"/>
    </sheetNames>
    <sheetDataSet>
      <sheetData sheetId="0">
        <row r="6">
          <cell r="Y6">
            <v>1</v>
          </cell>
          <cell r="Z6" t="str">
            <v>공사</v>
          </cell>
        </row>
        <row r="7">
          <cell r="Y7">
            <v>1</v>
          </cell>
          <cell r="Z7" t="str">
            <v>공사</v>
          </cell>
        </row>
        <row r="8">
          <cell r="Y8">
            <v>1</v>
          </cell>
          <cell r="Z8" t="str">
            <v>공사</v>
          </cell>
        </row>
        <row r="10">
          <cell r="Y10">
            <v>3</v>
          </cell>
          <cell r="Z10" t="str">
            <v>시군</v>
          </cell>
        </row>
        <row r="11">
          <cell r="Y11">
            <v>3</v>
          </cell>
          <cell r="Z11" t="str">
            <v>시군</v>
          </cell>
        </row>
        <row r="12">
          <cell r="Y12">
            <v>3</v>
          </cell>
          <cell r="Z12" t="str">
            <v>시군</v>
          </cell>
        </row>
        <row r="13">
          <cell r="Y13">
            <v>3</v>
          </cell>
          <cell r="Z13" t="str">
            <v>시군</v>
          </cell>
        </row>
        <row r="14">
          <cell r="Y14">
            <v>3</v>
          </cell>
          <cell r="Z14" t="str">
            <v>시군</v>
          </cell>
        </row>
        <row r="15">
          <cell r="Y15">
            <v>3</v>
          </cell>
          <cell r="Z15" t="str">
            <v>시군</v>
          </cell>
        </row>
        <row r="16">
          <cell r="Y16">
            <v>3</v>
          </cell>
          <cell r="Z16" t="str">
            <v>시군</v>
          </cell>
        </row>
        <row r="17">
          <cell r="Y17">
            <v>3</v>
          </cell>
          <cell r="Z17" t="str">
            <v>시군</v>
          </cell>
        </row>
        <row r="19">
          <cell r="Y19">
            <v>1</v>
          </cell>
          <cell r="Z19" t="str">
            <v>공사</v>
          </cell>
        </row>
        <row r="20">
          <cell r="Y20">
            <v>1</v>
          </cell>
          <cell r="Z20" t="str">
            <v>공사</v>
          </cell>
        </row>
        <row r="21">
          <cell r="Y21">
            <v>1</v>
          </cell>
          <cell r="Z21" t="str">
            <v>공사</v>
          </cell>
        </row>
        <row r="22">
          <cell r="Y22">
            <v>1</v>
          </cell>
          <cell r="Z22" t="str">
            <v>시군</v>
          </cell>
        </row>
        <row r="23">
          <cell r="Y23">
            <v>1</v>
          </cell>
          <cell r="Z23" t="str">
            <v>시군</v>
          </cell>
        </row>
        <row r="24">
          <cell r="Y24">
            <v>1</v>
          </cell>
          <cell r="Z24" t="str">
            <v>시군</v>
          </cell>
        </row>
        <row r="26">
          <cell r="Y26">
            <v>1</v>
          </cell>
          <cell r="Z26" t="str">
            <v>공사</v>
          </cell>
        </row>
        <row r="27">
          <cell r="Y27">
            <v>1</v>
          </cell>
          <cell r="Z27" t="str">
            <v>공사</v>
          </cell>
        </row>
        <row r="28">
          <cell r="Y28">
            <v>1</v>
          </cell>
          <cell r="Z28" t="str">
            <v>시군</v>
          </cell>
        </row>
        <row r="30">
          <cell r="Y30">
            <v>1</v>
          </cell>
          <cell r="Z30" t="str">
            <v>공사</v>
          </cell>
        </row>
        <row r="31">
          <cell r="Y31">
            <v>1</v>
          </cell>
          <cell r="Z31" t="str">
            <v>공사</v>
          </cell>
        </row>
        <row r="32">
          <cell r="Y32">
            <v>1</v>
          </cell>
          <cell r="Z32" t="str">
            <v>공사</v>
          </cell>
        </row>
        <row r="33">
          <cell r="Y33">
            <v>1</v>
          </cell>
          <cell r="Z33" t="str">
            <v>공사</v>
          </cell>
        </row>
        <row r="34">
          <cell r="Y34">
            <v>1</v>
          </cell>
          <cell r="Z34" t="str">
            <v>공사</v>
          </cell>
        </row>
        <row r="35">
          <cell r="Y35">
            <v>1</v>
          </cell>
          <cell r="Z35" t="str">
            <v>공사</v>
          </cell>
        </row>
        <row r="36">
          <cell r="Y36">
            <v>1</v>
          </cell>
          <cell r="Z36" t="str">
            <v>공사</v>
          </cell>
        </row>
        <row r="37">
          <cell r="Y37">
            <v>1</v>
          </cell>
          <cell r="Z37" t="str">
            <v>공사</v>
          </cell>
        </row>
        <row r="38">
          <cell r="Y38">
            <v>1</v>
          </cell>
          <cell r="Z38" t="str">
            <v>공사</v>
          </cell>
        </row>
        <row r="39">
          <cell r="Y39">
            <v>1</v>
          </cell>
          <cell r="Z39" t="str">
            <v>공사</v>
          </cell>
        </row>
        <row r="40">
          <cell r="Y40">
            <v>1</v>
          </cell>
          <cell r="Z40" t="str">
            <v>공사</v>
          </cell>
        </row>
        <row r="41">
          <cell r="Y41">
            <v>1</v>
          </cell>
          <cell r="Z41" t="str">
            <v>공사</v>
          </cell>
        </row>
        <row r="42">
          <cell r="Y42">
            <v>1</v>
          </cell>
          <cell r="Z42" t="str">
            <v>공사</v>
          </cell>
        </row>
        <row r="43">
          <cell r="Y43">
            <v>1</v>
          </cell>
          <cell r="Z43" t="str">
            <v>공사</v>
          </cell>
        </row>
        <row r="44">
          <cell r="Y44">
            <v>1</v>
          </cell>
          <cell r="Z44" t="str">
            <v>공사</v>
          </cell>
        </row>
        <row r="45">
          <cell r="Y45">
            <v>2</v>
          </cell>
          <cell r="Z45" t="str">
            <v>공사</v>
          </cell>
        </row>
        <row r="46">
          <cell r="Y46">
            <v>1</v>
          </cell>
          <cell r="Z46" t="str">
            <v>공사</v>
          </cell>
        </row>
        <row r="47">
          <cell r="Y47">
            <v>1</v>
          </cell>
          <cell r="Z47" t="str">
            <v>공사</v>
          </cell>
        </row>
        <row r="48">
          <cell r="Y48">
            <v>1</v>
          </cell>
          <cell r="Z48" t="str">
            <v>공사</v>
          </cell>
        </row>
        <row r="49">
          <cell r="Y49">
            <v>1</v>
          </cell>
          <cell r="Z49" t="str">
            <v>공사</v>
          </cell>
        </row>
        <row r="50">
          <cell r="Y50">
            <v>1</v>
          </cell>
          <cell r="Z50" t="str">
            <v>공사</v>
          </cell>
        </row>
        <row r="51">
          <cell r="Y51">
            <v>1</v>
          </cell>
          <cell r="Z51" t="str">
            <v>공사</v>
          </cell>
        </row>
        <row r="52">
          <cell r="Y52">
            <v>1</v>
          </cell>
          <cell r="Z52" t="str">
            <v>공사</v>
          </cell>
        </row>
        <row r="53">
          <cell r="Y53">
            <v>1</v>
          </cell>
          <cell r="Z53" t="str">
            <v>공사</v>
          </cell>
        </row>
        <row r="54">
          <cell r="Y54">
            <v>1</v>
          </cell>
          <cell r="Z54" t="str">
            <v>공사</v>
          </cell>
        </row>
        <row r="55">
          <cell r="Y55">
            <v>1</v>
          </cell>
          <cell r="Z55" t="str">
            <v>공사</v>
          </cell>
        </row>
        <row r="56">
          <cell r="Y56">
            <v>1</v>
          </cell>
          <cell r="Z56" t="str">
            <v>시군</v>
          </cell>
        </row>
        <row r="57">
          <cell r="Y57">
            <v>1</v>
          </cell>
          <cell r="Z57" t="str">
            <v>시군</v>
          </cell>
        </row>
        <row r="58">
          <cell r="Y58">
            <v>1</v>
          </cell>
          <cell r="Z58" t="str">
            <v>시군</v>
          </cell>
        </row>
        <row r="59">
          <cell r="Y59">
            <v>1</v>
          </cell>
          <cell r="Z59" t="str">
            <v>시군</v>
          </cell>
        </row>
        <row r="60">
          <cell r="Y60">
            <v>1</v>
          </cell>
          <cell r="Z60" t="str">
            <v>시군</v>
          </cell>
        </row>
        <row r="61">
          <cell r="Y61">
            <v>1</v>
          </cell>
          <cell r="Z61" t="str">
            <v>시군</v>
          </cell>
        </row>
        <row r="62">
          <cell r="Y62">
            <v>2</v>
          </cell>
          <cell r="Z62" t="str">
            <v>시군</v>
          </cell>
        </row>
        <row r="63">
          <cell r="Y63">
            <v>1</v>
          </cell>
          <cell r="Z63" t="str">
            <v>시군</v>
          </cell>
        </row>
        <row r="64">
          <cell r="Y64">
            <v>1</v>
          </cell>
          <cell r="Z64" t="str">
            <v>시군</v>
          </cell>
        </row>
        <row r="65">
          <cell r="Y65">
            <v>1</v>
          </cell>
          <cell r="Z65" t="str">
            <v>시군</v>
          </cell>
        </row>
        <row r="66">
          <cell r="Y66">
            <v>1</v>
          </cell>
          <cell r="Z66" t="str">
            <v>시군</v>
          </cell>
        </row>
        <row r="68">
          <cell r="Y68">
            <v>1</v>
          </cell>
          <cell r="Z68" t="str">
            <v>공사</v>
          </cell>
        </row>
        <row r="69">
          <cell r="Y69">
            <v>1</v>
          </cell>
          <cell r="Z69" t="str">
            <v>공사</v>
          </cell>
        </row>
        <row r="70">
          <cell r="Y70">
            <v>1</v>
          </cell>
          <cell r="Z70" t="str">
            <v>공사</v>
          </cell>
        </row>
        <row r="71">
          <cell r="Y71">
            <v>1</v>
          </cell>
          <cell r="Z71" t="str">
            <v>공사</v>
          </cell>
        </row>
        <row r="72">
          <cell r="Y72">
            <v>1</v>
          </cell>
          <cell r="Z72" t="str">
            <v>공사</v>
          </cell>
        </row>
        <row r="73">
          <cell r="Y73">
            <v>1</v>
          </cell>
          <cell r="Z73" t="str">
            <v>공사</v>
          </cell>
        </row>
        <row r="74">
          <cell r="Y74">
            <v>1</v>
          </cell>
          <cell r="Z74" t="str">
            <v>공사</v>
          </cell>
        </row>
        <row r="75">
          <cell r="Y75">
            <v>1</v>
          </cell>
          <cell r="Z75" t="str">
            <v>공사</v>
          </cell>
        </row>
        <row r="76">
          <cell r="Y76">
            <v>1</v>
          </cell>
          <cell r="Z76" t="str">
            <v>공사</v>
          </cell>
        </row>
        <row r="77">
          <cell r="Y77">
            <v>1</v>
          </cell>
          <cell r="Z77" t="str">
            <v>시군</v>
          </cell>
        </row>
        <row r="78">
          <cell r="Y78">
            <v>1</v>
          </cell>
          <cell r="Z78" t="str">
            <v>공사</v>
          </cell>
        </row>
        <row r="79">
          <cell r="Y79">
            <v>1</v>
          </cell>
          <cell r="Z79" t="str">
            <v>공사</v>
          </cell>
        </row>
        <row r="80">
          <cell r="Y80">
            <v>1</v>
          </cell>
          <cell r="Z80" t="str">
            <v>시군</v>
          </cell>
        </row>
        <row r="81">
          <cell r="Y81">
            <v>1</v>
          </cell>
          <cell r="Z81" t="str">
            <v>공사</v>
          </cell>
        </row>
        <row r="82">
          <cell r="Y82">
            <v>1</v>
          </cell>
          <cell r="Z82" t="str">
            <v>공사</v>
          </cell>
        </row>
        <row r="83">
          <cell r="Y83">
            <v>1</v>
          </cell>
          <cell r="Z83" t="str">
            <v>공사</v>
          </cell>
        </row>
        <row r="84">
          <cell r="Y84">
            <v>1</v>
          </cell>
          <cell r="Z84" t="str">
            <v>공사</v>
          </cell>
        </row>
        <row r="85">
          <cell r="Y85">
            <v>1</v>
          </cell>
          <cell r="Z85" t="str">
            <v>공사</v>
          </cell>
        </row>
        <row r="86">
          <cell r="Y86">
            <v>1</v>
          </cell>
          <cell r="Z86" t="str">
            <v>공사</v>
          </cell>
        </row>
        <row r="87">
          <cell r="Y87">
            <v>1</v>
          </cell>
          <cell r="Z87" t="str">
            <v>시군</v>
          </cell>
        </row>
        <row r="88">
          <cell r="Y88">
            <v>1</v>
          </cell>
          <cell r="Z88" t="str">
            <v>공사</v>
          </cell>
        </row>
        <row r="90">
          <cell r="Y90">
            <v>1</v>
          </cell>
          <cell r="Z90" t="str">
            <v>공사</v>
          </cell>
        </row>
        <row r="91">
          <cell r="Y91">
            <v>1</v>
          </cell>
          <cell r="Z91" t="str">
            <v>공사</v>
          </cell>
        </row>
        <row r="92">
          <cell r="Y92">
            <v>1</v>
          </cell>
          <cell r="Z92" t="str">
            <v>공사</v>
          </cell>
        </row>
        <row r="93">
          <cell r="Y93">
            <v>1</v>
          </cell>
          <cell r="Z93" t="str">
            <v>공사</v>
          </cell>
        </row>
        <row r="94">
          <cell r="Y94">
            <v>1</v>
          </cell>
          <cell r="Z94" t="str">
            <v>공사</v>
          </cell>
        </row>
        <row r="95">
          <cell r="Y95">
            <v>1</v>
          </cell>
          <cell r="Z95" t="str">
            <v>공사</v>
          </cell>
        </row>
        <row r="96">
          <cell r="Y96">
            <v>1</v>
          </cell>
          <cell r="Z96" t="str">
            <v>공사</v>
          </cell>
        </row>
        <row r="97">
          <cell r="Y97">
            <v>1</v>
          </cell>
          <cell r="Z97" t="str">
            <v>공사</v>
          </cell>
        </row>
        <row r="98">
          <cell r="Y98">
            <v>1</v>
          </cell>
          <cell r="Z98" t="str">
            <v>공사</v>
          </cell>
        </row>
        <row r="99">
          <cell r="Y99">
            <v>1</v>
          </cell>
          <cell r="Z99" t="str">
            <v>공사</v>
          </cell>
        </row>
        <row r="100">
          <cell r="Y100">
            <v>1</v>
          </cell>
          <cell r="Z100" t="str">
            <v>공사</v>
          </cell>
        </row>
        <row r="101">
          <cell r="Y101">
            <v>1</v>
          </cell>
          <cell r="Z101" t="str">
            <v>공사</v>
          </cell>
        </row>
        <row r="102">
          <cell r="Y102">
            <v>1</v>
          </cell>
          <cell r="Z102" t="str">
            <v>공사</v>
          </cell>
        </row>
        <row r="103">
          <cell r="Y103">
            <v>1</v>
          </cell>
          <cell r="Z103" t="str">
            <v>공사</v>
          </cell>
        </row>
        <row r="104">
          <cell r="Y104">
            <v>1</v>
          </cell>
          <cell r="Z104" t="str">
            <v>공사</v>
          </cell>
        </row>
        <row r="105">
          <cell r="Y105">
            <v>1</v>
          </cell>
          <cell r="Z105" t="str">
            <v>공사</v>
          </cell>
        </row>
        <row r="106">
          <cell r="Y106">
            <v>1</v>
          </cell>
          <cell r="Z106" t="str">
            <v>공사</v>
          </cell>
        </row>
        <row r="107">
          <cell r="Y107">
            <v>1</v>
          </cell>
          <cell r="Z107" t="str">
            <v>공사</v>
          </cell>
        </row>
        <row r="108">
          <cell r="Y108">
            <v>1</v>
          </cell>
          <cell r="Z108" t="str">
            <v>공사</v>
          </cell>
        </row>
        <row r="109">
          <cell r="Y109">
            <v>1</v>
          </cell>
          <cell r="Z109" t="str">
            <v>공사</v>
          </cell>
        </row>
        <row r="110">
          <cell r="Y110">
            <v>1</v>
          </cell>
          <cell r="Z110" t="str">
            <v>공사</v>
          </cell>
        </row>
        <row r="111">
          <cell r="Y111">
            <v>1</v>
          </cell>
          <cell r="Z111" t="str">
            <v>공사</v>
          </cell>
        </row>
        <row r="112">
          <cell r="Y112">
            <v>1</v>
          </cell>
          <cell r="Z112" t="str">
            <v>공사</v>
          </cell>
        </row>
        <row r="113">
          <cell r="Y113">
            <v>1</v>
          </cell>
          <cell r="Z113" t="str">
            <v>공사</v>
          </cell>
        </row>
        <row r="114">
          <cell r="Y114">
            <v>1</v>
          </cell>
          <cell r="Z114" t="str">
            <v>공사</v>
          </cell>
        </row>
        <row r="115">
          <cell r="Y115">
            <v>1</v>
          </cell>
          <cell r="Z115" t="str">
            <v>공사</v>
          </cell>
        </row>
        <row r="116">
          <cell r="Y116">
            <v>1</v>
          </cell>
          <cell r="Z116" t="str">
            <v>공사</v>
          </cell>
        </row>
        <row r="117">
          <cell r="Y117">
            <v>1</v>
          </cell>
          <cell r="Z117" t="str">
            <v>공사</v>
          </cell>
        </row>
        <row r="118">
          <cell r="Y118">
            <v>1</v>
          </cell>
          <cell r="Z118" t="str">
            <v>공사</v>
          </cell>
        </row>
        <row r="119">
          <cell r="Y119">
            <v>1</v>
          </cell>
          <cell r="Z119" t="str">
            <v>공사</v>
          </cell>
        </row>
        <row r="120">
          <cell r="Y120">
            <v>1</v>
          </cell>
          <cell r="Z120" t="str">
            <v>공사</v>
          </cell>
        </row>
        <row r="121">
          <cell r="Y121">
            <v>1</v>
          </cell>
          <cell r="Z121" t="str">
            <v>공사</v>
          </cell>
        </row>
        <row r="122">
          <cell r="Y122">
            <v>1</v>
          </cell>
          <cell r="Z122" t="str">
            <v>공사</v>
          </cell>
        </row>
        <row r="124">
          <cell r="Y124">
            <v>1</v>
          </cell>
          <cell r="Z124" t="str">
            <v>공사</v>
          </cell>
        </row>
        <row r="125">
          <cell r="Y125">
            <v>1</v>
          </cell>
          <cell r="Z125" t="str">
            <v>공사</v>
          </cell>
        </row>
        <row r="126">
          <cell r="Y126">
            <v>1</v>
          </cell>
          <cell r="Z126" t="str">
            <v>공사</v>
          </cell>
        </row>
        <row r="127">
          <cell r="Y127">
            <v>1</v>
          </cell>
          <cell r="Z127" t="str">
            <v>공사</v>
          </cell>
        </row>
        <row r="128">
          <cell r="Y128">
            <v>1</v>
          </cell>
          <cell r="Z128" t="str">
            <v>공사</v>
          </cell>
        </row>
        <row r="129">
          <cell r="Y129">
            <v>1</v>
          </cell>
          <cell r="Z129" t="str">
            <v>공사</v>
          </cell>
        </row>
        <row r="130">
          <cell r="Y130">
            <v>1</v>
          </cell>
          <cell r="Z130" t="str">
            <v>공사</v>
          </cell>
        </row>
        <row r="131">
          <cell r="Y131">
            <v>3</v>
          </cell>
          <cell r="Z131" t="str">
            <v>공사</v>
          </cell>
        </row>
        <row r="132">
          <cell r="Y132">
            <v>1</v>
          </cell>
          <cell r="Z132" t="str">
            <v>공사</v>
          </cell>
        </row>
        <row r="133">
          <cell r="Y133">
            <v>1</v>
          </cell>
          <cell r="Z133" t="str">
            <v>공사</v>
          </cell>
        </row>
        <row r="134">
          <cell r="Y134">
            <v>1</v>
          </cell>
          <cell r="Z134" t="str">
            <v>공사</v>
          </cell>
        </row>
        <row r="135">
          <cell r="Y135">
            <v>1</v>
          </cell>
          <cell r="Z135" t="str">
            <v>공사</v>
          </cell>
        </row>
        <row r="136">
          <cell r="Y136">
            <v>1</v>
          </cell>
          <cell r="Z136" t="str">
            <v>공사</v>
          </cell>
        </row>
        <row r="137">
          <cell r="Y137">
            <v>1</v>
          </cell>
          <cell r="Z137" t="str">
            <v>공사</v>
          </cell>
        </row>
        <row r="138">
          <cell r="Y138">
            <v>1</v>
          </cell>
          <cell r="Z138" t="str">
            <v>공사</v>
          </cell>
        </row>
        <row r="139">
          <cell r="Y139">
            <v>1</v>
          </cell>
          <cell r="Z139" t="str">
            <v>공사</v>
          </cell>
        </row>
        <row r="140">
          <cell r="Y140">
            <v>1</v>
          </cell>
          <cell r="Z140" t="str">
            <v>공사</v>
          </cell>
        </row>
        <row r="141">
          <cell r="Y141">
            <v>2</v>
          </cell>
          <cell r="Z141" t="str">
            <v>공사</v>
          </cell>
        </row>
        <row r="142">
          <cell r="Y142">
            <v>1</v>
          </cell>
          <cell r="Z142" t="str">
            <v>공사</v>
          </cell>
        </row>
        <row r="143">
          <cell r="Y143">
            <v>1</v>
          </cell>
          <cell r="Z143" t="str">
            <v>공사</v>
          </cell>
        </row>
        <row r="144">
          <cell r="Y144">
            <v>1</v>
          </cell>
          <cell r="Z144" t="str">
            <v>공사</v>
          </cell>
        </row>
        <row r="145">
          <cell r="Y145">
            <v>3</v>
          </cell>
          <cell r="Z145" t="str">
            <v>공사</v>
          </cell>
        </row>
        <row r="146">
          <cell r="Y146">
            <v>1</v>
          </cell>
          <cell r="Z146" t="str">
            <v>공사</v>
          </cell>
        </row>
        <row r="147">
          <cell r="Y147">
            <v>1</v>
          </cell>
          <cell r="Z147" t="str">
            <v>공사</v>
          </cell>
        </row>
        <row r="148">
          <cell r="Y148">
            <v>2</v>
          </cell>
          <cell r="Z148" t="str">
            <v>공사</v>
          </cell>
        </row>
        <row r="149">
          <cell r="Y149">
            <v>1</v>
          </cell>
          <cell r="Z149" t="str">
            <v>공사</v>
          </cell>
        </row>
        <row r="150">
          <cell r="Y150">
            <v>2</v>
          </cell>
          <cell r="Z150" t="str">
            <v>공사</v>
          </cell>
        </row>
        <row r="151">
          <cell r="Y151">
            <v>1</v>
          </cell>
          <cell r="Z151" t="str">
            <v>공사</v>
          </cell>
        </row>
        <row r="152">
          <cell r="Y152">
            <v>1</v>
          </cell>
          <cell r="Z152" t="str">
            <v>공사</v>
          </cell>
        </row>
        <row r="153">
          <cell r="Y153">
            <v>1</v>
          </cell>
          <cell r="Z153" t="str">
            <v>공사</v>
          </cell>
        </row>
        <row r="154">
          <cell r="Y154">
            <v>1</v>
          </cell>
          <cell r="Z154" t="str">
            <v>공사</v>
          </cell>
        </row>
        <row r="155">
          <cell r="Y155">
            <v>1</v>
          </cell>
          <cell r="Z155" t="str">
            <v>공사</v>
          </cell>
        </row>
        <row r="156">
          <cell r="Y156">
            <v>1</v>
          </cell>
          <cell r="Z156" t="str">
            <v>공사</v>
          </cell>
        </row>
        <row r="157">
          <cell r="Y157">
            <v>1</v>
          </cell>
          <cell r="Z157" t="str">
            <v>공사</v>
          </cell>
        </row>
        <row r="158">
          <cell r="Y158">
            <v>1</v>
          </cell>
          <cell r="Z158" t="str">
            <v>공사</v>
          </cell>
        </row>
        <row r="159">
          <cell r="Y159">
            <v>1</v>
          </cell>
          <cell r="Z159" t="str">
            <v>공사</v>
          </cell>
        </row>
        <row r="160">
          <cell r="Y160">
            <v>1</v>
          </cell>
          <cell r="Z160" t="str">
            <v>공사</v>
          </cell>
        </row>
        <row r="161">
          <cell r="Y161">
            <v>1</v>
          </cell>
          <cell r="Z161" t="str">
            <v>공사</v>
          </cell>
        </row>
        <row r="162">
          <cell r="Y162">
            <v>1</v>
          </cell>
          <cell r="Z162" t="str">
            <v>공사</v>
          </cell>
        </row>
        <row r="163">
          <cell r="Y163">
            <v>1</v>
          </cell>
          <cell r="Z163" t="str">
            <v>공사</v>
          </cell>
        </row>
        <row r="164">
          <cell r="Y164">
            <v>1</v>
          </cell>
          <cell r="Z164" t="str">
            <v>공사</v>
          </cell>
        </row>
        <row r="165">
          <cell r="Y165">
            <v>1</v>
          </cell>
          <cell r="Z165" t="str">
            <v>공사</v>
          </cell>
        </row>
        <row r="166">
          <cell r="Y166">
            <v>2</v>
          </cell>
          <cell r="Z166" t="str">
            <v>공사</v>
          </cell>
        </row>
        <row r="167">
          <cell r="Y167">
            <v>2</v>
          </cell>
          <cell r="Z167" t="str">
            <v>공사</v>
          </cell>
        </row>
        <row r="168">
          <cell r="Y168">
            <v>1</v>
          </cell>
          <cell r="Z168" t="str">
            <v>공사</v>
          </cell>
        </row>
        <row r="169">
          <cell r="Y169">
            <v>1</v>
          </cell>
          <cell r="Z169" t="str">
            <v>공사</v>
          </cell>
        </row>
        <row r="170">
          <cell r="Y170">
            <v>3</v>
          </cell>
          <cell r="Z170" t="str">
            <v>공사</v>
          </cell>
        </row>
        <row r="171">
          <cell r="Y171">
            <v>1</v>
          </cell>
          <cell r="Z171" t="str">
            <v>공사</v>
          </cell>
        </row>
        <row r="172">
          <cell r="Y172">
            <v>1</v>
          </cell>
          <cell r="Z172" t="str">
            <v>서산시</v>
          </cell>
        </row>
        <row r="173">
          <cell r="Y173">
            <v>1</v>
          </cell>
          <cell r="Z173" t="str">
            <v>서산시</v>
          </cell>
        </row>
        <row r="174">
          <cell r="Y174">
            <v>1</v>
          </cell>
          <cell r="Z174" t="str">
            <v>서천군</v>
          </cell>
        </row>
        <row r="175">
          <cell r="Y175">
            <v>1</v>
          </cell>
          <cell r="Z175" t="str">
            <v>서천군</v>
          </cell>
        </row>
        <row r="176">
          <cell r="Y176">
            <v>1</v>
          </cell>
          <cell r="Z176" t="str">
            <v>예산군</v>
          </cell>
        </row>
        <row r="178">
          <cell r="Y178">
            <v>1</v>
          </cell>
          <cell r="Z178" t="str">
            <v>공사</v>
          </cell>
        </row>
        <row r="179">
          <cell r="Y179">
            <v>1</v>
          </cell>
          <cell r="Z179" t="str">
            <v>공사</v>
          </cell>
        </row>
        <row r="180">
          <cell r="Y180">
            <v>1</v>
          </cell>
          <cell r="Z180" t="str">
            <v>공사</v>
          </cell>
        </row>
        <row r="181">
          <cell r="Y181">
            <v>1</v>
          </cell>
          <cell r="Z181" t="str">
            <v>공사</v>
          </cell>
        </row>
        <row r="182">
          <cell r="Y182">
            <v>1</v>
          </cell>
          <cell r="Z182" t="str">
            <v>공사</v>
          </cell>
        </row>
        <row r="183">
          <cell r="Y183">
            <v>1</v>
          </cell>
          <cell r="Z183" t="str">
            <v>공사</v>
          </cell>
        </row>
        <row r="184">
          <cell r="Y184">
            <v>1</v>
          </cell>
          <cell r="Z184" t="str">
            <v>공사</v>
          </cell>
        </row>
        <row r="185">
          <cell r="Y185">
            <v>1</v>
          </cell>
          <cell r="Z185" t="str">
            <v>공사</v>
          </cell>
        </row>
        <row r="186">
          <cell r="Y186">
            <v>1</v>
          </cell>
          <cell r="Z186" t="str">
            <v>공사</v>
          </cell>
        </row>
        <row r="187">
          <cell r="Y187">
            <v>1</v>
          </cell>
          <cell r="Z187" t="str">
            <v>공사</v>
          </cell>
        </row>
        <row r="188">
          <cell r="Y188">
            <v>1</v>
          </cell>
          <cell r="Z188" t="str">
            <v>공사</v>
          </cell>
        </row>
        <row r="189">
          <cell r="Y189">
            <v>1</v>
          </cell>
          <cell r="Z189" t="str">
            <v>공사</v>
          </cell>
        </row>
        <row r="190">
          <cell r="Y190">
            <v>1</v>
          </cell>
          <cell r="Z190" t="str">
            <v>공사</v>
          </cell>
        </row>
        <row r="191">
          <cell r="Y191">
            <v>1</v>
          </cell>
          <cell r="Z191" t="str">
            <v>공사</v>
          </cell>
        </row>
        <row r="192">
          <cell r="Y192">
            <v>3</v>
          </cell>
          <cell r="Z192" t="str">
            <v>공사</v>
          </cell>
        </row>
        <row r="193">
          <cell r="Y193">
            <v>1</v>
          </cell>
          <cell r="Z193" t="str">
            <v>공사</v>
          </cell>
        </row>
        <row r="194">
          <cell r="Y194">
            <v>1</v>
          </cell>
          <cell r="Z194" t="str">
            <v>공사</v>
          </cell>
        </row>
        <row r="195">
          <cell r="Y195">
            <v>1</v>
          </cell>
          <cell r="Z195" t="str">
            <v>공사</v>
          </cell>
        </row>
        <row r="196">
          <cell r="Y196">
            <v>1</v>
          </cell>
          <cell r="Z196" t="str">
            <v>공사</v>
          </cell>
        </row>
        <row r="197">
          <cell r="Y197">
            <v>1</v>
          </cell>
          <cell r="Z197" t="str">
            <v>공사</v>
          </cell>
        </row>
        <row r="198">
          <cell r="Y198">
            <v>1</v>
          </cell>
          <cell r="Z198" t="str">
            <v>공사</v>
          </cell>
        </row>
        <row r="199">
          <cell r="Y199">
            <v>1</v>
          </cell>
          <cell r="Z199" t="str">
            <v>공사</v>
          </cell>
        </row>
        <row r="200">
          <cell r="Y200">
            <v>1</v>
          </cell>
          <cell r="Z200" t="str">
            <v>공사</v>
          </cell>
        </row>
        <row r="201">
          <cell r="Y201">
            <v>1</v>
          </cell>
          <cell r="Z201" t="str">
            <v>공사</v>
          </cell>
        </row>
        <row r="202">
          <cell r="Y202">
            <v>1</v>
          </cell>
          <cell r="Z202" t="str">
            <v>공사</v>
          </cell>
        </row>
        <row r="203">
          <cell r="Y203">
            <v>1</v>
          </cell>
          <cell r="Z203" t="str">
            <v>공사</v>
          </cell>
        </row>
        <row r="204">
          <cell r="Y204">
            <v>1</v>
          </cell>
          <cell r="Z204" t="str">
            <v>공사</v>
          </cell>
        </row>
        <row r="205">
          <cell r="Y205">
            <v>1</v>
          </cell>
          <cell r="Z205" t="str">
            <v>공사</v>
          </cell>
        </row>
        <row r="206">
          <cell r="Y206">
            <v>1</v>
          </cell>
          <cell r="Z206" t="str">
            <v>공사</v>
          </cell>
        </row>
        <row r="207">
          <cell r="Y207">
            <v>1</v>
          </cell>
          <cell r="Z207" t="str">
            <v>공사</v>
          </cell>
        </row>
        <row r="208">
          <cell r="Y208">
            <v>1</v>
          </cell>
          <cell r="Z208" t="str">
            <v>공사</v>
          </cell>
        </row>
        <row r="209">
          <cell r="Y209">
            <v>1</v>
          </cell>
          <cell r="Z209" t="str">
            <v>공사</v>
          </cell>
        </row>
        <row r="210">
          <cell r="Y210">
            <v>1</v>
          </cell>
          <cell r="Z210" t="str">
            <v>공사</v>
          </cell>
        </row>
        <row r="211">
          <cell r="Y211">
            <v>1</v>
          </cell>
          <cell r="Z211" t="str">
            <v>공사</v>
          </cell>
        </row>
        <row r="212">
          <cell r="Y212">
            <v>1</v>
          </cell>
          <cell r="Z212" t="str">
            <v>공사</v>
          </cell>
        </row>
        <row r="213">
          <cell r="Y213">
            <v>1</v>
          </cell>
          <cell r="Z213" t="str">
            <v>공사</v>
          </cell>
        </row>
        <row r="214">
          <cell r="Y214">
            <v>1</v>
          </cell>
          <cell r="Z214" t="str">
            <v>공사</v>
          </cell>
        </row>
        <row r="215">
          <cell r="Y215">
            <v>1</v>
          </cell>
          <cell r="Z215" t="str">
            <v>공사</v>
          </cell>
        </row>
        <row r="216">
          <cell r="Y216">
            <v>1</v>
          </cell>
          <cell r="Z216" t="str">
            <v>공사</v>
          </cell>
        </row>
        <row r="217">
          <cell r="Y217">
            <v>1</v>
          </cell>
          <cell r="Z217" t="str">
            <v>공사</v>
          </cell>
        </row>
        <row r="218">
          <cell r="Y218">
            <v>1</v>
          </cell>
          <cell r="Z218" t="str">
            <v>공사</v>
          </cell>
        </row>
        <row r="219">
          <cell r="Y219">
            <v>1</v>
          </cell>
          <cell r="Z219" t="str">
            <v>공사</v>
          </cell>
        </row>
        <row r="220">
          <cell r="Y220">
            <v>1</v>
          </cell>
          <cell r="Z220" t="str">
            <v>공사</v>
          </cell>
        </row>
        <row r="221">
          <cell r="Y221">
            <v>1</v>
          </cell>
          <cell r="Z221" t="str">
            <v>공사</v>
          </cell>
        </row>
        <row r="222">
          <cell r="Y222">
            <v>1</v>
          </cell>
          <cell r="Z222" t="str">
            <v>공사</v>
          </cell>
        </row>
        <row r="223">
          <cell r="Y223">
            <v>1</v>
          </cell>
          <cell r="Z223" t="str">
            <v>공사</v>
          </cell>
        </row>
        <row r="224">
          <cell r="Y224">
            <v>1</v>
          </cell>
          <cell r="Z224" t="str">
            <v>공사</v>
          </cell>
        </row>
        <row r="225">
          <cell r="Y225">
            <v>1</v>
          </cell>
          <cell r="Z225" t="str">
            <v>공사</v>
          </cell>
        </row>
        <row r="226">
          <cell r="Y226">
            <v>1</v>
          </cell>
          <cell r="Z226" t="str">
            <v>공사</v>
          </cell>
        </row>
        <row r="227">
          <cell r="Y227">
            <v>1</v>
          </cell>
          <cell r="Z227" t="str">
            <v>공사</v>
          </cell>
        </row>
        <row r="228">
          <cell r="Y228">
            <v>1</v>
          </cell>
          <cell r="Z228" t="str">
            <v>공사</v>
          </cell>
        </row>
        <row r="229">
          <cell r="Y229">
            <v>1</v>
          </cell>
          <cell r="Z229" t="str">
            <v>공사</v>
          </cell>
        </row>
        <row r="230">
          <cell r="Y230">
            <v>1</v>
          </cell>
          <cell r="Z230" t="str">
            <v>공사</v>
          </cell>
        </row>
        <row r="231">
          <cell r="Y231">
            <v>1</v>
          </cell>
          <cell r="Z231" t="str">
            <v>시군</v>
          </cell>
        </row>
        <row r="233">
          <cell r="Y233">
            <v>1</v>
          </cell>
          <cell r="Z233" t="str">
            <v>공사</v>
          </cell>
        </row>
        <row r="234">
          <cell r="Y234">
            <v>1</v>
          </cell>
          <cell r="Z234" t="str">
            <v>공사</v>
          </cell>
        </row>
        <row r="235">
          <cell r="Y235">
            <v>1</v>
          </cell>
          <cell r="Z235" t="str">
            <v>공사</v>
          </cell>
        </row>
        <row r="236">
          <cell r="Y236">
            <v>1</v>
          </cell>
          <cell r="Z236" t="str">
            <v>공사</v>
          </cell>
        </row>
        <row r="237">
          <cell r="Y237">
            <v>1</v>
          </cell>
          <cell r="Z237" t="str">
            <v>공사</v>
          </cell>
        </row>
        <row r="238">
          <cell r="Y238">
            <v>1</v>
          </cell>
          <cell r="Z238" t="str">
            <v>공사</v>
          </cell>
        </row>
        <row r="239">
          <cell r="Y239">
            <v>3</v>
          </cell>
          <cell r="Z239" t="str">
            <v>공사</v>
          </cell>
        </row>
        <row r="240">
          <cell r="Y240">
            <v>1</v>
          </cell>
          <cell r="Z240" t="str">
            <v>공사</v>
          </cell>
        </row>
        <row r="241">
          <cell r="Y241">
            <v>1</v>
          </cell>
          <cell r="Z241" t="str">
            <v>공사</v>
          </cell>
        </row>
        <row r="242">
          <cell r="Y242">
            <v>1</v>
          </cell>
          <cell r="Z242" t="str">
            <v>공사</v>
          </cell>
        </row>
        <row r="243">
          <cell r="Y243">
            <v>1</v>
          </cell>
          <cell r="Z243" t="str">
            <v>공사</v>
          </cell>
        </row>
        <row r="244">
          <cell r="Y244">
            <v>1</v>
          </cell>
          <cell r="Z244" t="str">
            <v>공사</v>
          </cell>
        </row>
        <row r="245">
          <cell r="Y245">
            <v>1</v>
          </cell>
          <cell r="Z245" t="str">
            <v>공사</v>
          </cell>
        </row>
        <row r="246">
          <cell r="Y246">
            <v>1</v>
          </cell>
          <cell r="Z246" t="str">
            <v>공사</v>
          </cell>
        </row>
        <row r="247">
          <cell r="Y247">
            <v>1</v>
          </cell>
          <cell r="Z247" t="str">
            <v>공사</v>
          </cell>
        </row>
        <row r="248">
          <cell r="Y248">
            <v>1</v>
          </cell>
          <cell r="Z248" t="str">
            <v>공사</v>
          </cell>
        </row>
        <row r="249">
          <cell r="Y249">
            <v>1</v>
          </cell>
          <cell r="Z249" t="str">
            <v>공사</v>
          </cell>
        </row>
        <row r="250">
          <cell r="Y250">
            <v>1</v>
          </cell>
          <cell r="Z250" t="str">
            <v>공사</v>
          </cell>
        </row>
        <row r="251">
          <cell r="Y251">
            <v>1</v>
          </cell>
          <cell r="Z251" t="str">
            <v>공사</v>
          </cell>
        </row>
        <row r="252">
          <cell r="Y252">
            <v>1</v>
          </cell>
          <cell r="Z252" t="str">
            <v>공사</v>
          </cell>
        </row>
        <row r="253">
          <cell r="Y253">
            <v>1</v>
          </cell>
          <cell r="Z253" t="str">
            <v>공사</v>
          </cell>
        </row>
        <row r="254">
          <cell r="Y254">
            <v>1</v>
          </cell>
          <cell r="Z254" t="str">
            <v>공사</v>
          </cell>
        </row>
        <row r="255">
          <cell r="Y255">
            <v>1</v>
          </cell>
          <cell r="Z255" t="str">
            <v>공사</v>
          </cell>
        </row>
        <row r="256">
          <cell r="Y256">
            <v>1</v>
          </cell>
          <cell r="Z256" t="str">
            <v>공사</v>
          </cell>
        </row>
        <row r="257">
          <cell r="Y257">
            <v>1</v>
          </cell>
          <cell r="Z257" t="str">
            <v>공사</v>
          </cell>
        </row>
        <row r="258">
          <cell r="Y258">
            <v>1</v>
          </cell>
          <cell r="Z258" t="str">
            <v>공사</v>
          </cell>
        </row>
        <row r="259">
          <cell r="Y259">
            <v>1</v>
          </cell>
          <cell r="Z259" t="str">
            <v>공사</v>
          </cell>
        </row>
        <row r="260">
          <cell r="Y260">
            <v>1</v>
          </cell>
          <cell r="Z260" t="str">
            <v>공사</v>
          </cell>
        </row>
        <row r="261">
          <cell r="Y261">
            <v>1</v>
          </cell>
          <cell r="Z261" t="str">
            <v>공사</v>
          </cell>
        </row>
        <row r="262">
          <cell r="Y262">
            <v>1</v>
          </cell>
          <cell r="Z262" t="str">
            <v>공사</v>
          </cell>
        </row>
        <row r="263">
          <cell r="Y263">
            <v>1</v>
          </cell>
          <cell r="Z263" t="str">
            <v>공사</v>
          </cell>
        </row>
        <row r="264">
          <cell r="Y264">
            <v>1</v>
          </cell>
          <cell r="Z264" t="str">
            <v>공사</v>
          </cell>
        </row>
        <row r="265">
          <cell r="Y265">
            <v>1</v>
          </cell>
          <cell r="Z265" t="str">
            <v>공사</v>
          </cell>
        </row>
        <row r="266">
          <cell r="Y266">
            <v>1</v>
          </cell>
          <cell r="Z266" t="str">
            <v>공사</v>
          </cell>
        </row>
        <row r="267">
          <cell r="Y267">
            <v>1</v>
          </cell>
          <cell r="Z267" t="str">
            <v>공사</v>
          </cell>
        </row>
        <row r="268">
          <cell r="Y268">
            <v>1</v>
          </cell>
          <cell r="Z268" t="str">
            <v>공사</v>
          </cell>
        </row>
        <row r="269">
          <cell r="Y269">
            <v>1</v>
          </cell>
          <cell r="Z269" t="str">
            <v>공사</v>
          </cell>
        </row>
        <row r="270">
          <cell r="Y270">
            <v>1</v>
          </cell>
          <cell r="Z270" t="str">
            <v>공사</v>
          </cell>
        </row>
        <row r="271">
          <cell r="Y271">
            <v>2</v>
          </cell>
          <cell r="Z271" t="str">
            <v>공사</v>
          </cell>
        </row>
        <row r="272">
          <cell r="Y272">
            <v>1</v>
          </cell>
          <cell r="Z272" t="str">
            <v>공사</v>
          </cell>
        </row>
        <row r="273">
          <cell r="Y273">
            <v>1</v>
          </cell>
          <cell r="Z273" t="str">
            <v>공사</v>
          </cell>
        </row>
        <row r="274">
          <cell r="Y274">
            <v>1</v>
          </cell>
          <cell r="Z274" t="str">
            <v>공사</v>
          </cell>
        </row>
        <row r="275">
          <cell r="Y275">
            <v>1</v>
          </cell>
          <cell r="Z275" t="str">
            <v>공사</v>
          </cell>
        </row>
        <row r="276">
          <cell r="Y276">
            <v>1</v>
          </cell>
          <cell r="Z276" t="str">
            <v>공사</v>
          </cell>
        </row>
        <row r="277">
          <cell r="Y277">
            <v>1</v>
          </cell>
          <cell r="Z277" t="str">
            <v>공사</v>
          </cell>
        </row>
        <row r="278">
          <cell r="Y278">
            <v>1</v>
          </cell>
          <cell r="Z278" t="str">
            <v>공사</v>
          </cell>
        </row>
        <row r="279">
          <cell r="Y279">
            <v>1</v>
          </cell>
          <cell r="Z279" t="str">
            <v>공사</v>
          </cell>
        </row>
        <row r="280">
          <cell r="Y280">
            <v>1</v>
          </cell>
          <cell r="Z280" t="str">
            <v>공사</v>
          </cell>
        </row>
        <row r="281">
          <cell r="Y281">
            <v>1</v>
          </cell>
          <cell r="Z281" t="str">
            <v>공사</v>
          </cell>
        </row>
        <row r="282">
          <cell r="Y282">
            <v>1</v>
          </cell>
          <cell r="Z282" t="str">
            <v>공사</v>
          </cell>
        </row>
        <row r="283">
          <cell r="Y283">
            <v>1</v>
          </cell>
          <cell r="Z283" t="str">
            <v>공사</v>
          </cell>
        </row>
        <row r="284">
          <cell r="Y284">
            <v>1</v>
          </cell>
          <cell r="Z284" t="str">
            <v>공사</v>
          </cell>
        </row>
        <row r="285">
          <cell r="Y285">
            <v>1</v>
          </cell>
          <cell r="Z285" t="str">
            <v>공사</v>
          </cell>
        </row>
        <row r="286">
          <cell r="Y286">
            <v>3</v>
          </cell>
          <cell r="Z286" t="str">
            <v>공사</v>
          </cell>
        </row>
        <row r="287">
          <cell r="Y287">
            <v>1</v>
          </cell>
          <cell r="Z287" t="str">
            <v>공사</v>
          </cell>
        </row>
        <row r="288">
          <cell r="Y288">
            <v>1</v>
          </cell>
          <cell r="Z288" t="str">
            <v>공사</v>
          </cell>
        </row>
        <row r="289">
          <cell r="Y289">
            <v>1</v>
          </cell>
          <cell r="Z289" t="str">
            <v>공사</v>
          </cell>
        </row>
        <row r="290">
          <cell r="Y290">
            <v>1</v>
          </cell>
          <cell r="Z290" t="str">
            <v>공사</v>
          </cell>
        </row>
        <row r="291">
          <cell r="Y291">
            <v>1</v>
          </cell>
          <cell r="Z291" t="str">
            <v>공사</v>
          </cell>
        </row>
        <row r="292">
          <cell r="Y292">
            <v>1</v>
          </cell>
          <cell r="Z292" t="str">
            <v>공사</v>
          </cell>
        </row>
        <row r="293">
          <cell r="Y293">
            <v>1</v>
          </cell>
          <cell r="Z293" t="str">
            <v>공사</v>
          </cell>
        </row>
        <row r="294">
          <cell r="Y294">
            <v>1</v>
          </cell>
          <cell r="Z294" t="str">
            <v>공사</v>
          </cell>
        </row>
        <row r="295">
          <cell r="Y295">
            <v>1</v>
          </cell>
          <cell r="Z295" t="str">
            <v>공사</v>
          </cell>
        </row>
        <row r="296">
          <cell r="Y296">
            <v>1</v>
          </cell>
          <cell r="Z296" t="str">
            <v>공사</v>
          </cell>
        </row>
        <row r="297">
          <cell r="Y297">
            <v>1</v>
          </cell>
          <cell r="Z297" t="str">
            <v>공사</v>
          </cell>
        </row>
        <row r="298">
          <cell r="Y298">
            <v>1</v>
          </cell>
          <cell r="Z298" t="str">
            <v>공사</v>
          </cell>
        </row>
        <row r="299">
          <cell r="Y299">
            <v>1</v>
          </cell>
          <cell r="Z299" t="str">
            <v>공사</v>
          </cell>
        </row>
        <row r="300">
          <cell r="Y300">
            <v>1</v>
          </cell>
          <cell r="Z300" t="str">
            <v>공사</v>
          </cell>
        </row>
        <row r="301">
          <cell r="Y301">
            <v>1</v>
          </cell>
          <cell r="Z301" t="str">
            <v>공사</v>
          </cell>
        </row>
        <row r="302">
          <cell r="Y302">
            <v>1</v>
          </cell>
          <cell r="Z302" t="str">
            <v>공사</v>
          </cell>
        </row>
        <row r="303">
          <cell r="Y303">
            <v>1</v>
          </cell>
          <cell r="Z303" t="str">
            <v>공사</v>
          </cell>
        </row>
        <row r="304">
          <cell r="Y304">
            <v>1</v>
          </cell>
          <cell r="Z304" t="str">
            <v>공사</v>
          </cell>
        </row>
        <row r="305">
          <cell r="Y305">
            <v>1</v>
          </cell>
          <cell r="Z305" t="str">
            <v>공사</v>
          </cell>
        </row>
        <row r="306">
          <cell r="Y306">
            <v>1</v>
          </cell>
          <cell r="Z306" t="str">
            <v>공사</v>
          </cell>
        </row>
        <row r="307">
          <cell r="Y307">
            <v>1</v>
          </cell>
          <cell r="Z307" t="str">
            <v>공사</v>
          </cell>
        </row>
        <row r="308">
          <cell r="Y308">
            <v>1</v>
          </cell>
          <cell r="Z308" t="str">
            <v>공사</v>
          </cell>
        </row>
        <row r="309">
          <cell r="Y309">
            <v>1</v>
          </cell>
          <cell r="Z309" t="str">
            <v>공사</v>
          </cell>
        </row>
        <row r="310">
          <cell r="Y310">
            <v>1</v>
          </cell>
          <cell r="Z310" t="str">
            <v>공사</v>
          </cell>
        </row>
        <row r="311">
          <cell r="Y311">
            <v>1</v>
          </cell>
          <cell r="Z311" t="str">
            <v>공사</v>
          </cell>
        </row>
        <row r="312">
          <cell r="Y312">
            <v>1</v>
          </cell>
          <cell r="Z312" t="str">
            <v>공사</v>
          </cell>
        </row>
        <row r="313">
          <cell r="Y313">
            <v>1</v>
          </cell>
          <cell r="Z313" t="str">
            <v>공사</v>
          </cell>
        </row>
        <row r="314">
          <cell r="Y314">
            <v>1</v>
          </cell>
          <cell r="Z314" t="str">
            <v>공사</v>
          </cell>
        </row>
        <row r="315">
          <cell r="Y315">
            <v>1</v>
          </cell>
          <cell r="Z315" t="str">
            <v>공사</v>
          </cell>
        </row>
        <row r="316">
          <cell r="Y316">
            <v>1</v>
          </cell>
          <cell r="Z316" t="str">
            <v>공사</v>
          </cell>
        </row>
        <row r="317">
          <cell r="Y317">
            <v>1</v>
          </cell>
          <cell r="Z317" t="str">
            <v>공사</v>
          </cell>
        </row>
        <row r="318">
          <cell r="Y318">
            <v>1</v>
          </cell>
          <cell r="Z318" t="str">
            <v>공사</v>
          </cell>
        </row>
        <row r="319">
          <cell r="Y319">
            <v>1</v>
          </cell>
          <cell r="Z319" t="str">
            <v>공사</v>
          </cell>
        </row>
        <row r="320">
          <cell r="Y320">
            <v>1</v>
          </cell>
          <cell r="Z320" t="str">
            <v>공사</v>
          </cell>
        </row>
        <row r="321">
          <cell r="Y321">
            <v>1</v>
          </cell>
          <cell r="Z321" t="str">
            <v>공사</v>
          </cell>
        </row>
        <row r="322">
          <cell r="Y322">
            <v>3</v>
          </cell>
          <cell r="Z322" t="str">
            <v>공사</v>
          </cell>
        </row>
        <row r="323">
          <cell r="Y323">
            <v>1</v>
          </cell>
          <cell r="Z323" t="str">
            <v>공사</v>
          </cell>
        </row>
        <row r="324">
          <cell r="Y324">
            <v>1</v>
          </cell>
          <cell r="Z324" t="str">
            <v>공사</v>
          </cell>
        </row>
        <row r="325">
          <cell r="Y325">
            <v>1</v>
          </cell>
          <cell r="Z325" t="str">
            <v>공사</v>
          </cell>
        </row>
        <row r="326">
          <cell r="Y326">
            <v>3</v>
          </cell>
          <cell r="Z326" t="str">
            <v>공사</v>
          </cell>
        </row>
        <row r="327">
          <cell r="Y327">
            <v>3</v>
          </cell>
          <cell r="Z327" t="str">
            <v>공사</v>
          </cell>
        </row>
        <row r="328">
          <cell r="Y328">
            <v>1</v>
          </cell>
          <cell r="Z328" t="str">
            <v>시군</v>
          </cell>
        </row>
        <row r="329">
          <cell r="Y329">
            <v>1</v>
          </cell>
          <cell r="Z329" t="str">
            <v>시군</v>
          </cell>
        </row>
        <row r="330">
          <cell r="Y330">
            <v>1</v>
          </cell>
          <cell r="Z330" t="str">
            <v>공사</v>
          </cell>
        </row>
        <row r="331">
          <cell r="Y331">
            <v>1</v>
          </cell>
          <cell r="Z331" t="str">
            <v>공사</v>
          </cell>
        </row>
        <row r="332">
          <cell r="Y332">
            <v>1</v>
          </cell>
          <cell r="Z332" t="str">
            <v>공사</v>
          </cell>
        </row>
        <row r="333">
          <cell r="Y333">
            <v>1</v>
          </cell>
          <cell r="Z333" t="str">
            <v>공사</v>
          </cell>
        </row>
        <row r="334">
          <cell r="Y334">
            <v>1</v>
          </cell>
          <cell r="Z334" t="str">
            <v>공사</v>
          </cell>
        </row>
        <row r="335">
          <cell r="Y335">
            <v>1</v>
          </cell>
          <cell r="Z335" t="str">
            <v>시군</v>
          </cell>
        </row>
        <row r="336">
          <cell r="Y336">
            <v>1</v>
          </cell>
          <cell r="Z336" t="str">
            <v>공사</v>
          </cell>
        </row>
        <row r="337">
          <cell r="Y337">
            <v>1</v>
          </cell>
          <cell r="Z337" t="str">
            <v>공사</v>
          </cell>
        </row>
        <row r="338">
          <cell r="Y338">
            <v>1</v>
          </cell>
          <cell r="Z338" t="str">
            <v>공사</v>
          </cell>
        </row>
        <row r="339">
          <cell r="Y339">
            <v>1</v>
          </cell>
          <cell r="Z339" t="str">
            <v>시군</v>
          </cell>
        </row>
        <row r="340">
          <cell r="Y340">
            <v>1</v>
          </cell>
          <cell r="Z340" t="str">
            <v>시군</v>
          </cell>
        </row>
        <row r="341">
          <cell r="Y341">
            <v>1</v>
          </cell>
          <cell r="Z341" t="str">
            <v>시군</v>
          </cell>
        </row>
        <row r="342">
          <cell r="Y342">
            <v>1</v>
          </cell>
          <cell r="Z342" t="str">
            <v>시군</v>
          </cell>
        </row>
        <row r="343">
          <cell r="Y343">
            <v>1</v>
          </cell>
          <cell r="Z343" t="str">
            <v>시군</v>
          </cell>
        </row>
        <row r="344">
          <cell r="Y344">
            <v>1</v>
          </cell>
          <cell r="Z344" t="str">
            <v>시군</v>
          </cell>
        </row>
        <row r="345">
          <cell r="Y345">
            <v>1</v>
          </cell>
          <cell r="Z345" t="str">
            <v>시군</v>
          </cell>
        </row>
        <row r="346">
          <cell r="Y346">
            <v>1</v>
          </cell>
          <cell r="Z346" t="str">
            <v>시군</v>
          </cell>
        </row>
        <row r="347">
          <cell r="Y347">
            <v>1</v>
          </cell>
          <cell r="Z347" t="str">
            <v>공사</v>
          </cell>
        </row>
        <row r="348">
          <cell r="Y348">
            <v>1</v>
          </cell>
          <cell r="Z348" t="str">
            <v>시군</v>
          </cell>
        </row>
        <row r="349">
          <cell r="Y349">
            <v>3</v>
          </cell>
          <cell r="Z349" t="str">
            <v>시군</v>
          </cell>
        </row>
        <row r="350">
          <cell r="Y350">
            <v>1</v>
          </cell>
          <cell r="Z350" t="str">
            <v>시군</v>
          </cell>
        </row>
        <row r="351">
          <cell r="Y351">
            <v>1</v>
          </cell>
          <cell r="Z351" t="str">
            <v>공사</v>
          </cell>
        </row>
        <row r="352">
          <cell r="Y352">
            <v>1</v>
          </cell>
          <cell r="Z352" t="str">
            <v>공사</v>
          </cell>
        </row>
        <row r="353">
          <cell r="Y353">
            <v>1</v>
          </cell>
          <cell r="Z353" t="str">
            <v>시군</v>
          </cell>
        </row>
        <row r="354">
          <cell r="Y354">
            <v>1</v>
          </cell>
          <cell r="Z354" t="str">
            <v>시군</v>
          </cell>
        </row>
        <row r="355">
          <cell r="Y355">
            <v>1</v>
          </cell>
          <cell r="Z355" t="str">
            <v>시군</v>
          </cell>
        </row>
        <row r="356">
          <cell r="Y356">
            <v>1</v>
          </cell>
          <cell r="Z356" t="str">
            <v>시군</v>
          </cell>
        </row>
        <row r="357">
          <cell r="Y357">
            <v>1</v>
          </cell>
          <cell r="Z357" t="str">
            <v>시군</v>
          </cell>
        </row>
        <row r="358">
          <cell r="Y358">
            <v>1</v>
          </cell>
          <cell r="Z358" t="str">
            <v>공사</v>
          </cell>
        </row>
        <row r="359">
          <cell r="Y359">
            <v>3</v>
          </cell>
          <cell r="Z359" t="str">
            <v>공사</v>
          </cell>
        </row>
        <row r="360">
          <cell r="Y360">
            <v>1</v>
          </cell>
          <cell r="Z360" t="str">
            <v>시군</v>
          </cell>
        </row>
        <row r="361">
          <cell r="Y361">
            <v>1</v>
          </cell>
          <cell r="Z361" t="str">
            <v>공사</v>
          </cell>
        </row>
        <row r="362">
          <cell r="Y362">
            <v>1</v>
          </cell>
          <cell r="Z362" t="str">
            <v>시군</v>
          </cell>
        </row>
        <row r="363">
          <cell r="Y363">
            <v>1</v>
          </cell>
          <cell r="Z363" t="str">
            <v>시군</v>
          </cell>
        </row>
        <row r="364">
          <cell r="Y364">
            <v>1</v>
          </cell>
          <cell r="Z364" t="str">
            <v>시군</v>
          </cell>
        </row>
        <row r="365">
          <cell r="Y365">
            <v>1</v>
          </cell>
          <cell r="Z365" t="str">
            <v>시군</v>
          </cell>
        </row>
        <row r="366">
          <cell r="Y366">
            <v>3</v>
          </cell>
          <cell r="Z366" t="str">
            <v>시군</v>
          </cell>
        </row>
        <row r="367">
          <cell r="Y367">
            <v>1</v>
          </cell>
          <cell r="Z367" t="str">
            <v>시군</v>
          </cell>
        </row>
        <row r="368">
          <cell r="Y368">
            <v>1</v>
          </cell>
          <cell r="Z368" t="str">
            <v>시군</v>
          </cell>
        </row>
        <row r="369">
          <cell r="Y369">
            <v>1</v>
          </cell>
          <cell r="Z369" t="str">
            <v>시군</v>
          </cell>
        </row>
        <row r="370">
          <cell r="Y370">
            <v>1</v>
          </cell>
          <cell r="Z370" t="str">
            <v>시군</v>
          </cell>
        </row>
        <row r="371">
          <cell r="Y371">
            <v>1</v>
          </cell>
          <cell r="Z371" t="str">
            <v>공사</v>
          </cell>
        </row>
        <row r="372">
          <cell r="Y372">
            <v>1</v>
          </cell>
          <cell r="Z372" t="str">
            <v>시군</v>
          </cell>
        </row>
        <row r="373">
          <cell r="Y373">
            <v>1</v>
          </cell>
          <cell r="Z373" t="str">
            <v>시군</v>
          </cell>
        </row>
        <row r="374">
          <cell r="Y374">
            <v>1</v>
          </cell>
          <cell r="Z374" t="str">
            <v>시군</v>
          </cell>
        </row>
        <row r="375">
          <cell r="Y375">
            <v>1</v>
          </cell>
          <cell r="Z375" t="str">
            <v>시군</v>
          </cell>
        </row>
        <row r="376">
          <cell r="Y376">
            <v>3</v>
          </cell>
          <cell r="Z376" t="str">
            <v>시군</v>
          </cell>
        </row>
        <row r="377">
          <cell r="Y377">
            <v>1</v>
          </cell>
          <cell r="Z377" t="str">
            <v>시군</v>
          </cell>
        </row>
        <row r="378">
          <cell r="Y378">
            <v>1</v>
          </cell>
          <cell r="Z378" t="str">
            <v>공사</v>
          </cell>
        </row>
        <row r="380">
          <cell r="Y380">
            <v>1</v>
          </cell>
          <cell r="Z380" t="str">
            <v>공사</v>
          </cell>
        </row>
        <row r="381">
          <cell r="Y381">
            <v>1</v>
          </cell>
          <cell r="Z381" t="str">
            <v>공사</v>
          </cell>
        </row>
        <row r="382">
          <cell r="Y382">
            <v>1</v>
          </cell>
          <cell r="Z382" t="str">
            <v>공사</v>
          </cell>
        </row>
        <row r="383">
          <cell r="Y383">
            <v>1</v>
          </cell>
          <cell r="Z383" t="str">
            <v>공사</v>
          </cell>
        </row>
        <row r="384">
          <cell r="Y384">
            <v>1</v>
          </cell>
          <cell r="Z384" t="str">
            <v>공사</v>
          </cell>
        </row>
        <row r="385">
          <cell r="Y385">
            <v>1</v>
          </cell>
          <cell r="Z385" t="str">
            <v>공사</v>
          </cell>
        </row>
        <row r="386">
          <cell r="Y386">
            <v>1</v>
          </cell>
          <cell r="Z386" t="str">
            <v>공사</v>
          </cell>
        </row>
        <row r="387">
          <cell r="Y387">
            <v>1</v>
          </cell>
          <cell r="Z387" t="str">
            <v>공사</v>
          </cell>
        </row>
        <row r="388">
          <cell r="Y388">
            <v>1</v>
          </cell>
          <cell r="Z388" t="str">
            <v>공사</v>
          </cell>
        </row>
        <row r="389">
          <cell r="Y389">
            <v>1</v>
          </cell>
          <cell r="Z389" t="str">
            <v>공사</v>
          </cell>
        </row>
        <row r="390">
          <cell r="Y390">
            <v>1</v>
          </cell>
          <cell r="Z390" t="str">
            <v>공사</v>
          </cell>
        </row>
        <row r="391">
          <cell r="Y391">
            <v>1</v>
          </cell>
          <cell r="Z391" t="str">
            <v>공사</v>
          </cell>
        </row>
        <row r="392">
          <cell r="Y392">
            <v>1</v>
          </cell>
          <cell r="Z392" t="str">
            <v>공사</v>
          </cell>
        </row>
        <row r="393">
          <cell r="Y393">
            <v>1</v>
          </cell>
          <cell r="Z393" t="str">
            <v>공사</v>
          </cell>
        </row>
        <row r="394">
          <cell r="Y394">
            <v>1</v>
          </cell>
          <cell r="Z394" t="str">
            <v>공사</v>
          </cell>
        </row>
        <row r="395">
          <cell r="Y395">
            <v>1</v>
          </cell>
          <cell r="Z395" t="str">
            <v>공사</v>
          </cell>
        </row>
        <row r="396">
          <cell r="Y396">
            <v>1</v>
          </cell>
          <cell r="Z396" t="str">
            <v>공사</v>
          </cell>
        </row>
        <row r="397">
          <cell r="Y397">
            <v>1</v>
          </cell>
          <cell r="Z397" t="str">
            <v>공사</v>
          </cell>
        </row>
        <row r="398">
          <cell r="Y398">
            <v>1</v>
          </cell>
          <cell r="Z398" t="str">
            <v>공사</v>
          </cell>
        </row>
        <row r="399">
          <cell r="Y399">
            <v>1</v>
          </cell>
          <cell r="Z399" t="str">
            <v>공사</v>
          </cell>
        </row>
        <row r="400">
          <cell r="Y400">
            <v>1</v>
          </cell>
          <cell r="Z400" t="str">
            <v>공사</v>
          </cell>
        </row>
        <row r="401">
          <cell r="Y401">
            <v>1</v>
          </cell>
          <cell r="Z401" t="str">
            <v>공사</v>
          </cell>
        </row>
        <row r="402">
          <cell r="Y402">
            <v>2</v>
          </cell>
          <cell r="Z402" t="str">
            <v>공사</v>
          </cell>
        </row>
        <row r="403">
          <cell r="Y403">
            <v>1</v>
          </cell>
          <cell r="Z403" t="str">
            <v>공사</v>
          </cell>
        </row>
        <row r="404">
          <cell r="Y404">
            <v>1</v>
          </cell>
          <cell r="Z404" t="str">
            <v>공사</v>
          </cell>
        </row>
        <row r="405">
          <cell r="Y405">
            <v>1</v>
          </cell>
          <cell r="Z405" t="str">
            <v>공사</v>
          </cell>
        </row>
        <row r="406">
          <cell r="Y406">
            <v>1</v>
          </cell>
          <cell r="Z406" t="str">
            <v>공사</v>
          </cell>
        </row>
        <row r="407">
          <cell r="Y407">
            <v>1</v>
          </cell>
          <cell r="Z407" t="str">
            <v>공사</v>
          </cell>
        </row>
        <row r="408">
          <cell r="Y408">
            <v>1</v>
          </cell>
          <cell r="Z408" t="str">
            <v>공사</v>
          </cell>
        </row>
        <row r="409">
          <cell r="Y409">
            <v>1</v>
          </cell>
          <cell r="Z409" t="str">
            <v>공사</v>
          </cell>
        </row>
        <row r="410">
          <cell r="Y410">
            <v>1</v>
          </cell>
          <cell r="Z410" t="str">
            <v>공사</v>
          </cell>
        </row>
        <row r="411">
          <cell r="Y411">
            <v>1</v>
          </cell>
          <cell r="Z411" t="str">
            <v>공사</v>
          </cell>
        </row>
        <row r="412">
          <cell r="Y412">
            <v>1</v>
          </cell>
          <cell r="Z412" t="str">
            <v>공사</v>
          </cell>
        </row>
        <row r="413">
          <cell r="Y413">
            <v>1</v>
          </cell>
          <cell r="Z413" t="str">
            <v>공사</v>
          </cell>
        </row>
        <row r="414">
          <cell r="Y414">
            <v>1</v>
          </cell>
          <cell r="Z414" t="str">
            <v>공사</v>
          </cell>
        </row>
        <row r="415">
          <cell r="Y415">
            <v>1</v>
          </cell>
          <cell r="Z415" t="str">
            <v>공사</v>
          </cell>
        </row>
        <row r="416">
          <cell r="Y416">
            <v>1</v>
          </cell>
          <cell r="Z416" t="str">
            <v>공사</v>
          </cell>
        </row>
        <row r="417">
          <cell r="Y417">
            <v>1</v>
          </cell>
          <cell r="Z417" t="str">
            <v>공사</v>
          </cell>
        </row>
        <row r="418">
          <cell r="Y418">
            <v>1</v>
          </cell>
          <cell r="Z418" t="str">
            <v>공사</v>
          </cell>
        </row>
        <row r="419">
          <cell r="Y419">
            <v>1</v>
          </cell>
          <cell r="Z419" t="str">
            <v>공사</v>
          </cell>
        </row>
        <row r="420">
          <cell r="Y420">
            <v>1</v>
          </cell>
          <cell r="Z420" t="str">
            <v>공사</v>
          </cell>
        </row>
        <row r="421">
          <cell r="Y421">
            <v>1</v>
          </cell>
          <cell r="Z421" t="str">
            <v>시군</v>
          </cell>
        </row>
        <row r="422">
          <cell r="Y422">
            <v>1</v>
          </cell>
          <cell r="Z422" t="str">
            <v>시군</v>
          </cell>
        </row>
        <row r="423">
          <cell r="Y423">
            <v>1</v>
          </cell>
          <cell r="Z423" t="str">
            <v>시군</v>
          </cell>
        </row>
        <row r="424">
          <cell r="Y424">
            <v>1</v>
          </cell>
          <cell r="Z424" t="str">
            <v>시군</v>
          </cell>
        </row>
        <row r="425">
          <cell r="Y425">
            <v>1</v>
          </cell>
          <cell r="Z425" t="str">
            <v>시군</v>
          </cell>
        </row>
        <row r="426">
          <cell r="Y426">
            <v>1</v>
          </cell>
          <cell r="Z426" t="str">
            <v>시군</v>
          </cell>
        </row>
        <row r="427">
          <cell r="Y427">
            <v>1</v>
          </cell>
          <cell r="Z427" t="str">
            <v>시군</v>
          </cell>
        </row>
        <row r="428">
          <cell r="Y428">
            <v>1</v>
          </cell>
          <cell r="Z428" t="str">
            <v>시군</v>
          </cell>
        </row>
        <row r="429">
          <cell r="Y429">
            <v>1</v>
          </cell>
          <cell r="Z429" t="str">
            <v>시군</v>
          </cell>
        </row>
        <row r="430">
          <cell r="Y430">
            <v>1</v>
          </cell>
          <cell r="Z430" t="str">
            <v>시군</v>
          </cell>
        </row>
        <row r="431">
          <cell r="Y431">
            <v>1</v>
          </cell>
          <cell r="Z431" t="str">
            <v>시군</v>
          </cell>
        </row>
        <row r="432">
          <cell r="Y432">
            <v>1</v>
          </cell>
          <cell r="Z432" t="str">
            <v>시군</v>
          </cell>
        </row>
        <row r="433">
          <cell r="Y433">
            <v>1</v>
          </cell>
          <cell r="Z433" t="str">
            <v>시군</v>
          </cell>
        </row>
        <row r="434">
          <cell r="Y434">
            <v>1</v>
          </cell>
          <cell r="Z434" t="str">
            <v>공사</v>
          </cell>
        </row>
        <row r="435">
          <cell r="Y435">
            <v>1</v>
          </cell>
          <cell r="Z435" t="str">
            <v>시군</v>
          </cell>
        </row>
        <row r="436">
          <cell r="Y436">
            <v>1</v>
          </cell>
          <cell r="Z436" t="str">
            <v>시군</v>
          </cell>
        </row>
        <row r="437">
          <cell r="Y437">
            <v>1</v>
          </cell>
          <cell r="Z437" t="str">
            <v>시군</v>
          </cell>
        </row>
        <row r="438">
          <cell r="Y438">
            <v>1</v>
          </cell>
          <cell r="Z438" t="str">
            <v>시군</v>
          </cell>
        </row>
        <row r="439">
          <cell r="Y439">
            <v>1</v>
          </cell>
          <cell r="Z439" t="str">
            <v>시군</v>
          </cell>
        </row>
        <row r="440">
          <cell r="Y440">
            <v>1</v>
          </cell>
          <cell r="Z440" t="str">
            <v>시군</v>
          </cell>
        </row>
        <row r="441">
          <cell r="Y441">
            <v>1</v>
          </cell>
          <cell r="Z441" t="str">
            <v>시군</v>
          </cell>
        </row>
        <row r="442">
          <cell r="Y442">
            <v>1</v>
          </cell>
          <cell r="Z442" t="str">
            <v>시군</v>
          </cell>
        </row>
        <row r="444">
          <cell r="Y444">
            <v>1</v>
          </cell>
          <cell r="Z444" t="str">
            <v>공사</v>
          </cell>
        </row>
        <row r="445">
          <cell r="Y445">
            <v>1</v>
          </cell>
          <cell r="Z445" t="str">
            <v>공사</v>
          </cell>
        </row>
        <row r="446">
          <cell r="Y446">
            <v>1</v>
          </cell>
          <cell r="Z446" t="str">
            <v>공사</v>
          </cell>
        </row>
        <row r="447">
          <cell r="Y447">
            <v>1</v>
          </cell>
          <cell r="Z447" t="str">
            <v>공사</v>
          </cell>
        </row>
        <row r="448">
          <cell r="Y448">
            <v>1</v>
          </cell>
          <cell r="Z448" t="str">
            <v>공사</v>
          </cell>
        </row>
        <row r="449">
          <cell r="Y449">
            <v>1</v>
          </cell>
          <cell r="Z449" t="str">
            <v>공사</v>
          </cell>
        </row>
        <row r="450">
          <cell r="Y450">
            <v>1</v>
          </cell>
          <cell r="Z450" t="str">
            <v>공사</v>
          </cell>
        </row>
        <row r="451">
          <cell r="Y451">
            <v>1</v>
          </cell>
          <cell r="Z451" t="str">
            <v>공사</v>
          </cell>
        </row>
        <row r="452">
          <cell r="Y452">
            <v>1</v>
          </cell>
          <cell r="Z452" t="str">
            <v>공사</v>
          </cell>
        </row>
        <row r="453">
          <cell r="Y453">
            <v>1</v>
          </cell>
          <cell r="Z453" t="str">
            <v>공사</v>
          </cell>
        </row>
        <row r="454">
          <cell r="Y454">
            <v>2</v>
          </cell>
          <cell r="Z454" t="str">
            <v>공사</v>
          </cell>
        </row>
        <row r="455">
          <cell r="Y455">
            <v>1</v>
          </cell>
          <cell r="Z455" t="str">
            <v>공사</v>
          </cell>
        </row>
        <row r="456">
          <cell r="Y456">
            <v>1</v>
          </cell>
          <cell r="Z456" t="str">
            <v>공사</v>
          </cell>
        </row>
        <row r="457">
          <cell r="Y457">
            <v>1</v>
          </cell>
          <cell r="Z457" t="str">
            <v>공사</v>
          </cell>
        </row>
        <row r="458">
          <cell r="Y458">
            <v>1</v>
          </cell>
          <cell r="Z458" t="str">
            <v>공사</v>
          </cell>
        </row>
        <row r="459">
          <cell r="Y459">
            <v>1</v>
          </cell>
          <cell r="Z459" t="str">
            <v>공사</v>
          </cell>
        </row>
        <row r="460">
          <cell r="Y460">
            <v>1</v>
          </cell>
          <cell r="Z460" t="str">
            <v>공사</v>
          </cell>
        </row>
        <row r="461">
          <cell r="Y461">
            <v>1</v>
          </cell>
          <cell r="Z461" t="str">
            <v>공사</v>
          </cell>
        </row>
        <row r="462">
          <cell r="Y462">
            <v>1</v>
          </cell>
          <cell r="Z462" t="str">
            <v>공사</v>
          </cell>
        </row>
        <row r="463">
          <cell r="Y463">
            <v>1</v>
          </cell>
          <cell r="Z463" t="str">
            <v>공사</v>
          </cell>
        </row>
        <row r="464">
          <cell r="Y464">
            <v>1</v>
          </cell>
          <cell r="Z464" t="str">
            <v>공사</v>
          </cell>
        </row>
        <row r="465">
          <cell r="Y465">
            <v>1</v>
          </cell>
          <cell r="Z465" t="str">
            <v>공사</v>
          </cell>
        </row>
        <row r="466">
          <cell r="Y466">
            <v>1</v>
          </cell>
          <cell r="Z466" t="str">
            <v>공사</v>
          </cell>
        </row>
        <row r="467">
          <cell r="Y467">
            <v>1</v>
          </cell>
          <cell r="Z467" t="str">
            <v>공사</v>
          </cell>
        </row>
        <row r="468">
          <cell r="Y468">
            <v>1</v>
          </cell>
          <cell r="Z468" t="str">
            <v>공사</v>
          </cell>
        </row>
        <row r="469">
          <cell r="Y469">
            <v>1</v>
          </cell>
          <cell r="Z469" t="str">
            <v>공사</v>
          </cell>
        </row>
        <row r="470">
          <cell r="Y470">
            <v>1</v>
          </cell>
          <cell r="Z470" t="str">
            <v>공사</v>
          </cell>
        </row>
        <row r="471">
          <cell r="Y471">
            <v>1</v>
          </cell>
          <cell r="Z471" t="str">
            <v>공사</v>
          </cell>
        </row>
        <row r="472">
          <cell r="Y472">
            <v>1</v>
          </cell>
          <cell r="Z472" t="str">
            <v>공사</v>
          </cell>
        </row>
        <row r="473">
          <cell r="Y473">
            <v>1</v>
          </cell>
          <cell r="Z473" t="str">
            <v>공사</v>
          </cell>
        </row>
        <row r="474">
          <cell r="Y474">
            <v>1</v>
          </cell>
          <cell r="Z474" t="str">
            <v>공사</v>
          </cell>
        </row>
        <row r="475">
          <cell r="Y475">
            <v>1</v>
          </cell>
          <cell r="Z475" t="str">
            <v>공사</v>
          </cell>
        </row>
        <row r="476">
          <cell r="Y476">
            <v>1</v>
          </cell>
          <cell r="Z476" t="str">
            <v>공사</v>
          </cell>
        </row>
        <row r="477">
          <cell r="Y477">
            <v>2</v>
          </cell>
          <cell r="Z477" t="str">
            <v>공사</v>
          </cell>
        </row>
        <row r="478">
          <cell r="Y478">
            <v>1</v>
          </cell>
          <cell r="Z478" t="str">
            <v>공사</v>
          </cell>
        </row>
        <row r="479">
          <cell r="Y479">
            <v>2</v>
          </cell>
          <cell r="Z479" t="str">
            <v>공사</v>
          </cell>
        </row>
        <row r="480">
          <cell r="Y480">
            <v>1</v>
          </cell>
          <cell r="Z480" t="str">
            <v>공사</v>
          </cell>
        </row>
        <row r="481">
          <cell r="Y481">
            <v>1</v>
          </cell>
          <cell r="Z481" t="str">
            <v>공사</v>
          </cell>
        </row>
        <row r="482">
          <cell r="Y482">
            <v>1</v>
          </cell>
          <cell r="Z482" t="str">
            <v>공사</v>
          </cell>
        </row>
        <row r="483">
          <cell r="Y483">
            <v>1</v>
          </cell>
          <cell r="Z483" t="str">
            <v>공사</v>
          </cell>
        </row>
        <row r="484">
          <cell r="Y484">
            <v>1</v>
          </cell>
          <cell r="Z484" t="str">
            <v>공사</v>
          </cell>
        </row>
        <row r="485">
          <cell r="Y485">
            <v>1</v>
          </cell>
          <cell r="Z485" t="str">
            <v>공사</v>
          </cell>
        </row>
        <row r="486">
          <cell r="Y486">
            <v>1</v>
          </cell>
          <cell r="Z486" t="str">
            <v>공사</v>
          </cell>
        </row>
        <row r="487">
          <cell r="Y487">
            <v>2</v>
          </cell>
          <cell r="Z487" t="str">
            <v>공사</v>
          </cell>
        </row>
        <row r="488">
          <cell r="Y488">
            <v>1</v>
          </cell>
          <cell r="Z488" t="str">
            <v>공사</v>
          </cell>
        </row>
        <row r="489">
          <cell r="Y489">
            <v>1</v>
          </cell>
          <cell r="Z489" t="str">
            <v>공사</v>
          </cell>
        </row>
        <row r="490">
          <cell r="Y490">
            <v>1</v>
          </cell>
          <cell r="Z490" t="str">
            <v>공사</v>
          </cell>
        </row>
        <row r="491">
          <cell r="Y491">
            <v>1</v>
          </cell>
          <cell r="Z491" t="str">
            <v>공사</v>
          </cell>
        </row>
        <row r="492">
          <cell r="Y492">
            <v>1</v>
          </cell>
          <cell r="Z492" t="str">
            <v>공사</v>
          </cell>
        </row>
        <row r="493">
          <cell r="Y493">
            <v>1</v>
          </cell>
          <cell r="Z493" t="str">
            <v>공사</v>
          </cell>
        </row>
        <row r="494">
          <cell r="Y494">
            <v>1</v>
          </cell>
          <cell r="Z494" t="str">
            <v>공사</v>
          </cell>
        </row>
        <row r="495">
          <cell r="Y495">
            <v>1</v>
          </cell>
          <cell r="Z495" t="str">
            <v>공사</v>
          </cell>
        </row>
        <row r="496">
          <cell r="Y496">
            <v>1</v>
          </cell>
          <cell r="Z496" t="str">
            <v>공사</v>
          </cell>
        </row>
        <row r="497">
          <cell r="Y497">
            <v>1</v>
          </cell>
          <cell r="Z497" t="str">
            <v>공사</v>
          </cell>
        </row>
        <row r="498">
          <cell r="Y498">
            <v>1</v>
          </cell>
          <cell r="Z498" t="str">
            <v>공사</v>
          </cell>
        </row>
        <row r="499">
          <cell r="Y499">
            <v>1</v>
          </cell>
          <cell r="Z499" t="str">
            <v>공사</v>
          </cell>
        </row>
        <row r="500">
          <cell r="Y500">
            <v>1</v>
          </cell>
          <cell r="Z500" t="str">
            <v>공사</v>
          </cell>
        </row>
        <row r="501">
          <cell r="Y501">
            <v>1</v>
          </cell>
          <cell r="Z501" t="str">
            <v>공사</v>
          </cell>
        </row>
        <row r="502">
          <cell r="Y502">
            <v>1</v>
          </cell>
          <cell r="Z502" t="str">
            <v>공사</v>
          </cell>
        </row>
        <row r="503">
          <cell r="Y503">
            <v>1</v>
          </cell>
          <cell r="Z503" t="str">
            <v>공사</v>
          </cell>
        </row>
        <row r="504">
          <cell r="Y504">
            <v>3</v>
          </cell>
          <cell r="Z504" t="str">
            <v>공사</v>
          </cell>
        </row>
        <row r="505">
          <cell r="Y505">
            <v>1</v>
          </cell>
          <cell r="Z505" t="str">
            <v>공사</v>
          </cell>
        </row>
        <row r="506">
          <cell r="Y506">
            <v>1</v>
          </cell>
          <cell r="Z506" t="str">
            <v>공사</v>
          </cell>
        </row>
        <row r="507">
          <cell r="Y507">
            <v>1</v>
          </cell>
          <cell r="Z507" t="str">
            <v>공사</v>
          </cell>
        </row>
        <row r="508">
          <cell r="Y508">
            <v>1</v>
          </cell>
          <cell r="Z508" t="str">
            <v>공사</v>
          </cell>
        </row>
        <row r="509">
          <cell r="Y509">
            <v>1</v>
          </cell>
          <cell r="Z509" t="str">
            <v>공사</v>
          </cell>
        </row>
        <row r="510">
          <cell r="Y510">
            <v>1</v>
          </cell>
          <cell r="Z510" t="str">
            <v>공사</v>
          </cell>
        </row>
        <row r="511">
          <cell r="Y511">
            <v>1</v>
          </cell>
          <cell r="Z511" t="str">
            <v>공사</v>
          </cell>
        </row>
        <row r="512">
          <cell r="Y512">
            <v>1</v>
          </cell>
          <cell r="Z512" t="str">
            <v>공사</v>
          </cell>
        </row>
        <row r="513">
          <cell r="Y513">
            <v>1</v>
          </cell>
          <cell r="Z513" t="str">
            <v>공사</v>
          </cell>
        </row>
        <row r="514">
          <cell r="Y514">
            <v>1</v>
          </cell>
          <cell r="Z514" t="str">
            <v>공사</v>
          </cell>
        </row>
        <row r="515">
          <cell r="Y515">
            <v>1</v>
          </cell>
          <cell r="Z515" t="str">
            <v>시군</v>
          </cell>
        </row>
        <row r="516">
          <cell r="Y516">
            <v>1</v>
          </cell>
          <cell r="Z516" t="str">
            <v>시군</v>
          </cell>
        </row>
        <row r="517">
          <cell r="Y517">
            <v>1</v>
          </cell>
          <cell r="Z517" t="str">
            <v>시군</v>
          </cell>
        </row>
        <row r="518">
          <cell r="Y518">
            <v>1</v>
          </cell>
          <cell r="Z518" t="str">
            <v>시군</v>
          </cell>
        </row>
        <row r="519">
          <cell r="Y519">
            <v>2</v>
          </cell>
          <cell r="Z519" t="str">
            <v>공사</v>
          </cell>
        </row>
        <row r="520">
          <cell r="Y520">
            <v>1</v>
          </cell>
          <cell r="Z520" t="str">
            <v>시군</v>
          </cell>
        </row>
        <row r="521">
          <cell r="Y521">
            <v>1</v>
          </cell>
          <cell r="Z521" t="str">
            <v>시군</v>
          </cell>
        </row>
        <row r="522">
          <cell r="Y522">
            <v>1</v>
          </cell>
          <cell r="Z522" t="str">
            <v>시군</v>
          </cell>
        </row>
        <row r="523">
          <cell r="Y523">
            <v>1</v>
          </cell>
          <cell r="Z523" t="str">
            <v>시군</v>
          </cell>
        </row>
        <row r="524">
          <cell r="Y524">
            <v>1</v>
          </cell>
          <cell r="Z524" t="str">
            <v>시군</v>
          </cell>
        </row>
        <row r="525">
          <cell r="Y525">
            <v>1</v>
          </cell>
          <cell r="Z525" t="str">
            <v>시군</v>
          </cell>
        </row>
        <row r="526">
          <cell r="Y526">
            <v>1</v>
          </cell>
          <cell r="Z526" t="str">
            <v>시군</v>
          </cell>
        </row>
        <row r="527">
          <cell r="Y527">
            <v>1</v>
          </cell>
          <cell r="Z527" t="str">
            <v>시군</v>
          </cell>
        </row>
        <row r="528">
          <cell r="Y528">
            <v>1</v>
          </cell>
          <cell r="Z528" t="str">
            <v>시군</v>
          </cell>
        </row>
        <row r="529">
          <cell r="Y529">
            <v>1</v>
          </cell>
          <cell r="Z529" t="str">
            <v>시군</v>
          </cell>
        </row>
        <row r="530">
          <cell r="Y530">
            <v>1</v>
          </cell>
          <cell r="Z530" t="str">
            <v>시군</v>
          </cell>
        </row>
        <row r="531">
          <cell r="Y531">
            <v>1</v>
          </cell>
          <cell r="Z531" t="str">
            <v>시군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수량 집계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지장물C"/>
      <sheetName val="용수량(생활용수)"/>
      <sheetName val="사리부설"/>
      <sheetName val="07답사515"/>
    </sheetNames>
    <sheetDataSet>
      <sheetData sheetId="0">
        <row r="21">
          <cell r="R21">
            <v>0.83000000000000007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자재집계"/>
      <sheetName val="수량 집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맨홀수량산출"/>
      <sheetName val="단위중량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수량산출"/>
    </sheetNames>
    <sheetDataSet>
      <sheetData sheetId="0"/>
      <sheetData sheetId="1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산출근거 "/>
      <sheetName val="수량집계"/>
      <sheetName val="96보완계획7.12"/>
      <sheetName val="#REF"/>
      <sheetName val="수로교총재료집계"/>
      <sheetName val="요율"/>
      <sheetName val="내역(중앙)"/>
      <sheetName val="내역(창신)"/>
      <sheetName val="기계경비일람"/>
      <sheetName val="P3"/>
      <sheetName val="시점교대"/>
      <sheetName val="관리,공감"/>
      <sheetName val="산출내역서집계표"/>
      <sheetName val="터파기및재료"/>
      <sheetName val="분전반"/>
      <sheetName val="신천3호용수로"/>
      <sheetName val="기계공사"/>
      <sheetName val="평야부단가"/>
      <sheetName val="함수연습"/>
      <sheetName val="단면"/>
      <sheetName val="A 견적"/>
      <sheetName val="개거산출내역"/>
      <sheetName val="목록"/>
      <sheetName val="중기"/>
      <sheetName val="판매시설"/>
      <sheetName val="수량산출서"/>
      <sheetName val="Sheet1 (2)"/>
      <sheetName val="갑지"/>
      <sheetName val="설계"/>
      <sheetName val="밸브설치"/>
      <sheetName val="설계예산서(2_소천우회토목)"/>
      <sheetName val="공종목록표"/>
      <sheetName val="4.2유효폭의 계산"/>
      <sheetName val="노임단가"/>
      <sheetName val="이형관"/>
      <sheetName val="시중노임"/>
      <sheetName val="입력"/>
      <sheetName val="간선계산"/>
      <sheetName val="사토운반거리"/>
      <sheetName val="소운반"/>
      <sheetName val="일용노임단가"/>
      <sheetName val="내역서"/>
      <sheetName val="수량산출"/>
      <sheetName val="노임"/>
      <sheetName val="국공유지및사유지"/>
      <sheetName val="날개수량1.5"/>
      <sheetName val="수로교"/>
      <sheetName val="CABLE SIZE-1"/>
      <sheetName val="일위대가"/>
      <sheetName val="예정공정완"/>
      <sheetName val="입찰"/>
      <sheetName val="현경"/>
      <sheetName val="도로구조공사비"/>
      <sheetName val="배수공"/>
      <sheetName val="단위중량"/>
      <sheetName val="암거(box형)"/>
      <sheetName val="설계개요"/>
      <sheetName val="기본DATA"/>
      <sheetName val="빗물받이(910-510-410)"/>
      <sheetName val="공통"/>
      <sheetName val="N賃率-職"/>
      <sheetName val="공내역"/>
      <sheetName val="수리보고서비"/>
      <sheetName val="사리부설"/>
      <sheetName val="자재운반단가일람표"/>
      <sheetName val="당초명세(평)"/>
      <sheetName val="예산서"/>
      <sheetName val="DATE"/>
      <sheetName val="4차원가계산서"/>
      <sheetName val="지수"/>
      <sheetName val="교대(A1)"/>
      <sheetName val="준검 내역서"/>
      <sheetName val="2000년1차"/>
      <sheetName val="용수지선토적"/>
      <sheetName val="도로토적"/>
      <sheetName val="여과지동"/>
      <sheetName val="기초자료"/>
      <sheetName val="자재단가"/>
      <sheetName val="진주방향"/>
      <sheetName val="토적계산"/>
      <sheetName val="목차"/>
      <sheetName val="자가"/>
      <sheetName val="설계예산서"/>
      <sheetName val="포장복구집계"/>
      <sheetName val="소야공정계획표"/>
      <sheetName val="●수량(침구보관창고-21평)"/>
      <sheetName val="집수정(600-700)"/>
      <sheetName val="INPUT"/>
      <sheetName val="Sheet17"/>
      <sheetName val="단가"/>
      <sheetName val="오수토공"/>
      <sheetName val="작성"/>
      <sheetName val="지급자재"/>
      <sheetName val="설계변기계비교"/>
      <sheetName val="대비"/>
      <sheetName val="슬래브(PF)(하류)"/>
      <sheetName val="기본일위"/>
      <sheetName val="토목"/>
      <sheetName val="청천내"/>
      <sheetName val="중기일위대가"/>
      <sheetName val="퍼스트"/>
      <sheetName val="설비단가표"/>
      <sheetName val="부대내역"/>
      <sheetName val="광산내역"/>
      <sheetName val="공정계획"/>
      <sheetName val="측량요율"/>
      <sheetName val="자재대"/>
      <sheetName val="상수구조화편집부표"/>
      <sheetName val="내역"/>
      <sheetName val="보완토적"/>
      <sheetName val="콘_재료분리(1)"/>
      <sheetName val="기초일위"/>
      <sheetName val="분전함신설"/>
      <sheetName val="접지1종"/>
      <sheetName val="도근좌표"/>
      <sheetName val="일위대가표"/>
      <sheetName val="일위대가(가설)"/>
      <sheetName val="산출(토공)"/>
      <sheetName val="코드"/>
      <sheetName val="표지세로"/>
      <sheetName val="이토변실"/>
      <sheetName val="물가변동대가세부내역서"/>
      <sheetName val="공비대비"/>
      <sheetName val="Y-WORK"/>
      <sheetName val="단위수량(1)"/>
      <sheetName val="착공내역"/>
      <sheetName val="영업,지장물,이사확인서(개인,법인,종중)"/>
      <sheetName val="단위단가"/>
      <sheetName val="공통단가"/>
      <sheetName val="운반비"/>
      <sheetName val="수목중량산출"/>
      <sheetName val="일위대가집계"/>
      <sheetName val="단가대비표"/>
      <sheetName val="투찰"/>
      <sheetName val="ABUT수량-A1"/>
      <sheetName val="산출내역서"/>
      <sheetName val="산출집계표 (2)"/>
      <sheetName val="유효폭의 계산"/>
      <sheetName val="포장공수량집계표"/>
      <sheetName val="형틀공사"/>
      <sheetName val="목록1"/>
      <sheetName val="자재"/>
      <sheetName val="변경서식"/>
      <sheetName val="중기손료"/>
      <sheetName val="위치 및 제원표"/>
      <sheetName val="수수료산출용"/>
      <sheetName val="I一般比"/>
      <sheetName val="상행-교대(A1-A2)"/>
      <sheetName val="표지"/>
      <sheetName val="단가표"/>
      <sheetName val="미장및수장"/>
    </sheetNames>
    <sheetDataSet>
      <sheetData sheetId="0" refreshError="1"/>
      <sheetData sheetId="1" refreshError="1">
        <row r="1">
          <cell r="A1" t="str">
            <v>품목</v>
          </cell>
          <cell r="B1" t="str">
            <v>사양</v>
          </cell>
          <cell r="C1" t="str">
            <v>단가</v>
          </cell>
        </row>
        <row r="2">
          <cell r="A2" t="str">
            <v>사과</v>
          </cell>
          <cell r="B2" t="str">
            <v>30개들이</v>
          </cell>
          <cell r="C2">
            <v>65000</v>
          </cell>
        </row>
        <row r="3">
          <cell r="A3" t="str">
            <v>배</v>
          </cell>
          <cell r="B3" t="str">
            <v>20개들이</v>
          </cell>
          <cell r="C3">
            <v>85000</v>
          </cell>
        </row>
        <row r="4">
          <cell r="A4" t="str">
            <v>귤</v>
          </cell>
          <cell r="B4" t="str">
            <v>120개들이</v>
          </cell>
          <cell r="C4">
            <v>32000</v>
          </cell>
        </row>
        <row r="5">
          <cell r="A5" t="str">
            <v>포도</v>
          </cell>
          <cell r="B5" t="str">
            <v>5kg</v>
          </cell>
          <cell r="C5">
            <v>28000</v>
          </cell>
        </row>
        <row r="6">
          <cell r="A6" t="str">
            <v>바나나</v>
          </cell>
          <cell r="B6" t="str">
            <v>10kg</v>
          </cell>
          <cell r="C6">
            <v>29500</v>
          </cell>
        </row>
        <row r="7">
          <cell r="A7" t="str">
            <v>감</v>
          </cell>
          <cell r="B7" t="str">
            <v>30개들이</v>
          </cell>
          <cell r="C7">
            <v>26700</v>
          </cell>
        </row>
        <row r="8">
          <cell r="A8" t="str">
            <v>파인애플</v>
          </cell>
          <cell r="B8" t="str">
            <v>10개들이</v>
          </cell>
          <cell r="C8">
            <v>42500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근거"/>
      <sheetName val="주택총괄"/>
      <sheetName val="주택(1-10)"/>
      <sheetName val="구조물"/>
      <sheetName val="Sheet2"/>
    </sheetNames>
    <sheetDataSet>
      <sheetData sheetId="0" refreshError="1">
        <row r="17">
          <cell r="J17">
            <v>0.1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수량총괄집계"/>
      <sheetName val="수자재단위당"/>
      <sheetName val="산출근거"/>
      <sheetName val="BT"/>
      <sheetName val="내역서 (2)"/>
      <sheetName val="일위대가표"/>
      <sheetName val="Sheet2"/>
      <sheetName val="수원공총"/>
      <sheetName val="DATE"/>
      <sheetName val="포장총괄집계표"/>
      <sheetName val="공제구간조서"/>
      <sheetName val="식재총괄"/>
      <sheetName val="일위목록"/>
      <sheetName val="단가산출"/>
      <sheetName val="수량산출서-2"/>
      <sheetName val="지수적용공사비내역서"/>
      <sheetName val="원가"/>
      <sheetName val="총괄내"/>
      <sheetName val="내역서"/>
      <sheetName val="일위식재"/>
      <sheetName val="일위시설"/>
      <sheetName val="단가"/>
      <sheetName val="수량1"/>
      <sheetName val="수량2"/>
      <sheetName val="별산1"/>
      <sheetName val="별산2"/>
      <sheetName val="중기"/>
      <sheetName val="부표"/>
      <sheetName val="수량3"/>
      <sheetName val="수량4"/>
      <sheetName val="코드표"/>
      <sheetName val="Cell목록"/>
      <sheetName val="표지"/>
      <sheetName val="본선"/>
      <sheetName val="교차로개선"/>
      <sheetName val="조경"/>
      <sheetName val="전기"/>
      <sheetName val="Sheet1 (2)"/>
      <sheetName val="공양식"/>
      <sheetName val="맨홀수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평림교 간지"/>
      <sheetName val="공주-교대(A1)"/>
      <sheetName val="상촌2교-일반수량집계"/>
      <sheetName val="교각1"/>
      <sheetName val="#REF"/>
      <sheetName val="일반수량총괄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당촌교교총괄수량"/>
      <sheetName val="타공종이기"/>
      <sheetName val="토공총집계"/>
      <sheetName val="총집계"/>
      <sheetName val="본체총집계 "/>
      <sheetName val="콘크리트수량총집계표 "/>
      <sheetName val="총철근집계표"/>
      <sheetName val="본체총철근집계표 "/>
      <sheetName val="평택토공집계"/>
      <sheetName val="당촌교(평택토공)"/>
      <sheetName val="본체평택집계"/>
      <sheetName val="부대공평택집계 "/>
      <sheetName val="본체철근집계표(평택방향)"/>
      <sheetName val="부대공철근집계표(평택방향) "/>
      <sheetName val="평택삽도"/>
      <sheetName val="평택산근"/>
      <sheetName val="당촌교(U-TYPE)"/>
      <sheetName val="당촌교(평택방향 시점측)"/>
      <sheetName val="당촌교(평택방향 종점측)"/>
      <sheetName val="음성토공집계"/>
      <sheetName val="당촌교(음성토공)"/>
      <sheetName val="음성집계"/>
      <sheetName val="철근집계표(음성방향) "/>
      <sheetName val="음성삽도"/>
      <sheetName val="음성산근"/>
      <sheetName val="당촌교(음성방향 시점측)"/>
      <sheetName val="당촌교(음성방향 종점측)"/>
      <sheetName val="당촌교(6.0M)평택시점"/>
      <sheetName val="당촌교(5.281M)평택종점"/>
      <sheetName val="당촌교(6.0M)음성종점"/>
      <sheetName val="당촌교(5.57M)음성시점"/>
      <sheetName val="가시설 집계표"/>
      <sheetName val="가시설"/>
      <sheetName val="Sheet1 (2)"/>
      <sheetName val="Sheet1"/>
      <sheetName val="Sheet2"/>
      <sheetName val="Sheet3"/>
      <sheetName val="Sheet1 (3)"/>
      <sheetName val="Sheet2 (3)"/>
      <sheetName val="Sheet3 (3)"/>
      <sheetName val="상촌2교-일반수량집계"/>
      <sheetName val="Sheet1 _2_"/>
      <sheetName val="일반수량총괄집계"/>
      <sheetName val="일위대가표"/>
      <sheetName val="#REF"/>
      <sheetName val="6PILE  (돌출)"/>
      <sheetName val="DOHWA03"/>
      <sheetName val="총집계표"/>
      <sheetName val="ⴭⴭⴭⴭⴭ"/>
      <sheetName val="지급자재"/>
      <sheetName val="제품단가명세표"/>
      <sheetName val="당초"/>
      <sheetName val="BID"/>
      <sheetName val="설계총괄표"/>
      <sheetName val="자재목록"/>
      <sheetName val="일위목록"/>
      <sheetName val="국공유지및사유지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공내역"/>
      <sheetName val="횡배수관수량집계"/>
      <sheetName val="횡배수관기초"/>
      <sheetName val="ABUT수량-A1"/>
      <sheetName val="VXXXXX"/>
      <sheetName val="날개벽"/>
      <sheetName val="암거단위-1련"/>
      <sheetName val="내역"/>
      <sheetName val="단위가격"/>
      <sheetName val="과천MAIN"/>
      <sheetName val="암거단위"/>
      <sheetName val="횡 연장"/>
      <sheetName val="000000"/>
      <sheetName val="내역서"/>
      <sheetName val="COPING-1"/>
      <sheetName val="역T형교대-2수량"/>
      <sheetName val="IC1집계"/>
      <sheetName val="IC1목포시방향"/>
      <sheetName val="IC1목포시방향OUT"/>
      <sheetName val="IC1압해도방향"/>
      <sheetName val="IC1압해도방향OUT"/>
      <sheetName val="대창(장성)"/>
      <sheetName val="DATE"/>
      <sheetName val="종배수관"/>
      <sheetName val="ITEM"/>
      <sheetName val="INPUT"/>
      <sheetName val="용산1(해보)"/>
      <sheetName val="설계조건"/>
      <sheetName val="날개벽(TYPE3)"/>
      <sheetName val="J형측구단위수량"/>
      <sheetName val="노임"/>
      <sheetName val="수토공단위당"/>
      <sheetName val="단가"/>
      <sheetName val="기계공사"/>
      <sheetName val="터널조도"/>
      <sheetName val="2000년1차"/>
      <sheetName val="기계경비일람"/>
      <sheetName val="단면 (2)"/>
      <sheetName val="MFAB"/>
      <sheetName val="MFRT"/>
      <sheetName val="MPKG"/>
      <sheetName val="MPRD"/>
      <sheetName val="가공비"/>
      <sheetName val="자료"/>
      <sheetName val="Sheet17"/>
      <sheetName val="U-TYPE(1)"/>
      <sheetName val="기둥"/>
      <sheetName val="공사비예산서(토목분)"/>
      <sheetName val="기둥(원형)"/>
      <sheetName val="약품공급2"/>
      <sheetName val="사  업  비  수  지  예  산  서"/>
      <sheetName val="수량산출"/>
      <sheetName val="날개벽(시점좌측)"/>
      <sheetName val="수량증감"/>
      <sheetName val="BOQ"/>
      <sheetName val="BOQ (2)"/>
      <sheetName val="콘크리트수량1"/>
      <sheetName val="골재집계표"/>
      <sheetName val="타공종이기(2)"/>
      <sheetName val="철근집계"/>
      <sheetName val="철근집계(2)"/>
      <sheetName val="주요자재"/>
      <sheetName val="콘크리트수량 (2)"/>
      <sheetName val="콘크리트수량"/>
      <sheetName val="콘크리트수량2"/>
      <sheetName val="자재"/>
      <sheetName val="1-1"/>
      <sheetName val="맨홀수량산출"/>
      <sheetName val="일위대가"/>
      <sheetName val="시점교대"/>
      <sheetName val="5Strand-장기처짐PCI"/>
      <sheetName val="정부노임"/>
      <sheetName val="입력"/>
      <sheetName val="몰탈단가"/>
      <sheetName val="노임단가"/>
      <sheetName val="백호우계수"/>
      <sheetName val="정부노임단가"/>
      <sheetName val="CRUDE RE-bar"/>
      <sheetName val="토공(우물통,기타) "/>
      <sheetName val="산출내역서집계표"/>
      <sheetName val="1.3.1절점좌표"/>
      <sheetName val="1.1설계기준"/>
      <sheetName val="DATA 입력부"/>
      <sheetName val="토공총괄표"/>
      <sheetName val="수자재단위당"/>
      <sheetName val="개거산출내역"/>
      <sheetName val="맨홀수량"/>
      <sheetName val="터파기및재료"/>
      <sheetName val="단가산출"/>
      <sheetName val="마산방향"/>
      <sheetName val="진주방향"/>
      <sheetName val="98수문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설계내역"/>
      <sheetName val="표지(갑)"/>
      <sheetName val="표지(을)"/>
      <sheetName val="원가계산서"/>
      <sheetName val="총괄내역"/>
      <sheetName val="신정1.2지구내역"/>
      <sheetName val="Sheet1"/>
      <sheetName val="간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수량 집계"/>
      <sheetName val="자재산출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총괄내역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자재집계"/>
      <sheetName val="수량 집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선급금"/>
      <sheetName val="선급금지급조건"/>
      <sheetName val="선급금신청서"/>
      <sheetName val="각서"/>
      <sheetName val="사용계획서"/>
      <sheetName val="카메라"/>
      <sheetName val="Sheet1"/>
      <sheetName val="Sheet2"/>
      <sheetName val="Sheet3"/>
      <sheetName val="수량산출"/>
    </sheetNames>
    <sheetDataSet>
      <sheetData sheetId="0"/>
      <sheetData sheetId="1"/>
      <sheetData sheetId="2" refreshError="1">
        <row r="1">
          <cell r="A1" t="str">
            <v>선 급 금 신 청 서</v>
          </cell>
        </row>
        <row r="3">
          <cell r="A3">
            <v>1</v>
          </cell>
          <cell r="B3" t="str">
            <v>.</v>
          </cell>
        </row>
        <row r="5">
          <cell r="A5">
            <v>2</v>
          </cell>
          <cell r="B5" t="str">
            <v>.</v>
          </cell>
        </row>
      </sheetData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선급금신청서"/>
    </sheetNames>
    <sheetDataSet>
      <sheetData sheetId="0"/>
      <sheetData sheetId="1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</sheetNames>
    <sheetDataSet>
      <sheetData sheetId="0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</sheetNames>
    <sheetDataSet>
      <sheetData sheetId="0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개요상세"/>
      <sheetName val="표지"/>
      <sheetName val="산출내역1"/>
      <sheetName val="원가(갑지)"/>
      <sheetName val="원가계산요약"/>
      <sheetName val="원가계산서"/>
      <sheetName val="일위대가표(수목최종)"/>
      <sheetName val="수목수량집계표"/>
      <sheetName val="잔디면적"/>
      <sheetName val="시설물수량집계표"/>
      <sheetName val="품질관리,직영비"/>
      <sheetName val="일위대가표(시설상위)"/>
      <sheetName val="일위대가표(시설하위)"/>
      <sheetName val="기본단가표"/>
      <sheetName val="일위대가표(분수)"/>
      <sheetName val="단가산출"/>
      <sheetName val="중기산출(최종)"/>
      <sheetName val="일위대가표(유지관리)"/>
      <sheetName val="가로수수량집계표(1차조경)"/>
      <sheetName val="가로수객토집계표(1차조경)"/>
      <sheetName val="가로수객토집계표(구미전체)"/>
      <sheetName val="가로수수량집계표(구미전체)"/>
      <sheetName val="마운딩수량계산서"/>
      <sheetName val="2호공원 계획고토량"/>
      <sheetName val="토공유용계획"/>
      <sheetName val="일위추가(볼라드)"/>
      <sheetName val="개요(낙찰율)"/>
      <sheetName val="개요상세(낙찰율)"/>
      <sheetName val="개요(총공사비낙찰율)"/>
      <sheetName val="터파기및재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6">
          <cell r="K6">
            <v>40922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원가계산"/>
      <sheetName val="2공구산출내역"/>
      <sheetName val="2______"/>
      <sheetName val="단가표"/>
      <sheetName val="데이타"/>
      <sheetName val="104동"/>
      <sheetName val="내역"/>
      <sheetName val="일위대가"/>
      <sheetName val="기자재비"/>
      <sheetName val="2차1차"/>
      <sheetName val="일위대가표"/>
      <sheetName val="대목"/>
      <sheetName val="골조시행"/>
      <sheetName val="식재일위대가"/>
      <sheetName val="기초일위대가"/>
      <sheetName val="단가대비표"/>
      <sheetName val="예산내역"/>
      <sheetName val="총괄수지표"/>
      <sheetName val="을"/>
      <sheetName val="10월"/>
      <sheetName val="1차설계변경내역"/>
      <sheetName val="내역서2안"/>
      <sheetName val="b_balju"/>
      <sheetName val="공통가설"/>
      <sheetName val="견적서"/>
      <sheetName val="덤프트럭계수"/>
      <sheetName val="자료"/>
      <sheetName val="내역서"/>
      <sheetName val="단가조사"/>
      <sheetName val="70%"/>
      <sheetName val="Mc1"/>
      <sheetName val="b_balju-단가단가단가"/>
      <sheetName val="담장산출"/>
      <sheetName val="토공사"/>
      <sheetName val="노임단가"/>
      <sheetName val="일위대가목차"/>
      <sheetName val="건축내역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Macro1"/>
      <sheetName val="견적시담(송포2공구)"/>
      <sheetName val="식재인부"/>
      <sheetName val="적격점수&lt;300억미만&gt;"/>
      <sheetName val="설비2차"/>
      <sheetName val="수목표준대가"/>
      <sheetName val="sheet1"/>
      <sheetName val="일위대가(건축)"/>
      <sheetName val="Y-WORK"/>
      <sheetName val="단가"/>
      <sheetName val="백암비스타내역"/>
      <sheetName val="data2"/>
      <sheetName val="QandAJunior"/>
      <sheetName val="Data&amp;Result"/>
      <sheetName val="BID"/>
      <sheetName val="일위목록"/>
      <sheetName val="b_balju_cho"/>
      <sheetName val="자재단가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FB25JN"/>
      <sheetName val="일용노임단가"/>
      <sheetName val="중기사용료산출근거"/>
      <sheetName val="단가 및 재료비"/>
      <sheetName val="내역5"/>
      <sheetName val="직노"/>
      <sheetName val="제직재"/>
      <sheetName val="설직재-1"/>
      <sheetName val="Sheet10"/>
      <sheetName val="회사정보"/>
      <sheetName val="기성내역"/>
      <sheetName val="★도급내역"/>
      <sheetName val="노임"/>
      <sheetName val="집계표"/>
      <sheetName val="단가비교표"/>
      <sheetName val="단가일람"/>
      <sheetName val="단위량당중기"/>
      <sheetName val="개요"/>
      <sheetName val="COVER"/>
      <sheetName val="Sheet5"/>
      <sheetName val="공통가설공사"/>
      <sheetName val="건축공사실행"/>
      <sheetName val="노원열병합  건축공사기성내역서"/>
      <sheetName val="EACT10"/>
      <sheetName val="물가대비표"/>
      <sheetName val="요율"/>
      <sheetName val="#REF"/>
      <sheetName val="경비"/>
      <sheetName val="코드표"/>
      <sheetName val="unit 4"/>
      <sheetName val="식재가격"/>
      <sheetName val="식재총괄"/>
      <sheetName val="일위대가목록"/>
      <sheetName val="터파기및재료"/>
      <sheetName val="실행철강하도"/>
      <sheetName val="안양동교 1안"/>
      <sheetName val="건축"/>
      <sheetName val="실행(1)"/>
      <sheetName val="제2호단위수량"/>
      <sheetName val="단면별연장"/>
      <sheetName val="분수공별 면적"/>
      <sheetName val="관로조직표"/>
      <sheetName val="기본단가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회사기초자료"/>
      <sheetName val="단가조사서"/>
      <sheetName val="인건비단가"/>
      <sheetName val="수량산출"/>
      <sheetName val="증감대비"/>
      <sheetName val="연결임시"/>
      <sheetName val="선금급신청서"/>
      <sheetName val="공통단가"/>
      <sheetName val="운반비"/>
      <sheetName val="2000양배"/>
      <sheetName val="Total"/>
      <sheetName val="결재판"/>
      <sheetName val="공종목록표"/>
      <sheetName val="환율"/>
      <sheetName val="관리자"/>
      <sheetName val="대가10%"/>
      <sheetName val="유역면적"/>
      <sheetName val="현장경비"/>
      <sheetName val="Sheet1 (2)"/>
      <sheetName val="굴화내역"/>
      <sheetName val="기초단가"/>
      <sheetName val="출력은 금물"/>
      <sheetName val="중기사용료"/>
      <sheetName val="작업금지"/>
      <sheetName val="CON'C"/>
      <sheetName val="단가표 (2)"/>
      <sheetName val="공사비대비표B(토공)"/>
      <sheetName val="기계경비(시간당)"/>
      <sheetName val="1,2공구원가계산서"/>
      <sheetName val="1공구산출내역서"/>
      <sheetName val="단가(1)"/>
      <sheetName val="국별인원"/>
      <sheetName val="변수값"/>
      <sheetName val="중기상차"/>
      <sheetName val="AS복구"/>
      <sheetName val="중기터파기"/>
      <sheetName val="일 위 대 가 표"/>
      <sheetName val="대가"/>
      <sheetName val="투찰추정"/>
      <sheetName val="단가산출"/>
      <sheetName val=" 갑지"/>
      <sheetName val="중기조종사 단위단가"/>
      <sheetName val="설계"/>
      <sheetName val="몰탈재료산출"/>
      <sheetName val="보할공정"/>
      <sheetName val="토량1-1"/>
      <sheetName val="경산"/>
      <sheetName val="일위_파일"/>
      <sheetName val="장비"/>
      <sheetName val="산근1"/>
      <sheetName val="노무"/>
      <sheetName val="자재"/>
      <sheetName val="일위대가(출입)"/>
      <sheetName val="수목데이타 "/>
      <sheetName val="기초입력 DATA"/>
      <sheetName val="전기품산출"/>
      <sheetName val="제출내역"/>
      <sheetName val="DATA1"/>
      <sheetName val="9811"/>
      <sheetName val="전체"/>
      <sheetName val="저수조"/>
      <sheetName val="BS"/>
      <sheetName val="실행내역"/>
      <sheetName val="도급"/>
      <sheetName val="소비자가"/>
      <sheetName val="시설물기초"/>
      <sheetName val="할증 "/>
      <sheetName val="금액"/>
      <sheetName val="을지"/>
      <sheetName val="물가시세표"/>
      <sheetName val="에너지요금"/>
      <sheetName val="입력"/>
      <sheetName val="기초내역"/>
      <sheetName val="단산목록"/>
      <sheetName val="FAX"/>
      <sheetName val="광양 3기 유입수"/>
      <sheetName val="요약&amp;결과"/>
      <sheetName val="등록업체(031124)"/>
      <sheetName val="준검 내역서"/>
      <sheetName val="BSD _2_"/>
      <sheetName val="관로내역원"/>
      <sheetName val="노임단가표"/>
      <sheetName val="수지예산"/>
      <sheetName val="단청공사"/>
      <sheetName val="01"/>
      <sheetName val="위치조서"/>
      <sheetName val="4.일위대가목차"/>
      <sheetName val="일위대가(가설)"/>
      <sheetName val="기계경비일람"/>
      <sheetName val="000000"/>
      <sheetName val="집계표_식재"/>
      <sheetName val="장비종합부표"/>
      <sheetName val="부표"/>
      <sheetName val="DATA"/>
      <sheetName val="조명율표"/>
      <sheetName val="공사개요"/>
      <sheetName val="보도공제면적"/>
      <sheetName val="교사기준면적(초등)"/>
      <sheetName val="A-4"/>
      <sheetName val="하부철근수량"/>
      <sheetName val="상각비"/>
      <sheetName val="철콘공사"/>
      <sheetName val="계산서(곡선부)"/>
      <sheetName val="포장재료집계표"/>
      <sheetName val="냉천부속동"/>
      <sheetName val="공정집계_국별"/>
      <sheetName val="AV시스템"/>
      <sheetName val="장비사양"/>
      <sheetName val="EJ"/>
      <sheetName val="인건비"/>
      <sheetName val="일위대가 "/>
      <sheetName val="코드목록(시스템담당용)"/>
      <sheetName val="별제권_정리담보권"/>
      <sheetName val="재료"/>
      <sheetName val="입찰안"/>
      <sheetName val="내부마감"/>
      <sheetName val="기본입력"/>
      <sheetName val="96노임기준"/>
      <sheetName val="총공사비집계표"/>
      <sheetName val="6-1. 관개량조서"/>
      <sheetName val="급여대장"/>
      <sheetName val="직원 인적급여 카드"/>
      <sheetName val="물가시세"/>
      <sheetName val="단가비교"/>
      <sheetName val="(전남)시범지구 운영실적 및 결과분석(8월까지)"/>
      <sheetName val="기준액"/>
      <sheetName val="Macro2"/>
      <sheetName val="대한주택보증(수보)"/>
      <sheetName val="대한주택보증(입보)"/>
      <sheetName val="DANGA"/>
      <sheetName val="실행"/>
      <sheetName val="여과지동"/>
      <sheetName val="ABUT수량-A1"/>
      <sheetName val="범례_(2)"/>
      <sheetName val="노원열병합__건축공사기성내역서"/>
      <sheetName val="단가_및_재료비"/>
      <sheetName val="일_위_대_가_표"/>
      <sheetName val="unit_4"/>
      <sheetName val="_갑지"/>
      <sheetName val="출력은_금물"/>
      <sheetName val="안양동교_1안"/>
      <sheetName val="단가표_(2)"/>
      <sheetName val="할증_"/>
      <sheetName val="광양_3기_유입수"/>
      <sheetName val="수목데이타_"/>
      <sheetName val="중기조종사_단위단가"/>
      <sheetName val="비전경영계획"/>
      <sheetName val="웅진교-S2"/>
      <sheetName val="원하대비"/>
      <sheetName val="원도급"/>
      <sheetName val="하도급"/>
      <sheetName val="대비2"/>
      <sheetName val="건축공사"/>
      <sheetName val="2000년1차"/>
      <sheetName val="2.냉난방설비공사"/>
      <sheetName val="7.자동제어공사"/>
      <sheetName val="DATE"/>
      <sheetName val="화재 탐지 설비"/>
      <sheetName val="견적"/>
      <sheetName val="단가기준"/>
      <sheetName val="I一般比"/>
      <sheetName val="N賃率-職"/>
      <sheetName val="J直材4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설계예산서"/>
      <sheetName val="예산내역서"/>
      <sheetName val="광주전남"/>
      <sheetName val="계약내역(2)"/>
      <sheetName val="수목데이타"/>
      <sheetName val="신규일위"/>
      <sheetName val="기계경비"/>
      <sheetName val="전력"/>
      <sheetName val="자단"/>
      <sheetName val="4.공사별"/>
      <sheetName val="갑지"/>
      <sheetName val="공장동 지하1층"/>
      <sheetName val="용역동 및 154KV"/>
      <sheetName val="공장동 3층"/>
      <sheetName val="공장동 1층"/>
      <sheetName val="강병규"/>
      <sheetName val="대,유,램"/>
      <sheetName val="우석문틀"/>
      <sheetName val="당사실시1"/>
      <sheetName val="설계내역서"/>
      <sheetName val="조명일위"/>
      <sheetName val="1공구원가계산서"/>
      <sheetName val="const."/>
      <sheetName val="기초자료"/>
      <sheetName val="1.우편집중내역서"/>
      <sheetName val="한강운반비"/>
      <sheetName val="기본단가표"/>
      <sheetName val="포장복구집계"/>
      <sheetName val="북방3터널"/>
      <sheetName val="재노경"/>
      <sheetName val="도급내역5+800"/>
      <sheetName val="도급내역"/>
      <sheetName val="3련 BOX"/>
      <sheetName val="내역-2"/>
      <sheetName val="조경일람"/>
      <sheetName val="품셈TABLE"/>
      <sheetName val="주소록"/>
      <sheetName val="금액내역서"/>
      <sheetName val="Sheet4"/>
      <sheetName val=" 견적서"/>
      <sheetName val="도급FORM"/>
      <sheetName val="시멘트"/>
      <sheetName val="중기집계"/>
      <sheetName val="통장출금액"/>
      <sheetName val="의왕내역"/>
      <sheetName val="장비경비"/>
      <sheetName val="빗물받이(910-510-410)"/>
      <sheetName val="이토변실(A3-LINE)"/>
      <sheetName val="가정조건"/>
      <sheetName val="공통"/>
      <sheetName val="예산명세서"/>
      <sheetName val="설계명세서"/>
      <sheetName val="자료입력"/>
      <sheetName val="원가계산서(남측)"/>
      <sheetName val="재료비"/>
      <sheetName val="DATA 입력란"/>
      <sheetName val="L_RPTB~1"/>
      <sheetName val="시작4"/>
      <sheetName val="단가산출서"/>
      <sheetName val="일위대가표(DEEP)"/>
      <sheetName val="구의33고"/>
      <sheetName val="실행내역 "/>
      <sheetName val="총괄내역서"/>
      <sheetName val="조견표"/>
      <sheetName val="sub"/>
      <sheetName val="근로자"/>
      <sheetName val="단가산출(총괄)"/>
      <sheetName val="일위총괄"/>
      <sheetName val="기본1"/>
      <sheetName val="수정일위대가"/>
      <sheetName val="중기단가"/>
      <sheetName val="단가및재료비"/>
      <sheetName val="공구"/>
      <sheetName val="부대공"/>
      <sheetName val="배수공"/>
      <sheetName val="토공"/>
      <sheetName val="포장공"/>
      <sheetName val="내 역 서(총괄)"/>
      <sheetName val="2000,9월 일위"/>
      <sheetName val="자동제어"/>
      <sheetName val="잡비"/>
      <sheetName val="투찰내역"/>
      <sheetName val="일위대가 목록표"/>
      <sheetName val="교각1"/>
      <sheetName val="기초입력_DATA"/>
      <sheetName val="덤프운반거리산출(토)"/>
      <sheetName val="덤프운반거리산출(풍)"/>
      <sheetName val="덤프운반거리산출(연)"/>
      <sheetName val="노무단가"/>
      <sheetName val="건설기계사용기준"/>
      <sheetName val="1안"/>
      <sheetName val="단가산출2"/>
      <sheetName val="대덕토공총"/>
      <sheetName val="견적단가"/>
      <sheetName val="종배수관면벽신"/>
      <sheetName val="피벗테이블데이터분석"/>
      <sheetName val="CABLE SIZE-1"/>
      <sheetName val="10월 (2)"/>
      <sheetName val="종합-임현"/>
      <sheetName val="기타 정보통신공사"/>
      <sheetName val="단가산출-기,교"/>
      <sheetName val="일위목록-기"/>
      <sheetName val="접속슬라브"/>
      <sheetName val="부대공Ⅱ"/>
      <sheetName val="1. 설계조건 2.단면가정 3. 하중계산"/>
      <sheetName val="대가단최종"/>
      <sheetName val="DAN"/>
      <sheetName val="백호우계수"/>
      <sheetName val="총 괄 표"/>
      <sheetName val="현장관리비"/>
      <sheetName val="단위수량"/>
      <sheetName val="노견단위수량"/>
      <sheetName val="철거산출근거"/>
      <sheetName val="달대"/>
      <sheetName val="원가서"/>
      <sheetName val="중기손료"/>
      <sheetName val="형틀공사"/>
      <sheetName val="날개벽수량표"/>
      <sheetName val="pier(각형)"/>
      <sheetName val="수량산출서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조건"/>
      <sheetName val="사업성"/>
      <sheetName val="단"/>
      <sheetName val="원가data"/>
      <sheetName val="전선 및 전선관"/>
      <sheetName val="기능공인적사항"/>
      <sheetName val="3.하중산정4.지지력"/>
      <sheetName val="-치수표(곡선부)"/>
      <sheetName val="가동비율"/>
      <sheetName val="반포2차"/>
      <sheetName val="공내역"/>
      <sheetName val="ⴭⴭⴭⴭⴭ"/>
      <sheetName val="식재"/>
      <sheetName val="시설물"/>
      <sheetName val="식재출력용"/>
      <sheetName val="유지관리"/>
      <sheetName val="수량집계표(舊)"/>
      <sheetName val="적산산출"/>
      <sheetName val="자재비산출"/>
      <sheetName val="운용비산출"/>
      <sheetName val="노무비"/>
      <sheetName val="원가"/>
      <sheetName val="계약서"/>
      <sheetName val="간접비 총괄표"/>
      <sheetName val="2.1  노무비 평균단가산출"/>
      <sheetName val="비탈면보호공수량산출"/>
      <sheetName val="분당임차변경"/>
      <sheetName val="기초일위"/>
      <sheetName val="시설일위"/>
      <sheetName val="내역서(전기)"/>
      <sheetName val="토사(PE)"/>
      <sheetName val="표준항목"/>
      <sheetName val="세부내역서(소방)"/>
      <sheetName val="신고조서"/>
      <sheetName val="VOR"/>
      <sheetName val="청주(철골발주의뢰서)"/>
      <sheetName val="공조기"/>
      <sheetName val="단가_1_"/>
      <sheetName val="설비내역서"/>
      <sheetName val="건축내역서"/>
      <sheetName val="전기내역서"/>
      <sheetName val="지급자재"/>
      <sheetName val="일위대가집계"/>
      <sheetName val="설명서 "/>
      <sheetName val="토목"/>
      <sheetName val="관접합및부설"/>
      <sheetName val="말뚝지지력산정"/>
      <sheetName val="06 일위대가목록"/>
      <sheetName val="보고"/>
      <sheetName val="정산명세서"/>
      <sheetName val="금융비용"/>
      <sheetName val="일반부표"/>
      <sheetName val="식재일위"/>
      <sheetName val="(A)내역서"/>
      <sheetName val="단중표"/>
      <sheetName val="납부서"/>
      <sheetName val="개인명세서"/>
      <sheetName val="기준FACTOR"/>
      <sheetName val="을 1"/>
      <sheetName val="을 2"/>
      <sheetName val="내역표지"/>
      <sheetName val="유림골조"/>
      <sheetName val="조도계산서 (도서)"/>
      <sheetName val="단  가  대  비  표"/>
      <sheetName val="일  위  대  가  목  록"/>
      <sheetName val="2.대외공문"/>
      <sheetName val="노무비 근거"/>
      <sheetName val="전차선로 물량표"/>
      <sheetName val="공통(20-91)"/>
      <sheetName val="중기작업량"/>
      <sheetName val="청천내"/>
      <sheetName val="교통대책내역"/>
      <sheetName val="일위대가(4층원격)"/>
      <sheetName val="토적단위"/>
      <sheetName val="계정code"/>
      <sheetName val="정의"/>
      <sheetName val="자재목록"/>
      <sheetName val="단가목록"/>
      <sheetName val="중기목록"/>
      <sheetName val="노임이"/>
      <sheetName val="MCC제원"/>
      <sheetName val="제경비율"/>
      <sheetName val="실행대비"/>
      <sheetName val="변경내역"/>
      <sheetName val="단가 (2)"/>
      <sheetName val="일위대가(1)"/>
      <sheetName val="예총"/>
      <sheetName val="16-1"/>
      <sheetName val="9-1차이내역"/>
      <sheetName val="비용"/>
      <sheetName val="일용노임단가2001상"/>
      <sheetName val="참조자료"/>
      <sheetName val="A갑지"/>
      <sheetName val="개요입력"/>
      <sheetName val="수량기준"/>
      <sheetName val="단가견적조사표"/>
      <sheetName val="투입비"/>
      <sheetName val="APT내역"/>
      <sheetName val="부대시설"/>
      <sheetName val="옥외외등집계표"/>
      <sheetName val="장비가동"/>
      <sheetName val="간공설계서"/>
      <sheetName val="JUCKEYK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동문건설"/>
      <sheetName val="파일의이용"/>
      <sheetName val="단 box"/>
      <sheetName val="수량집계"/>
      <sheetName val="실행기초"/>
      <sheetName val="구간별현황"/>
      <sheetName val="배수량"/>
      <sheetName val="기본계획"/>
      <sheetName val="WORK"/>
      <sheetName val="토건"/>
      <sheetName val="작업일보"/>
      <sheetName val="간접비"/>
      <sheetName val="램머"/>
      <sheetName val="괴목육교"/>
      <sheetName val="옥외등신설"/>
      <sheetName val="저케CV22신설"/>
      <sheetName val="저케CV38신설"/>
      <sheetName val="저케CV8신설"/>
      <sheetName val="접지3종"/>
      <sheetName val="산출기초"/>
      <sheetName val="공사비산출서"/>
      <sheetName val="적용단위길이"/>
      <sheetName val="특수기호강도거푸집"/>
      <sheetName val="종배수관(신)"/>
      <sheetName val="식재수량표"/>
      <sheetName val="시설물일위"/>
      <sheetName val="공내역서"/>
      <sheetName val="Baby일위대가"/>
      <sheetName val="남대문빌딩"/>
      <sheetName val="품셈표"/>
      <sheetName val="단위단가"/>
      <sheetName val="자재테이블"/>
      <sheetName val="전등설비"/>
      <sheetName val="횡배수관"/>
      <sheetName val="퍼스트"/>
      <sheetName val="구간재료"/>
      <sheetName val="배수내역"/>
      <sheetName val="부표총괄"/>
      <sheetName val="변압기 및 발전기 용량"/>
      <sheetName val="설계명세서 (장비)"/>
      <sheetName val="기초대가"/>
      <sheetName val="시설대가"/>
      <sheetName val="수목대가"/>
      <sheetName val="인공대가"/>
      <sheetName val="경율산정.XLS"/>
      <sheetName val="실행예산"/>
      <sheetName val="총괄표"/>
      <sheetName val="인공산출"/>
      <sheetName val="국민연금표"/>
      <sheetName val="자판실행"/>
      <sheetName val="규준틀"/>
      <sheetName val="버스운행안내"/>
      <sheetName val="소방"/>
      <sheetName val="단가 "/>
      <sheetName val="우수받이"/>
      <sheetName val="2003상반기노임기준"/>
      <sheetName val="도곡동APT"/>
      <sheetName val="신대방교수"/>
      <sheetName val="견적 (2)"/>
      <sheetName val="실행간접비"/>
      <sheetName val="1차 내역서"/>
      <sheetName val="손익계산서"/>
      <sheetName val="발주처담당자"/>
      <sheetName val="공정표"/>
      <sheetName val="도급원가"/>
      <sheetName val="토목공사"/>
      <sheetName val="건축공사 집계표"/>
      <sheetName val="골조"/>
      <sheetName val="내역_FILE"/>
      <sheetName val="갑지(추정)"/>
      <sheetName val="전기일위목록"/>
      <sheetName val="본사인상전"/>
      <sheetName val="G.R300경비"/>
      <sheetName val="목록"/>
      <sheetName val="기초자료입력"/>
      <sheetName val="사각1,특1호"/>
      <sheetName val="광주운남을"/>
      <sheetName val="TRE TABLE"/>
      <sheetName val="수입"/>
      <sheetName val="3단계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이식운반"/>
      <sheetName val="용역비내역-진짜"/>
      <sheetName val="세금자료"/>
      <sheetName val="패널"/>
      <sheetName val="일 위 목 록 표"/>
      <sheetName val="22단가"/>
      <sheetName val="22인공"/>
      <sheetName val="사업수지"/>
      <sheetName val="값"/>
      <sheetName val="기초목"/>
      <sheetName val="11-2.아파트내역"/>
      <sheetName val="아파트"/>
      <sheetName val="S&amp;R"/>
      <sheetName val="인원계획-미화"/>
      <sheetName val="Quality"/>
      <sheetName val="People"/>
      <sheetName val="Risk"/>
      <sheetName val="Training"/>
      <sheetName val="General"/>
      <sheetName val="Instructions"/>
      <sheetName val="진주방향"/>
      <sheetName val="실행내역서 "/>
      <sheetName val="교각별철근수량집계표"/>
      <sheetName val="조명시설"/>
      <sheetName val="기계"/>
      <sheetName val="공사비"/>
      <sheetName val="5직접"/>
      <sheetName val="장비단가"/>
      <sheetName val="설계내역2"/>
      <sheetName val="설계예시"/>
      <sheetName val="세골재  T2 변경 현황"/>
      <sheetName val="원내역"/>
      <sheetName val="98태백"/>
      <sheetName val="관급"/>
      <sheetName val="기초"/>
      <sheetName val="단면가정"/>
      <sheetName val="설계변경총괄표(계산식)"/>
      <sheetName val="6공구(당초)"/>
      <sheetName val="도급기성"/>
      <sheetName val="제경비"/>
      <sheetName val="내역1"/>
      <sheetName val="Ekog10"/>
      <sheetName val="4.2.1 마루높이 검토"/>
      <sheetName val="정화조"/>
      <sheetName val="조경"/>
      <sheetName val="교량하부공"/>
      <sheetName val="미드수량"/>
      <sheetName val="CODE"/>
      <sheetName val="철근콘크리트 (5)"/>
      <sheetName val="범례_(2)1"/>
      <sheetName val="단가_및_재료비1"/>
      <sheetName val="노원열병합__건축공사기성내역서1"/>
      <sheetName val="일_위_대_가_표1"/>
      <sheetName val="출력은_금물1"/>
      <sheetName val="unit_41"/>
      <sheetName val="_갑지1"/>
      <sheetName val="단가표_(2)1"/>
      <sheetName val="광양_3기_유입수1"/>
      <sheetName val="BSD__2_"/>
      <sheetName val="안양동교_1안1"/>
      <sheetName val="할증_1"/>
      <sheetName val="중기조종사_단위단가1"/>
      <sheetName val="수목데이타_1"/>
      <sheetName val="직원_인적급여_카드"/>
      <sheetName val="sheet1_(2)"/>
      <sheetName val="4_일위대가목차"/>
      <sheetName val="일위대가_"/>
      <sheetName val="2_냉난방설비공사"/>
      <sheetName val="7_자동제어공사"/>
      <sheetName val="화재_탐지_설비"/>
      <sheetName val="4_공사별"/>
      <sheetName val="SG"/>
      <sheetName val="7월11일"/>
      <sheetName val="발주수량표"/>
      <sheetName val="BQ(실행)"/>
      <sheetName val="확약서"/>
      <sheetName val="6호기"/>
      <sheetName val="심사물량"/>
      <sheetName val="도로정위치부표"/>
      <sheetName val="심사계산"/>
      <sheetName val="DB구축"/>
      <sheetName val="도로조사부표"/>
      <sheetName val="재정비내역"/>
      <sheetName val="입력변수"/>
      <sheetName val="지적고시내역"/>
      <sheetName val="골막이(야매)"/>
      <sheetName val="선정대비표(총괄,조정)"/>
      <sheetName val="유역별면적"/>
      <sheetName val="합리식"/>
      <sheetName val="아산측후소"/>
      <sheetName val="BOJUNGGM"/>
      <sheetName val="주공 갑지"/>
      <sheetName val="front"/>
      <sheetName val="배수장토목공사비"/>
      <sheetName val="기본일위"/>
      <sheetName val="가격조사서"/>
      <sheetName val="7내역"/>
      <sheetName val="일위산출"/>
      <sheetName val="설비"/>
      <sheetName val="예가표"/>
      <sheetName val="archi(본사)"/>
      <sheetName val="구입단가"/>
      <sheetName val="안전장치"/>
      <sheetName val="일반공사"/>
      <sheetName val="주요항목별"/>
      <sheetName val="(전남)시범지구_운영실적_및_결과분석(8월까지)"/>
      <sheetName val="산출내역서집계표"/>
      <sheetName val="정부노임단가"/>
      <sheetName val="대표명단"/>
      <sheetName val="설계예산서(흙막이)"/>
      <sheetName val="하조서"/>
      <sheetName val="단가대비표 (3)"/>
      <sheetName val="개화1교"/>
      <sheetName val="TYPE-1"/>
      <sheetName val="수목단가"/>
      <sheetName val="시설수량표"/>
      <sheetName val="준검_내역서"/>
      <sheetName val="3련_BOX"/>
      <sheetName val="공장동_지하1층"/>
      <sheetName val="용역동_및_154KV"/>
      <sheetName val="공장동_3층"/>
      <sheetName val="공장동_1층"/>
      <sheetName val="직접비"/>
      <sheetName val="집계"/>
      <sheetName val="실행(ALT1)"/>
      <sheetName val="1단계총괄내역서"/>
      <sheetName val="간접1"/>
      <sheetName val="wall"/>
      <sheetName val="안전난간대원가"/>
      <sheetName val="코드"/>
      <sheetName val="96작생능"/>
      <sheetName val="장비집계"/>
      <sheetName val="바닥판"/>
      <sheetName val="입력DATA"/>
      <sheetName val="공사비산출내역"/>
      <sheetName val="실행내역서"/>
      <sheetName val="고내분기~한림"/>
      <sheetName val="광령~경마장"/>
      <sheetName val="세기~광령"/>
      <sheetName val="물건개요"/>
      <sheetName val="빌딩경영보고서"/>
      <sheetName val="리스료"/>
      <sheetName val="산출기준자료"/>
      <sheetName val="比較表"/>
      <sheetName val="부대내역"/>
      <sheetName val="예산편성"/>
      <sheetName val="기초데이타"/>
      <sheetName val="※참고자료※"/>
      <sheetName val="36단가"/>
      <sheetName val="원가계산"/>
      <sheetName val="자  재"/>
      <sheetName val="건축외주"/>
      <sheetName val="이름교환"/>
      <sheetName val="문학간접"/>
      <sheetName val="우수공,맨홀,집수정"/>
      <sheetName val="판"/>
      <sheetName val="포스코실행"/>
      <sheetName val="대치판정"/>
      <sheetName val="매매"/>
      <sheetName val="토공사(흙막이)"/>
      <sheetName val="안양1공구_건축"/>
      <sheetName val="투찰금액"/>
      <sheetName val="공동"/>
      <sheetName val="2F 회의실견적(5_14 일대)"/>
      <sheetName val="도기류"/>
      <sheetName val="열린교실"/>
      <sheetName val="1.설계기준 "/>
      <sheetName val="내역분기"/>
      <sheetName val="설계서(본관)"/>
      <sheetName val="노무비단가"/>
      <sheetName val="설계개요"/>
      <sheetName val="프랜트면허"/>
      <sheetName val="관급자재"/>
      <sheetName val="건축일위"/>
      <sheetName val="그라우팅일위"/>
      <sheetName val="일반건축물통신회선수"/>
      <sheetName val="편집1"/>
      <sheetName val="경남"/>
      <sheetName val="경북"/>
      <sheetName val="중부"/>
      <sheetName val="출자한도"/>
      <sheetName val="Proposal"/>
      <sheetName val="저"/>
      <sheetName val="적정심사"/>
      <sheetName val="Sheet3"/>
      <sheetName val="#2_Paint"/>
      <sheetName val="APT"/>
      <sheetName val="서식"/>
      <sheetName val="재료표"/>
      <sheetName val="COST"/>
      <sheetName val="기계설비"/>
      <sheetName val="총괄"/>
      <sheetName val="갑지1"/>
      <sheetName val="구리토평1전기"/>
      <sheetName val="?????"/>
      <sheetName val="노임 단가"/>
      <sheetName val="소화실적"/>
      <sheetName val="일위총괄표"/>
      <sheetName val="1.설계조건"/>
      <sheetName val="양남(실시)"/>
      <sheetName val="건천(실시)"/>
      <sheetName val="외동(실시)"/>
      <sheetName val="안강(실시)"/>
      <sheetName val="안강(우선실시)"/>
      <sheetName val="대가목록"/>
      <sheetName val="001"/>
      <sheetName val="48단가"/>
      <sheetName val="규격"/>
      <sheetName val="파이프류"/>
      <sheetName val="대여현황"/>
      <sheetName val="약품공급2"/>
      <sheetName val="일위대가-1"/>
      <sheetName val="물량내역"/>
      <sheetName val="기안"/>
      <sheetName val="전기"/>
      <sheetName val="PAINT"/>
      <sheetName val="기"/>
      <sheetName val="전선(총)"/>
      <sheetName val="일위대가내역"/>
      <sheetName val="도堉᎓"/>
      <sheetName val="내역2"/>
      <sheetName val="아파트 내역"/>
      <sheetName val="비교표"/>
      <sheetName val="점수계산1-2"/>
      <sheetName val="NYS"/>
      <sheetName val="설계명세서-2"/>
      <sheetName val="덕전리"/>
      <sheetName val="4.직접인건비"/>
      <sheetName val="직접인건비"/>
      <sheetName val="물가자료"/>
      <sheetName val="원가계산서 "/>
      <sheetName val="적현로"/>
      <sheetName val="횡배수관수량집계"/>
      <sheetName val="익월작업계힉"/>
      <sheetName val="유효성체크"/>
      <sheetName val="표준견적서"/>
      <sheetName val="실행예산서"/>
      <sheetName val="NEW DB"/>
      <sheetName val="토목주소"/>
      <sheetName val="일쐈齣/"/>
      <sheetName val="일ᩐ瀀"/>
      <sheetName val="일ᩐ頀"/>
      <sheetName val="단위량"/>
      <sheetName val="재료집계표2"/>
      <sheetName val="토적집계표"/>
      <sheetName val="대로근거"/>
      <sheetName val="원가장"/>
      <sheetName val="난방설비"/>
      <sheetName val="원가계산서(변경)"/>
      <sheetName val="당초"/>
      <sheetName val="참고자료"/>
      <sheetName val="ITEM"/>
      <sheetName val="공사비증감"/>
      <sheetName val="유림총괄"/>
      <sheetName val="갑지70%"/>
      <sheetName val="계정"/>
      <sheetName val="내역서 (2)"/>
      <sheetName val="전산소모"/>
      <sheetName val="폐토수익화 "/>
      <sheetName val="2000노임기준"/>
      <sheetName val="연결관암거"/>
      <sheetName val="3.고급화검토"/>
      <sheetName val="2.2.10.샤시등"/>
      <sheetName val="입면고급화단가표"/>
      <sheetName val="적용기준"/>
      <sheetName val="품셈 "/>
      <sheetName val="고시단가"/>
      <sheetName val="내2"/>
      <sheetName val="중기솔뇨"/>
      <sheetName val="견적업체"/>
      <sheetName val="중기명"/>
      <sheetName val="CTEMCOST"/>
      <sheetName val="횡배수관집현황(2공구)"/>
      <sheetName val="[2차1차.XLS][2차1차.XLS]일쐈齣/"/>
      <sheetName val="직재"/>
      <sheetName val="공사"/>
      <sheetName val="북부"/>
      <sheetName val="마산방향"/>
      <sheetName val="마산방향철근집계"/>
      <sheetName val="정렬"/>
      <sheetName val="표준차도부연장집계-ASP"/>
      <sheetName val="수곡내역"/>
      <sheetName val="토적표"/>
      <sheetName val="9509"/>
      <sheetName val="장비별표(오거보링)(Ø400)(12M)"/>
      <sheetName val="단가일람 (2)"/>
      <sheetName val="가시설수량"/>
      <sheetName val="시화점실행"/>
      <sheetName val="시운전연료비"/>
      <sheetName val="간접"/>
      <sheetName val="단위중량"/>
      <sheetName val="부하계산서"/>
      <sheetName val="보도포장연장조서-표준차도부"/>
      <sheetName val="표준차도부연장조서-ASP"/>
      <sheetName val="가설공사"/>
      <sheetName val="4차원가계산서"/>
      <sheetName val="단가결정"/>
      <sheetName val="내역아"/>
      <sheetName val="울타리"/>
      <sheetName val="실행對比"/>
      <sheetName val="단가1"/>
      <sheetName val="품셈"/>
      <sheetName val="단가조정"/>
      <sheetName val="자재일람"/>
      <sheetName val="수로단위수량"/>
      <sheetName val="돈암사업"/>
      <sheetName val="48일위"/>
      <sheetName val="48수량"/>
      <sheetName val="22일위"/>
      <sheetName val="주beam"/>
      <sheetName val="용산1(해보)"/>
      <sheetName val="유류대관리"/>
      <sheetName val="인부노임"/>
      <sheetName val="터널조도"/>
      <sheetName val="2.고용보험료산출근거"/>
      <sheetName val="11년상반기"/>
      <sheetName val="원형1호맨홀토공수량"/>
      <sheetName val="부재리스트"/>
      <sheetName val="남양주부대"/>
      <sheetName val="MOTOR"/>
      <sheetName val="기본설계기준"/>
      <sheetName val="음성방향"/>
      <sheetName val="범례_(2)3"/>
      <sheetName val="출력은_금물3"/>
      <sheetName val="단가_및_재료비3"/>
      <sheetName val="unit_43"/>
      <sheetName val="노원열병합__건축공사기성내역서3"/>
      <sheetName val="안양동교_1안3"/>
      <sheetName val="단가표_(2)3"/>
      <sheetName val="일_위_대_가_표3"/>
      <sheetName val="할증_3"/>
      <sheetName val="기초입력_DATA3"/>
      <sheetName val="수목데이타_3"/>
      <sheetName val="중기조종사_단위단가3"/>
      <sheetName val="BSD__2_2"/>
      <sheetName val="직원_인적급여_카드2"/>
      <sheetName val="_갑지3"/>
      <sheetName val="Sheet1_(2)2"/>
      <sheetName val="광양_3기_유입수3"/>
      <sheetName val="4_일위대가목차2"/>
      <sheetName val="일위대가_2"/>
      <sheetName val="2_냉난방설비공사2"/>
      <sheetName val="7_자동제어공사2"/>
      <sheetName val="화재_탐지_설비2"/>
      <sheetName val="4_공사별2"/>
      <sheetName val="3련_BOX2"/>
      <sheetName val="DATA_입력란2"/>
      <sheetName val="1__설계조건_2_단면가정_3__하중계산2"/>
      <sheetName val="일위대가_목록표2"/>
      <sheetName val="내_역_서(총괄)2"/>
      <sheetName val="총_괄_표2"/>
      <sheetName val="(전남)시범지구_운영실적_및_결과분석(8월까지)2"/>
      <sheetName val="준검_내역서2"/>
      <sheetName val="공장동_지하1층2"/>
      <sheetName val="용역동_및_154KV2"/>
      <sheetName val="공장동_3층2"/>
      <sheetName val="공장동_1층2"/>
      <sheetName val="const_2"/>
      <sheetName val="6-1__관개량조서2"/>
      <sheetName val="CABLE_SIZE-12"/>
      <sheetName val="10월_(2)2"/>
      <sheetName val="설명서_2"/>
      <sheetName val="_견적서2"/>
      <sheetName val="단_box2"/>
      <sheetName val="간접비_총괄표2"/>
      <sheetName val="2_1__노무비_평균단가산출2"/>
      <sheetName val="1_우편집중내역서2"/>
      <sheetName val="3_하중산정4_지지력2"/>
      <sheetName val="변압기_및_발전기_용량2"/>
      <sheetName val="전차선로_물량표2"/>
      <sheetName val="기초입력_DATA1"/>
      <sheetName val="DATA_입력란"/>
      <sheetName val="1__설계조건_2_단면가정_3__하중계산"/>
      <sheetName val="일위대가_목록표"/>
      <sheetName val="내_역_서(총괄)"/>
      <sheetName val="총_괄_표"/>
      <sheetName val="const_"/>
      <sheetName val="6-1__관개량조서"/>
      <sheetName val="CABLE_SIZE-1"/>
      <sheetName val="10월_(2)"/>
      <sheetName val="설명서_"/>
      <sheetName val="_견적서"/>
      <sheetName val="단_box"/>
      <sheetName val="간접비_총괄표"/>
      <sheetName val="2_1__노무비_평균단가산출"/>
      <sheetName val="동해title"/>
      <sheetName val="출력X"/>
      <sheetName val="AL공사(원)"/>
      <sheetName val="맨홀_공사비"/>
      <sheetName val="차액보증"/>
      <sheetName val="배수관연장조서"/>
      <sheetName val="원가계산(2)"/>
      <sheetName val="테이블"/>
      <sheetName val="전열산출서"/>
      <sheetName val="본체"/>
      <sheetName val="소일위대가코드표"/>
      <sheetName val="basic"/>
      <sheetName val="1월"/>
      <sheetName val="설계표지"/>
      <sheetName val="ALL"/>
      <sheetName val="LIDE"/>
      <sheetName val="외주(기준)"/>
      <sheetName val="재.노.경(기준)"/>
      <sheetName val="선정요령"/>
      <sheetName val="견적990322"/>
      <sheetName val="단재적표"/>
      <sheetName val="데리네이타현황"/>
      <sheetName val="지수"/>
      <sheetName val="공종별집계표(창고-52평)"/>
      <sheetName val="2008년상반노임"/>
      <sheetName val="BOX"/>
      <sheetName val="PAD TR보호대기초"/>
      <sheetName val="가로등기초"/>
      <sheetName val="HANDHOLE(2)"/>
      <sheetName val="단위목록"/>
      <sheetName val="기계경비목록"/>
      <sheetName val="검산금액"/>
      <sheetName val="선수보증금"/>
      <sheetName val="연체일수"/>
      <sheetName val="기초해지"/>
      <sheetName val="잔가합계"/>
      <sheetName val="Sheet6"/>
      <sheetName val="중도해지진행업체"/>
      <sheetName val="기초해지2"/>
      <sheetName val="cable-data"/>
      <sheetName val="공사_산출"/>
      <sheetName val="인건비 "/>
      <sheetName val="토공정보"/>
      <sheetName val="기흥하도용"/>
      <sheetName val="일위"/>
      <sheetName val="Customer Databas"/>
      <sheetName val="동홍동인부인적사항"/>
      <sheetName val="장비비"/>
      <sheetName val="동수"/>
      <sheetName val="세대별집계표(BY 고려전산)_미출력"/>
      <sheetName val="검토표(총괄)"/>
      <sheetName val="추가할증(삭제금지)"/>
      <sheetName val="지주토목내역서"/>
      <sheetName val="6차2회변경내역서"/>
      <sheetName val="중기경유지급대장"/>
      <sheetName val="중기잡유공제"/>
      <sheetName val="중기잡유지급대장"/>
      <sheetName val="중기임차료"/>
      <sheetName val="중기경유공제"/>
      <sheetName val="안전시설"/>
      <sheetName val="평가데이터"/>
      <sheetName val="건축2"/>
      <sheetName val="품셈총괄표"/>
      <sheetName val="인쇄안해도됨"/>
      <sheetName val="2)관접합"/>
      <sheetName val="기초공"/>
      <sheetName val="기둥(원형)"/>
      <sheetName val="신림자금"/>
      <sheetName val="플랜트 설치"/>
      <sheetName val="견적서갑지연속"/>
      <sheetName val="[2차1차.XLS]일쐈齣/"/>
      <sheetName val="단가산출목록표"/>
      <sheetName val="6. 직접경비"/>
      <sheetName val="직접경비"/>
      <sheetName val="재정비직인"/>
      <sheetName val="용역비산출"/>
      <sheetName val="출력용"/>
      <sheetName val="단위"/>
      <sheetName val="자재일위(경)"/>
      <sheetName val="실행기고및 투입현황(총괄)"/>
      <sheetName val="제출내역 (2)"/>
      <sheetName val="수납몸통"/>
      <sheetName val="기성내역서표지"/>
      <sheetName val="간지"/>
      <sheetName val="ARCH개략"/>
      <sheetName val="EQUIP 개략내역서"/>
      <sheetName val="UG&amp;PAV (개략내역서)"/>
      <sheetName val="창운"/>
      <sheetName val="EQUIP"/>
      <sheetName val="동서실행예산"/>
      <sheetName val="DNT견적"/>
      <sheetName val="별표 "/>
      <sheetName val="단가집계목록"/>
      <sheetName val="참조 (2)"/>
      <sheetName val="예산서"/>
      <sheetName val="재료비노무비"/>
      <sheetName val="단관데이터"/>
      <sheetName val="이형관데이터"/>
      <sheetName val="공량산출서"/>
      <sheetName val="토지가격산출"/>
      <sheetName val="AC포장수량"/>
      <sheetName val="슬래브"/>
      <sheetName val="99노임단가"/>
      <sheetName val="결재갑지"/>
      <sheetName val="0226"/>
      <sheetName val="도근좌표"/>
      <sheetName val="법곡리"/>
      <sheetName val="A1"/>
      <sheetName val="단가최종"/>
      <sheetName val="연습"/>
      <sheetName val="내역서(삼호)"/>
      <sheetName val="도봉2지구"/>
      <sheetName val="말고개터널조명전압강하"/>
      <sheetName val="단가일람표"/>
      <sheetName val="잡철물"/>
      <sheetName val="FOOD COURT 천정 뿜칠 배기 철거후 재시공"/>
      <sheetName val="7단가"/>
      <sheetName val="중집계"/>
      <sheetName val="참고"/>
      <sheetName val="전문품의"/>
      <sheetName val="전기집계표"/>
      <sheetName val="산출서"/>
      <sheetName val="2008년상반기"/>
      <sheetName val="소총괄표1"/>
      <sheetName val="부대tu"/>
      <sheetName val="증감내역서"/>
      <sheetName val="기성내역서(토목)"/>
      <sheetName val="별제권_정리담보권1"/>
      <sheetName val="단가대비"/>
      <sheetName val="98NS-N"/>
      <sheetName val="소야공정계획표"/>
      <sheetName val="45,46"/>
      <sheetName val="배서어음명세서"/>
      <sheetName val="노임9월"/>
      <sheetName val="2003상반기노舓⾢_x0005_"/>
      <sheetName val="월현황(내자)"/>
      <sheetName val="문화가격표"/>
      <sheetName val="직공비"/>
      <sheetName val="수량산출서-2"/>
      <sheetName val="범례_(2)2"/>
      <sheetName val="노원열병합__건축공사기성내역서2"/>
      <sheetName val="단가_및_재료비2"/>
      <sheetName val="unit_42"/>
      <sheetName val="_갑지2"/>
      <sheetName val="일_위_대_가_표2"/>
      <sheetName val="단가표_(2)2"/>
      <sheetName val="출력은_금물2"/>
      <sheetName val="수목데이타_2"/>
      <sheetName val="안양동교_1안2"/>
      <sheetName val="할증_2"/>
      <sheetName val="광양_3기_유입수2"/>
      <sheetName val="중기조종사_단위단가2"/>
      <sheetName val="sheet1_(2)1"/>
      <sheetName val="BSD__2_1"/>
      <sheetName val="4_일위대가목차1"/>
      <sheetName val="일위대가_1"/>
      <sheetName val="2_냉난방설비공사1"/>
      <sheetName val="7_자동제어공사1"/>
      <sheetName val="직원_인적급여_카드1"/>
      <sheetName val="을_1"/>
      <sheetName val="을_2"/>
      <sheetName val="전차선로_물량표"/>
      <sheetName val="실행내역_"/>
      <sheetName val="2000,9월_일위"/>
      <sheetName val="1_우편집중내역서"/>
      <sheetName val="조도계산서_(도서)"/>
      <sheetName val="3_하중산정4_지지력"/>
      <sheetName val="단__가__대__비__표"/>
      <sheetName val="일__위__대__가__목__록"/>
      <sheetName val="2_대외공문"/>
      <sheetName val="노무비_근거"/>
      <sheetName val="기타_정보통신공사"/>
      <sheetName val="건축공사_집계표"/>
      <sheetName val="06_일위대가목록"/>
      <sheetName val="변압기_및_발전기_용량"/>
      <sheetName val="G_R300경비"/>
      <sheetName val="견적_(2)"/>
      <sheetName val="1차_내역서"/>
      <sheetName val="노임_단가"/>
      <sheetName val="설계명세서_(장비)"/>
      <sheetName val="전선_및_전선관"/>
      <sheetName val="단가_"/>
      <sheetName val="경율산정_XLS"/>
      <sheetName val="단위가격"/>
      <sheetName val="이름정의"/>
      <sheetName val="상하차비용(기계상차)"/>
      <sheetName val="수간보호"/>
      <sheetName val="중기 목록표"/>
      <sheetName val="상호참고자료"/>
      <sheetName val="발주처자료입력"/>
      <sheetName val="회사기본자료"/>
      <sheetName val="하자보증자료"/>
      <sheetName val="내역서(금차분) (2)"/>
      <sheetName val="월명지여방"/>
      <sheetName val="시중노임(공사)"/>
      <sheetName val="샌딩 에폭시 도장"/>
      <sheetName val="스텐문틀설치"/>
      <sheetName val="일반문틀 설치"/>
      <sheetName val="맨홀수량산출"/>
      <sheetName val="2월분"/>
      <sheetName val="1공구내역서(1)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1 (3)"/>
      <sheetName val="Sheet2 (3)"/>
      <sheetName val="Sheet3 (3)"/>
      <sheetName val="Sheet1 (2)"/>
      <sheetName val="DANG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 (2)"/>
      <sheetName val="xxxxxx"/>
      <sheetName val="KANJI"/>
      <sheetName val="총괄"/>
      <sheetName val="상부"/>
      <sheetName val="SLAB"/>
      <sheetName val="교대"/>
      <sheetName val="ABUT1"/>
      <sheetName val="ABUT2"/>
      <sheetName val="교각"/>
      <sheetName val="PIER1"/>
      <sheetName val="PIER2"/>
      <sheetName val="PIER3"/>
      <sheetName val="옹벽"/>
      <sheetName val="KYO"/>
      <sheetName val="철근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화산공정"/>
      <sheetName val="산출근거"/>
      <sheetName val="관급자재"/>
      <sheetName val="점검총괄"/>
      <sheetName val="요율"/>
      <sheetName val="산수배수"/>
      <sheetName val="수문일위1"/>
      <sheetName val="전체"/>
      <sheetName val="DANGA"/>
      <sheetName val="실행철강하도"/>
      <sheetName val="(당평)자재"/>
      <sheetName val="Sheet1"/>
      <sheetName val="품셈"/>
      <sheetName val="Sheet2"/>
      <sheetName val="노임단가"/>
      <sheetName val="내역"/>
      <sheetName val="자재대"/>
      <sheetName val="일위대가"/>
      <sheetName val="측량요율"/>
      <sheetName val="당초명세(평)"/>
      <sheetName val="경율산정.XLS"/>
      <sheetName val="단가산출"/>
      <sheetName val="ABUT수량-A1"/>
      <sheetName val="일위목록"/>
      <sheetName val="#REF"/>
      <sheetName val="용수지선토적"/>
      <sheetName val="1공구산출내역서"/>
      <sheetName val="자재운반단가일람표"/>
      <sheetName val="총괄표"/>
      <sheetName val="남평내역"/>
      <sheetName val="건축공사"/>
      <sheetName val="지급자재"/>
      <sheetName val="T13(P68~72,78)"/>
      <sheetName val="A LINE"/>
      <sheetName val="가로등기초"/>
      <sheetName val="1,2공구원가계산서"/>
      <sheetName val="산출내역서"/>
      <sheetName val="평야부총"/>
      <sheetName val="2공구산출내역"/>
      <sheetName val="1공구원가계산서"/>
      <sheetName val="유입량"/>
      <sheetName val="조건표"/>
      <sheetName val="재료비"/>
      <sheetName val="상세내역"/>
      <sheetName val="철거산출근거"/>
      <sheetName val="수배전(갑)"/>
      <sheetName val="1공구원가叄㽏쇣"/>
      <sheetName val="일  위  대  가  목  록"/>
      <sheetName val="중기사용료 (2)"/>
      <sheetName val="일위"/>
      <sheetName val="DATE"/>
      <sheetName val="제수변수량"/>
      <sheetName val="조명시설"/>
      <sheetName val="설비"/>
      <sheetName val="도로토적"/>
      <sheetName val="하남내역"/>
      <sheetName val="내역표지"/>
      <sheetName val="배수공"/>
      <sheetName val="수로교총재료집계"/>
      <sheetName val="산출내역서집계표"/>
      <sheetName val="2"/>
      <sheetName val="맨홀수량산출(A-LINE)"/>
      <sheetName val="일위대가목록"/>
      <sheetName val="터파기및재료"/>
      <sheetName val="직노"/>
      <sheetName val="1"/>
      <sheetName val="물가"/>
      <sheetName val="단가산출_목록"/>
      <sheetName val="일위대가_목록"/>
      <sheetName val="Macro1"/>
      <sheetName val="위치조서"/>
      <sheetName val="집계"/>
      <sheetName val="개거총"/>
      <sheetName val="간접비계산"/>
      <sheetName val="이티토공총"/>
      <sheetName val="목차"/>
      <sheetName val="노무비 근거"/>
      <sheetName val="내역서"/>
      <sheetName val="조건표 (2)"/>
      <sheetName val="가스"/>
      <sheetName val="xxxxxx"/>
      <sheetName val="Sheet1 (2)"/>
      <sheetName val="제경비율"/>
      <sheetName val="이티입력"/>
      <sheetName val="사  업  비  수  지  예  산  서"/>
      <sheetName val="날개벽수량표"/>
      <sheetName val="오수관로(터파기)"/>
      <sheetName val="만봉용지매수비(총괄)"/>
    </sheetNames>
    <definedNames>
      <definedName name="입력완료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본"/>
      <sheetName val="가공"/>
      <sheetName val="1차선정(07)"/>
      <sheetName val="착수불비(07)"/>
      <sheetName val="코드(공사)"/>
      <sheetName val="06미선정"/>
      <sheetName val="06선정"/>
      <sheetName val="실적코드(공사)"/>
      <sheetName val="코드(시군)"/>
      <sheetName val="05미선정"/>
      <sheetName val="05선정"/>
      <sheetName val="1종표준코드"/>
      <sheetName val="재료값"/>
      <sheetName val="1차답사총괄"/>
    </sheetNames>
    <sheetDataSet>
      <sheetData sheetId="0">
        <row r="6">
          <cell r="C6" t="str">
            <v>매화</v>
          </cell>
        </row>
        <row r="7">
          <cell r="C7" t="str">
            <v>소래</v>
          </cell>
        </row>
        <row r="8">
          <cell r="C8" t="str">
            <v>칠리</v>
          </cell>
        </row>
        <row r="9">
          <cell r="C9" t="str">
            <v>하일</v>
          </cell>
        </row>
        <row r="10">
          <cell r="C10" t="str">
            <v>미산</v>
          </cell>
        </row>
        <row r="11">
          <cell r="C11" t="str">
            <v>농촌</v>
          </cell>
        </row>
        <row r="12">
          <cell r="C12" t="str">
            <v>거청</v>
          </cell>
        </row>
        <row r="13">
          <cell r="C13" t="str">
            <v>고다리</v>
          </cell>
        </row>
        <row r="14">
          <cell r="C14" t="str">
            <v>고잔</v>
          </cell>
        </row>
        <row r="15">
          <cell r="C15" t="str">
            <v>광천</v>
          </cell>
        </row>
        <row r="16">
          <cell r="C16" t="str">
            <v>궁리</v>
          </cell>
        </row>
        <row r="17">
          <cell r="C17" t="str">
            <v>동막</v>
          </cell>
        </row>
        <row r="18">
          <cell r="C18" t="str">
            <v>봉골</v>
          </cell>
        </row>
        <row r="19">
          <cell r="C19" t="str">
            <v>소쇄비</v>
          </cell>
        </row>
        <row r="20">
          <cell r="C20" t="str">
            <v>울성</v>
          </cell>
        </row>
        <row r="21">
          <cell r="C21" t="str">
            <v>월곡</v>
          </cell>
        </row>
      </sheetData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근거"/>
      <sheetName val="깨기집계"/>
      <sheetName val="주택"/>
      <sheetName val="부대"/>
      <sheetName val="Sheet2"/>
      <sheetName val="Sheet1"/>
      <sheetName val="동화지구 구조물께기"/>
      <sheetName val="원본"/>
    </sheetNames>
    <sheetDataSet>
      <sheetData sheetId="0" refreshError="1">
        <row r="17">
          <cell r="J17">
            <v>0.2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내역"/>
      <sheetName val="표지"/>
      <sheetName val="특기"/>
      <sheetName val="원가"/>
      <sheetName val="내역 (2)"/>
      <sheetName val="일위대가표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HMEN"/>
      <sheetName val="#REF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내역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수정내역"/>
      <sheetName val="일위대가표"/>
      <sheetName val="일위대가"/>
      <sheetName val="실행내역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#REF"/>
      <sheetName val="기본일위"/>
      <sheetName val="J直材4"/>
      <sheetName val="I一般比"/>
      <sheetName val="차수공개요"/>
      <sheetName val="내역"/>
      <sheetName val="기초자료"/>
      <sheetName val="공사비총괄표"/>
      <sheetName val="현장"/>
      <sheetName val="예산M11A"/>
      <sheetName val="골재산출"/>
      <sheetName val="MAIN_TABLE"/>
      <sheetName val="백암비스타내역"/>
      <sheetName val="5공철탑검토표"/>
      <sheetName val="4공철탑검토"/>
      <sheetName val="조명율표"/>
      <sheetName val="재료"/>
      <sheetName val="기본단가표"/>
      <sheetName val="영창26"/>
      <sheetName val="총괄표"/>
      <sheetName val="출자한도"/>
      <sheetName val="건축내역"/>
      <sheetName val="일대-1"/>
      <sheetName val="101동"/>
      <sheetName val="2000년1차"/>
      <sheetName val="2000전체분"/>
      <sheetName val="3BL공동구 수량"/>
      <sheetName val="교통대책내역"/>
      <sheetName val="KKK"/>
      <sheetName val="공사개요(서광주)"/>
      <sheetName val="단가조사"/>
      <sheetName val="식재인부"/>
      <sheetName val="AIR SHOWER(3인용)"/>
      <sheetName val="실행"/>
      <sheetName val="설계서"/>
      <sheetName val="N賃率-職"/>
      <sheetName val="청곡지선입력"/>
      <sheetName val="CTEMCOST"/>
      <sheetName val="교각별철근수량집계표"/>
      <sheetName val="본공사"/>
      <sheetName val="설직재-1"/>
      <sheetName val="자료"/>
      <sheetName val="적용토목"/>
      <sheetName val="요율"/>
      <sheetName val="갑지"/>
      <sheetName val="기초내역서"/>
      <sheetName val="수량산출"/>
      <sheetName val="대가목록표"/>
      <sheetName val="산출내역서"/>
      <sheetName val="대공종"/>
      <sheetName val="경산"/>
      <sheetName val="본체"/>
      <sheetName val="LF자재단가"/>
      <sheetName val="갑지(추정)"/>
      <sheetName val="단가산출"/>
      <sheetName val="산근"/>
      <sheetName val="식생블럭단위수량"/>
      <sheetName val="노임,재료비"/>
      <sheetName val="단중표"/>
      <sheetName val="위생설비"/>
      <sheetName val="철탑공사"/>
      <sheetName val="목록"/>
      <sheetName val="금액내역서"/>
      <sheetName val="Customer Databas"/>
      <sheetName val="스포회원매출"/>
      <sheetName val="산출근거"/>
      <sheetName val="지질조사"/>
      <sheetName val="코드표"/>
      <sheetName val="당초"/>
      <sheetName val="자재단가"/>
      <sheetName val="중기"/>
      <sheetName val="노임"/>
      <sheetName val="NYS"/>
      <sheetName val="특외대"/>
      <sheetName val="일위대가목차"/>
      <sheetName val="물가자료"/>
      <sheetName val="교수설계"/>
      <sheetName val="96정변2"/>
      <sheetName val="토공(우물통,기타) "/>
      <sheetName val="재료비노무비"/>
      <sheetName val="공정율"/>
      <sheetName val="pldt"/>
      <sheetName val="건집"/>
      <sheetName val="건축"/>
      <sheetName val="기설집"/>
      <sheetName val="설집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데이타"/>
      <sheetName val="DATA"/>
      <sheetName val="RE9604"/>
      <sheetName val="하도급원가계산총괄표(식재)"/>
      <sheetName val="노무비"/>
      <sheetName val="율촌법률사무소2내역"/>
      <sheetName val="공사직종별노임"/>
      <sheetName val="1.설계조건"/>
      <sheetName val="토공 total"/>
      <sheetName val="조명시설"/>
      <sheetName val=" HIT-&gt;HMC 견적(3900)"/>
      <sheetName val="asd"/>
      <sheetName val="6PILE  (돌출)"/>
      <sheetName val="내역(원안-대안)"/>
      <sheetName val="Sheet5"/>
      <sheetName val="사다리"/>
      <sheetName val="CIVIL4"/>
      <sheetName val="일위(철거)"/>
      <sheetName val="102역사"/>
      <sheetName val="예산"/>
      <sheetName val="견적"/>
      <sheetName val="원가 (2)"/>
      <sheetName val="지하"/>
      <sheetName val="수주추정"/>
      <sheetName val="전기일위목록"/>
      <sheetName val="공통가설공사"/>
      <sheetName val="카메라"/>
      <sheetName val="도급기성"/>
      <sheetName val="설비단가표"/>
      <sheetName val="당진1,2호기전선관설치및접지4차공사내역서-을지"/>
      <sheetName val="기술부대조건"/>
      <sheetName val="내역서2안"/>
      <sheetName val="특별땅고르기"/>
      <sheetName val="데리네이타현황"/>
      <sheetName val="DATE"/>
      <sheetName val="기계경비(시간당)"/>
      <sheetName val="조경일람"/>
      <sheetName val="표지"/>
      <sheetName val="Sheet6"/>
      <sheetName val="48전력선로일위"/>
      <sheetName val="단가표"/>
      <sheetName val="LEGEND"/>
      <sheetName val="오수공수량집계표"/>
      <sheetName val="연부97-1"/>
      <sheetName val="조건표"/>
      <sheetName val="자갈,시멘트,모래산출"/>
      <sheetName val="시설물기초"/>
      <sheetName val=" 냉각수펌프"/>
      <sheetName val="AHU집계"/>
      <sheetName val="ELEC"/>
      <sheetName val="9GNG운반"/>
      <sheetName val="공조기휀"/>
      <sheetName val="내역서(중수)"/>
      <sheetName val="CAT_5"/>
      <sheetName val="단가비교표_공통1"/>
      <sheetName val="유기공정"/>
      <sheetName val="일위대가1"/>
      <sheetName val="6호기"/>
      <sheetName val="내역서(기성청구)"/>
      <sheetName val="청주(철골발주의뢰서)"/>
      <sheetName val="수량총괄"/>
      <sheetName val="산출-설비"/>
      <sheetName val="전선 및 전선관"/>
      <sheetName val="원가계산서"/>
      <sheetName val="입찰안"/>
      <sheetName val="노무,재료"/>
      <sheetName val="본체철근표"/>
      <sheetName val="견적서"/>
      <sheetName val="Sheet7(ㅅ)"/>
      <sheetName val="제작비추산총괄표"/>
      <sheetName val="갑"/>
      <sheetName val="철거산출근거"/>
      <sheetName val="아파트건축"/>
      <sheetName val="시멘트"/>
      <sheetName val="N賃率_職"/>
      <sheetName val="금액집계"/>
      <sheetName val="내역서 "/>
      <sheetName val="노무비단가"/>
      <sheetName val="내역서1"/>
      <sheetName val="200"/>
      <sheetName val="INPUT"/>
      <sheetName val="약품공급2"/>
      <sheetName val="공통가설"/>
      <sheetName val="간접1"/>
      <sheetName val="장비가동"/>
      <sheetName val="도급견적가"/>
      <sheetName val="guard(mac)"/>
      <sheetName val="부대"/>
      <sheetName val="일위CODE"/>
      <sheetName val="gyun"/>
      <sheetName val="Baby일위대가"/>
      <sheetName val="을지"/>
      <sheetName val="상가분양"/>
      <sheetName val="배수내역"/>
      <sheetName val="기흥하도용"/>
      <sheetName val="부대공Ⅱ"/>
      <sheetName val="3본사"/>
      <sheetName val="설_(3)"/>
      <sheetName val="설_(2)"/>
      <sheetName val="3BL공동구_수량"/>
      <sheetName val="001"/>
      <sheetName val="단위내역서"/>
      <sheetName val="공사개요"/>
      <sheetName val="제-노임"/>
      <sheetName val="제직재"/>
      <sheetName val="역공종"/>
      <sheetName val="총수량집계표"/>
      <sheetName val="주beam"/>
      <sheetName val="단"/>
      <sheetName val="대치판정"/>
      <sheetName val="원가서"/>
      <sheetName val="기계공사비집계(원안)"/>
      <sheetName val="물량표"/>
      <sheetName val="2000년 공정표"/>
      <sheetName val="설계조건"/>
      <sheetName val="통합집계표"/>
      <sheetName val="공사착공계"/>
      <sheetName val="부하자료"/>
      <sheetName val="첨부1"/>
      <sheetName val="국내"/>
      <sheetName val="내역서 제출"/>
      <sheetName val="sub"/>
      <sheetName val="기타 정보통신공사"/>
      <sheetName val="원본"/>
      <sheetName val="찍기"/>
      <sheetName val="물량입력"/>
      <sheetName val="E총15"/>
      <sheetName val="별표"/>
      <sheetName val="AIR_SHOWER(3인용)"/>
      <sheetName val="Customer_Databas"/>
      <sheetName val="토공(우물통,기타)_"/>
      <sheetName val="원가_(2)"/>
      <sheetName val="_HIT-&gt;HMC_견적(3900)"/>
      <sheetName val="노무비 근거"/>
      <sheetName val="직공비"/>
      <sheetName val="퍼스트"/>
      <sheetName val="유림콘도"/>
      <sheetName val="그림"/>
      <sheetName val="그림2"/>
      <sheetName val="토공"/>
      <sheetName val="내역관리1"/>
      <sheetName val="저"/>
      <sheetName val="직접공사비"/>
      <sheetName val="토공집계표"/>
      <sheetName val="단가일람"/>
      <sheetName val="BID"/>
      <sheetName val="일위대가(1)"/>
      <sheetName val="교각1"/>
      <sheetName val="민감도"/>
      <sheetName val="터파기및재료"/>
      <sheetName val="단재적표"/>
      <sheetName val="1공구산출내역서"/>
      <sheetName val="토공_total"/>
      <sheetName val="노(97_1,97_9,98_1)"/>
      <sheetName val="6PILE__(돌출)"/>
      <sheetName val="적용단위길이"/>
      <sheetName val="피벗테이블데이터분석"/>
      <sheetName val="노 무 비"/>
      <sheetName val="일위"/>
      <sheetName val="AHU-01"/>
      <sheetName val="공사입찰정보입력"/>
      <sheetName val="연습"/>
      <sheetName val="계약서"/>
      <sheetName val="갑지1"/>
      <sheetName val="내역(설계)"/>
      <sheetName val="COST"/>
      <sheetName val="중기일위대가"/>
      <sheetName val="반포2차"/>
      <sheetName val="봉방동근생"/>
      <sheetName val="ITEM"/>
      <sheetName val="내역표지"/>
      <sheetName val="백룡교차로"/>
      <sheetName val="산정교차로"/>
      <sheetName val="신영교차로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지점장"/>
      <sheetName val="연결관암거"/>
      <sheetName val="소비자가"/>
      <sheetName val="일위대가목록"/>
      <sheetName val="일위_파일"/>
      <sheetName val="일위(PANEL)"/>
      <sheetName val="효성CB 1P기초"/>
      <sheetName val="계수시트"/>
      <sheetName val="램머"/>
      <sheetName val="경영상태"/>
      <sheetName val="적용건축"/>
      <sheetName val="차액보증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별표 "/>
      <sheetName val="일반전기C"/>
      <sheetName val="부대내역"/>
      <sheetName val="세골재  T2 변경 현황"/>
      <sheetName val="직재"/>
      <sheetName val="현장관리비"/>
      <sheetName val="개요"/>
      <sheetName val="노임단가(08.01)"/>
      <sheetName val="Inst."/>
      <sheetName val="JUCKEYK"/>
      <sheetName val="손익분석"/>
      <sheetName val="갑지.을지"/>
      <sheetName val="실행철강하도"/>
      <sheetName val="현장관리비참조"/>
      <sheetName val="자재표"/>
      <sheetName val="예가표"/>
      <sheetName val="건축원가"/>
      <sheetName val="#3_일위대가목록"/>
      <sheetName val="Macro1"/>
      <sheetName val="신우"/>
      <sheetName val="전체"/>
      <sheetName val="A 견적"/>
      <sheetName val="지급자재"/>
      <sheetName val="7.환경"/>
      <sheetName val="암거단위"/>
      <sheetName val="3.2제조설비"/>
      <sheetName val="01상노임"/>
      <sheetName val="단위단가"/>
      <sheetName val="세부내역서(전기)"/>
      <sheetName val="수량산출(생반)"/>
      <sheetName val="단가대비표 (3)"/>
      <sheetName val="을"/>
      <sheetName val="내역서적용수량"/>
      <sheetName val="가도공"/>
      <sheetName val="전기내역"/>
      <sheetName val="DATA테이블1 (2)"/>
      <sheetName val="날개벽수량표"/>
      <sheetName val="계측기"/>
      <sheetName val="출력은 금물"/>
      <sheetName val="일위대가(건축)"/>
      <sheetName val="단가 "/>
      <sheetName val="COVER"/>
      <sheetName val="ESCO개보수공사"/>
      <sheetName val="총괄내역"/>
      <sheetName val="하이테콤직원"/>
      <sheetName val="품셈"/>
      <sheetName val="입력변수"/>
      <sheetName val="건축기계설비표선정수장"/>
      <sheetName val="도담구내 개소별 명세"/>
      <sheetName val="국내조달(통합-1)"/>
      <sheetName val="작성"/>
      <sheetName val="간접비"/>
      <sheetName val="청도공장"/>
      <sheetName val="구리토평1전기"/>
      <sheetName val="C.전기공사"/>
      <sheetName val="J-EQ"/>
      <sheetName val="2공구산출내역"/>
      <sheetName val="기초일위"/>
      <sheetName val="간접비계산"/>
      <sheetName val="유림총괄"/>
      <sheetName val="접지수량"/>
      <sheetName val="선급금신청서"/>
      <sheetName val="상행-교대(A1-A2)"/>
      <sheetName val="국도접속 차도부수량"/>
      <sheetName val="기성내역"/>
      <sheetName val="주차구획선수량"/>
      <sheetName val="품셈TABLE"/>
      <sheetName val="재료할증"/>
      <sheetName val="단위수량산출"/>
      <sheetName val="낙찰표"/>
      <sheetName val="PIPING"/>
      <sheetName val="참조자료"/>
      <sheetName val="조명일위"/>
      <sheetName val="개별직종노임단가(2003.9)"/>
      <sheetName val="실행내역 (2)"/>
      <sheetName val="공정코드"/>
      <sheetName val="처리단락"/>
      <sheetName val="건축부하"/>
      <sheetName val="약전닥트"/>
      <sheetName val="일지-H"/>
      <sheetName val="김포IO"/>
      <sheetName val="LD"/>
      <sheetName val="FA설치명세"/>
      <sheetName val="철근중량"/>
      <sheetName val="터널조도"/>
      <sheetName val="가설공사"/>
      <sheetName val="전기"/>
      <sheetName val="인적사항"/>
      <sheetName val="기초목록"/>
      <sheetName val="단가(자재)"/>
      <sheetName val="16-1"/>
      <sheetName val="일위목록"/>
      <sheetName val="산출0"/>
      <sheetName val="금융비용"/>
      <sheetName val="콘크리트"/>
      <sheetName val="총괄집계표"/>
      <sheetName val="오동"/>
      <sheetName val="대조"/>
      <sheetName val="나한"/>
      <sheetName val="설계"/>
      <sheetName val="입상내역"/>
      <sheetName val="청곡지거입력"/>
      <sheetName val="입력"/>
      <sheetName val="&lt;--"/>
      <sheetName val="토공총"/>
      <sheetName val="빌딩 안내"/>
      <sheetName val="내역전기"/>
      <sheetName val="견적(100%)"/>
      <sheetName val="기초자료입력"/>
      <sheetName val="옥외계측"/>
      <sheetName val="공사추진현황"/>
      <sheetName val="건설기계사용료목록"/>
      <sheetName val="단가조사서"/>
      <sheetName val="unitpric"/>
      <sheetName val="청곡지선토공총"/>
      <sheetName val="수량이동"/>
      <sheetName val="Sheet1 (2)"/>
      <sheetName val="도로일위대가표"/>
      <sheetName val="원가총괄"/>
      <sheetName val="(1)본선수량집계"/>
      <sheetName val="1000 DB구축 부표"/>
      <sheetName val="CT "/>
      <sheetName val="발신정보"/>
      <sheetName val="기초대가"/>
      <sheetName val="조도계산서 (도서)"/>
      <sheetName val="명세서"/>
      <sheetName val="맨홀수량산출"/>
      <sheetName val="재집"/>
      <sheetName val="조명율"/>
      <sheetName val="유림골조"/>
      <sheetName val="변경내역(전체)"/>
      <sheetName val="20관리비율"/>
      <sheetName val="전기2005"/>
      <sheetName val="통신2005"/>
      <sheetName val="98지급계획"/>
      <sheetName val="자료입력"/>
      <sheetName val="철콘"/>
      <sheetName val="내역서중"/>
      <sheetName val="교각계산"/>
      <sheetName val="직접노무"/>
      <sheetName val="직접재료"/>
      <sheetName val="표  지"/>
      <sheetName val="분전반"/>
      <sheetName val="수목표준대가"/>
      <sheetName val="Total"/>
      <sheetName val="예산총괄"/>
      <sheetName val="CODE"/>
      <sheetName val="인공"/>
      <sheetName val="도급자재"/>
      <sheetName val="패널"/>
      <sheetName val="간접(90)"/>
      <sheetName val="품셈총괄"/>
      <sheetName val="표층포설및다짐"/>
      <sheetName val="투찰가"/>
      <sheetName val="공문"/>
      <sheetName val="설_(3)1"/>
      <sheetName val="설_(2)1"/>
      <sheetName val="3BL공동구_수량1"/>
      <sheetName val="1_설계조건"/>
      <sheetName val="_냉각수펌프"/>
      <sheetName val="2000년_공정표"/>
      <sheetName val="노무비_근거"/>
      <sheetName val="전선_및_전선관"/>
      <sheetName val="효성CB_1P기초"/>
      <sheetName val="내역서_제출"/>
      <sheetName val="0Title"/>
      <sheetName val="추가예산"/>
      <sheetName val="화재 탐지 설비"/>
      <sheetName val="DB"/>
      <sheetName val="공연,전시"/>
      <sheetName val="s.v"/>
      <sheetName val="보증수수료산출"/>
      <sheetName val="ABUT수량-A1"/>
      <sheetName val="工관리비율"/>
      <sheetName val="工완성공사율"/>
      <sheetName val="세부내역서"/>
      <sheetName val="정거장 설계조건"/>
      <sheetName val="물가시세"/>
      <sheetName val="부하"/>
      <sheetName val="주요기준"/>
      <sheetName val="제경비율"/>
      <sheetName val="기본가정"/>
      <sheetName val="자재단가비교표"/>
      <sheetName val="단가대비표"/>
      <sheetName val="b_balju"/>
      <sheetName val="인공산출"/>
      <sheetName val="노무단가산정"/>
      <sheetName val="2000.05"/>
      <sheetName val="구의33고"/>
      <sheetName val="구성1"/>
      <sheetName val="구성2"/>
      <sheetName val="구성3"/>
      <sheetName val="구성4"/>
      <sheetName val="도급내역서(재노경)"/>
      <sheetName val="와동수량"/>
      <sheetName val="직원현황"/>
      <sheetName val="ELECTRIC"/>
      <sheetName val="99년하반기"/>
      <sheetName val="말뚝지지력산정"/>
      <sheetName val="철근집계"/>
      <sheetName val="COPING"/>
      <sheetName val="집"/>
      <sheetName val="간선계산"/>
      <sheetName val="계화배수"/>
      <sheetName val="예비용"/>
      <sheetName val="전기설계변경"/>
      <sheetName val="단가 및 재료비"/>
      <sheetName val="1차 내역서"/>
      <sheetName val="현장경비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 refreshError="1"/>
      <sheetData sheetId="145"/>
      <sheetData sheetId="146"/>
      <sheetData sheetId="147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/>
      <sheetData sheetId="277"/>
      <sheetData sheetId="278"/>
      <sheetData sheetId="279"/>
      <sheetData sheetId="280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 refreshError="1"/>
      <sheetData sheetId="370"/>
      <sheetData sheetId="37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"/>
      <sheetName val="재료집계"/>
      <sheetName val="여방토적"/>
      <sheetName val="묘곡여방 철근"/>
      <sheetName val="DANGA"/>
      <sheetName val="실행철강하도"/>
      <sheetName val="순공사비"/>
      <sheetName val="제당공비"/>
      <sheetName val="여방공비"/>
      <sheetName val="복통공비"/>
      <sheetName val="사통공비"/>
      <sheetName val="이설공비"/>
      <sheetName val="제당재집1"/>
      <sheetName val="제당재집2"/>
      <sheetName val="여방재집"/>
      <sheetName val="복통재집"/>
      <sheetName val="사통재집"/>
      <sheetName val="이설재집"/>
      <sheetName val="일위대가"/>
      <sheetName val="여과지동"/>
      <sheetName val="기초자료"/>
      <sheetName val="계약용량(서포)"/>
      <sheetName val="우수관로(터파기)"/>
      <sheetName val="우수맨홀산출"/>
      <sheetName val="우수받이"/>
      <sheetName val="내역서"/>
      <sheetName val="200"/>
      <sheetName val="원가계산서"/>
      <sheetName val="내역서2안"/>
      <sheetName val="공통(20-91)"/>
      <sheetName val="단가"/>
      <sheetName val="부안일위"/>
      <sheetName val="평야부단가"/>
      <sheetName val="기본단가표"/>
      <sheetName val="공사비명세서"/>
      <sheetName val="조경일람"/>
      <sheetName val="VXXXXX"/>
      <sheetName val="청곡지선입력"/>
      <sheetName val="문학간접"/>
    </sheetNames>
    <sheetDataSet>
      <sheetData sheetId="0"/>
      <sheetData sheetId="1"/>
      <sheetData sheetId="2"/>
      <sheetData sheetId="3"/>
      <sheetData sheetId="4">
        <row r="4">
          <cell r="G4" t="str">
            <v>M2</v>
          </cell>
          <cell r="J4">
            <v>47507</v>
          </cell>
        </row>
        <row r="5">
          <cell r="J5">
            <v>26464</v>
          </cell>
        </row>
        <row r="6">
          <cell r="J6">
            <v>33867</v>
          </cell>
        </row>
        <row r="7">
          <cell r="J7">
            <v>2564</v>
          </cell>
        </row>
        <row r="8">
          <cell r="J8">
            <v>2712</v>
          </cell>
        </row>
        <row r="9">
          <cell r="J9">
            <v>4198</v>
          </cell>
        </row>
        <row r="10">
          <cell r="J10">
            <v>794</v>
          </cell>
        </row>
        <row r="11">
          <cell r="J11">
            <v>953</v>
          </cell>
        </row>
        <row r="12">
          <cell r="J12">
            <v>953</v>
          </cell>
        </row>
        <row r="13">
          <cell r="J13">
            <v>953</v>
          </cell>
        </row>
        <row r="14">
          <cell r="J14">
            <v>953</v>
          </cell>
        </row>
        <row r="15">
          <cell r="J15">
            <v>953</v>
          </cell>
        </row>
        <row r="16">
          <cell r="J16">
            <v>953</v>
          </cell>
        </row>
        <row r="17">
          <cell r="J17">
            <v>953</v>
          </cell>
        </row>
        <row r="18">
          <cell r="J18">
            <v>953</v>
          </cell>
        </row>
        <row r="19">
          <cell r="J19">
            <v>953</v>
          </cell>
        </row>
        <row r="20">
          <cell r="J20">
            <v>953</v>
          </cell>
        </row>
        <row r="21">
          <cell r="J21">
            <v>568</v>
          </cell>
        </row>
        <row r="22">
          <cell r="J22">
            <v>179</v>
          </cell>
        </row>
        <row r="23">
          <cell r="J23">
            <v>1197</v>
          </cell>
        </row>
        <row r="24">
          <cell r="J24">
            <v>378</v>
          </cell>
        </row>
        <row r="25">
          <cell r="J25">
            <v>571</v>
          </cell>
        </row>
        <row r="26">
          <cell r="J26">
            <v>1777</v>
          </cell>
        </row>
        <row r="27">
          <cell r="J27">
            <v>571</v>
          </cell>
        </row>
        <row r="28">
          <cell r="J28">
            <v>1777</v>
          </cell>
        </row>
        <row r="29">
          <cell r="J29">
            <v>571</v>
          </cell>
        </row>
        <row r="30">
          <cell r="J30">
            <v>1777</v>
          </cell>
        </row>
        <row r="31">
          <cell r="J31">
            <v>21461</v>
          </cell>
        </row>
        <row r="32">
          <cell r="J32">
            <v>32539</v>
          </cell>
        </row>
        <row r="33">
          <cell r="J33">
            <v>36523</v>
          </cell>
        </row>
        <row r="34">
          <cell r="J34">
            <v>69062</v>
          </cell>
        </row>
        <row r="35">
          <cell r="J35">
            <v>13815</v>
          </cell>
        </row>
        <row r="36">
          <cell r="J36">
            <v>16984</v>
          </cell>
        </row>
        <row r="37">
          <cell r="J37">
            <v>16304</v>
          </cell>
        </row>
        <row r="38">
          <cell r="J38">
            <v>45457</v>
          </cell>
        </row>
        <row r="39">
          <cell r="J39">
            <v>30073</v>
          </cell>
        </row>
        <row r="40">
          <cell r="J40">
            <v>0</v>
          </cell>
        </row>
        <row r="41">
          <cell r="J41">
            <v>880</v>
          </cell>
        </row>
        <row r="42">
          <cell r="J42">
            <v>455</v>
          </cell>
        </row>
        <row r="43">
          <cell r="J43">
            <v>726</v>
          </cell>
        </row>
        <row r="44">
          <cell r="J44">
            <v>1012</v>
          </cell>
        </row>
        <row r="45">
          <cell r="J45">
            <v>292</v>
          </cell>
        </row>
        <row r="46">
          <cell r="J46">
            <v>729</v>
          </cell>
        </row>
        <row r="47">
          <cell r="J47">
            <v>963</v>
          </cell>
        </row>
        <row r="48">
          <cell r="J48">
            <v>687</v>
          </cell>
        </row>
        <row r="49">
          <cell r="J49">
            <v>1090</v>
          </cell>
        </row>
        <row r="50">
          <cell r="J50">
            <v>1525</v>
          </cell>
        </row>
        <row r="51">
          <cell r="J51">
            <v>204</v>
          </cell>
        </row>
        <row r="52">
          <cell r="J52">
            <v>284</v>
          </cell>
        </row>
        <row r="53">
          <cell r="J53">
            <v>353</v>
          </cell>
        </row>
        <row r="54">
          <cell r="J54">
            <v>151</v>
          </cell>
        </row>
        <row r="55">
          <cell r="J55">
            <v>116</v>
          </cell>
        </row>
        <row r="56">
          <cell r="J56">
            <v>129</v>
          </cell>
        </row>
        <row r="57">
          <cell r="J57">
            <v>157</v>
          </cell>
        </row>
        <row r="58">
          <cell r="J58">
            <v>87</v>
          </cell>
        </row>
        <row r="59">
          <cell r="J59">
            <v>112</v>
          </cell>
        </row>
        <row r="60">
          <cell r="J60">
            <v>87</v>
          </cell>
        </row>
        <row r="61">
          <cell r="J61">
            <v>255</v>
          </cell>
        </row>
        <row r="62">
          <cell r="J62">
            <v>124</v>
          </cell>
        </row>
        <row r="63">
          <cell r="J63">
            <v>95</v>
          </cell>
        </row>
        <row r="64">
          <cell r="J64">
            <v>114</v>
          </cell>
        </row>
        <row r="65">
          <cell r="J65">
            <v>286</v>
          </cell>
        </row>
        <row r="66">
          <cell r="J66">
            <v>93</v>
          </cell>
        </row>
        <row r="67">
          <cell r="J67">
            <v>0</v>
          </cell>
        </row>
        <row r="68">
          <cell r="J68">
            <v>93</v>
          </cell>
        </row>
        <row r="69">
          <cell r="J69">
            <v>151</v>
          </cell>
        </row>
        <row r="70">
          <cell r="J70">
            <v>0</v>
          </cell>
        </row>
        <row r="71">
          <cell r="J71">
            <v>52</v>
          </cell>
        </row>
        <row r="72">
          <cell r="J72">
            <v>93</v>
          </cell>
        </row>
        <row r="73">
          <cell r="J73">
            <v>184</v>
          </cell>
        </row>
        <row r="74">
          <cell r="J74">
            <v>20</v>
          </cell>
        </row>
        <row r="75">
          <cell r="J75">
            <v>70</v>
          </cell>
        </row>
        <row r="76">
          <cell r="J76">
            <v>130</v>
          </cell>
        </row>
        <row r="77">
          <cell r="J77">
            <v>591</v>
          </cell>
        </row>
        <row r="78">
          <cell r="J78">
            <v>50</v>
          </cell>
        </row>
        <row r="79">
          <cell r="J79">
            <v>160</v>
          </cell>
        </row>
        <row r="80">
          <cell r="J80">
            <v>197</v>
          </cell>
        </row>
        <row r="81">
          <cell r="J81">
            <v>253</v>
          </cell>
        </row>
        <row r="82">
          <cell r="J82">
            <v>203</v>
          </cell>
        </row>
        <row r="83">
          <cell r="J83">
            <v>369</v>
          </cell>
        </row>
        <row r="84">
          <cell r="J84">
            <v>445</v>
          </cell>
        </row>
        <row r="85">
          <cell r="J85">
            <v>227</v>
          </cell>
        </row>
        <row r="86">
          <cell r="J86">
            <v>729</v>
          </cell>
        </row>
        <row r="87">
          <cell r="J87">
            <v>552</v>
          </cell>
        </row>
        <row r="88">
          <cell r="J88">
            <v>337</v>
          </cell>
        </row>
        <row r="89">
          <cell r="J89">
            <v>266</v>
          </cell>
        </row>
        <row r="90">
          <cell r="J90">
            <v>287</v>
          </cell>
        </row>
        <row r="91">
          <cell r="J91">
            <v>475</v>
          </cell>
        </row>
        <row r="92">
          <cell r="J92">
            <v>600</v>
          </cell>
        </row>
        <row r="93">
          <cell r="J93">
            <v>552</v>
          </cell>
        </row>
        <row r="94">
          <cell r="J94">
            <v>407</v>
          </cell>
        </row>
        <row r="95">
          <cell r="J95">
            <v>352</v>
          </cell>
        </row>
        <row r="96">
          <cell r="J96">
            <v>452</v>
          </cell>
        </row>
        <row r="97">
          <cell r="J97">
            <v>1044</v>
          </cell>
        </row>
        <row r="98">
          <cell r="J98">
            <v>1058</v>
          </cell>
        </row>
        <row r="99">
          <cell r="J99">
            <v>1167</v>
          </cell>
        </row>
        <row r="100">
          <cell r="J100">
            <v>201</v>
          </cell>
        </row>
        <row r="101">
          <cell r="J101">
            <v>656</v>
          </cell>
        </row>
        <row r="102">
          <cell r="J102">
            <v>365</v>
          </cell>
        </row>
        <row r="103">
          <cell r="J103">
            <v>475</v>
          </cell>
        </row>
        <row r="104">
          <cell r="J104">
            <v>1615</v>
          </cell>
        </row>
        <row r="105">
          <cell r="J105">
            <v>1791</v>
          </cell>
        </row>
        <row r="106">
          <cell r="J106">
            <v>1062</v>
          </cell>
        </row>
        <row r="107">
          <cell r="J107">
            <v>1073</v>
          </cell>
        </row>
        <row r="108">
          <cell r="J108">
            <v>494</v>
          </cell>
        </row>
        <row r="109">
          <cell r="J109">
            <v>285</v>
          </cell>
        </row>
        <row r="110">
          <cell r="J110">
            <v>67</v>
          </cell>
        </row>
        <row r="111">
          <cell r="J111">
            <v>444</v>
          </cell>
        </row>
        <row r="112">
          <cell r="J112">
            <v>1444</v>
          </cell>
        </row>
        <row r="113">
          <cell r="J113">
            <v>1254</v>
          </cell>
        </row>
        <row r="114">
          <cell r="J114">
            <v>12107</v>
          </cell>
        </row>
        <row r="115">
          <cell r="J115">
            <v>12141</v>
          </cell>
        </row>
        <row r="116">
          <cell r="J116">
            <v>8314</v>
          </cell>
        </row>
        <row r="117">
          <cell r="J117">
            <v>147</v>
          </cell>
        </row>
        <row r="118">
          <cell r="J118">
            <v>8407</v>
          </cell>
        </row>
        <row r="119">
          <cell r="J119">
            <v>1454</v>
          </cell>
        </row>
        <row r="120">
          <cell r="J120">
            <v>6294</v>
          </cell>
        </row>
        <row r="121">
          <cell r="J121">
            <v>8</v>
          </cell>
        </row>
        <row r="122">
          <cell r="J122">
            <v>182</v>
          </cell>
        </row>
        <row r="123">
          <cell r="J123">
            <v>182</v>
          </cell>
        </row>
        <row r="124">
          <cell r="J124">
            <v>1375</v>
          </cell>
        </row>
        <row r="125">
          <cell r="J125">
            <v>201</v>
          </cell>
        </row>
        <row r="126">
          <cell r="J126">
            <v>1375</v>
          </cell>
        </row>
        <row r="127">
          <cell r="J127">
            <v>4410</v>
          </cell>
        </row>
        <row r="128">
          <cell r="J128">
            <v>1979</v>
          </cell>
        </row>
        <row r="129">
          <cell r="J129">
            <v>3118</v>
          </cell>
        </row>
        <row r="130">
          <cell r="J130">
            <v>0</v>
          </cell>
        </row>
        <row r="131">
          <cell r="J131">
            <v>3079</v>
          </cell>
        </row>
        <row r="132">
          <cell r="J132">
            <v>302551</v>
          </cell>
        </row>
        <row r="133">
          <cell r="J133">
            <v>257726</v>
          </cell>
        </row>
        <row r="134">
          <cell r="J134">
            <v>500</v>
          </cell>
        </row>
        <row r="135">
          <cell r="J135">
            <v>560</v>
          </cell>
        </row>
        <row r="136">
          <cell r="J136">
            <v>1991</v>
          </cell>
        </row>
        <row r="137">
          <cell r="J137">
            <v>1493</v>
          </cell>
        </row>
        <row r="138">
          <cell r="J138">
            <v>5520</v>
          </cell>
        </row>
        <row r="139">
          <cell r="J139">
            <v>6620</v>
          </cell>
        </row>
        <row r="140">
          <cell r="J140">
            <v>8120</v>
          </cell>
        </row>
        <row r="141">
          <cell r="J141">
            <v>40643</v>
          </cell>
        </row>
        <row r="142">
          <cell r="J142">
            <v>41140</v>
          </cell>
        </row>
        <row r="143">
          <cell r="J143">
            <v>41864</v>
          </cell>
        </row>
        <row r="144">
          <cell r="J144">
            <v>42361</v>
          </cell>
        </row>
        <row r="145">
          <cell r="J145">
            <v>37723</v>
          </cell>
        </row>
        <row r="146">
          <cell r="J146">
            <v>38220</v>
          </cell>
        </row>
        <row r="147">
          <cell r="J147">
            <v>33875</v>
          </cell>
        </row>
        <row r="148">
          <cell r="J148">
            <v>38592</v>
          </cell>
        </row>
        <row r="149">
          <cell r="J149">
            <v>33875</v>
          </cell>
        </row>
        <row r="150">
          <cell r="J150">
            <v>34372</v>
          </cell>
        </row>
        <row r="151">
          <cell r="J151">
            <v>32946</v>
          </cell>
        </row>
        <row r="152">
          <cell r="J152">
            <v>32946</v>
          </cell>
        </row>
        <row r="153">
          <cell r="J153">
            <v>41033</v>
          </cell>
        </row>
        <row r="154">
          <cell r="J154">
            <v>42751</v>
          </cell>
        </row>
        <row r="155">
          <cell r="J155">
            <v>34716</v>
          </cell>
        </row>
        <row r="156">
          <cell r="J156">
            <v>25771</v>
          </cell>
        </row>
        <row r="157">
          <cell r="J157">
            <v>113</v>
          </cell>
        </row>
        <row r="158">
          <cell r="J158">
            <v>43335</v>
          </cell>
        </row>
        <row r="159">
          <cell r="J159">
            <v>36921</v>
          </cell>
        </row>
        <row r="160">
          <cell r="J160">
            <v>28731</v>
          </cell>
        </row>
        <row r="161">
          <cell r="J161">
            <v>897</v>
          </cell>
        </row>
        <row r="162">
          <cell r="J162">
            <v>775</v>
          </cell>
        </row>
        <row r="163">
          <cell r="J163">
            <v>1446</v>
          </cell>
        </row>
        <row r="164">
          <cell r="J164">
            <v>2203</v>
          </cell>
        </row>
        <row r="165">
          <cell r="J165">
            <v>2961</v>
          </cell>
        </row>
        <row r="166">
          <cell r="J166">
            <v>1446</v>
          </cell>
        </row>
        <row r="167">
          <cell r="J167">
            <v>2203</v>
          </cell>
        </row>
        <row r="168">
          <cell r="J168">
            <v>2961</v>
          </cell>
        </row>
        <row r="169">
          <cell r="J169">
            <v>4993</v>
          </cell>
        </row>
        <row r="170">
          <cell r="J170">
            <v>4993</v>
          </cell>
        </row>
        <row r="171">
          <cell r="J171">
            <v>4993</v>
          </cell>
        </row>
        <row r="172">
          <cell r="J172">
            <v>4993</v>
          </cell>
        </row>
        <row r="173">
          <cell r="J173">
            <v>4993</v>
          </cell>
        </row>
        <row r="174">
          <cell r="J174">
            <v>4993</v>
          </cell>
        </row>
        <row r="175">
          <cell r="J175">
            <v>4993</v>
          </cell>
        </row>
        <row r="176">
          <cell r="J176">
            <v>4993</v>
          </cell>
        </row>
        <row r="177">
          <cell r="J177">
            <v>4993</v>
          </cell>
        </row>
        <row r="178">
          <cell r="J178">
            <v>4993</v>
          </cell>
        </row>
        <row r="179">
          <cell r="J179">
            <v>4343</v>
          </cell>
        </row>
        <row r="180">
          <cell r="J180">
            <v>4343</v>
          </cell>
        </row>
        <row r="181">
          <cell r="J181">
            <v>4343</v>
          </cell>
        </row>
        <row r="182">
          <cell r="J182">
            <v>3758</v>
          </cell>
        </row>
        <row r="183">
          <cell r="J183">
            <v>3758</v>
          </cell>
        </row>
        <row r="184">
          <cell r="J184">
            <v>8656</v>
          </cell>
        </row>
        <row r="185">
          <cell r="J185">
            <v>2283</v>
          </cell>
        </row>
        <row r="186">
          <cell r="J186">
            <v>2283</v>
          </cell>
        </row>
        <row r="187">
          <cell r="J187">
            <v>2283</v>
          </cell>
        </row>
        <row r="188">
          <cell r="J188">
            <v>2283</v>
          </cell>
        </row>
        <row r="189">
          <cell r="J189">
            <v>2283</v>
          </cell>
        </row>
        <row r="190">
          <cell r="J190">
            <v>2283</v>
          </cell>
        </row>
        <row r="191">
          <cell r="J191">
            <v>2283</v>
          </cell>
        </row>
        <row r="192">
          <cell r="J192">
            <v>2283</v>
          </cell>
        </row>
        <row r="193">
          <cell r="J193">
            <v>2283</v>
          </cell>
        </row>
        <row r="194">
          <cell r="J194">
            <v>2283</v>
          </cell>
        </row>
        <row r="195">
          <cell r="J195">
            <v>93</v>
          </cell>
        </row>
        <row r="196">
          <cell r="J196">
            <v>8695</v>
          </cell>
        </row>
        <row r="197">
          <cell r="J197">
            <v>85</v>
          </cell>
        </row>
        <row r="198">
          <cell r="J198">
            <v>915</v>
          </cell>
        </row>
        <row r="199">
          <cell r="J199">
            <v>915</v>
          </cell>
        </row>
        <row r="200">
          <cell r="J200">
            <v>128</v>
          </cell>
        </row>
        <row r="201">
          <cell r="J201">
            <v>12836</v>
          </cell>
        </row>
        <row r="202">
          <cell r="J202">
            <v>6498</v>
          </cell>
        </row>
        <row r="203">
          <cell r="J203">
            <v>144</v>
          </cell>
        </row>
        <row r="204">
          <cell r="J204">
            <v>2103</v>
          </cell>
        </row>
        <row r="205">
          <cell r="J205">
            <v>4339</v>
          </cell>
        </row>
        <row r="206">
          <cell r="J206">
            <v>550</v>
          </cell>
        </row>
        <row r="207">
          <cell r="J207">
            <v>497</v>
          </cell>
        </row>
        <row r="208">
          <cell r="J208">
            <v>462</v>
          </cell>
        </row>
        <row r="209">
          <cell r="J209">
            <v>249</v>
          </cell>
        </row>
        <row r="210">
          <cell r="J210">
            <v>9134</v>
          </cell>
        </row>
        <row r="211">
          <cell r="J211">
            <v>54800</v>
          </cell>
        </row>
        <row r="212">
          <cell r="J212">
            <v>225000</v>
          </cell>
        </row>
        <row r="213">
          <cell r="J213">
            <v>41175</v>
          </cell>
        </row>
        <row r="214">
          <cell r="J214">
            <v>38226</v>
          </cell>
        </row>
        <row r="215">
          <cell r="J215">
            <v>7386</v>
          </cell>
        </row>
        <row r="216">
          <cell r="J216">
            <v>3828</v>
          </cell>
        </row>
        <row r="217">
          <cell r="J217">
            <v>9948</v>
          </cell>
        </row>
        <row r="218">
          <cell r="J218">
            <v>35468</v>
          </cell>
        </row>
        <row r="219">
          <cell r="J219">
            <v>41800</v>
          </cell>
        </row>
        <row r="220">
          <cell r="J220">
            <v>30328</v>
          </cell>
        </row>
        <row r="221">
          <cell r="J221">
            <v>12272</v>
          </cell>
        </row>
        <row r="222">
          <cell r="J222">
            <v>668930</v>
          </cell>
        </row>
        <row r="223">
          <cell r="J223">
            <v>237102</v>
          </cell>
        </row>
        <row r="224">
          <cell r="J224">
            <v>689507</v>
          </cell>
        </row>
        <row r="225">
          <cell r="J225">
            <v>1335</v>
          </cell>
        </row>
        <row r="226">
          <cell r="J226">
            <v>9492</v>
          </cell>
        </row>
        <row r="227">
          <cell r="J227">
            <v>5202</v>
          </cell>
        </row>
        <row r="228">
          <cell r="J228">
            <v>6196</v>
          </cell>
        </row>
        <row r="229">
          <cell r="J229">
            <v>7163</v>
          </cell>
        </row>
        <row r="230">
          <cell r="J230">
            <v>7174</v>
          </cell>
        </row>
        <row r="231">
          <cell r="J231">
            <v>10462</v>
          </cell>
        </row>
        <row r="232">
          <cell r="J232">
            <v>22294</v>
          </cell>
        </row>
        <row r="233">
          <cell r="J233">
            <v>508</v>
          </cell>
        </row>
        <row r="234">
          <cell r="J234">
            <v>988</v>
          </cell>
        </row>
        <row r="235">
          <cell r="J235">
            <v>2561</v>
          </cell>
        </row>
        <row r="236">
          <cell r="J236">
            <v>5888</v>
          </cell>
        </row>
        <row r="237">
          <cell r="J237">
            <v>86200</v>
          </cell>
        </row>
        <row r="238">
          <cell r="J238">
            <v>190072</v>
          </cell>
        </row>
        <row r="239">
          <cell r="J239">
            <v>93252</v>
          </cell>
        </row>
        <row r="240">
          <cell r="J240">
            <v>95673</v>
          </cell>
        </row>
        <row r="241">
          <cell r="J241">
            <v>15120</v>
          </cell>
        </row>
        <row r="242">
          <cell r="J242">
            <v>37921</v>
          </cell>
        </row>
        <row r="243">
          <cell r="J243">
            <v>277200</v>
          </cell>
        </row>
        <row r="244">
          <cell r="J244">
            <v>25753</v>
          </cell>
        </row>
        <row r="245">
          <cell r="J245">
            <v>41000</v>
          </cell>
        </row>
        <row r="246">
          <cell r="J246">
            <v>31400</v>
          </cell>
        </row>
        <row r="247">
          <cell r="J247">
            <v>478345</v>
          </cell>
        </row>
        <row r="248">
          <cell r="J248">
            <v>168287</v>
          </cell>
        </row>
        <row r="249">
          <cell r="J249">
            <v>319</v>
          </cell>
        </row>
        <row r="250">
          <cell r="J250">
            <v>388</v>
          </cell>
        </row>
        <row r="251">
          <cell r="J251">
            <v>560</v>
          </cell>
        </row>
        <row r="252">
          <cell r="J252">
            <v>990</v>
          </cell>
        </row>
        <row r="253">
          <cell r="J253">
            <v>1400</v>
          </cell>
        </row>
        <row r="254">
          <cell r="J254">
            <v>3904241</v>
          </cell>
        </row>
        <row r="255">
          <cell r="J255">
            <v>5015039</v>
          </cell>
        </row>
        <row r="256">
          <cell r="J256">
            <v>2010</v>
          </cell>
        </row>
        <row r="257">
          <cell r="J257">
            <v>3026</v>
          </cell>
        </row>
        <row r="258">
          <cell r="J258">
            <v>7586</v>
          </cell>
        </row>
        <row r="259">
          <cell r="J259">
            <v>33480</v>
          </cell>
        </row>
        <row r="260">
          <cell r="J260">
            <v>49680</v>
          </cell>
        </row>
        <row r="261">
          <cell r="J261">
            <v>162000</v>
          </cell>
        </row>
        <row r="262">
          <cell r="J262">
            <v>764640</v>
          </cell>
        </row>
        <row r="263">
          <cell r="J263">
            <v>265000</v>
          </cell>
        </row>
        <row r="264">
          <cell r="J264">
            <v>597600</v>
          </cell>
        </row>
        <row r="265">
          <cell r="J265">
            <v>240396</v>
          </cell>
        </row>
        <row r="266">
          <cell r="J266">
            <v>4720</v>
          </cell>
        </row>
        <row r="267">
          <cell r="J267">
            <v>6790</v>
          </cell>
        </row>
        <row r="268">
          <cell r="J268">
            <v>508</v>
          </cell>
        </row>
        <row r="269">
          <cell r="J269">
            <v>20000</v>
          </cell>
        </row>
        <row r="270">
          <cell r="J270">
            <v>437102</v>
          </cell>
        </row>
        <row r="271">
          <cell r="J271">
            <v>0</v>
          </cell>
        </row>
        <row r="272">
          <cell r="J272">
            <v>54710</v>
          </cell>
        </row>
        <row r="273">
          <cell r="J273">
            <v>95419</v>
          </cell>
        </row>
        <row r="274">
          <cell r="J274">
            <v>57610</v>
          </cell>
        </row>
        <row r="275">
          <cell r="J275">
            <v>99819</v>
          </cell>
        </row>
        <row r="276">
          <cell r="J276">
            <v>49478</v>
          </cell>
        </row>
        <row r="277">
          <cell r="J277">
            <v>636597</v>
          </cell>
        </row>
        <row r="278">
          <cell r="J278">
            <v>9084</v>
          </cell>
        </row>
        <row r="279">
          <cell r="J279">
            <v>135500</v>
          </cell>
        </row>
        <row r="280">
          <cell r="J280">
            <v>10200</v>
          </cell>
        </row>
        <row r="281">
          <cell r="J281">
            <v>14400</v>
          </cell>
        </row>
        <row r="282">
          <cell r="J282">
            <v>19800</v>
          </cell>
        </row>
        <row r="283">
          <cell r="J283">
            <v>181969</v>
          </cell>
        </row>
        <row r="284">
          <cell r="J284">
            <v>273649</v>
          </cell>
        </row>
        <row r="285">
          <cell r="J285">
            <v>375806</v>
          </cell>
        </row>
        <row r="286">
          <cell r="J286">
            <v>7205</v>
          </cell>
        </row>
        <row r="287">
          <cell r="J287">
            <v>6011</v>
          </cell>
        </row>
        <row r="288">
          <cell r="J288">
            <v>5379</v>
          </cell>
        </row>
        <row r="289">
          <cell r="J289">
            <v>539</v>
          </cell>
        </row>
        <row r="290">
          <cell r="J290">
            <v>691</v>
          </cell>
        </row>
        <row r="291">
          <cell r="J291">
            <v>655</v>
          </cell>
        </row>
        <row r="292">
          <cell r="J292">
            <v>655</v>
          </cell>
        </row>
        <row r="293">
          <cell r="J293">
            <v>623</v>
          </cell>
        </row>
        <row r="294">
          <cell r="J294">
            <v>687147</v>
          </cell>
        </row>
      </sheetData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하천간선총11"/>
      <sheetName val="총재료집계"/>
      <sheetName val="송수관로"/>
      <sheetName val="직노"/>
    </sheetNames>
    <sheetDataSet>
      <sheetData sheetId="0"/>
      <sheetData sheetId="1">
        <row r="3">
          <cell r="B3" t="str">
            <v>번          호</v>
          </cell>
          <cell r="E3">
            <v>1</v>
          </cell>
          <cell r="F3">
            <v>2</v>
          </cell>
          <cell r="G3">
            <v>3</v>
          </cell>
          <cell r="H3">
            <v>4</v>
          </cell>
          <cell r="I3">
            <v>5</v>
          </cell>
          <cell r="J3">
            <v>6</v>
          </cell>
          <cell r="K3">
            <v>7</v>
          </cell>
          <cell r="L3" t="str">
            <v>계</v>
          </cell>
        </row>
        <row r="4">
          <cell r="C4" t="str">
            <v>위     치</v>
          </cell>
          <cell r="E4" t="str">
            <v>관정보호공</v>
          </cell>
          <cell r="F4" t="str">
            <v>저수조</v>
          </cell>
          <cell r="G4" t="str">
            <v>송수관로</v>
          </cell>
          <cell r="H4" t="str">
            <v>급수관로</v>
          </cell>
          <cell r="I4" t="str">
            <v>도로</v>
          </cell>
          <cell r="J4" t="str">
            <v>배수로</v>
          </cell>
          <cell r="K4" t="str">
            <v>부대공사</v>
          </cell>
        </row>
        <row r="5">
          <cell r="C5" t="str">
            <v>촌 법</v>
          </cell>
          <cell r="D5" t="str">
            <v>개소</v>
          </cell>
        </row>
        <row r="6">
          <cell r="B6" t="str">
            <v>종     별</v>
          </cell>
          <cell r="D6" t="str">
            <v>연장</v>
          </cell>
        </row>
        <row r="7">
          <cell r="A7">
            <v>1</v>
          </cell>
          <cell r="B7" t="str">
            <v xml:space="preserve"> 터 파 기</v>
          </cell>
          <cell r="C7" t="str">
            <v xml:space="preserve"> 백호우0.4 + 인력10%</v>
          </cell>
          <cell r="D7" t="str">
            <v>㎥</v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>
            <v>0</v>
          </cell>
        </row>
        <row r="8">
          <cell r="A8">
            <v>2</v>
          </cell>
          <cell r="B8" t="str">
            <v xml:space="preserve"> 표 토 제 거 (답외구간)</v>
          </cell>
          <cell r="C8" t="str">
            <v xml:space="preserve"> 불도우져 19ton</v>
          </cell>
          <cell r="D8" t="str">
            <v>㎥</v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>
            <v>0</v>
          </cell>
        </row>
        <row r="9">
          <cell r="A9">
            <v>3</v>
          </cell>
          <cell r="B9" t="str">
            <v xml:space="preserve"> 흙 깎 기 ( 토사 )</v>
          </cell>
          <cell r="C9" t="str">
            <v xml:space="preserve"> 불도우져 19ton</v>
          </cell>
          <cell r="D9" t="str">
            <v>㎥</v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>
            <v>0</v>
          </cell>
        </row>
        <row r="10">
          <cell r="A10">
            <v>4</v>
          </cell>
          <cell r="B10" t="str">
            <v xml:space="preserve"> 흙 깎 기 ( 토사 )</v>
          </cell>
          <cell r="C10" t="str">
            <v xml:space="preserve"> 백호우 0.7㎥</v>
          </cell>
          <cell r="D10" t="str">
            <v>㎥</v>
          </cell>
          <cell r="E10" t="str">
            <v/>
          </cell>
          <cell r="F10" t="str">
            <v/>
          </cell>
          <cell r="G10">
            <v>680</v>
          </cell>
          <cell r="H10">
            <v>12549.599999999999</v>
          </cell>
          <cell r="I10">
            <v>7412.73</v>
          </cell>
          <cell r="J10">
            <v>801.55</v>
          </cell>
          <cell r="K10" t="str">
            <v/>
          </cell>
          <cell r="L10">
            <v>21443</v>
          </cell>
        </row>
        <row r="11">
          <cell r="A11">
            <v>5</v>
          </cell>
          <cell r="B11" t="str">
            <v xml:space="preserve"> 절    취 ( 토사 )</v>
          </cell>
          <cell r="C11" t="str">
            <v xml:space="preserve"> 백호우 0.7㎥</v>
          </cell>
          <cell r="D11" t="str">
            <v>㎥</v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>
            <v>0</v>
          </cell>
        </row>
        <row r="12">
          <cell r="A12">
            <v>6</v>
          </cell>
          <cell r="B12" t="str">
            <v xml:space="preserve"> 층    따    기</v>
          </cell>
          <cell r="C12" t="str">
            <v xml:space="preserve"> 백호우 0.7㎥</v>
          </cell>
          <cell r="D12" t="str">
            <v>㎥</v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>
            <v>0</v>
          </cell>
        </row>
        <row r="13">
          <cell r="A13">
            <v>7</v>
          </cell>
          <cell r="B13" t="str">
            <v xml:space="preserve"> 되  메  우  기</v>
          </cell>
          <cell r="C13" t="str">
            <v xml:space="preserve"> 백호우</v>
          </cell>
          <cell r="D13" t="str">
            <v>㎥</v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>
            <v>0</v>
          </cell>
        </row>
        <row r="14">
          <cell r="A14">
            <v>8</v>
          </cell>
          <cell r="B14" t="str">
            <v xml:space="preserve"> 구조물터파기(토사)</v>
          </cell>
          <cell r="C14" t="str">
            <v xml:space="preserve"> 백호우0.7 + 인력10%</v>
          </cell>
          <cell r="D14" t="str">
            <v>㎥</v>
          </cell>
          <cell r="E14">
            <v>189.85</v>
          </cell>
          <cell r="F14">
            <v>165.12</v>
          </cell>
          <cell r="G14" t="str">
            <v/>
          </cell>
          <cell r="H14" t="str">
            <v/>
          </cell>
          <cell r="I14">
            <v>57.12</v>
          </cell>
          <cell r="J14" t="str">
            <v/>
          </cell>
          <cell r="K14" t="str">
            <v/>
          </cell>
          <cell r="L14">
            <v>412</v>
          </cell>
        </row>
        <row r="15">
          <cell r="A15">
            <v>9</v>
          </cell>
          <cell r="B15" t="str">
            <v xml:space="preserve"> 측구터파기 (토사)</v>
          </cell>
          <cell r="C15" t="str">
            <v xml:space="preserve"> 백호우 + 인력</v>
          </cell>
          <cell r="D15" t="str">
            <v>㎥</v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>
            <v>0</v>
          </cell>
        </row>
        <row r="16">
          <cell r="A16">
            <v>10</v>
          </cell>
          <cell r="B16" t="str">
            <v xml:space="preserve"> 다 짐 되 메 움</v>
          </cell>
          <cell r="C16" t="str">
            <v xml:space="preserve"> 백호우 + 콤팩터</v>
          </cell>
          <cell r="D16" t="str">
            <v>㎥</v>
          </cell>
          <cell r="E16">
            <v>160.94999999999999</v>
          </cell>
          <cell r="F16">
            <v>132.17000000000002</v>
          </cell>
          <cell r="G16">
            <v>546.65</v>
          </cell>
          <cell r="H16">
            <v>10174.800000000001</v>
          </cell>
          <cell r="I16">
            <v>1776.7499999999998</v>
          </cell>
          <cell r="J16">
            <v>611.40000000000009</v>
          </cell>
          <cell r="K16" t="str">
            <v/>
          </cell>
          <cell r="L16">
            <v>13402</v>
          </cell>
        </row>
        <row r="17">
          <cell r="A17">
            <v>11</v>
          </cell>
          <cell r="B17" t="str">
            <v xml:space="preserve"> 줄          떼</v>
          </cell>
          <cell r="C17">
            <v>0</v>
          </cell>
          <cell r="D17" t="str">
            <v>㎡</v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>
            <v>0</v>
          </cell>
        </row>
        <row r="18">
          <cell r="A18">
            <v>12</v>
          </cell>
          <cell r="B18" t="str">
            <v xml:space="preserve"> 평          떼</v>
          </cell>
          <cell r="C18">
            <v>0</v>
          </cell>
          <cell r="D18" t="str">
            <v>㎡</v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>
            <v>0</v>
          </cell>
        </row>
        <row r="19">
          <cell r="A19">
            <v>13</v>
          </cell>
          <cell r="B19" t="str">
            <v xml:space="preserve"> 흙 쌓 기 ( 노체 )</v>
          </cell>
          <cell r="C19" t="str">
            <v xml:space="preserve"> 포설다짐</v>
          </cell>
          <cell r="D19" t="str">
            <v>㎥</v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>
            <v>0</v>
          </cell>
        </row>
        <row r="20">
          <cell r="A20">
            <v>14</v>
          </cell>
          <cell r="B20" t="str">
            <v xml:space="preserve"> 흙 쌓 기 ( 노상 )</v>
          </cell>
          <cell r="C20" t="str">
            <v xml:space="preserve"> 포설다짐</v>
          </cell>
          <cell r="D20" t="str">
            <v>㎥</v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>
            <v>0</v>
          </cell>
        </row>
        <row r="21">
          <cell r="A21">
            <v>15</v>
          </cell>
          <cell r="B21" t="str">
            <v xml:space="preserve"> 노 반 준 비 공</v>
          </cell>
          <cell r="C21" t="str">
            <v xml:space="preserve"> 절 토 부</v>
          </cell>
          <cell r="D21" t="str">
            <v>㎥</v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>
            <v>0</v>
          </cell>
        </row>
        <row r="22">
          <cell r="A22">
            <v>16</v>
          </cell>
          <cell r="B22" t="str">
            <v xml:space="preserve"> 잔 토 처 리</v>
          </cell>
          <cell r="C22" t="str">
            <v xml:space="preserve"> 백호우 0.7 ㎥</v>
          </cell>
          <cell r="D22" t="str">
            <v>㎥</v>
          </cell>
          <cell r="E22" t="str">
            <v/>
          </cell>
          <cell r="F22" t="str">
            <v/>
          </cell>
          <cell r="G22">
            <v>133.35</v>
          </cell>
          <cell r="H22">
            <v>2374.8000000000002</v>
          </cell>
          <cell r="I22" t="str">
            <v/>
          </cell>
          <cell r="J22">
            <v>109.96000000000001</v>
          </cell>
          <cell r="K22" t="str">
            <v/>
          </cell>
          <cell r="L22">
            <v>2618</v>
          </cell>
        </row>
        <row r="23">
          <cell r="A23">
            <v>17</v>
          </cell>
          <cell r="B23" t="str">
            <v xml:space="preserve"> 돌 쌓 기 및 헐 기</v>
          </cell>
          <cell r="C23">
            <v>0</v>
          </cell>
          <cell r="D23" t="str">
            <v>㎡</v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>
            <v>0</v>
          </cell>
        </row>
        <row r="24">
          <cell r="A24">
            <v>18</v>
          </cell>
          <cell r="B24" t="str">
            <v xml:space="preserve"> 유 용 토 운 반</v>
          </cell>
          <cell r="C24" t="str">
            <v xml:space="preserve"> 덤프트럭 15ton</v>
          </cell>
          <cell r="D24" t="str">
            <v>㎥</v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>
            <v>0</v>
          </cell>
        </row>
        <row r="25">
          <cell r="A25">
            <v>19</v>
          </cell>
          <cell r="B25" t="str">
            <v xml:space="preserve"> 유 용 토 운 반</v>
          </cell>
          <cell r="C25" t="str">
            <v xml:space="preserve"> 불도우져 19ton</v>
          </cell>
          <cell r="D25" t="str">
            <v>㎥</v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>
            <v>0</v>
          </cell>
        </row>
        <row r="26">
          <cell r="A26">
            <v>20</v>
          </cell>
          <cell r="B26" t="str">
            <v xml:space="preserve"> 사 토 운 반</v>
          </cell>
          <cell r="C26" t="str">
            <v xml:space="preserve"> 덤프트럭 15ton</v>
          </cell>
          <cell r="D26" t="str">
            <v>㎥</v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>
            <v>4798</v>
          </cell>
          <cell r="J26" t="str">
            <v/>
          </cell>
          <cell r="K26" t="str">
            <v/>
          </cell>
          <cell r="L26">
            <v>4798</v>
          </cell>
        </row>
        <row r="27">
          <cell r="A27">
            <v>21</v>
          </cell>
          <cell r="B27" t="str">
            <v xml:space="preserve"> 폐기물적재</v>
          </cell>
          <cell r="C27" t="str">
            <v xml:space="preserve"> 백호우 0.7 ㎥</v>
          </cell>
          <cell r="D27" t="str">
            <v>ton</v>
          </cell>
          <cell r="E27" t="str">
            <v/>
          </cell>
          <cell r="F27" t="str">
            <v/>
          </cell>
          <cell r="G27" t="str">
            <v/>
          </cell>
          <cell r="H27">
            <v>99.64</v>
          </cell>
          <cell r="I27" t="str">
            <v/>
          </cell>
          <cell r="J27" t="str">
            <v/>
          </cell>
          <cell r="K27" t="str">
            <v/>
          </cell>
          <cell r="L27">
            <v>99</v>
          </cell>
        </row>
        <row r="28">
          <cell r="A28">
            <v>31</v>
          </cell>
          <cell r="B28" t="str">
            <v xml:space="preserve"> 선    택    층</v>
          </cell>
          <cell r="C28" t="str">
            <v xml:space="preserve"> 운반,포설 및 다짐</v>
          </cell>
          <cell r="D28" t="str">
            <v>㎥</v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>
            <v>0</v>
          </cell>
        </row>
        <row r="29">
          <cell r="A29">
            <v>32</v>
          </cell>
          <cell r="B29" t="str">
            <v xml:space="preserve"> 보  조  기  층</v>
          </cell>
          <cell r="C29" t="str">
            <v xml:space="preserve"> 운반,포설 및 다짐</v>
          </cell>
          <cell r="D29" t="str">
            <v>㎥</v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>
            <v>2881.1600000000003</v>
          </cell>
          <cell r="J29" t="str">
            <v/>
          </cell>
          <cell r="K29" t="str">
            <v/>
          </cell>
          <cell r="L29">
            <v>2881</v>
          </cell>
        </row>
        <row r="30">
          <cell r="A30">
            <v>33</v>
          </cell>
          <cell r="B30" t="str">
            <v xml:space="preserve"> 노    견    토</v>
          </cell>
          <cell r="C30" t="str">
            <v xml:space="preserve"> 포설 및 다짐</v>
          </cell>
          <cell r="D30" t="str">
            <v>㎥</v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>
            <v>0</v>
          </cell>
        </row>
        <row r="31">
          <cell r="A31">
            <v>34</v>
          </cell>
          <cell r="B31" t="str">
            <v xml:space="preserve"> 모  래  부  설</v>
          </cell>
          <cell r="C31" t="str">
            <v>t=3cm</v>
          </cell>
          <cell r="D31" t="str">
            <v>㎡</v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>
            <v>0</v>
          </cell>
        </row>
        <row r="32">
          <cell r="A32">
            <v>35</v>
          </cell>
          <cell r="B32" t="str">
            <v xml:space="preserve"> 콘 크 리 트 포 장</v>
          </cell>
          <cell r="C32">
            <v>0</v>
          </cell>
          <cell r="D32" t="str">
            <v>a</v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>
            <v>0</v>
          </cell>
        </row>
        <row r="33">
          <cell r="A33">
            <v>36</v>
          </cell>
          <cell r="B33" t="str">
            <v xml:space="preserve"> 콘 크 리 트 포 장</v>
          </cell>
          <cell r="C33">
            <v>0</v>
          </cell>
          <cell r="D33" t="str">
            <v>㎡</v>
          </cell>
          <cell r="E33" t="str">
            <v/>
          </cell>
          <cell r="F33" t="str">
            <v/>
          </cell>
          <cell r="G33" t="str">
            <v/>
          </cell>
          <cell r="H33">
            <v>42.4</v>
          </cell>
          <cell r="I33">
            <v>12829</v>
          </cell>
          <cell r="J33" t="str">
            <v/>
          </cell>
          <cell r="K33" t="str">
            <v/>
          </cell>
          <cell r="L33">
            <v>12871</v>
          </cell>
        </row>
        <row r="34">
          <cell r="A34">
            <v>37</v>
          </cell>
          <cell r="B34" t="str">
            <v xml:space="preserve"> 콘크리트포장절단</v>
          </cell>
          <cell r="C34">
            <v>0</v>
          </cell>
          <cell r="D34" t="str">
            <v>m</v>
          </cell>
          <cell r="E34" t="str">
            <v/>
          </cell>
          <cell r="F34" t="str">
            <v/>
          </cell>
          <cell r="G34" t="str">
            <v/>
          </cell>
          <cell r="H34">
            <v>280</v>
          </cell>
          <cell r="I34" t="str">
            <v/>
          </cell>
          <cell r="J34" t="str">
            <v/>
          </cell>
          <cell r="K34" t="str">
            <v/>
          </cell>
          <cell r="L34">
            <v>280</v>
          </cell>
        </row>
        <row r="35">
          <cell r="A35">
            <v>38</v>
          </cell>
          <cell r="B35" t="str">
            <v xml:space="preserve"> 아스팔트포장절단</v>
          </cell>
          <cell r="C35">
            <v>0</v>
          </cell>
          <cell r="D35" t="str">
            <v>m</v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>
            <v>0</v>
          </cell>
        </row>
        <row r="36">
          <cell r="A36">
            <v>39</v>
          </cell>
          <cell r="B36" t="str">
            <v xml:space="preserve"> 수  축  줄  눈</v>
          </cell>
          <cell r="C36">
            <v>0</v>
          </cell>
          <cell r="D36" t="str">
            <v>m</v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>
            <v>2314</v>
          </cell>
          <cell r="J36" t="str">
            <v/>
          </cell>
          <cell r="K36" t="str">
            <v/>
          </cell>
          <cell r="L36">
            <v>2314</v>
          </cell>
        </row>
        <row r="37">
          <cell r="A37">
            <v>40</v>
          </cell>
          <cell r="B37" t="str">
            <v xml:space="preserve"> 팽  창  줄  눈</v>
          </cell>
          <cell r="C37">
            <v>0</v>
          </cell>
          <cell r="D37" t="str">
            <v>m</v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>
            <v>228</v>
          </cell>
          <cell r="J37" t="str">
            <v/>
          </cell>
          <cell r="K37" t="str">
            <v/>
          </cell>
          <cell r="L37">
            <v>228</v>
          </cell>
        </row>
        <row r="38">
          <cell r="A38">
            <v>41</v>
          </cell>
          <cell r="B38" t="str">
            <v xml:space="preserve"> 와이어매쉬깔기</v>
          </cell>
          <cell r="C38" t="str">
            <v xml:space="preserve"> #6, 100×100</v>
          </cell>
          <cell r="D38" t="str">
            <v>㎡</v>
          </cell>
          <cell r="E38" t="str">
            <v/>
          </cell>
          <cell r="F38" t="str">
            <v/>
          </cell>
          <cell r="G38" t="str">
            <v/>
          </cell>
          <cell r="H38">
            <v>212</v>
          </cell>
          <cell r="I38">
            <v>12434.800000000001</v>
          </cell>
          <cell r="J38" t="str">
            <v/>
          </cell>
          <cell r="K38" t="str">
            <v/>
          </cell>
          <cell r="L38">
            <v>12646</v>
          </cell>
        </row>
        <row r="39">
          <cell r="A39">
            <v>42</v>
          </cell>
          <cell r="B39" t="str">
            <v xml:space="preserve"> 콘크리트 깨기</v>
          </cell>
          <cell r="C39">
            <v>0</v>
          </cell>
          <cell r="D39" t="str">
            <v>㎥</v>
          </cell>
          <cell r="E39" t="str">
            <v/>
          </cell>
          <cell r="F39" t="str">
            <v/>
          </cell>
          <cell r="G39" t="str">
            <v/>
          </cell>
          <cell r="H39">
            <v>42.4</v>
          </cell>
          <cell r="I39" t="str">
            <v/>
          </cell>
          <cell r="J39" t="str">
            <v/>
          </cell>
          <cell r="K39" t="str">
            <v/>
          </cell>
          <cell r="L39">
            <v>42</v>
          </cell>
        </row>
        <row r="40">
          <cell r="A40">
            <v>51</v>
          </cell>
          <cell r="B40" t="str">
            <v xml:space="preserve"> 합 판 거 푸 집</v>
          </cell>
          <cell r="C40" t="str">
            <v xml:space="preserve"> 1 회</v>
          </cell>
          <cell r="D40" t="str">
            <v>㎡</v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>
            <v>0</v>
          </cell>
        </row>
        <row r="41">
          <cell r="A41">
            <v>52</v>
          </cell>
          <cell r="B41" t="str">
            <v xml:space="preserve"> 합 판 거 푸 집</v>
          </cell>
          <cell r="C41" t="str">
            <v xml:space="preserve"> 2 회</v>
          </cell>
          <cell r="D41" t="str">
            <v>㎡</v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>
            <v>0</v>
          </cell>
        </row>
        <row r="42">
          <cell r="A42">
            <v>53</v>
          </cell>
          <cell r="B42" t="str">
            <v xml:space="preserve"> 합 판 거 푸 집</v>
          </cell>
          <cell r="C42" t="str">
            <v xml:space="preserve"> 3 회</v>
          </cell>
          <cell r="D42" t="str">
            <v>㎡</v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>
            <v>0</v>
          </cell>
        </row>
        <row r="43">
          <cell r="A43">
            <v>54</v>
          </cell>
          <cell r="B43" t="str">
            <v xml:space="preserve"> 합 판 거 푸 집</v>
          </cell>
          <cell r="C43" t="str">
            <v xml:space="preserve"> 4 회</v>
          </cell>
          <cell r="D43" t="str">
            <v>㎡</v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>
            <v>1831.83</v>
          </cell>
          <cell r="K43" t="str">
            <v/>
          </cell>
          <cell r="L43">
            <v>1831</v>
          </cell>
        </row>
        <row r="44">
          <cell r="A44">
            <v>55</v>
          </cell>
          <cell r="B44" t="str">
            <v xml:space="preserve"> 합 판 거 푸 집</v>
          </cell>
          <cell r="C44" t="str">
            <v xml:space="preserve"> 6 회</v>
          </cell>
          <cell r="D44" t="str">
            <v>㎡</v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>
            <v>1576.8</v>
          </cell>
          <cell r="J44" t="str">
            <v/>
          </cell>
          <cell r="K44" t="str">
            <v/>
          </cell>
          <cell r="L44">
            <v>1576</v>
          </cell>
        </row>
        <row r="45">
          <cell r="A45">
            <v>56</v>
          </cell>
          <cell r="B45" t="str">
            <v xml:space="preserve"> 합 판 거 푸 집</v>
          </cell>
          <cell r="C45" t="str">
            <v xml:space="preserve"> 1 회, 소 형</v>
          </cell>
          <cell r="D45" t="str">
            <v>㎡</v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>
            <v>0</v>
          </cell>
        </row>
        <row r="46">
          <cell r="A46">
            <v>57</v>
          </cell>
          <cell r="B46" t="str">
            <v xml:space="preserve"> 합 판 거 푸 집</v>
          </cell>
          <cell r="C46" t="str">
            <v xml:space="preserve"> 2 회, 소 형</v>
          </cell>
          <cell r="D46" t="str">
            <v>㎡</v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>
            <v>0</v>
          </cell>
        </row>
        <row r="47">
          <cell r="A47">
            <v>58</v>
          </cell>
          <cell r="B47" t="str">
            <v xml:space="preserve"> 합 판 거 푸 집</v>
          </cell>
          <cell r="C47" t="str">
            <v xml:space="preserve"> 3 회, 소 형</v>
          </cell>
          <cell r="D47" t="str">
            <v>㎡</v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>
            <v>0</v>
          </cell>
        </row>
        <row r="48">
          <cell r="A48">
            <v>59</v>
          </cell>
          <cell r="B48" t="str">
            <v xml:space="preserve"> 합 판 거 푸 집</v>
          </cell>
          <cell r="C48" t="str">
            <v xml:space="preserve"> 4 회, 소 형</v>
          </cell>
          <cell r="D48" t="str">
            <v>㎡</v>
          </cell>
          <cell r="E48">
            <v>205.55</v>
          </cell>
          <cell r="F48">
            <v>196.08</v>
          </cell>
          <cell r="G48" t="str">
            <v/>
          </cell>
          <cell r="H48" t="str">
            <v/>
          </cell>
          <cell r="I48">
            <v>747.37</v>
          </cell>
          <cell r="J48" t="str">
            <v/>
          </cell>
          <cell r="K48" t="str">
            <v/>
          </cell>
          <cell r="L48">
            <v>1149</v>
          </cell>
        </row>
        <row r="49">
          <cell r="A49">
            <v>60</v>
          </cell>
          <cell r="B49" t="str">
            <v xml:space="preserve"> 합 판 거 푸 집</v>
          </cell>
          <cell r="C49" t="str">
            <v xml:space="preserve"> 6 회, 소 형</v>
          </cell>
          <cell r="D49" t="str">
            <v>㎡</v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>
            <v>0</v>
          </cell>
        </row>
        <row r="50">
          <cell r="A50">
            <v>61</v>
          </cell>
          <cell r="B50" t="str">
            <v xml:space="preserve"> 원 형 거 푸 집</v>
          </cell>
          <cell r="C50" t="str">
            <v xml:space="preserve"> 1회</v>
          </cell>
          <cell r="D50" t="str">
            <v>㎡</v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>
            <v>0</v>
          </cell>
        </row>
        <row r="51">
          <cell r="A51">
            <v>62</v>
          </cell>
          <cell r="B51" t="str">
            <v xml:space="preserve"> 원 형 거 푸 집</v>
          </cell>
          <cell r="C51" t="str">
            <v xml:space="preserve"> 2회</v>
          </cell>
          <cell r="D51" t="str">
            <v>㎡</v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>
            <v>0</v>
          </cell>
        </row>
        <row r="52">
          <cell r="A52">
            <v>63</v>
          </cell>
          <cell r="B52" t="str">
            <v xml:space="preserve"> 원 형 거 푸 집</v>
          </cell>
          <cell r="C52" t="str">
            <v xml:space="preserve"> 3회</v>
          </cell>
          <cell r="D52" t="str">
            <v>㎡</v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>
            <v>0</v>
          </cell>
        </row>
        <row r="53">
          <cell r="A53">
            <v>64</v>
          </cell>
          <cell r="B53" t="str">
            <v xml:space="preserve"> 강 관 비 계</v>
          </cell>
          <cell r="C53" t="str">
            <v xml:space="preserve"> 파이프비계, 3개월</v>
          </cell>
          <cell r="D53" t="str">
            <v>공/㎥</v>
          </cell>
          <cell r="E53" t="str">
            <v/>
          </cell>
          <cell r="F53">
            <v>42.099999999999994</v>
          </cell>
          <cell r="G53" t="str">
            <v/>
          </cell>
          <cell r="H53" t="str">
            <v/>
          </cell>
          <cell r="I53">
            <v>36.54</v>
          </cell>
          <cell r="J53" t="str">
            <v/>
          </cell>
          <cell r="K53" t="str">
            <v/>
          </cell>
          <cell r="L53">
            <v>78</v>
          </cell>
        </row>
        <row r="54">
          <cell r="A54">
            <v>65</v>
          </cell>
          <cell r="B54" t="str">
            <v xml:space="preserve"> 강 관 동 바 리</v>
          </cell>
          <cell r="C54" t="str">
            <v xml:space="preserve"> 암거, 3개월</v>
          </cell>
          <cell r="D54" t="str">
            <v>공/㎥</v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>
            <v>20.399999999999999</v>
          </cell>
          <cell r="J54" t="str">
            <v/>
          </cell>
          <cell r="K54" t="str">
            <v/>
          </cell>
          <cell r="L54">
            <v>20</v>
          </cell>
        </row>
        <row r="55">
          <cell r="A55">
            <v>66</v>
          </cell>
          <cell r="B55" t="str">
            <v xml:space="preserve"> 강 관 동 바 리</v>
          </cell>
          <cell r="C55" t="str">
            <v xml:space="preserve"> 교량, 3개월</v>
          </cell>
          <cell r="D55" t="str">
            <v>공/㎥</v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>
            <v>0</v>
          </cell>
        </row>
        <row r="56">
          <cell r="A56">
            <v>67</v>
          </cell>
          <cell r="B56" t="str">
            <v xml:space="preserve"> 가 설 사 무 소</v>
          </cell>
          <cell r="C56" t="str">
            <v xml:space="preserve"> 조립식, 주자재</v>
          </cell>
          <cell r="D56" t="str">
            <v>㎡</v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>
            <v>0</v>
          </cell>
        </row>
        <row r="57">
          <cell r="A57">
            <v>68</v>
          </cell>
          <cell r="B57" t="str">
            <v xml:space="preserve"> 가 설 사 무 소</v>
          </cell>
          <cell r="C57" t="str">
            <v xml:space="preserve"> 조립식, 12개월</v>
          </cell>
          <cell r="D57" t="str">
            <v>㎡</v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>
            <v>0</v>
          </cell>
        </row>
        <row r="58">
          <cell r="A58">
            <v>69</v>
          </cell>
          <cell r="B58" t="str">
            <v xml:space="preserve"> 가 설 창 고</v>
          </cell>
          <cell r="C58" t="str">
            <v xml:space="preserve"> 조립식, 주자재</v>
          </cell>
          <cell r="D58" t="str">
            <v>㎡</v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>
            <v>0</v>
          </cell>
        </row>
        <row r="59">
          <cell r="A59">
            <v>70</v>
          </cell>
          <cell r="B59" t="str">
            <v xml:space="preserve"> 가 설 창 고</v>
          </cell>
          <cell r="C59" t="str">
            <v xml:space="preserve"> 조립식, 12개월</v>
          </cell>
          <cell r="D59" t="str">
            <v>㎡</v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>
            <v>0</v>
          </cell>
        </row>
        <row r="60">
          <cell r="A60">
            <v>81</v>
          </cell>
          <cell r="B60" t="str">
            <v xml:space="preserve"> 콘크리트 다짐</v>
          </cell>
          <cell r="C60" t="str">
            <v xml:space="preserve"> 10 ㎥이상</v>
          </cell>
          <cell r="D60" t="str">
            <v>㎥</v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>
            <v>0</v>
          </cell>
        </row>
        <row r="61">
          <cell r="A61">
            <v>82</v>
          </cell>
          <cell r="B61" t="str">
            <v xml:space="preserve"> 콘크리트 다짐</v>
          </cell>
          <cell r="C61" t="str">
            <v xml:space="preserve"> 10 ㎥미만</v>
          </cell>
          <cell r="D61" t="str">
            <v>㎥</v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>
            <v>0</v>
          </cell>
        </row>
        <row r="62">
          <cell r="A62">
            <v>83</v>
          </cell>
          <cell r="B62" t="str">
            <v xml:space="preserve"> 레 미 콘 타 설</v>
          </cell>
          <cell r="C62" t="str">
            <v xml:space="preserve"> 무근, 비다짐</v>
          </cell>
          <cell r="D62" t="str">
            <v>㎥</v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>
            <v>5.54</v>
          </cell>
          <cell r="J62">
            <v>24.39</v>
          </cell>
          <cell r="K62">
            <v>34</v>
          </cell>
          <cell r="L62">
            <v>63</v>
          </cell>
        </row>
        <row r="63">
          <cell r="A63">
            <v>84</v>
          </cell>
          <cell r="B63" t="str">
            <v xml:space="preserve"> 레 미 콘 타 설</v>
          </cell>
          <cell r="C63" t="str">
            <v xml:space="preserve"> 무근, 다짐</v>
          </cell>
          <cell r="D63" t="str">
            <v>㎥</v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>
            <v>0</v>
          </cell>
        </row>
        <row r="64">
          <cell r="A64">
            <v>85</v>
          </cell>
          <cell r="B64" t="str">
            <v xml:space="preserve"> 레 미 콘 타 설</v>
          </cell>
          <cell r="C64" t="str">
            <v xml:space="preserve"> 철근, 비다짐</v>
          </cell>
          <cell r="D64" t="str">
            <v>㎥</v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>
            <v>0</v>
          </cell>
        </row>
        <row r="65">
          <cell r="A65">
            <v>86</v>
          </cell>
          <cell r="B65" t="str">
            <v xml:space="preserve"> 레 미 콘 타 설</v>
          </cell>
          <cell r="C65" t="str">
            <v xml:space="preserve"> 철근, 다짐</v>
          </cell>
          <cell r="D65" t="str">
            <v>㎥</v>
          </cell>
          <cell r="E65">
            <v>24.450000000000003</v>
          </cell>
          <cell r="F65">
            <v>62.220000000000006</v>
          </cell>
          <cell r="G65" t="str">
            <v/>
          </cell>
          <cell r="H65" t="str">
            <v/>
          </cell>
          <cell r="I65">
            <v>94.600000000000009</v>
          </cell>
          <cell r="J65">
            <v>212.02</v>
          </cell>
          <cell r="K65" t="str">
            <v/>
          </cell>
          <cell r="L65">
            <v>393</v>
          </cell>
        </row>
        <row r="66">
          <cell r="A66">
            <v>87</v>
          </cell>
          <cell r="B66" t="str">
            <v xml:space="preserve"> 레 미 콘 타 설</v>
          </cell>
          <cell r="C66" t="str">
            <v xml:space="preserve"> 소형, 비다짐</v>
          </cell>
          <cell r="D66" t="str">
            <v>㎥</v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>
            <v>0</v>
          </cell>
        </row>
        <row r="67">
          <cell r="A67">
            <v>88</v>
          </cell>
          <cell r="B67" t="str">
            <v xml:space="preserve"> 레 미 콘 타 설</v>
          </cell>
          <cell r="C67" t="str">
            <v xml:space="preserve"> 소형, 다짐</v>
          </cell>
          <cell r="D67" t="str">
            <v>㎥</v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>
            <v>0</v>
          </cell>
        </row>
        <row r="68">
          <cell r="A68">
            <v>89</v>
          </cell>
          <cell r="B68" t="str">
            <v xml:space="preserve"> 철근가공조립</v>
          </cell>
          <cell r="C68" t="str">
            <v xml:space="preserve"> 간  단</v>
          </cell>
          <cell r="D68" t="str">
            <v>ton</v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>
            <v>0</v>
          </cell>
        </row>
        <row r="69">
          <cell r="A69">
            <v>90</v>
          </cell>
          <cell r="B69" t="str">
            <v xml:space="preserve"> 철근가공조립</v>
          </cell>
          <cell r="C69" t="str">
            <v xml:space="preserve"> 보  통</v>
          </cell>
          <cell r="D69" t="str">
            <v>ton</v>
          </cell>
          <cell r="E69">
            <v>1.4349999999999998</v>
          </cell>
          <cell r="F69">
            <v>1.925</v>
          </cell>
          <cell r="G69" t="str">
            <v/>
          </cell>
          <cell r="H69" t="str">
            <v/>
          </cell>
          <cell r="I69">
            <v>3.8159999999999998</v>
          </cell>
          <cell r="J69">
            <v>7.3800000000000008</v>
          </cell>
          <cell r="K69" t="str">
            <v/>
          </cell>
          <cell r="L69">
            <v>14</v>
          </cell>
        </row>
        <row r="70">
          <cell r="A70">
            <v>91</v>
          </cell>
          <cell r="B70" t="str">
            <v xml:space="preserve"> 철근가공조립</v>
          </cell>
          <cell r="C70" t="str">
            <v xml:space="preserve"> 복  잡</v>
          </cell>
          <cell r="D70" t="str">
            <v>ton</v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>
            <v>0</v>
          </cell>
        </row>
        <row r="71">
          <cell r="A71">
            <v>92</v>
          </cell>
          <cell r="B71" t="str">
            <v xml:space="preserve"> 철근가공조립</v>
          </cell>
          <cell r="C71" t="str">
            <v xml:space="preserve"> 간  단, 소  형</v>
          </cell>
          <cell r="D71" t="str">
            <v>ton</v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>
            <v>0</v>
          </cell>
        </row>
        <row r="72">
          <cell r="A72">
            <v>93</v>
          </cell>
          <cell r="B72" t="str">
            <v xml:space="preserve"> 철근가공조립</v>
          </cell>
          <cell r="C72" t="str">
            <v xml:space="preserve"> 보  통, 소  형</v>
          </cell>
          <cell r="D72" t="str">
            <v>ton</v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>
            <v>0</v>
          </cell>
        </row>
        <row r="73">
          <cell r="A73">
            <v>94</v>
          </cell>
          <cell r="B73" t="str">
            <v xml:space="preserve"> 철근가공조립</v>
          </cell>
          <cell r="C73" t="str">
            <v xml:space="preserve"> 복  잡, 소  형</v>
          </cell>
          <cell r="D73" t="str">
            <v>ton</v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>
            <v>0</v>
          </cell>
        </row>
        <row r="74">
          <cell r="A74">
            <v>95</v>
          </cell>
          <cell r="B74" t="str">
            <v>ELASTIC FILLER</v>
          </cell>
          <cell r="C74" t="str">
            <v xml:space="preserve"> 고무발포, t=20mm</v>
          </cell>
          <cell r="D74" t="str">
            <v>㎡</v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>
            <v>7.24</v>
          </cell>
          <cell r="K74" t="str">
            <v/>
          </cell>
          <cell r="L74">
            <v>7</v>
          </cell>
        </row>
        <row r="75">
          <cell r="A75">
            <v>96</v>
          </cell>
          <cell r="B75" t="str">
            <v>ELASTIC FILLER</v>
          </cell>
          <cell r="C75" t="str">
            <v xml:space="preserve"> 고무발포, t=15mm</v>
          </cell>
          <cell r="D75" t="str">
            <v>㎡</v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>
            <v>0</v>
          </cell>
        </row>
        <row r="76">
          <cell r="A76">
            <v>97</v>
          </cell>
          <cell r="B76" t="str">
            <v xml:space="preserve"> Mastic Filler</v>
          </cell>
          <cell r="C76" t="str">
            <v xml:space="preserve"> b = 20, t = 15</v>
          </cell>
          <cell r="D76" t="str">
            <v>㎡</v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>
            <v>0</v>
          </cell>
        </row>
        <row r="77">
          <cell r="A77">
            <v>98</v>
          </cell>
          <cell r="B77" t="str">
            <v xml:space="preserve"> 아 스 팔 트 칠</v>
          </cell>
          <cell r="C77">
            <v>0</v>
          </cell>
          <cell r="D77" t="str">
            <v>㎡</v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>
            <v>0</v>
          </cell>
        </row>
        <row r="78">
          <cell r="A78">
            <v>99</v>
          </cell>
          <cell r="B78" t="str">
            <v xml:space="preserve"> P.V.C 지수판</v>
          </cell>
          <cell r="C78" t="str">
            <v xml:space="preserve"> b = 150, t = 5</v>
          </cell>
          <cell r="D78" t="str">
            <v>m</v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>
            <v>46.199999999999996</v>
          </cell>
          <cell r="K78" t="str">
            <v/>
          </cell>
          <cell r="L78">
            <v>46</v>
          </cell>
        </row>
        <row r="79">
          <cell r="A79">
            <v>100</v>
          </cell>
          <cell r="B79" t="str">
            <v xml:space="preserve"> 다 웰 바 설 치</v>
          </cell>
          <cell r="C79">
            <v>0</v>
          </cell>
          <cell r="D79" t="str">
            <v>개소</v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>
            <v>0</v>
          </cell>
        </row>
        <row r="80">
          <cell r="A80">
            <v>101</v>
          </cell>
          <cell r="B80" t="str">
            <v>몰탈(1:3)</v>
          </cell>
          <cell r="C80">
            <v>0</v>
          </cell>
          <cell r="D80" t="str">
            <v>㎥</v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>
            <v>0</v>
          </cell>
        </row>
        <row r="81">
          <cell r="A81">
            <v>102</v>
          </cell>
          <cell r="B81" t="str">
            <v>몰탈(1:2)</v>
          </cell>
          <cell r="C81">
            <v>0</v>
          </cell>
          <cell r="D81" t="str">
            <v>㎥</v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>
            <v>0</v>
          </cell>
        </row>
        <row r="82">
          <cell r="A82">
            <v>111</v>
          </cell>
          <cell r="B82" t="str">
            <v xml:space="preserve"> P.V.C 파이프</v>
          </cell>
          <cell r="C82" t="str">
            <v xml:space="preserve"> Φ100</v>
          </cell>
          <cell r="D82" t="str">
            <v>m</v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>
            <v>0</v>
          </cell>
        </row>
        <row r="83">
          <cell r="A83">
            <v>112</v>
          </cell>
          <cell r="B83" t="str">
            <v xml:space="preserve"> P.V.C 파이프</v>
          </cell>
          <cell r="C83" t="str">
            <v xml:space="preserve"> Φ25</v>
          </cell>
          <cell r="D83" t="str">
            <v>m</v>
          </cell>
          <cell r="E83">
            <v>150</v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>
            <v>150</v>
          </cell>
        </row>
        <row r="84">
          <cell r="A84">
            <v>113</v>
          </cell>
          <cell r="B84" t="str">
            <v xml:space="preserve"> 파형강관접합 및 부설</v>
          </cell>
          <cell r="C84" t="str">
            <v xml:space="preserve"> Φ600</v>
          </cell>
          <cell r="D84" t="str">
            <v>m</v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>
            <v>107.5</v>
          </cell>
          <cell r="J84" t="str">
            <v/>
          </cell>
          <cell r="K84" t="str">
            <v/>
          </cell>
          <cell r="L84">
            <v>107</v>
          </cell>
        </row>
        <row r="85">
          <cell r="A85">
            <v>114</v>
          </cell>
          <cell r="B85" t="str">
            <v xml:space="preserve"> 파형강관접합 및 부설</v>
          </cell>
          <cell r="C85" t="str">
            <v xml:space="preserve"> Φ700</v>
          </cell>
          <cell r="D85" t="str">
            <v>m</v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>
            <v>7.5</v>
          </cell>
          <cell r="K85" t="str">
            <v/>
          </cell>
          <cell r="L85">
            <v>7</v>
          </cell>
        </row>
        <row r="86">
          <cell r="A86">
            <v>115</v>
          </cell>
          <cell r="B86" t="str">
            <v xml:space="preserve"> 파형강관접합 및 부설</v>
          </cell>
          <cell r="C86" t="str">
            <v xml:space="preserve"> Φ800</v>
          </cell>
          <cell r="D86" t="str">
            <v>m</v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>
            <v>15</v>
          </cell>
          <cell r="J86">
            <v>17.5</v>
          </cell>
          <cell r="K86" t="str">
            <v/>
          </cell>
          <cell r="L86">
            <v>32</v>
          </cell>
        </row>
        <row r="87">
          <cell r="A87">
            <v>116</v>
          </cell>
          <cell r="B87" t="str">
            <v xml:space="preserve"> 파형강관접합 및 부설</v>
          </cell>
          <cell r="C87" t="str">
            <v xml:space="preserve"> Φ1000</v>
          </cell>
          <cell r="D87" t="str">
            <v>m</v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>
            <v>22.5</v>
          </cell>
          <cell r="K87" t="str">
            <v/>
          </cell>
          <cell r="L87">
            <v>22</v>
          </cell>
        </row>
        <row r="88">
          <cell r="A88">
            <v>117</v>
          </cell>
          <cell r="B88" t="str">
            <v xml:space="preserve"> 시멘트액체방수</v>
          </cell>
          <cell r="C88" t="str">
            <v xml:space="preserve"> C 종</v>
          </cell>
          <cell r="D88" t="str">
            <v>㎡</v>
          </cell>
          <cell r="E88">
            <v>78.75</v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>
            <v>78</v>
          </cell>
        </row>
        <row r="89">
          <cell r="A89">
            <v>118</v>
          </cell>
          <cell r="B89" t="str">
            <v xml:space="preserve"> 동 지 수 판</v>
          </cell>
          <cell r="C89" t="str">
            <v xml:space="preserve"> B-150, t-1.0</v>
          </cell>
          <cell r="D89" t="str">
            <v>m</v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>
            <v>0</v>
          </cell>
        </row>
        <row r="90">
          <cell r="A90">
            <v>119</v>
          </cell>
          <cell r="B90" t="str">
            <v xml:space="preserve"> P E 관 접합부설</v>
          </cell>
          <cell r="C90" t="str">
            <v xml:space="preserve"> 조임식  Φ25</v>
          </cell>
          <cell r="D90" t="str">
            <v>m</v>
          </cell>
          <cell r="E90" t="str">
            <v/>
          </cell>
          <cell r="F90" t="str">
            <v/>
          </cell>
          <cell r="G90" t="str">
            <v/>
          </cell>
          <cell r="H90">
            <v>1735</v>
          </cell>
          <cell r="I90" t="str">
            <v/>
          </cell>
          <cell r="J90" t="str">
            <v/>
          </cell>
          <cell r="K90" t="str">
            <v/>
          </cell>
          <cell r="L90">
            <v>1735</v>
          </cell>
        </row>
        <row r="91">
          <cell r="A91">
            <v>120</v>
          </cell>
          <cell r="B91" t="str">
            <v xml:space="preserve"> P E 관 접합부설</v>
          </cell>
          <cell r="C91" t="str">
            <v xml:space="preserve"> 조임식  Φ50</v>
          </cell>
          <cell r="D91" t="str">
            <v>m</v>
          </cell>
          <cell r="E91" t="str">
            <v/>
          </cell>
          <cell r="F91" t="str">
            <v/>
          </cell>
          <cell r="G91" t="str">
            <v/>
          </cell>
          <cell r="H91">
            <v>6870</v>
          </cell>
          <cell r="I91" t="str">
            <v/>
          </cell>
          <cell r="J91" t="str">
            <v/>
          </cell>
          <cell r="K91" t="str">
            <v/>
          </cell>
          <cell r="L91">
            <v>6870</v>
          </cell>
        </row>
        <row r="92">
          <cell r="A92">
            <v>121</v>
          </cell>
          <cell r="B92" t="str">
            <v xml:space="preserve"> P E 관 접합부설</v>
          </cell>
          <cell r="C92" t="str">
            <v xml:space="preserve"> 조임식  Φ75</v>
          </cell>
          <cell r="D92" t="str">
            <v>본</v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>
            <v>0</v>
          </cell>
        </row>
        <row r="93">
          <cell r="A93">
            <v>122</v>
          </cell>
          <cell r="B93" t="str">
            <v xml:space="preserve"> P E 관 접합부설</v>
          </cell>
          <cell r="C93" t="str">
            <v xml:space="preserve"> 조임식  Φ75</v>
          </cell>
          <cell r="D93" t="str">
            <v>m</v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>
            <v>0</v>
          </cell>
        </row>
        <row r="94">
          <cell r="A94">
            <v>123</v>
          </cell>
          <cell r="B94" t="str">
            <v xml:space="preserve"> P E 관 접합부설</v>
          </cell>
          <cell r="C94" t="str">
            <v xml:space="preserve"> 조임식  Φ100</v>
          </cell>
          <cell r="D94" t="str">
            <v>본</v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>
            <v>0</v>
          </cell>
        </row>
        <row r="95">
          <cell r="A95">
            <v>124</v>
          </cell>
          <cell r="B95" t="str">
            <v xml:space="preserve"> P E 관 접합부설</v>
          </cell>
          <cell r="C95" t="str">
            <v xml:space="preserve"> 조임식  Φ100</v>
          </cell>
          <cell r="D95" t="str">
            <v>m</v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>
            <v>0</v>
          </cell>
        </row>
        <row r="96">
          <cell r="A96">
            <v>125</v>
          </cell>
          <cell r="B96" t="str">
            <v xml:space="preserve"> P E 관 접합부설</v>
          </cell>
          <cell r="C96" t="str">
            <v xml:space="preserve"> 조임식  Φ150</v>
          </cell>
          <cell r="D96" t="str">
            <v>본</v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>
            <v>0</v>
          </cell>
        </row>
        <row r="97">
          <cell r="A97">
            <v>126</v>
          </cell>
          <cell r="B97" t="str">
            <v xml:space="preserve"> P E 관 접합부설</v>
          </cell>
          <cell r="C97" t="str">
            <v xml:space="preserve"> 조임식  Φ150</v>
          </cell>
          <cell r="D97" t="str">
            <v>m</v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>
            <v>0</v>
          </cell>
        </row>
        <row r="98">
          <cell r="A98">
            <v>127</v>
          </cell>
          <cell r="B98" t="str">
            <v xml:space="preserve"> 나사관접합부설</v>
          </cell>
          <cell r="C98" t="str">
            <v xml:space="preserve"> Φ50</v>
          </cell>
          <cell r="D98" t="str">
            <v>본</v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>
            <v>0</v>
          </cell>
        </row>
        <row r="99">
          <cell r="A99">
            <v>128</v>
          </cell>
          <cell r="B99" t="str">
            <v xml:space="preserve"> 나사관접합부설</v>
          </cell>
          <cell r="C99" t="str">
            <v xml:space="preserve"> Φ50</v>
          </cell>
          <cell r="D99" t="str">
            <v>m</v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>
            <v>0</v>
          </cell>
        </row>
        <row r="100">
          <cell r="A100">
            <v>129</v>
          </cell>
          <cell r="B100" t="str">
            <v xml:space="preserve"> 밸 브 및 콕 크 설 치</v>
          </cell>
          <cell r="C100" t="str">
            <v xml:space="preserve"> Φ15 ~ Φ50</v>
          </cell>
          <cell r="D100" t="str">
            <v>개소</v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>
            <v>0</v>
          </cell>
        </row>
        <row r="101">
          <cell r="A101">
            <v>130</v>
          </cell>
          <cell r="B101" t="str">
            <v xml:space="preserve"> 밸 브 및 콕 크 설 치</v>
          </cell>
          <cell r="C101" t="str">
            <v xml:space="preserve"> Φ65 ~ Φ100</v>
          </cell>
          <cell r="D101" t="str">
            <v>개소</v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>
            <v>0</v>
          </cell>
        </row>
        <row r="102">
          <cell r="A102">
            <v>131</v>
          </cell>
          <cell r="B102" t="str">
            <v xml:space="preserve"> 밸 브 및 콕 크 설 치</v>
          </cell>
          <cell r="C102" t="str">
            <v xml:space="preserve"> Φ125 ~ Φ150</v>
          </cell>
          <cell r="D102" t="str">
            <v>개소</v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>
            <v>0</v>
          </cell>
        </row>
        <row r="103">
          <cell r="A103">
            <v>132</v>
          </cell>
          <cell r="B103" t="str">
            <v xml:space="preserve"> 부단수 천공 분기점 분기</v>
          </cell>
          <cell r="C103" t="str">
            <v xml:space="preserve"> Φ50 ~ Φ20</v>
          </cell>
          <cell r="D103" t="str">
            <v>개소</v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>
            <v>0</v>
          </cell>
        </row>
        <row r="104">
          <cell r="A104">
            <v>133</v>
          </cell>
          <cell r="B104" t="str">
            <v xml:space="preserve"> 부단수 천공 분기점 분기</v>
          </cell>
          <cell r="C104" t="str">
            <v xml:space="preserve"> Φ75 ~ Φ20</v>
          </cell>
          <cell r="D104" t="str">
            <v>개소</v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>
            <v>0</v>
          </cell>
        </row>
        <row r="105">
          <cell r="A105">
            <v>134</v>
          </cell>
          <cell r="B105" t="str">
            <v xml:space="preserve"> 부단수 천공 분기점 분기</v>
          </cell>
          <cell r="C105" t="str">
            <v xml:space="preserve"> Φ75 ~ Φ25</v>
          </cell>
          <cell r="D105" t="str">
            <v>개소</v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>
            <v>0</v>
          </cell>
        </row>
        <row r="106">
          <cell r="A106">
            <v>135</v>
          </cell>
          <cell r="B106" t="str">
            <v xml:space="preserve"> 부단수 천공 분기점 분기</v>
          </cell>
          <cell r="C106" t="str">
            <v xml:space="preserve"> Φ100 ~ Φ20</v>
          </cell>
          <cell r="D106" t="str">
            <v>개소</v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>
            <v>0</v>
          </cell>
        </row>
        <row r="107">
          <cell r="A107">
            <v>136</v>
          </cell>
          <cell r="B107" t="str">
            <v xml:space="preserve"> 부단수 천공 분기점 분기</v>
          </cell>
          <cell r="C107" t="str">
            <v xml:space="preserve"> Φ100 ~ Φ25</v>
          </cell>
          <cell r="D107" t="str">
            <v>개소</v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>
            <v>0</v>
          </cell>
        </row>
        <row r="108">
          <cell r="A108">
            <v>137</v>
          </cell>
          <cell r="B108" t="str">
            <v xml:space="preserve"> 부단수 천공 분기점 분기</v>
          </cell>
          <cell r="C108" t="str">
            <v xml:space="preserve"> Φ150 ~ Φ20</v>
          </cell>
          <cell r="D108" t="str">
            <v>개소</v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>
            <v>0</v>
          </cell>
        </row>
        <row r="109">
          <cell r="A109">
            <v>138</v>
          </cell>
          <cell r="B109" t="str">
            <v xml:space="preserve"> 부단수 천공 분기점 분기</v>
          </cell>
          <cell r="C109" t="str">
            <v xml:space="preserve"> Φ150 ~ Φ25</v>
          </cell>
          <cell r="D109" t="str">
            <v>개소</v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>
            <v>0</v>
          </cell>
        </row>
        <row r="110">
          <cell r="A110">
            <v>139</v>
          </cell>
          <cell r="B110" t="str">
            <v xml:space="preserve"> 분 수 공 설 치</v>
          </cell>
          <cell r="C110">
            <v>0</v>
          </cell>
          <cell r="D110" t="str">
            <v>개소</v>
          </cell>
          <cell r="E110" t="str">
            <v/>
          </cell>
          <cell r="F110" t="str">
            <v/>
          </cell>
          <cell r="G110" t="str">
            <v/>
          </cell>
          <cell r="H110">
            <v>341</v>
          </cell>
          <cell r="I110" t="str">
            <v/>
          </cell>
          <cell r="J110" t="str">
            <v/>
          </cell>
          <cell r="K110" t="str">
            <v/>
          </cell>
          <cell r="L110">
            <v>341</v>
          </cell>
        </row>
        <row r="111">
          <cell r="A111">
            <v>140</v>
          </cell>
          <cell r="B111" t="str">
            <v xml:space="preserve"> 공 기 변 부 설</v>
          </cell>
          <cell r="C111" t="str">
            <v xml:space="preserve">  Φ50</v>
          </cell>
          <cell r="D111" t="str">
            <v>개소</v>
          </cell>
          <cell r="E111" t="str">
            <v/>
          </cell>
          <cell r="F111" t="str">
            <v/>
          </cell>
          <cell r="G111" t="str">
            <v/>
          </cell>
          <cell r="H111">
            <v>18</v>
          </cell>
          <cell r="I111" t="str">
            <v/>
          </cell>
          <cell r="J111" t="str">
            <v/>
          </cell>
          <cell r="K111" t="str">
            <v/>
          </cell>
          <cell r="L111">
            <v>18</v>
          </cell>
        </row>
        <row r="112">
          <cell r="A112">
            <v>141</v>
          </cell>
          <cell r="B112" t="str">
            <v xml:space="preserve"> 공 기 변 부 설</v>
          </cell>
          <cell r="C112" t="str">
            <v xml:space="preserve">  Φ75</v>
          </cell>
          <cell r="D112" t="str">
            <v>개소</v>
          </cell>
          <cell r="E112" t="str">
            <v/>
          </cell>
          <cell r="F112" t="str">
            <v/>
          </cell>
          <cell r="G112" t="str">
            <v/>
          </cell>
          <cell r="H112">
            <v>11</v>
          </cell>
          <cell r="I112" t="str">
            <v/>
          </cell>
          <cell r="J112" t="str">
            <v/>
          </cell>
          <cell r="K112" t="str">
            <v/>
          </cell>
          <cell r="L112">
            <v>11</v>
          </cell>
        </row>
        <row r="113">
          <cell r="A113">
            <v>142</v>
          </cell>
          <cell r="B113" t="str">
            <v xml:space="preserve"> 공 기 변 부 설</v>
          </cell>
          <cell r="C113" t="str">
            <v xml:space="preserve">  Φ100</v>
          </cell>
          <cell r="D113" t="str">
            <v>개소</v>
          </cell>
          <cell r="E113" t="str">
            <v/>
          </cell>
          <cell r="F113" t="str">
            <v/>
          </cell>
          <cell r="G113" t="str">
            <v/>
          </cell>
          <cell r="H113">
            <v>10</v>
          </cell>
          <cell r="I113" t="str">
            <v/>
          </cell>
          <cell r="J113" t="str">
            <v/>
          </cell>
          <cell r="K113" t="str">
            <v/>
          </cell>
          <cell r="L113">
            <v>10</v>
          </cell>
        </row>
        <row r="114">
          <cell r="A114">
            <v>143</v>
          </cell>
          <cell r="B114" t="str">
            <v xml:space="preserve"> 공 기 변 부 설</v>
          </cell>
          <cell r="C114" t="str">
            <v xml:space="preserve">  Φ150</v>
          </cell>
          <cell r="D114" t="str">
            <v>개소</v>
          </cell>
          <cell r="E114" t="str">
            <v/>
          </cell>
          <cell r="F114" t="str">
            <v/>
          </cell>
          <cell r="G114" t="str">
            <v/>
          </cell>
          <cell r="H114">
            <v>0</v>
          </cell>
          <cell r="I114" t="str">
            <v/>
          </cell>
          <cell r="J114" t="str">
            <v/>
          </cell>
          <cell r="K114" t="str">
            <v/>
          </cell>
          <cell r="L114">
            <v>0</v>
          </cell>
        </row>
        <row r="115">
          <cell r="A115">
            <v>144</v>
          </cell>
          <cell r="B115" t="str">
            <v xml:space="preserve"> 제 수 변 부 설</v>
          </cell>
          <cell r="C115" t="str">
            <v xml:space="preserve">  Φ50</v>
          </cell>
          <cell r="D115" t="str">
            <v>기</v>
          </cell>
          <cell r="E115" t="str">
            <v/>
          </cell>
          <cell r="F115" t="str">
            <v/>
          </cell>
          <cell r="G115" t="str">
            <v/>
          </cell>
          <cell r="H115">
            <v>42</v>
          </cell>
          <cell r="I115" t="str">
            <v/>
          </cell>
          <cell r="J115" t="str">
            <v/>
          </cell>
          <cell r="K115" t="str">
            <v/>
          </cell>
          <cell r="L115">
            <v>42</v>
          </cell>
        </row>
        <row r="116">
          <cell r="A116">
            <v>145</v>
          </cell>
          <cell r="B116" t="str">
            <v xml:space="preserve"> 제 수 변 부 설</v>
          </cell>
          <cell r="C116" t="str">
            <v xml:space="preserve">  Φ75</v>
          </cell>
          <cell r="D116" t="str">
            <v>기</v>
          </cell>
          <cell r="E116" t="str">
            <v/>
          </cell>
          <cell r="F116" t="str">
            <v/>
          </cell>
          <cell r="G116" t="str">
            <v/>
          </cell>
          <cell r="H116">
            <v>16</v>
          </cell>
          <cell r="I116" t="str">
            <v/>
          </cell>
          <cell r="J116" t="str">
            <v/>
          </cell>
          <cell r="K116" t="str">
            <v/>
          </cell>
          <cell r="L116">
            <v>16</v>
          </cell>
        </row>
        <row r="117">
          <cell r="A117">
            <v>146</v>
          </cell>
          <cell r="B117" t="str">
            <v xml:space="preserve"> 제 수 변 부 설</v>
          </cell>
          <cell r="C117" t="str">
            <v xml:space="preserve">  Φ100</v>
          </cell>
          <cell r="D117" t="str">
            <v>기</v>
          </cell>
          <cell r="E117" t="str">
            <v/>
          </cell>
          <cell r="F117" t="str">
            <v/>
          </cell>
          <cell r="G117" t="str">
            <v/>
          </cell>
          <cell r="H117">
            <v>22</v>
          </cell>
          <cell r="I117" t="str">
            <v/>
          </cell>
          <cell r="J117" t="str">
            <v/>
          </cell>
          <cell r="K117" t="str">
            <v/>
          </cell>
          <cell r="L117">
            <v>22</v>
          </cell>
        </row>
        <row r="118">
          <cell r="A118">
            <v>147</v>
          </cell>
          <cell r="B118" t="str">
            <v xml:space="preserve"> 제 수 변 부 설</v>
          </cell>
          <cell r="C118" t="str">
            <v xml:space="preserve">  Φ150</v>
          </cell>
          <cell r="D118" t="str">
            <v>기</v>
          </cell>
          <cell r="E118" t="str">
            <v/>
          </cell>
          <cell r="F118" t="str">
            <v/>
          </cell>
          <cell r="G118" t="str">
            <v/>
          </cell>
          <cell r="H118">
            <v>5</v>
          </cell>
          <cell r="I118" t="str">
            <v/>
          </cell>
          <cell r="J118" t="str">
            <v/>
          </cell>
          <cell r="K118" t="str">
            <v/>
          </cell>
          <cell r="L118">
            <v>5</v>
          </cell>
        </row>
        <row r="119">
          <cell r="A119">
            <v>148</v>
          </cell>
          <cell r="B119" t="str">
            <v xml:space="preserve"> 제 수 변 부 설</v>
          </cell>
          <cell r="C119" t="str">
            <v xml:space="preserve">  Φ200</v>
          </cell>
          <cell r="D119" t="str">
            <v>기</v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>
            <v>0</v>
          </cell>
        </row>
        <row r="120">
          <cell r="A120">
            <v>149</v>
          </cell>
          <cell r="B120" t="str">
            <v xml:space="preserve"> 잡 철 물 제 작 설 치</v>
          </cell>
          <cell r="C120">
            <v>0</v>
          </cell>
          <cell r="D120" t="str">
            <v>kg</v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>
            <v>0</v>
          </cell>
        </row>
        <row r="121">
          <cell r="A121">
            <v>150</v>
          </cell>
          <cell r="B121" t="str">
            <v xml:space="preserve"> 페 인 트 칠 (철재면)</v>
          </cell>
          <cell r="C121" t="str">
            <v xml:space="preserve"> 녹막이 + 조합페인트</v>
          </cell>
          <cell r="D121" t="str">
            <v>㎡</v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>
            <v>0</v>
          </cell>
        </row>
        <row r="122">
          <cell r="A122">
            <v>151</v>
          </cell>
          <cell r="B122" t="str">
            <v xml:space="preserve"> 스 틸 그 레 이 팅</v>
          </cell>
          <cell r="C122" t="str">
            <v>1000*1000*50</v>
          </cell>
          <cell r="D122" t="str">
            <v>개소</v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>
            <v>0</v>
          </cell>
        </row>
        <row r="123">
          <cell r="A123">
            <v>152</v>
          </cell>
          <cell r="B123" t="str">
            <v xml:space="preserve"> 기  초  모  래</v>
          </cell>
          <cell r="C123">
            <v>0</v>
          </cell>
          <cell r="D123" t="str">
            <v>㎥</v>
          </cell>
          <cell r="E123" t="str">
            <v/>
          </cell>
          <cell r="F123" t="str">
            <v/>
          </cell>
          <cell r="G123">
            <v>69.02</v>
          </cell>
          <cell r="H123">
            <v>1196.3599999999999</v>
          </cell>
          <cell r="I123">
            <v>54.27</v>
          </cell>
          <cell r="J123">
            <v>14.820000000000002</v>
          </cell>
          <cell r="K123" t="str">
            <v/>
          </cell>
          <cell r="L123">
            <v>1334</v>
          </cell>
        </row>
        <row r="124">
          <cell r="A124">
            <v>153</v>
          </cell>
          <cell r="B124" t="str">
            <v xml:space="preserve"> 철뚜껑(관정덮개)</v>
          </cell>
          <cell r="C124" t="str">
            <v>1.2 ×1.2, t =3mm</v>
          </cell>
          <cell r="D124" t="str">
            <v>개소</v>
          </cell>
          <cell r="E124">
            <v>5</v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>
            <v>5</v>
          </cell>
        </row>
        <row r="125">
          <cell r="A125">
            <v>154</v>
          </cell>
          <cell r="B125" t="str">
            <v xml:space="preserve"> 사    다    리</v>
          </cell>
          <cell r="C125" t="str">
            <v xml:space="preserve"> STS Ø20</v>
          </cell>
          <cell r="D125" t="str">
            <v>조</v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>
            <v>0</v>
          </cell>
        </row>
        <row r="126">
          <cell r="A126">
            <v>155</v>
          </cell>
          <cell r="B126" t="str">
            <v xml:space="preserve"> 환    기    공</v>
          </cell>
          <cell r="C126">
            <v>0</v>
          </cell>
          <cell r="D126" t="str">
            <v>식</v>
          </cell>
          <cell r="E126">
            <v>5</v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>
            <v>5</v>
          </cell>
        </row>
        <row r="127">
          <cell r="A127">
            <v>156</v>
          </cell>
          <cell r="B127" t="str">
            <v xml:space="preserve"> 외벽 방수시트</v>
          </cell>
          <cell r="C127">
            <v>0</v>
          </cell>
          <cell r="D127" t="str">
            <v>㎡</v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>
            <v>0</v>
          </cell>
        </row>
        <row r="128">
          <cell r="A128">
            <v>157</v>
          </cell>
          <cell r="B128" t="str">
            <v xml:space="preserve"> 비 닐 깔 기</v>
          </cell>
          <cell r="C128" t="str">
            <v xml:space="preserve"> 비닐 0.1mm</v>
          </cell>
          <cell r="D128" t="str">
            <v>㎡</v>
          </cell>
          <cell r="E128" t="str">
            <v/>
          </cell>
          <cell r="F128">
            <v>138.54999999999998</v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>
            <v>138</v>
          </cell>
        </row>
        <row r="129">
          <cell r="A129">
            <v>158</v>
          </cell>
          <cell r="B129" t="str">
            <v xml:space="preserve"> P E 관 접합부설</v>
          </cell>
          <cell r="C129" t="str">
            <v xml:space="preserve"> 버트융착식  Φ50</v>
          </cell>
          <cell r="D129" t="str">
            <v>본당</v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>
            <v>0</v>
          </cell>
        </row>
        <row r="130">
          <cell r="A130">
            <v>159</v>
          </cell>
          <cell r="B130" t="str">
            <v xml:space="preserve"> P E 관 접합부설</v>
          </cell>
          <cell r="C130" t="str">
            <v xml:space="preserve"> 버트융착식  Φ50</v>
          </cell>
          <cell r="D130" t="str">
            <v>m</v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>
            <v>0</v>
          </cell>
        </row>
        <row r="131">
          <cell r="A131">
            <v>160</v>
          </cell>
          <cell r="B131" t="str">
            <v xml:space="preserve"> P E 관 접합부설</v>
          </cell>
          <cell r="C131" t="str">
            <v xml:space="preserve"> 버트융착식  Φ75</v>
          </cell>
          <cell r="D131" t="str">
            <v>본당</v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>
            <v>0</v>
          </cell>
        </row>
        <row r="132">
          <cell r="A132">
            <v>161</v>
          </cell>
          <cell r="B132" t="str">
            <v xml:space="preserve"> P E 관 접합부설</v>
          </cell>
          <cell r="C132" t="str">
            <v xml:space="preserve"> 버트융착식  Φ75</v>
          </cell>
          <cell r="D132" t="str">
            <v>m</v>
          </cell>
          <cell r="E132" t="str">
            <v/>
          </cell>
          <cell r="F132" t="str">
            <v/>
          </cell>
          <cell r="G132" t="str">
            <v/>
          </cell>
          <cell r="H132">
            <v>2838</v>
          </cell>
          <cell r="I132" t="str">
            <v/>
          </cell>
          <cell r="J132" t="str">
            <v/>
          </cell>
          <cell r="K132" t="str">
            <v/>
          </cell>
          <cell r="L132">
            <v>2838</v>
          </cell>
        </row>
        <row r="133">
          <cell r="A133">
            <v>162</v>
          </cell>
          <cell r="B133" t="str">
            <v xml:space="preserve"> P E 관 접합부설</v>
          </cell>
          <cell r="C133" t="str">
            <v xml:space="preserve"> 버트융착식  Φ100</v>
          </cell>
          <cell r="D133" t="str">
            <v>본당</v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>
            <v>0</v>
          </cell>
        </row>
        <row r="134">
          <cell r="A134">
            <v>163</v>
          </cell>
          <cell r="B134" t="str">
            <v xml:space="preserve"> P E 관 접합부설</v>
          </cell>
          <cell r="C134" t="str">
            <v xml:space="preserve"> 버트융착식  Φ100</v>
          </cell>
          <cell r="D134" t="str">
            <v>m</v>
          </cell>
          <cell r="E134" t="str">
            <v/>
          </cell>
          <cell r="F134" t="str">
            <v/>
          </cell>
          <cell r="G134" t="str">
            <v/>
          </cell>
          <cell r="H134">
            <v>2690</v>
          </cell>
          <cell r="I134" t="str">
            <v/>
          </cell>
          <cell r="J134" t="str">
            <v/>
          </cell>
          <cell r="K134" t="str">
            <v/>
          </cell>
          <cell r="L134">
            <v>2690</v>
          </cell>
        </row>
        <row r="135">
          <cell r="A135">
            <v>164</v>
          </cell>
          <cell r="B135" t="str">
            <v xml:space="preserve"> P E 관 접합부설</v>
          </cell>
          <cell r="C135" t="str">
            <v xml:space="preserve"> 버트융착식  Φ150</v>
          </cell>
          <cell r="D135" t="str">
            <v>본당</v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>
            <v>0</v>
          </cell>
        </row>
        <row r="136">
          <cell r="A136">
            <v>165</v>
          </cell>
          <cell r="B136" t="str">
            <v xml:space="preserve"> P E 관 접합부설</v>
          </cell>
          <cell r="C136" t="str">
            <v xml:space="preserve"> 버트융착식  Φ150</v>
          </cell>
          <cell r="D136" t="str">
            <v>m</v>
          </cell>
          <cell r="E136" t="str">
            <v/>
          </cell>
          <cell r="F136" t="str">
            <v/>
          </cell>
          <cell r="G136" t="str">
            <v/>
          </cell>
          <cell r="H136">
            <v>542</v>
          </cell>
          <cell r="I136" t="str">
            <v/>
          </cell>
          <cell r="J136" t="str">
            <v/>
          </cell>
          <cell r="K136" t="str">
            <v/>
          </cell>
          <cell r="L136">
            <v>542</v>
          </cell>
        </row>
        <row r="137">
          <cell r="A137">
            <v>166</v>
          </cell>
          <cell r="B137" t="str">
            <v xml:space="preserve"> P E 관 접합부설</v>
          </cell>
          <cell r="C137" t="str">
            <v xml:space="preserve"> 버트융착식  Φ200</v>
          </cell>
          <cell r="D137" t="str">
            <v>본당</v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>
            <v>0</v>
          </cell>
        </row>
        <row r="138">
          <cell r="A138">
            <v>167</v>
          </cell>
          <cell r="B138" t="str">
            <v xml:space="preserve"> P E 관 접합부설</v>
          </cell>
          <cell r="C138" t="str">
            <v xml:space="preserve"> 버트융착식  Φ200</v>
          </cell>
          <cell r="D138" t="str">
            <v>m</v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>
            <v>0</v>
          </cell>
        </row>
        <row r="139">
          <cell r="A139">
            <v>168</v>
          </cell>
          <cell r="B139" t="str">
            <v xml:space="preserve"> 퇴 수 변 부 설</v>
          </cell>
          <cell r="C139" t="str">
            <v xml:space="preserve">  Φ50</v>
          </cell>
          <cell r="D139" t="str">
            <v>기</v>
          </cell>
          <cell r="E139" t="str">
            <v/>
          </cell>
          <cell r="F139" t="str">
            <v/>
          </cell>
          <cell r="G139" t="str">
            <v/>
          </cell>
          <cell r="H139">
            <v>59</v>
          </cell>
          <cell r="I139" t="str">
            <v/>
          </cell>
          <cell r="J139" t="str">
            <v/>
          </cell>
          <cell r="K139" t="str">
            <v/>
          </cell>
          <cell r="L139">
            <v>59</v>
          </cell>
        </row>
        <row r="140">
          <cell r="A140">
            <v>169</v>
          </cell>
          <cell r="B140" t="str">
            <v xml:space="preserve"> 퇴 수 변 부 설</v>
          </cell>
          <cell r="C140" t="str">
            <v xml:space="preserve">  Φ75</v>
          </cell>
          <cell r="D140" t="str">
            <v>기</v>
          </cell>
          <cell r="E140" t="str">
            <v/>
          </cell>
          <cell r="F140" t="str">
            <v/>
          </cell>
          <cell r="G140" t="str">
            <v/>
          </cell>
          <cell r="H140">
            <v>7</v>
          </cell>
          <cell r="I140" t="str">
            <v/>
          </cell>
          <cell r="J140" t="str">
            <v/>
          </cell>
          <cell r="K140" t="str">
            <v/>
          </cell>
          <cell r="L140">
            <v>7</v>
          </cell>
        </row>
        <row r="141">
          <cell r="A141">
            <v>170</v>
          </cell>
          <cell r="B141" t="str">
            <v xml:space="preserve"> 퇴 수 변 부 설</v>
          </cell>
          <cell r="C141" t="str">
            <v xml:space="preserve">  Φ100</v>
          </cell>
          <cell r="D141" t="str">
            <v>기</v>
          </cell>
          <cell r="E141" t="str">
            <v/>
          </cell>
          <cell r="F141" t="str">
            <v/>
          </cell>
          <cell r="G141" t="str">
            <v/>
          </cell>
          <cell r="H141">
            <v>6</v>
          </cell>
          <cell r="I141" t="str">
            <v/>
          </cell>
          <cell r="J141" t="str">
            <v/>
          </cell>
          <cell r="K141" t="str">
            <v/>
          </cell>
          <cell r="L141">
            <v>6</v>
          </cell>
        </row>
        <row r="142">
          <cell r="A142">
            <v>171</v>
          </cell>
          <cell r="B142" t="str">
            <v xml:space="preserve"> 퇴 수 변 부 설</v>
          </cell>
          <cell r="C142" t="str">
            <v xml:space="preserve">  Φ150</v>
          </cell>
          <cell r="D142" t="str">
            <v>기</v>
          </cell>
          <cell r="E142" t="str">
            <v/>
          </cell>
          <cell r="F142" t="str">
            <v/>
          </cell>
          <cell r="G142" t="str">
            <v/>
          </cell>
          <cell r="H142">
            <v>0</v>
          </cell>
          <cell r="I142" t="str">
            <v/>
          </cell>
          <cell r="J142" t="str">
            <v/>
          </cell>
          <cell r="K142" t="str">
            <v/>
          </cell>
          <cell r="L142">
            <v>0</v>
          </cell>
        </row>
        <row r="143">
          <cell r="A143">
            <v>172</v>
          </cell>
          <cell r="B143" t="str">
            <v xml:space="preserve"> 시 멘 트 소 운 반</v>
          </cell>
          <cell r="C143" t="str">
            <v xml:space="preserve"> 경운기</v>
          </cell>
          <cell r="D143" t="str">
            <v>ton</v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>
            <v>0</v>
          </cell>
        </row>
        <row r="144">
          <cell r="A144">
            <v>173</v>
          </cell>
          <cell r="B144" t="str">
            <v xml:space="preserve"> 철  근  운  반</v>
          </cell>
          <cell r="C144" t="str">
            <v xml:space="preserve"> 구역화물운임</v>
          </cell>
          <cell r="D144" t="str">
            <v>ton</v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>
            <v>0</v>
          </cell>
        </row>
        <row r="145">
          <cell r="A145">
            <v>174</v>
          </cell>
          <cell r="B145" t="str">
            <v xml:space="preserve"> 철  근  소 운  반</v>
          </cell>
          <cell r="C145" t="str">
            <v xml:space="preserve"> 경운기</v>
          </cell>
          <cell r="D145" t="str">
            <v>ton</v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>
            <v>0</v>
          </cell>
        </row>
        <row r="146">
          <cell r="A146">
            <v>175</v>
          </cell>
          <cell r="B146" t="str">
            <v xml:space="preserve"> 목  재  운  반</v>
          </cell>
          <cell r="C146" t="str">
            <v xml:space="preserve"> 구역화물운임</v>
          </cell>
          <cell r="D146" t="str">
            <v>㎥</v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>
            <v>0</v>
          </cell>
        </row>
        <row r="147">
          <cell r="A147">
            <v>176</v>
          </cell>
          <cell r="B147" t="str">
            <v xml:space="preserve"> 목  재  소 운  반</v>
          </cell>
          <cell r="C147" t="str">
            <v xml:space="preserve"> 경운기</v>
          </cell>
          <cell r="D147" t="str">
            <v>㎥</v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>
            <v>0</v>
          </cell>
        </row>
        <row r="148">
          <cell r="A148">
            <v>177</v>
          </cell>
          <cell r="B148" t="str">
            <v xml:space="preserve"> 철  재  운  반</v>
          </cell>
          <cell r="C148" t="str">
            <v xml:space="preserve"> 구역화물운임</v>
          </cell>
          <cell r="D148" t="str">
            <v>ton</v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>
            <v>0</v>
          </cell>
        </row>
        <row r="149">
          <cell r="A149">
            <v>178</v>
          </cell>
          <cell r="B149" t="str">
            <v xml:space="preserve"> 철  재  소 운  반</v>
          </cell>
          <cell r="C149" t="str">
            <v xml:space="preserve"> 경운기</v>
          </cell>
          <cell r="D149" t="str">
            <v>ton</v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>
            <v>0</v>
          </cell>
        </row>
        <row r="150">
          <cell r="A150">
            <v>179</v>
          </cell>
          <cell r="B150" t="str">
            <v xml:space="preserve"> 모  래  운  반</v>
          </cell>
          <cell r="C150" t="str">
            <v xml:space="preserve"> 덤프트럭 15ton</v>
          </cell>
          <cell r="D150" t="str">
            <v>㎥</v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>
            <v>0</v>
          </cell>
        </row>
        <row r="151">
          <cell r="A151">
            <v>180</v>
          </cell>
          <cell r="B151" t="str">
            <v xml:space="preserve"> 모  래  소 운  반</v>
          </cell>
          <cell r="C151" t="str">
            <v xml:space="preserve"> 경운기</v>
          </cell>
          <cell r="D151" t="str">
            <v>㎥</v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>
            <v>0</v>
          </cell>
        </row>
        <row r="152">
          <cell r="A152">
            <v>181</v>
          </cell>
          <cell r="B152" t="str">
            <v xml:space="preserve"> 보조기층(선택층)운반</v>
          </cell>
          <cell r="C152" t="str">
            <v xml:space="preserve"> 덤프트럭 15ton</v>
          </cell>
          <cell r="D152" t="str">
            <v>㎥</v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>
            <v>0</v>
          </cell>
        </row>
        <row r="153">
          <cell r="A153">
            <v>182</v>
          </cell>
          <cell r="B153" t="str">
            <v xml:space="preserve"> 중  기  운  반</v>
          </cell>
          <cell r="C153" t="str">
            <v xml:space="preserve"> 그 레 이 더 3.6m</v>
          </cell>
          <cell r="D153" t="str">
            <v>대</v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>
            <v>0</v>
          </cell>
        </row>
        <row r="154">
          <cell r="A154">
            <v>183</v>
          </cell>
          <cell r="B154" t="str">
            <v xml:space="preserve"> 중  기  운  반</v>
          </cell>
          <cell r="C154" t="str">
            <v xml:space="preserve"> 타이어로우더(1.72㎥)</v>
          </cell>
          <cell r="D154" t="str">
            <v>대</v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>
            <v>0</v>
          </cell>
        </row>
        <row r="155">
          <cell r="A155">
            <v>184</v>
          </cell>
          <cell r="B155" t="str">
            <v xml:space="preserve"> 중  기  운  반</v>
          </cell>
          <cell r="C155" t="str">
            <v xml:space="preserve"> 물 탱 크 (5,500ℓ)</v>
          </cell>
          <cell r="D155" t="str">
            <v>대</v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>
            <v>0</v>
          </cell>
        </row>
        <row r="156">
          <cell r="A156">
            <v>185</v>
          </cell>
          <cell r="B156" t="str">
            <v xml:space="preserve"> 중  기  운  반</v>
          </cell>
          <cell r="C156" t="str">
            <v xml:space="preserve"> 크 레 인 ( 트럭 )</v>
          </cell>
          <cell r="D156" t="str">
            <v>대</v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>
            <v>0</v>
          </cell>
        </row>
        <row r="157">
          <cell r="A157">
            <v>186</v>
          </cell>
          <cell r="B157" t="str">
            <v xml:space="preserve"> 중  기  운  반</v>
          </cell>
          <cell r="C157" t="str">
            <v xml:space="preserve"> 덤프트럭(8ton)</v>
          </cell>
          <cell r="D157" t="str">
            <v>대</v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>
            <v>0</v>
          </cell>
        </row>
        <row r="158">
          <cell r="A158">
            <v>187</v>
          </cell>
          <cell r="B158" t="str">
            <v xml:space="preserve"> 중  기  운  반</v>
          </cell>
          <cell r="C158" t="str">
            <v xml:space="preserve"> 덤프트럭(10.5ton)</v>
          </cell>
          <cell r="D158" t="str">
            <v>대</v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>
            <v>0</v>
          </cell>
        </row>
        <row r="159">
          <cell r="A159">
            <v>188</v>
          </cell>
          <cell r="B159" t="str">
            <v xml:space="preserve"> 중  기  운  반</v>
          </cell>
          <cell r="C159" t="str">
            <v xml:space="preserve"> 덤프트럭(15ton)</v>
          </cell>
          <cell r="D159" t="str">
            <v>대</v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>
            <v>0</v>
          </cell>
        </row>
        <row r="160">
          <cell r="A160">
            <v>189</v>
          </cell>
          <cell r="B160" t="str">
            <v xml:space="preserve"> 중  기  운  반</v>
          </cell>
          <cell r="C160" t="str">
            <v xml:space="preserve"> 트 레 일 러(20ton)</v>
          </cell>
          <cell r="D160" t="str">
            <v>대</v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>
            <v>0</v>
          </cell>
        </row>
        <row r="161">
          <cell r="A161">
            <v>190</v>
          </cell>
          <cell r="B161" t="str">
            <v xml:space="preserve"> 콘크리트 소운반</v>
          </cell>
          <cell r="C161" t="str">
            <v xml:space="preserve"> 경 운 기</v>
          </cell>
          <cell r="D161" t="str">
            <v>㎥</v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>
            <v>0</v>
          </cell>
        </row>
        <row r="162">
          <cell r="A162">
            <v>191</v>
          </cell>
          <cell r="B162" t="str">
            <v xml:space="preserve"> 페콘크리트 소운반</v>
          </cell>
          <cell r="C162" t="str">
            <v xml:space="preserve"> 경운기, 철근구조물</v>
          </cell>
          <cell r="D162" t="str">
            <v>㎥</v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>
            <v>0</v>
          </cell>
        </row>
        <row r="163">
          <cell r="A163">
            <v>192</v>
          </cell>
          <cell r="B163" t="str">
            <v xml:space="preserve"> 페콘크리트 소운반</v>
          </cell>
          <cell r="C163" t="str">
            <v xml:space="preserve"> 경운기, 무근구조물</v>
          </cell>
          <cell r="D163" t="str">
            <v>㎥</v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>
            <v>0</v>
          </cell>
        </row>
        <row r="164">
          <cell r="A164">
            <v>193</v>
          </cell>
          <cell r="B164" t="str">
            <v xml:space="preserve"> 흄관 소운반</v>
          </cell>
          <cell r="C164" t="str">
            <v>경운기,600</v>
          </cell>
          <cell r="D164" t="str">
            <v>본</v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>
            <v>0</v>
          </cell>
        </row>
        <row r="165">
          <cell r="A165">
            <v>194</v>
          </cell>
          <cell r="B165" t="str">
            <v xml:space="preserve"> 흄관 소운반</v>
          </cell>
          <cell r="C165" t="str">
            <v>경운기,800</v>
          </cell>
          <cell r="D165" t="str">
            <v>본</v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>
            <v>0</v>
          </cell>
        </row>
        <row r="166">
          <cell r="A166">
            <v>195</v>
          </cell>
          <cell r="B166" t="str">
            <v xml:space="preserve"> 흄관 소운반</v>
          </cell>
          <cell r="C166" t="str">
            <v>경운기,1000</v>
          </cell>
          <cell r="D166" t="str">
            <v>본</v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>
            <v>0</v>
          </cell>
        </row>
        <row r="167">
          <cell r="A167">
            <v>196</v>
          </cell>
          <cell r="B167" t="str">
            <v xml:space="preserve"> 수로관 소운반</v>
          </cell>
          <cell r="C167" t="str">
            <v xml:space="preserve"> 경운기,400C</v>
          </cell>
          <cell r="D167" t="str">
            <v>본</v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>
            <v>0</v>
          </cell>
        </row>
        <row r="168">
          <cell r="A168">
            <v>197</v>
          </cell>
          <cell r="B168" t="str">
            <v xml:space="preserve"> 수로관 소운반</v>
          </cell>
          <cell r="C168" t="str">
            <v xml:space="preserve"> 경운기,500B</v>
          </cell>
          <cell r="D168" t="str">
            <v>본</v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>
            <v>0</v>
          </cell>
        </row>
        <row r="169">
          <cell r="A169">
            <v>198</v>
          </cell>
          <cell r="B169" t="str">
            <v xml:space="preserve"> 수로관 소운반</v>
          </cell>
          <cell r="C169" t="str">
            <v xml:space="preserve"> 경운기,600B</v>
          </cell>
          <cell r="D169" t="str">
            <v>본</v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>
            <v>0</v>
          </cell>
        </row>
        <row r="170">
          <cell r="A170">
            <v>199</v>
          </cell>
          <cell r="B170" t="str">
            <v xml:space="preserve"> 수로관 소운반</v>
          </cell>
          <cell r="C170" t="str">
            <v xml:space="preserve"> 경운기,700</v>
          </cell>
          <cell r="D170" t="str">
            <v>본</v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>
            <v>0</v>
          </cell>
        </row>
        <row r="171">
          <cell r="A171">
            <v>200</v>
          </cell>
          <cell r="B171" t="str">
            <v xml:space="preserve"> 수로관 소운반</v>
          </cell>
          <cell r="C171" t="str">
            <v xml:space="preserve"> 경운기,800B</v>
          </cell>
          <cell r="D171" t="str">
            <v>본</v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>
            <v>0</v>
          </cell>
        </row>
        <row r="172">
          <cell r="A172">
            <v>211</v>
          </cell>
          <cell r="B172" t="str">
            <v xml:space="preserve"> 이동식 화장실</v>
          </cell>
          <cell r="C172" t="str">
            <v>고강도FRP(1100*2000*3200)</v>
          </cell>
          <cell r="D172" t="str">
            <v>개</v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>
            <v>0</v>
          </cell>
        </row>
        <row r="173">
          <cell r="A173">
            <v>212</v>
          </cell>
          <cell r="B173" t="str">
            <v xml:space="preserve"> 수로관 부설(400C)</v>
          </cell>
          <cell r="C173" t="str">
            <v xml:space="preserve"> 400 * 400</v>
          </cell>
          <cell r="D173" t="str">
            <v>본</v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>
            <v>0</v>
          </cell>
        </row>
        <row r="174">
          <cell r="A174">
            <v>213</v>
          </cell>
          <cell r="B174" t="str">
            <v xml:space="preserve"> 수로관 부설(500B)</v>
          </cell>
          <cell r="C174" t="str">
            <v xml:space="preserve"> 500 * 450</v>
          </cell>
          <cell r="D174" t="str">
            <v>본</v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>
            <v>0</v>
          </cell>
        </row>
        <row r="175">
          <cell r="A175">
            <v>214</v>
          </cell>
          <cell r="B175" t="str">
            <v>수로관(600)</v>
          </cell>
          <cell r="C175" t="str">
            <v xml:space="preserve"> 600 * 600</v>
          </cell>
          <cell r="D175" t="str">
            <v>본</v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>
            <v>140</v>
          </cell>
          <cell r="K175" t="str">
            <v/>
          </cell>
          <cell r="L175">
            <v>140</v>
          </cell>
        </row>
        <row r="176">
          <cell r="A176">
            <v>215</v>
          </cell>
          <cell r="B176" t="str">
            <v>수로관(700)</v>
          </cell>
          <cell r="C176" t="str">
            <v xml:space="preserve"> 700 * 600</v>
          </cell>
          <cell r="D176" t="str">
            <v>본</v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>
            <v>192</v>
          </cell>
          <cell r="K176" t="str">
            <v/>
          </cell>
          <cell r="L176">
            <v>192</v>
          </cell>
        </row>
        <row r="177">
          <cell r="A177">
            <v>216</v>
          </cell>
          <cell r="B177" t="str">
            <v>수로관(800)</v>
          </cell>
          <cell r="C177" t="str">
            <v xml:space="preserve"> 800 * 700</v>
          </cell>
          <cell r="D177" t="str">
            <v>본</v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>
            <v>444</v>
          </cell>
          <cell r="K177" t="str">
            <v/>
          </cell>
          <cell r="L177">
            <v>444</v>
          </cell>
        </row>
        <row r="178">
          <cell r="A178">
            <v>217</v>
          </cell>
          <cell r="B178" t="str">
            <v xml:space="preserve"> 흄관부설(소켓식)</v>
          </cell>
          <cell r="C178">
            <v>600</v>
          </cell>
          <cell r="D178" t="str">
            <v>본</v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>
            <v>0</v>
          </cell>
        </row>
        <row r="179">
          <cell r="A179">
            <v>218</v>
          </cell>
          <cell r="B179" t="str">
            <v xml:space="preserve"> 흄관부설(소켓식)</v>
          </cell>
          <cell r="C179">
            <v>800</v>
          </cell>
          <cell r="D179" t="str">
            <v>본</v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>
            <v>0</v>
          </cell>
        </row>
        <row r="180">
          <cell r="A180">
            <v>219</v>
          </cell>
          <cell r="B180" t="str">
            <v xml:space="preserve"> 흄관부설(소켓식)</v>
          </cell>
          <cell r="C180">
            <v>1000</v>
          </cell>
          <cell r="D180" t="str">
            <v>본</v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>
            <v>0</v>
          </cell>
        </row>
        <row r="181">
          <cell r="A181">
            <v>220</v>
          </cell>
          <cell r="B181" t="str">
            <v xml:space="preserve"> 휀스</v>
          </cell>
          <cell r="C181" t="str">
            <v>H=1.8m, B=2.0m</v>
          </cell>
          <cell r="D181" t="str">
            <v>경간</v>
          </cell>
          <cell r="E181">
            <v>20</v>
          </cell>
          <cell r="F181">
            <v>74</v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>
            <v>94</v>
          </cell>
        </row>
        <row r="182">
          <cell r="A182">
            <v>221</v>
          </cell>
          <cell r="B182" t="str">
            <v xml:space="preserve"> 휀스용출입문</v>
          </cell>
          <cell r="C182" t="str">
            <v>H=1.8m,B=1.0m</v>
          </cell>
          <cell r="D182" t="str">
            <v>개소</v>
          </cell>
          <cell r="E182">
            <v>5</v>
          </cell>
          <cell r="F182">
            <v>6</v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>
            <v>11</v>
          </cell>
        </row>
        <row r="183">
          <cell r="A183">
            <v>222</v>
          </cell>
          <cell r="B183" t="str">
            <v>다짐시험</v>
          </cell>
          <cell r="C183">
            <v>0</v>
          </cell>
          <cell r="D183" t="str">
            <v>회</v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>
            <v>0</v>
          </cell>
        </row>
        <row r="184">
          <cell r="A184">
            <v>223</v>
          </cell>
          <cell r="B184" t="str">
            <v>함수량시험</v>
          </cell>
          <cell r="C184">
            <v>0</v>
          </cell>
          <cell r="D184" t="str">
            <v>회</v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>
            <v>0</v>
          </cell>
        </row>
        <row r="185">
          <cell r="A185">
            <v>224</v>
          </cell>
          <cell r="B185" t="str">
            <v>들밀도시험</v>
          </cell>
          <cell r="C185">
            <v>0</v>
          </cell>
          <cell r="D185" t="str">
            <v>회</v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>
            <v>0</v>
          </cell>
        </row>
        <row r="186">
          <cell r="A186">
            <v>225</v>
          </cell>
          <cell r="B186" t="str">
            <v>공시체제작</v>
          </cell>
          <cell r="C186">
            <v>0</v>
          </cell>
          <cell r="D186" t="str">
            <v>회</v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>
            <v>0</v>
          </cell>
        </row>
        <row r="187">
          <cell r="A187">
            <v>226</v>
          </cell>
          <cell r="B187" t="str">
            <v>압축강도시험</v>
          </cell>
          <cell r="C187">
            <v>0</v>
          </cell>
          <cell r="D187" t="str">
            <v>회</v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>
            <v>0</v>
          </cell>
        </row>
        <row r="188">
          <cell r="A188">
            <v>227</v>
          </cell>
          <cell r="B188" t="str">
            <v>슬럼프시험</v>
          </cell>
          <cell r="C188">
            <v>0</v>
          </cell>
          <cell r="D188" t="str">
            <v>회</v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>
            <v>0</v>
          </cell>
        </row>
        <row r="189">
          <cell r="A189">
            <v>228</v>
          </cell>
          <cell r="B189" t="str">
            <v>폐기물처리비</v>
          </cell>
          <cell r="C189" t="str">
            <v>콘크리트폐기물</v>
          </cell>
          <cell r="D189" t="str">
            <v>TON</v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>
            <v>0</v>
          </cell>
        </row>
        <row r="190">
          <cell r="A190">
            <v>229</v>
          </cell>
          <cell r="B190" t="str">
            <v>폐기물처리비</v>
          </cell>
          <cell r="C190" t="str">
            <v>임목폐기물</v>
          </cell>
          <cell r="D190" t="str">
            <v>TON</v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>
            <v>0</v>
          </cell>
        </row>
        <row r="191">
          <cell r="A191">
            <v>230</v>
          </cell>
          <cell r="B191" t="str">
            <v>벌개제근</v>
          </cell>
          <cell r="C191">
            <v>0</v>
          </cell>
          <cell r="D191" t="str">
            <v>㎡</v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>
            <v>0</v>
          </cell>
        </row>
        <row r="192">
          <cell r="A192">
            <v>231</v>
          </cell>
          <cell r="B192" t="str">
            <v/>
          </cell>
          <cell r="C192" t="str">
            <v/>
          </cell>
          <cell r="D192" t="str">
            <v/>
          </cell>
          <cell r="E192" t="str">
            <v/>
          </cell>
          <cell r="F192">
            <v>1</v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>
            <v>1</v>
          </cell>
        </row>
        <row r="193">
          <cell r="A193">
            <v>232</v>
          </cell>
          <cell r="B193" t="str">
            <v/>
          </cell>
          <cell r="C193" t="str">
            <v/>
          </cell>
          <cell r="D193" t="str">
            <v/>
          </cell>
          <cell r="E193" t="str">
            <v/>
          </cell>
          <cell r="F193">
            <v>4</v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>
            <v>4</v>
          </cell>
        </row>
        <row r="194">
          <cell r="A194">
            <v>233</v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>
            <v>1</v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>
            <v>1</v>
          </cell>
        </row>
        <row r="195"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>
            <v>0</v>
          </cell>
        </row>
        <row r="196">
          <cell r="B196" t="str">
            <v/>
          </cell>
          <cell r="C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>
            <v>0</v>
          </cell>
        </row>
        <row r="197">
          <cell r="B197" t="str">
            <v/>
          </cell>
          <cell r="C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>
            <v>0</v>
          </cell>
        </row>
        <row r="198">
          <cell r="B198" t="str">
            <v/>
          </cell>
          <cell r="C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>
            <v>0</v>
          </cell>
        </row>
        <row r="199">
          <cell r="B199" t="str">
            <v/>
          </cell>
          <cell r="C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>
            <v>0</v>
          </cell>
        </row>
        <row r="200">
          <cell r="B200" t="str">
            <v/>
          </cell>
          <cell r="C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>
            <v>0</v>
          </cell>
        </row>
        <row r="201">
          <cell r="B201" t="str">
            <v/>
          </cell>
          <cell r="C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>
            <v>0</v>
          </cell>
        </row>
        <row r="202">
          <cell r="B202" t="str">
            <v/>
          </cell>
          <cell r="C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>
            <v>0</v>
          </cell>
        </row>
        <row r="203"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>
            <v>0</v>
          </cell>
        </row>
        <row r="204">
          <cell r="A204" t="str">
            <v>m114</v>
          </cell>
          <cell r="B204" t="str">
            <v>조임식정티 (PE)</v>
          </cell>
          <cell r="C204" t="str">
            <v>Φ50</v>
          </cell>
          <cell r="D204" t="str">
            <v>개</v>
          </cell>
          <cell r="E204" t="str">
            <v/>
          </cell>
          <cell r="F204" t="str">
            <v/>
          </cell>
          <cell r="G204" t="str">
            <v/>
          </cell>
          <cell r="H204">
            <v>9</v>
          </cell>
          <cell r="I204" t="str">
            <v/>
          </cell>
          <cell r="J204" t="str">
            <v/>
          </cell>
          <cell r="K204" t="str">
            <v/>
          </cell>
          <cell r="L204">
            <v>9</v>
          </cell>
        </row>
        <row r="205">
          <cell r="A205" t="str">
            <v>m119</v>
          </cell>
          <cell r="B205" t="str">
            <v>융착식정티 (PE)</v>
          </cell>
          <cell r="C205" t="str">
            <v>Φ75</v>
          </cell>
          <cell r="D205" t="str">
            <v>개</v>
          </cell>
          <cell r="E205" t="str">
            <v/>
          </cell>
          <cell r="F205" t="str">
            <v/>
          </cell>
          <cell r="G205" t="str">
            <v/>
          </cell>
          <cell r="H205">
            <v>2</v>
          </cell>
          <cell r="I205" t="str">
            <v/>
          </cell>
          <cell r="J205" t="str">
            <v/>
          </cell>
          <cell r="K205" t="str">
            <v/>
          </cell>
          <cell r="L205">
            <v>2</v>
          </cell>
        </row>
        <row r="206">
          <cell r="A206" t="str">
            <v>m120</v>
          </cell>
          <cell r="B206" t="str">
            <v>융착식정티 (PE)</v>
          </cell>
          <cell r="C206" t="str">
            <v>Φ100</v>
          </cell>
          <cell r="D206" t="str">
            <v>개</v>
          </cell>
          <cell r="E206" t="str">
            <v/>
          </cell>
          <cell r="F206" t="str">
            <v/>
          </cell>
          <cell r="G206" t="str">
            <v/>
          </cell>
          <cell r="H206">
            <v>0</v>
          </cell>
          <cell r="I206" t="str">
            <v/>
          </cell>
          <cell r="J206" t="str">
            <v/>
          </cell>
          <cell r="K206" t="str">
            <v/>
          </cell>
          <cell r="L206">
            <v>0</v>
          </cell>
        </row>
        <row r="207">
          <cell r="A207" t="str">
            <v>m121</v>
          </cell>
          <cell r="B207" t="str">
            <v>융착식정티 (PE)</v>
          </cell>
          <cell r="C207" t="str">
            <v>Φ150</v>
          </cell>
          <cell r="D207" t="str">
            <v>개</v>
          </cell>
          <cell r="E207" t="str">
            <v/>
          </cell>
          <cell r="F207" t="str">
            <v/>
          </cell>
          <cell r="G207" t="str">
            <v/>
          </cell>
          <cell r="H207">
            <v>0</v>
          </cell>
          <cell r="I207" t="str">
            <v/>
          </cell>
          <cell r="J207" t="str">
            <v/>
          </cell>
          <cell r="K207" t="str">
            <v/>
          </cell>
          <cell r="L207">
            <v>0</v>
          </cell>
        </row>
        <row r="208">
          <cell r="A208" t="str">
            <v>m135</v>
          </cell>
          <cell r="B208" t="str">
            <v>융착식이경티 (PE)</v>
          </cell>
          <cell r="C208" t="str">
            <v>Φ150 × 100</v>
          </cell>
          <cell r="D208" t="str">
            <v>개</v>
          </cell>
          <cell r="E208" t="str">
            <v/>
          </cell>
          <cell r="F208" t="str">
            <v/>
          </cell>
          <cell r="G208" t="str">
            <v/>
          </cell>
          <cell r="H208">
            <v>2</v>
          </cell>
          <cell r="I208" t="str">
            <v/>
          </cell>
          <cell r="J208" t="str">
            <v/>
          </cell>
          <cell r="K208" t="str">
            <v/>
          </cell>
          <cell r="L208">
            <v>2</v>
          </cell>
        </row>
        <row r="209">
          <cell r="A209" t="str">
            <v>m134</v>
          </cell>
          <cell r="B209" t="str">
            <v>융착식이경티 (PE)</v>
          </cell>
          <cell r="C209" t="str">
            <v>Φ150 × 75</v>
          </cell>
          <cell r="D209" t="str">
            <v>개</v>
          </cell>
          <cell r="E209" t="str">
            <v/>
          </cell>
          <cell r="F209" t="str">
            <v/>
          </cell>
          <cell r="G209" t="str">
            <v/>
          </cell>
          <cell r="H209">
            <v>0</v>
          </cell>
          <cell r="I209" t="str">
            <v/>
          </cell>
          <cell r="J209" t="str">
            <v/>
          </cell>
          <cell r="K209" t="str">
            <v/>
          </cell>
          <cell r="L209">
            <v>0</v>
          </cell>
        </row>
        <row r="210">
          <cell r="A210" t="str">
            <v>m132</v>
          </cell>
          <cell r="B210" t="str">
            <v>융착식이경티 (PE)</v>
          </cell>
          <cell r="C210" t="str">
            <v>Φ100 × 75</v>
          </cell>
          <cell r="D210" t="str">
            <v>개</v>
          </cell>
          <cell r="E210" t="str">
            <v/>
          </cell>
          <cell r="F210" t="str">
            <v/>
          </cell>
          <cell r="G210" t="str">
            <v/>
          </cell>
          <cell r="H210">
            <v>1</v>
          </cell>
          <cell r="I210" t="str">
            <v/>
          </cell>
          <cell r="J210" t="str">
            <v/>
          </cell>
          <cell r="K210" t="str">
            <v/>
          </cell>
          <cell r="L210">
            <v>1</v>
          </cell>
        </row>
        <row r="211">
          <cell r="A211" t="str">
            <v>m131</v>
          </cell>
          <cell r="B211" t="str">
            <v>융착식이경티 (PE)</v>
          </cell>
          <cell r="C211" t="str">
            <v>Φ100 × 50</v>
          </cell>
          <cell r="D211" t="str">
            <v>개</v>
          </cell>
          <cell r="E211" t="str">
            <v/>
          </cell>
          <cell r="F211" t="str">
            <v/>
          </cell>
          <cell r="G211" t="str">
            <v/>
          </cell>
          <cell r="H211">
            <v>15</v>
          </cell>
          <cell r="I211" t="str">
            <v/>
          </cell>
          <cell r="J211" t="str">
            <v/>
          </cell>
          <cell r="K211" t="str">
            <v/>
          </cell>
          <cell r="L211">
            <v>15</v>
          </cell>
        </row>
        <row r="212">
          <cell r="A212" t="str">
            <v>m130</v>
          </cell>
          <cell r="B212" t="str">
            <v>융착식이경티 (PE)</v>
          </cell>
          <cell r="C212" t="str">
            <v>Φ75 × 50</v>
          </cell>
          <cell r="D212" t="str">
            <v>개</v>
          </cell>
          <cell r="E212" t="str">
            <v/>
          </cell>
          <cell r="F212" t="str">
            <v/>
          </cell>
          <cell r="G212" t="str">
            <v/>
          </cell>
          <cell r="H212">
            <v>10</v>
          </cell>
          <cell r="I212" t="str">
            <v/>
          </cell>
          <cell r="J212" t="str">
            <v/>
          </cell>
          <cell r="K212" t="str">
            <v/>
          </cell>
          <cell r="L212">
            <v>10</v>
          </cell>
        </row>
        <row r="213">
          <cell r="A213" t="str">
            <v>m123</v>
          </cell>
          <cell r="B213" t="str">
            <v>조임식이경티 (PE)</v>
          </cell>
          <cell r="C213" t="str">
            <v>Φ50 × 25</v>
          </cell>
          <cell r="D213" t="str">
            <v>개</v>
          </cell>
          <cell r="E213" t="str">
            <v/>
          </cell>
          <cell r="F213" t="str">
            <v/>
          </cell>
          <cell r="G213" t="str">
            <v/>
          </cell>
          <cell r="H213">
            <v>115</v>
          </cell>
          <cell r="I213" t="str">
            <v/>
          </cell>
          <cell r="J213" t="str">
            <v/>
          </cell>
          <cell r="K213" t="str">
            <v/>
          </cell>
          <cell r="L213">
            <v>115</v>
          </cell>
        </row>
        <row r="214">
          <cell r="A214" t="str">
            <v>m165</v>
          </cell>
          <cell r="B214" t="str">
            <v>융착식이경소켓(PE)</v>
          </cell>
          <cell r="C214" t="str">
            <v>Φ150 × 100</v>
          </cell>
          <cell r="D214" t="str">
            <v>개</v>
          </cell>
          <cell r="E214" t="str">
            <v/>
          </cell>
          <cell r="F214" t="str">
            <v/>
          </cell>
          <cell r="G214" t="str">
            <v/>
          </cell>
          <cell r="H214">
            <v>3</v>
          </cell>
          <cell r="I214" t="str">
            <v/>
          </cell>
          <cell r="J214" t="str">
            <v/>
          </cell>
          <cell r="K214" t="str">
            <v/>
          </cell>
          <cell r="L214">
            <v>3</v>
          </cell>
        </row>
        <row r="215">
          <cell r="A215" t="str">
            <v>m164</v>
          </cell>
          <cell r="B215" t="str">
            <v>융착식이경소켓(PE)</v>
          </cell>
          <cell r="C215" t="str">
            <v>Φ100 × 75</v>
          </cell>
          <cell r="D215" t="str">
            <v>개</v>
          </cell>
          <cell r="E215" t="str">
            <v/>
          </cell>
          <cell r="F215" t="str">
            <v/>
          </cell>
          <cell r="G215" t="str">
            <v/>
          </cell>
          <cell r="H215">
            <v>8</v>
          </cell>
          <cell r="I215" t="str">
            <v/>
          </cell>
          <cell r="J215" t="str">
            <v/>
          </cell>
          <cell r="K215" t="str">
            <v/>
          </cell>
          <cell r="L215">
            <v>8</v>
          </cell>
        </row>
        <row r="216">
          <cell r="A216" t="str">
            <v>m163</v>
          </cell>
          <cell r="B216" t="str">
            <v>융착식이경소켓(PE)</v>
          </cell>
          <cell r="C216" t="str">
            <v>Φ100 × 50</v>
          </cell>
          <cell r="D216" t="str">
            <v>개</v>
          </cell>
          <cell r="E216" t="str">
            <v/>
          </cell>
          <cell r="F216" t="str">
            <v/>
          </cell>
          <cell r="G216" t="str">
            <v/>
          </cell>
          <cell r="H216">
            <v>0</v>
          </cell>
          <cell r="I216" t="str">
            <v/>
          </cell>
          <cell r="J216" t="str">
            <v/>
          </cell>
          <cell r="K216" t="str">
            <v/>
          </cell>
          <cell r="L216">
            <v>0</v>
          </cell>
        </row>
        <row r="217">
          <cell r="A217" t="str">
            <v>m162</v>
          </cell>
          <cell r="B217" t="str">
            <v>융착식이경소켓(PE)</v>
          </cell>
          <cell r="C217" t="str">
            <v>Φ75 × 50</v>
          </cell>
          <cell r="D217" t="str">
            <v>개</v>
          </cell>
          <cell r="E217" t="str">
            <v/>
          </cell>
          <cell r="F217" t="str">
            <v/>
          </cell>
          <cell r="G217" t="str">
            <v/>
          </cell>
          <cell r="H217">
            <v>11</v>
          </cell>
          <cell r="I217" t="str">
            <v/>
          </cell>
          <cell r="J217" t="str">
            <v/>
          </cell>
          <cell r="K217" t="str">
            <v/>
          </cell>
          <cell r="L217">
            <v>11</v>
          </cell>
        </row>
        <row r="218">
          <cell r="A218" t="str">
            <v>m193</v>
          </cell>
          <cell r="B218" t="str">
            <v>새들붙이분수전</v>
          </cell>
          <cell r="C218" t="str">
            <v>Φ150×25</v>
          </cell>
          <cell r="D218" t="str">
            <v>개</v>
          </cell>
          <cell r="E218" t="str">
            <v/>
          </cell>
          <cell r="F218" t="str">
            <v/>
          </cell>
          <cell r="G218" t="str">
            <v/>
          </cell>
          <cell r="H218">
            <v>8</v>
          </cell>
          <cell r="I218" t="str">
            <v/>
          </cell>
          <cell r="J218" t="str">
            <v/>
          </cell>
          <cell r="K218" t="str">
            <v/>
          </cell>
          <cell r="L218">
            <v>8</v>
          </cell>
        </row>
        <row r="219">
          <cell r="A219" t="str">
            <v>m195</v>
          </cell>
          <cell r="B219" t="str">
            <v>새들붙이분수전</v>
          </cell>
          <cell r="C219" t="str">
            <v>Φ100×25</v>
          </cell>
          <cell r="D219" t="str">
            <v>개</v>
          </cell>
          <cell r="E219" t="str">
            <v/>
          </cell>
          <cell r="F219" t="str">
            <v/>
          </cell>
          <cell r="G219" t="str">
            <v/>
          </cell>
          <cell r="H219">
            <v>46</v>
          </cell>
          <cell r="I219" t="str">
            <v/>
          </cell>
          <cell r="J219" t="str">
            <v/>
          </cell>
          <cell r="K219" t="str">
            <v/>
          </cell>
          <cell r="L219">
            <v>46</v>
          </cell>
        </row>
        <row r="220">
          <cell r="A220" t="str">
            <v>m194</v>
          </cell>
          <cell r="B220" t="str">
            <v>새들붙이분수전</v>
          </cell>
          <cell r="C220" t="str">
            <v>Φ80 ×25</v>
          </cell>
          <cell r="D220" t="str">
            <v>개</v>
          </cell>
          <cell r="E220" t="str">
            <v/>
          </cell>
          <cell r="F220" t="str">
            <v/>
          </cell>
          <cell r="G220" t="str">
            <v/>
          </cell>
          <cell r="H220">
            <v>68</v>
          </cell>
          <cell r="I220" t="str">
            <v/>
          </cell>
          <cell r="J220" t="str">
            <v/>
          </cell>
          <cell r="K220" t="str">
            <v/>
          </cell>
          <cell r="L220">
            <v>68</v>
          </cell>
        </row>
        <row r="221">
          <cell r="A221" t="str">
            <v>m231</v>
          </cell>
          <cell r="B221" t="str">
            <v>앤    드    캡</v>
          </cell>
          <cell r="C221" t="str">
            <v>조임식 Φ 50</v>
          </cell>
          <cell r="D221" t="str">
            <v>개</v>
          </cell>
          <cell r="E221" t="str">
            <v/>
          </cell>
          <cell r="F221" t="str">
            <v/>
          </cell>
          <cell r="G221" t="str">
            <v/>
          </cell>
          <cell r="H221">
            <v>46</v>
          </cell>
          <cell r="I221" t="str">
            <v/>
          </cell>
          <cell r="J221" t="str">
            <v/>
          </cell>
          <cell r="K221" t="str">
            <v/>
          </cell>
          <cell r="L221">
            <v>46</v>
          </cell>
        </row>
        <row r="222">
          <cell r="A222" t="str">
            <v>m138</v>
          </cell>
          <cell r="B222" t="str">
            <v>조임식90˚엘보(PE)</v>
          </cell>
          <cell r="C222" t="str">
            <v>Φ50</v>
          </cell>
          <cell r="D222" t="str">
            <v>개</v>
          </cell>
          <cell r="E222" t="str">
            <v/>
          </cell>
          <cell r="F222" t="str">
            <v/>
          </cell>
          <cell r="G222" t="str">
            <v/>
          </cell>
          <cell r="H222">
            <v>26</v>
          </cell>
          <cell r="I222" t="str">
            <v/>
          </cell>
          <cell r="J222" t="str">
            <v/>
          </cell>
          <cell r="K222" t="str">
            <v/>
          </cell>
          <cell r="L222">
            <v>26</v>
          </cell>
        </row>
        <row r="223">
          <cell r="A223" t="str">
            <v>m145</v>
          </cell>
          <cell r="B223" t="str">
            <v>융착식90˚엘보(PE)</v>
          </cell>
          <cell r="C223" t="str">
            <v>Φ75</v>
          </cell>
          <cell r="D223" t="str">
            <v>개</v>
          </cell>
          <cell r="E223" t="str">
            <v/>
          </cell>
          <cell r="F223" t="str">
            <v/>
          </cell>
          <cell r="G223" t="str">
            <v/>
          </cell>
          <cell r="H223">
            <v>19</v>
          </cell>
          <cell r="I223" t="str">
            <v/>
          </cell>
          <cell r="J223" t="str">
            <v/>
          </cell>
          <cell r="K223" t="str">
            <v/>
          </cell>
          <cell r="L223">
            <v>19</v>
          </cell>
        </row>
        <row r="224">
          <cell r="A224" t="str">
            <v>m146</v>
          </cell>
          <cell r="B224" t="str">
            <v>융착식90˚엘보(PE)</v>
          </cell>
          <cell r="C224" t="str">
            <v>Φ100</v>
          </cell>
          <cell r="D224" t="str">
            <v>개</v>
          </cell>
          <cell r="E224" t="str">
            <v/>
          </cell>
          <cell r="F224" t="str">
            <v/>
          </cell>
          <cell r="G224" t="str">
            <v/>
          </cell>
          <cell r="H224">
            <v>18</v>
          </cell>
          <cell r="I224" t="str">
            <v/>
          </cell>
          <cell r="J224" t="str">
            <v/>
          </cell>
          <cell r="K224" t="str">
            <v/>
          </cell>
          <cell r="L224">
            <v>18</v>
          </cell>
        </row>
        <row r="225">
          <cell r="A225" t="str">
            <v>m147</v>
          </cell>
          <cell r="B225" t="str">
            <v>융착식90˚엘보(PE)</v>
          </cell>
          <cell r="C225" t="str">
            <v>Φ150</v>
          </cell>
          <cell r="D225" t="str">
            <v>개</v>
          </cell>
          <cell r="E225" t="str">
            <v/>
          </cell>
          <cell r="F225" t="str">
            <v/>
          </cell>
          <cell r="G225" t="str">
            <v/>
          </cell>
          <cell r="H225">
            <v>3</v>
          </cell>
          <cell r="I225" t="str">
            <v/>
          </cell>
          <cell r="J225" t="str">
            <v/>
          </cell>
          <cell r="K225" t="str">
            <v/>
          </cell>
          <cell r="L225">
            <v>3</v>
          </cell>
        </row>
        <row r="226">
          <cell r="A226" t="str">
            <v>m149</v>
          </cell>
          <cell r="B226" t="str">
            <v>조임식45˚엘보(PE)</v>
          </cell>
          <cell r="C226" t="str">
            <v>Φ50</v>
          </cell>
          <cell r="D226" t="str">
            <v>개</v>
          </cell>
          <cell r="E226" t="str">
            <v/>
          </cell>
          <cell r="F226" t="str">
            <v/>
          </cell>
          <cell r="G226" t="str">
            <v/>
          </cell>
          <cell r="H226">
            <v>57</v>
          </cell>
          <cell r="I226" t="str">
            <v/>
          </cell>
          <cell r="J226" t="str">
            <v/>
          </cell>
          <cell r="K226" t="str">
            <v/>
          </cell>
          <cell r="L226">
            <v>57</v>
          </cell>
        </row>
        <row r="227">
          <cell r="A227" t="str">
            <v>m153</v>
          </cell>
          <cell r="B227" t="str">
            <v>융착식45˚엘보(PE)</v>
          </cell>
          <cell r="C227" t="str">
            <v>Φ75</v>
          </cell>
          <cell r="D227" t="str">
            <v>개</v>
          </cell>
          <cell r="E227" t="str">
            <v/>
          </cell>
          <cell r="F227" t="str">
            <v/>
          </cell>
          <cell r="G227" t="str">
            <v/>
          </cell>
          <cell r="H227">
            <v>30</v>
          </cell>
          <cell r="I227" t="str">
            <v/>
          </cell>
          <cell r="J227" t="str">
            <v/>
          </cell>
          <cell r="K227" t="str">
            <v/>
          </cell>
          <cell r="L227">
            <v>30</v>
          </cell>
        </row>
        <row r="228">
          <cell r="A228" t="str">
            <v>m154</v>
          </cell>
          <cell r="B228" t="str">
            <v>융착식45˚엘보(PE)</v>
          </cell>
          <cell r="C228" t="str">
            <v>Φ100</v>
          </cell>
          <cell r="D228" t="str">
            <v>개</v>
          </cell>
          <cell r="E228" t="str">
            <v/>
          </cell>
          <cell r="F228" t="str">
            <v/>
          </cell>
          <cell r="G228" t="str">
            <v/>
          </cell>
          <cell r="H228">
            <v>23</v>
          </cell>
          <cell r="I228" t="str">
            <v/>
          </cell>
          <cell r="J228" t="str">
            <v/>
          </cell>
          <cell r="K228" t="str">
            <v/>
          </cell>
          <cell r="L228">
            <v>23</v>
          </cell>
        </row>
        <row r="229">
          <cell r="A229" t="str">
            <v>m155</v>
          </cell>
          <cell r="B229" t="str">
            <v>융착식45˚엘보(PE)</v>
          </cell>
          <cell r="C229" t="str">
            <v>Φ150</v>
          </cell>
          <cell r="D229" t="str">
            <v>개</v>
          </cell>
          <cell r="E229" t="str">
            <v/>
          </cell>
          <cell r="F229" t="str">
            <v/>
          </cell>
          <cell r="G229" t="str">
            <v/>
          </cell>
          <cell r="H229">
            <v>2</v>
          </cell>
          <cell r="I229" t="str">
            <v/>
          </cell>
          <cell r="J229" t="str">
            <v/>
          </cell>
          <cell r="K229" t="str">
            <v/>
          </cell>
          <cell r="L229">
            <v>2</v>
          </cell>
        </row>
        <row r="230">
          <cell r="A230" t="str">
            <v>m173</v>
          </cell>
          <cell r="B230" t="str">
            <v>융착식플랜지(PE)</v>
          </cell>
          <cell r="C230" t="str">
            <v>Φ75</v>
          </cell>
          <cell r="D230" t="str">
            <v>개</v>
          </cell>
          <cell r="E230" t="str">
            <v/>
          </cell>
          <cell r="F230" t="str">
            <v/>
          </cell>
          <cell r="G230" t="str">
            <v/>
          </cell>
          <cell r="H230">
            <v>68</v>
          </cell>
          <cell r="I230" t="str">
            <v/>
          </cell>
          <cell r="J230" t="str">
            <v/>
          </cell>
          <cell r="K230" t="str">
            <v/>
          </cell>
          <cell r="L230">
            <v>68</v>
          </cell>
        </row>
        <row r="231">
          <cell r="A231" t="str">
            <v>m174</v>
          </cell>
          <cell r="B231" t="str">
            <v>융착식플랜지(PE)</v>
          </cell>
          <cell r="C231" t="str">
            <v>Φ100</v>
          </cell>
          <cell r="D231" t="str">
            <v>개</v>
          </cell>
          <cell r="E231" t="str">
            <v/>
          </cell>
          <cell r="F231" t="str">
            <v/>
          </cell>
          <cell r="G231" t="str">
            <v/>
          </cell>
          <cell r="H231">
            <v>76</v>
          </cell>
          <cell r="I231" t="str">
            <v/>
          </cell>
          <cell r="J231" t="str">
            <v/>
          </cell>
          <cell r="K231" t="str">
            <v/>
          </cell>
          <cell r="L231">
            <v>76</v>
          </cell>
        </row>
        <row r="232">
          <cell r="A232" t="str">
            <v>m175</v>
          </cell>
          <cell r="B232" t="str">
            <v>융착식플랜지(PE)</v>
          </cell>
          <cell r="C232" t="str">
            <v>Φ150</v>
          </cell>
          <cell r="D232" t="str">
            <v>개</v>
          </cell>
          <cell r="E232" t="str">
            <v/>
          </cell>
          <cell r="F232" t="str">
            <v/>
          </cell>
          <cell r="G232" t="str">
            <v/>
          </cell>
          <cell r="H232">
            <v>10</v>
          </cell>
          <cell r="I232" t="str">
            <v/>
          </cell>
          <cell r="J232" t="str">
            <v/>
          </cell>
          <cell r="K232" t="str">
            <v/>
          </cell>
          <cell r="L232">
            <v>10</v>
          </cell>
        </row>
        <row r="233">
          <cell r="A233" t="str">
            <v>m171</v>
          </cell>
          <cell r="B233" t="str">
            <v>밸 브 소 켓(PE)</v>
          </cell>
          <cell r="C233" t="str">
            <v>Φ50</v>
          </cell>
          <cell r="D233" t="str">
            <v>개</v>
          </cell>
          <cell r="E233" t="str">
            <v/>
          </cell>
          <cell r="F233" t="str">
            <v/>
          </cell>
          <cell r="G233" t="str">
            <v/>
          </cell>
          <cell r="H233">
            <v>284</v>
          </cell>
          <cell r="I233" t="str">
            <v/>
          </cell>
          <cell r="J233" t="str">
            <v/>
          </cell>
          <cell r="K233" t="str">
            <v/>
          </cell>
          <cell r="L233">
            <v>284</v>
          </cell>
        </row>
        <row r="234">
          <cell r="A234" t="str">
            <v>m238</v>
          </cell>
          <cell r="B234" t="str">
            <v>소켓(PE)</v>
          </cell>
          <cell r="C234" t="str">
            <v>조임식 Φ 25</v>
          </cell>
          <cell r="D234" t="str">
            <v>개</v>
          </cell>
          <cell r="E234" t="str">
            <v/>
          </cell>
          <cell r="F234" t="str">
            <v/>
          </cell>
          <cell r="G234" t="str">
            <v/>
          </cell>
          <cell r="H234">
            <v>11</v>
          </cell>
          <cell r="I234" t="str">
            <v/>
          </cell>
          <cell r="J234" t="str">
            <v/>
          </cell>
          <cell r="K234" t="str">
            <v/>
          </cell>
          <cell r="L234">
            <v>11</v>
          </cell>
        </row>
        <row r="235">
          <cell r="A235" t="str">
            <v>m239</v>
          </cell>
          <cell r="B235" t="str">
            <v>소켓(PE)</v>
          </cell>
          <cell r="C235" t="str">
            <v>조임식 Φ 50</v>
          </cell>
          <cell r="D235" t="str">
            <v>개</v>
          </cell>
          <cell r="E235" t="str">
            <v/>
          </cell>
          <cell r="F235" t="str">
            <v/>
          </cell>
          <cell r="G235" t="str">
            <v/>
          </cell>
          <cell r="H235">
            <v>95</v>
          </cell>
          <cell r="I235" t="str">
            <v/>
          </cell>
          <cell r="J235" t="str">
            <v/>
          </cell>
          <cell r="K235" t="str">
            <v/>
          </cell>
          <cell r="L235">
            <v>95</v>
          </cell>
        </row>
        <row r="236">
          <cell r="A236" t="str">
            <v>m243</v>
          </cell>
          <cell r="B236" t="str">
            <v>소켓(PE)</v>
          </cell>
          <cell r="C236" t="str">
            <v>융착식 Φ 75</v>
          </cell>
          <cell r="D236" t="str">
            <v>개</v>
          </cell>
          <cell r="E236" t="str">
            <v/>
          </cell>
          <cell r="F236" t="str">
            <v/>
          </cell>
          <cell r="G236" t="str">
            <v/>
          </cell>
          <cell r="H236">
            <v>469</v>
          </cell>
          <cell r="I236" t="str">
            <v/>
          </cell>
          <cell r="J236" t="str">
            <v/>
          </cell>
          <cell r="K236" t="str">
            <v/>
          </cell>
          <cell r="L236">
            <v>469</v>
          </cell>
        </row>
        <row r="237"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>
            <v>0</v>
          </cell>
        </row>
        <row r="238"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>
            <v>0</v>
          </cell>
        </row>
        <row r="239"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>
            <v>0</v>
          </cell>
        </row>
        <row r="240">
          <cell r="B240" t="str">
            <v/>
          </cell>
          <cell r="C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>
            <v>0</v>
          </cell>
        </row>
        <row r="241">
          <cell r="A241">
            <v>610</v>
          </cell>
          <cell r="B241" t="str">
            <v>철근</v>
          </cell>
          <cell r="C241" t="str">
            <v>D10</v>
          </cell>
          <cell r="D241">
            <v>0</v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>
            <v>0</v>
          </cell>
        </row>
        <row r="242">
          <cell r="A242">
            <v>613</v>
          </cell>
          <cell r="B242" t="str">
            <v>철근</v>
          </cell>
          <cell r="C242" t="str">
            <v>D13</v>
          </cell>
          <cell r="D242">
            <v>0</v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>
            <v>0</v>
          </cell>
        </row>
        <row r="243">
          <cell r="A243">
            <v>616</v>
          </cell>
          <cell r="B243" t="str">
            <v>철근</v>
          </cell>
          <cell r="C243" t="str">
            <v>D16</v>
          </cell>
          <cell r="D243">
            <v>0</v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>
            <v>0</v>
          </cell>
        </row>
        <row r="244">
          <cell r="A244">
            <v>619</v>
          </cell>
          <cell r="B244" t="str">
            <v>철근</v>
          </cell>
          <cell r="C244" t="str">
            <v>D19</v>
          </cell>
          <cell r="D244">
            <v>0</v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>
            <v>0</v>
          </cell>
        </row>
        <row r="245">
          <cell r="A245">
            <v>622</v>
          </cell>
          <cell r="B245" t="str">
            <v>철근</v>
          </cell>
          <cell r="C245" t="str">
            <v>D22</v>
          </cell>
          <cell r="D245">
            <v>0</v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>
            <v>0</v>
          </cell>
        </row>
        <row r="246">
          <cell r="A246">
            <v>625</v>
          </cell>
          <cell r="B246" t="str">
            <v>철근</v>
          </cell>
          <cell r="C246" t="str">
            <v>D25</v>
          </cell>
          <cell r="D246">
            <v>0</v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>
            <v>0</v>
          </cell>
        </row>
        <row r="247">
          <cell r="A247">
            <v>629</v>
          </cell>
          <cell r="B247" t="str">
            <v>철근</v>
          </cell>
          <cell r="C247" t="str">
            <v>D29</v>
          </cell>
          <cell r="D247">
            <v>0</v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>
            <v>0</v>
          </cell>
        </row>
        <row r="248">
          <cell r="A248">
            <v>632</v>
          </cell>
          <cell r="B248" t="str">
            <v>철근</v>
          </cell>
          <cell r="C248" t="str">
            <v>D32</v>
          </cell>
          <cell r="D248">
            <v>0</v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>
            <v>0</v>
          </cell>
        </row>
        <row r="249">
          <cell r="A249">
            <v>609</v>
          </cell>
          <cell r="B249" t="str">
            <v>철근</v>
          </cell>
          <cell r="C249" t="str">
            <v>콘크리트10㎥이상</v>
          </cell>
          <cell r="D249">
            <v>0</v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>
            <v>0</v>
          </cell>
        </row>
        <row r="250">
          <cell r="A250">
            <v>710</v>
          </cell>
          <cell r="B250" t="str">
            <v>철근</v>
          </cell>
          <cell r="C250" t="str">
            <v>D10</v>
          </cell>
          <cell r="D250">
            <v>0</v>
          </cell>
          <cell r="E250">
            <v>0.40500000000000003</v>
          </cell>
          <cell r="F250">
            <v>0.26200000000000001</v>
          </cell>
          <cell r="G250" t="str">
            <v/>
          </cell>
          <cell r="H250" t="str">
            <v/>
          </cell>
          <cell r="I250">
            <v>2.2200000000000002</v>
          </cell>
          <cell r="J250">
            <v>6.6820000000000004</v>
          </cell>
          <cell r="K250" t="str">
            <v/>
          </cell>
          <cell r="L250">
            <v>9</v>
          </cell>
        </row>
        <row r="251">
          <cell r="A251">
            <v>713</v>
          </cell>
          <cell r="B251" t="str">
            <v>철근</v>
          </cell>
          <cell r="C251" t="str">
            <v>D13</v>
          </cell>
          <cell r="D251">
            <v>0</v>
          </cell>
          <cell r="E251">
            <v>1.03</v>
          </cell>
          <cell r="F251">
            <v>1.663</v>
          </cell>
          <cell r="G251" t="str">
            <v/>
          </cell>
          <cell r="H251" t="str">
            <v/>
          </cell>
          <cell r="I251">
            <v>1.8330000000000002</v>
          </cell>
          <cell r="J251">
            <v>0.69799999999999995</v>
          </cell>
          <cell r="K251" t="str">
            <v/>
          </cell>
          <cell r="L251">
            <v>5</v>
          </cell>
        </row>
        <row r="252">
          <cell r="A252">
            <v>716</v>
          </cell>
          <cell r="B252" t="str">
            <v>철근</v>
          </cell>
          <cell r="C252" t="str">
            <v>D16</v>
          </cell>
          <cell r="D252">
            <v>0</v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>
            <v>0.443</v>
          </cell>
          <cell r="J252" t="str">
            <v/>
          </cell>
          <cell r="K252" t="str">
            <v/>
          </cell>
          <cell r="L252">
            <v>0</v>
          </cell>
        </row>
        <row r="253">
          <cell r="A253">
            <v>719</v>
          </cell>
          <cell r="B253" t="str">
            <v>철근</v>
          </cell>
          <cell r="C253" t="str">
            <v>D19</v>
          </cell>
          <cell r="D253">
            <v>0</v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>
            <v>0</v>
          </cell>
        </row>
        <row r="254">
          <cell r="A254">
            <v>722</v>
          </cell>
          <cell r="B254" t="str">
            <v>철근</v>
          </cell>
          <cell r="C254" t="str">
            <v>D22</v>
          </cell>
          <cell r="D254">
            <v>0</v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>
            <v>0</v>
          </cell>
        </row>
        <row r="255">
          <cell r="A255">
            <v>725</v>
          </cell>
          <cell r="B255" t="str">
            <v>철근</v>
          </cell>
          <cell r="C255" t="str">
            <v>D25</v>
          </cell>
          <cell r="D255">
            <v>0</v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>
            <v>0</v>
          </cell>
        </row>
        <row r="256">
          <cell r="A256">
            <v>729</v>
          </cell>
          <cell r="B256" t="str">
            <v>철근</v>
          </cell>
          <cell r="C256" t="str">
            <v>D29</v>
          </cell>
          <cell r="D256">
            <v>0</v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>
            <v>0</v>
          </cell>
        </row>
        <row r="257">
          <cell r="A257">
            <v>732</v>
          </cell>
          <cell r="B257" t="str">
            <v>철근</v>
          </cell>
          <cell r="C257" t="str">
            <v>D32</v>
          </cell>
          <cell r="D257">
            <v>0</v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>
            <v>0</v>
          </cell>
        </row>
        <row r="258">
          <cell r="A258">
            <v>709</v>
          </cell>
          <cell r="B258" t="str">
            <v>철근</v>
          </cell>
          <cell r="C258" t="str">
            <v>콘크리트10㎥미만</v>
          </cell>
          <cell r="D258">
            <v>0</v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>
            <v>0</v>
          </cell>
        </row>
        <row r="259">
          <cell r="B259" t="str">
            <v/>
          </cell>
          <cell r="C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>
            <v>0</v>
          </cell>
        </row>
        <row r="260">
          <cell r="A260">
            <v>8272</v>
          </cell>
          <cell r="B260" t="str">
            <v>레미콘</v>
          </cell>
          <cell r="C260" t="str">
            <v>(25-270)10㎥이하</v>
          </cell>
          <cell r="D260">
            <v>0</v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>
            <v>0</v>
          </cell>
        </row>
        <row r="261">
          <cell r="A261">
            <v>8271</v>
          </cell>
          <cell r="B261" t="str">
            <v>레미콘</v>
          </cell>
          <cell r="C261" t="str">
            <v>(25-270)10㎥이상</v>
          </cell>
          <cell r="D261">
            <v>0</v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>
            <v>0</v>
          </cell>
        </row>
        <row r="262">
          <cell r="A262">
            <v>8242</v>
          </cell>
          <cell r="B262" t="str">
            <v>레미콘</v>
          </cell>
          <cell r="C262" t="str">
            <v>(25-240)10㎥이하</v>
          </cell>
          <cell r="D262">
            <v>0</v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>
            <v>0</v>
          </cell>
        </row>
        <row r="263">
          <cell r="A263">
            <v>8241</v>
          </cell>
          <cell r="B263" t="str">
            <v>레미콘</v>
          </cell>
          <cell r="C263" t="str">
            <v>(25-240)10㎥이상</v>
          </cell>
          <cell r="D263">
            <v>0</v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>
            <v>0</v>
          </cell>
        </row>
        <row r="264">
          <cell r="A264">
            <v>8212</v>
          </cell>
          <cell r="B264" t="str">
            <v>레미콘</v>
          </cell>
          <cell r="C264" t="str">
            <v>(25-210)10㎥이하</v>
          </cell>
          <cell r="D264">
            <v>0</v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>
            <v>0</v>
          </cell>
        </row>
        <row r="265">
          <cell r="A265">
            <v>8211</v>
          </cell>
          <cell r="B265" t="str">
            <v>레미콘</v>
          </cell>
          <cell r="C265" t="str">
            <v>(25-210)10㎥이상</v>
          </cell>
          <cell r="D265">
            <v>0</v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>
            <v>0</v>
          </cell>
        </row>
        <row r="266">
          <cell r="A266">
            <v>8182</v>
          </cell>
          <cell r="B266" t="str">
            <v>레미콘</v>
          </cell>
          <cell r="C266" t="str">
            <v>(25-180)10㎥이하</v>
          </cell>
          <cell r="D266">
            <v>0</v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>
            <v>0</v>
          </cell>
        </row>
        <row r="267">
          <cell r="A267">
            <v>8181</v>
          </cell>
          <cell r="B267" t="str">
            <v>레미콘</v>
          </cell>
          <cell r="C267" t="str">
            <v>(25-180)10㎥이상</v>
          </cell>
          <cell r="D267">
            <v>0</v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>
            <v>0</v>
          </cell>
        </row>
        <row r="268">
          <cell r="A268">
            <v>8162</v>
          </cell>
          <cell r="B268" t="str">
            <v>레미콘</v>
          </cell>
          <cell r="C268" t="str">
            <v>(25-160)10㎥이하</v>
          </cell>
          <cell r="D268">
            <v>0</v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>
            <v>0</v>
          </cell>
        </row>
        <row r="269">
          <cell r="A269">
            <v>8161</v>
          </cell>
          <cell r="B269" t="str">
            <v>레미콘</v>
          </cell>
          <cell r="C269" t="str">
            <v>(25-160)10㎥이상</v>
          </cell>
          <cell r="D269">
            <v>0</v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>
            <v>0</v>
          </cell>
        </row>
        <row r="270">
          <cell r="B270" t="str">
            <v/>
          </cell>
          <cell r="C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>
            <v>0</v>
          </cell>
        </row>
        <row r="271">
          <cell r="A271">
            <v>930</v>
          </cell>
          <cell r="B271" t="str">
            <v>원형거푸집3회</v>
          </cell>
          <cell r="C271">
            <v>0</v>
          </cell>
          <cell r="D271">
            <v>0</v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>
            <v>0</v>
          </cell>
        </row>
        <row r="272">
          <cell r="A272">
            <v>931</v>
          </cell>
          <cell r="B272" t="str">
            <v>거푸집3회</v>
          </cell>
          <cell r="C272" t="str">
            <v>3회사용(10㎥이상)</v>
          </cell>
          <cell r="D272">
            <v>0</v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>
            <v>0</v>
          </cell>
        </row>
        <row r="273">
          <cell r="A273">
            <v>932</v>
          </cell>
          <cell r="B273" t="str">
            <v>거푸집3회</v>
          </cell>
          <cell r="C273" t="str">
            <v>3회사용(10㎥미만)</v>
          </cell>
          <cell r="D273">
            <v>0</v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>
            <v>0</v>
          </cell>
        </row>
        <row r="274">
          <cell r="A274">
            <v>941</v>
          </cell>
          <cell r="B274" t="str">
            <v>거푸집4회</v>
          </cell>
          <cell r="C274" t="str">
            <v>4회사용(10㎥이상)</v>
          </cell>
          <cell r="D274">
            <v>0</v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>
            <v>0</v>
          </cell>
        </row>
        <row r="275">
          <cell r="A275">
            <v>942</v>
          </cell>
          <cell r="B275" t="str">
            <v>거푸집4회</v>
          </cell>
          <cell r="C275" t="str">
            <v>4회사용(10㎥미만)</v>
          </cell>
          <cell r="D275">
            <v>0</v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>
            <v>0</v>
          </cell>
        </row>
        <row r="276">
          <cell r="A276">
            <v>961</v>
          </cell>
          <cell r="B276" t="str">
            <v>거푸집6회</v>
          </cell>
          <cell r="C276" t="str">
            <v>6회사용(10㎥이상)</v>
          </cell>
          <cell r="D276">
            <v>0</v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>
            <v>0</v>
          </cell>
        </row>
        <row r="277">
          <cell r="A277">
            <v>962</v>
          </cell>
          <cell r="B277" t="str">
            <v>거푸집6회</v>
          </cell>
          <cell r="C277" t="str">
            <v>6회사용(10㎥미만)</v>
          </cell>
          <cell r="D277">
            <v>0</v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>
            <v>0</v>
          </cell>
        </row>
        <row r="278">
          <cell r="B278" t="str">
            <v/>
          </cell>
          <cell r="C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>
            <v>0</v>
          </cell>
        </row>
        <row r="279"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>
            <v>0</v>
          </cell>
        </row>
        <row r="280">
          <cell r="B280" t="str">
            <v/>
          </cell>
          <cell r="C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>
            <v>0</v>
          </cell>
        </row>
        <row r="281">
          <cell r="B281" t="str">
            <v/>
          </cell>
          <cell r="C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>
            <v>0</v>
          </cell>
        </row>
        <row r="282">
          <cell r="B282" t="str">
            <v/>
          </cell>
          <cell r="C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>
            <v>0</v>
          </cell>
        </row>
        <row r="283">
          <cell r="B283" t="str">
            <v/>
          </cell>
          <cell r="C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>
            <v>0</v>
          </cell>
        </row>
        <row r="284">
          <cell r="B284" t="str">
            <v/>
          </cell>
          <cell r="C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>
            <v>0</v>
          </cell>
        </row>
        <row r="285">
          <cell r="B285" t="str">
            <v/>
          </cell>
          <cell r="C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>
            <v>0</v>
          </cell>
        </row>
        <row r="286">
          <cell r="B286" t="str">
            <v/>
          </cell>
          <cell r="C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>
            <v>0</v>
          </cell>
        </row>
        <row r="287">
          <cell r="B287" t="str">
            <v/>
          </cell>
          <cell r="C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>
            <v>0</v>
          </cell>
        </row>
        <row r="288">
          <cell r="B288" t="str">
            <v/>
          </cell>
          <cell r="C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>
            <v>0</v>
          </cell>
        </row>
        <row r="289">
          <cell r="B289" t="str">
            <v/>
          </cell>
          <cell r="C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>
            <v>0</v>
          </cell>
        </row>
        <row r="290">
          <cell r="B290" t="str">
            <v/>
          </cell>
          <cell r="C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>
            <v>0</v>
          </cell>
        </row>
        <row r="291">
          <cell r="B291" t="str">
            <v/>
          </cell>
          <cell r="C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>
            <v>0</v>
          </cell>
        </row>
        <row r="292">
          <cell r="B292" t="str">
            <v/>
          </cell>
          <cell r="C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>
            <v>0</v>
          </cell>
        </row>
        <row r="293">
          <cell r="B293" t="str">
            <v/>
          </cell>
          <cell r="C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>
            <v>0</v>
          </cell>
        </row>
        <row r="294">
          <cell r="B294" t="str">
            <v/>
          </cell>
          <cell r="C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>
            <v>0</v>
          </cell>
        </row>
        <row r="295">
          <cell r="B295" t="str">
            <v/>
          </cell>
          <cell r="C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>
            <v>0</v>
          </cell>
        </row>
        <row r="296">
          <cell r="B296" t="str">
            <v/>
          </cell>
          <cell r="C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>
            <v>0</v>
          </cell>
        </row>
      </sheetData>
      <sheetData sheetId="2"/>
      <sheetData sheetId="3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지예산"/>
      <sheetName val="수지예산(A4종)"/>
      <sheetName val="기본조사비교"/>
      <sheetName val="측,공,관,잡"/>
      <sheetName val="요율"/>
      <sheetName val="공사총괄표"/>
      <sheetName val="Sheet1"/>
      <sheetName val="배수장_토공"/>
      <sheetName val="배수장_구조"/>
      <sheetName val="유수지_토공"/>
      <sheetName val="남지보강"/>
      <sheetName val="도로_토공"/>
      <sheetName val="도로_구조"/>
      <sheetName val="간선_토공"/>
      <sheetName val="간선_구조"/>
      <sheetName val="지선_토공"/>
      <sheetName val="지선_구조"/>
      <sheetName val="부대_공사명세"/>
      <sheetName val="지급자재"/>
      <sheetName val="자재내역"/>
      <sheetName val="배수장구조물"/>
      <sheetName val="1배구조물"/>
      <sheetName val="Sheet12"/>
      <sheetName val="Sheet13"/>
      <sheetName val="Sheet14"/>
      <sheetName val="Sheet15"/>
      <sheetName val="Sheet16"/>
      <sheetName val="기계공사"/>
      <sheetName val="도수로(총)"/>
      <sheetName val="인부임"/>
      <sheetName val="용수지선토적"/>
      <sheetName val="공통가설"/>
      <sheetName val="원가,내역,관급,한전,일위"/>
      <sheetName val="남지사업비(참고)"/>
      <sheetName val="교대(A1)"/>
      <sheetName val="광산내역"/>
      <sheetName val="국공유지및사유지"/>
      <sheetName val="DANGA"/>
      <sheetName val="준검 내역서"/>
      <sheetName val="도로토적"/>
      <sheetName val="샤워실위생"/>
      <sheetName val="순공사비"/>
      <sheetName val="일위대가단가표"/>
      <sheetName val="저"/>
      <sheetName val="단위수량"/>
      <sheetName val="적용단위길이"/>
      <sheetName val="특수기호강도거푸집"/>
      <sheetName val="종배수관면벽신"/>
      <sheetName val="종배수관(신)"/>
      <sheetName val="자료입력"/>
      <sheetName val="일위대가(계측기설치)"/>
      <sheetName val="날개벽(시점좌측)"/>
      <sheetName val="용산3(영광)"/>
      <sheetName val="내역"/>
      <sheetName val="DATE"/>
      <sheetName val="일위대가(가설)"/>
      <sheetName val="시험물량산출"/>
      <sheetName val="기술부 VENDOR LIST"/>
      <sheetName val="계림(함평)"/>
      <sheetName val="계림(장성)"/>
      <sheetName val="기본단가표"/>
      <sheetName val="노임"/>
      <sheetName val="C.배수관공"/>
      <sheetName val="수량산출"/>
      <sheetName val="A-4"/>
      <sheetName val="실행대비"/>
      <sheetName val="노무비"/>
      <sheetName val="단가산출내역(노임부분수정)"/>
      <sheetName val="적현로"/>
      <sheetName val="공사비증감"/>
      <sheetName val="공사비명세서"/>
      <sheetName val="피벗테이블데이터분석"/>
      <sheetName val="단면"/>
      <sheetName val="내역서"/>
      <sheetName val="기기리스트"/>
      <sheetName val="노임단가"/>
      <sheetName val="입력"/>
      <sheetName val="입찰안"/>
      <sheetName val="철근량"/>
      <sheetName val="BID"/>
      <sheetName val="바닥판"/>
      <sheetName val="입력DATA"/>
      <sheetName val="대로근거"/>
      <sheetName val="표층포설및다짐"/>
      <sheetName val="200"/>
      <sheetName val="남양시작동010313100%"/>
      <sheetName val="원가계산서"/>
      <sheetName val="분전반"/>
      <sheetName val="설계명세서"/>
      <sheetName val="품셈TABLE"/>
      <sheetName val="측량요율"/>
      <sheetName val="자재대"/>
      <sheetName val="데리네이타현황"/>
      <sheetName val="집계표"/>
      <sheetName val="갑지"/>
      <sheetName val="건축토목내역"/>
      <sheetName val="작성"/>
      <sheetName val="일위대가표"/>
      <sheetName val="단가산출 (2)"/>
      <sheetName val="VXXXXX"/>
      <sheetName val="unitpric"/>
      <sheetName val="개거호형별수량"/>
      <sheetName val="신축이음"/>
      <sheetName val="단가일람"/>
      <sheetName val="70%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>
        <row r="22">
          <cell r="T22">
            <v>513555000</v>
          </cell>
          <cell r="AE22">
            <v>0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예산서 (2)"/>
      <sheetName val="설계 내역서 (2)"/>
      <sheetName val="공사비예산서"/>
      <sheetName val="설계 내역서"/>
      <sheetName val="품셈총괄표"/>
      <sheetName val=" 품셈"/>
      <sheetName val="장비부표총괄표"/>
      <sheetName val="부표총괄표"/>
      <sheetName val="일반부표"/>
      <sheetName val="별표총괄표"/>
      <sheetName val="별표 (2)"/>
      <sheetName val="사급자재"/>
      <sheetName val="지입자재"/>
      <sheetName val="자재수량"/>
      <sheetName val="토량총괄"/>
      <sheetName val="토적계산"/>
      <sheetName val="구조물토량"/>
      <sheetName val="우수평균깊이"/>
      <sheetName val="구조물수량산출"/>
      <sheetName val="자료"/>
      <sheetName val="단가"/>
      <sheetName val="Sheet11"/>
      <sheetName val="Sheet12"/>
      <sheetName val="Sheet13"/>
      <sheetName val="Sheet14"/>
      <sheetName val="Sheet15"/>
      <sheetName val="Sheet16"/>
      <sheetName val="일반부표총괄"/>
      <sheetName val="별 표"/>
      <sheetName val="별표총괄"/>
      <sheetName val="품셈TABLE"/>
      <sheetName val="견적 조건 변경사항"/>
      <sheetName val="단지내-공내역"/>
      <sheetName val="Sheet2"/>
      <sheetName val="Sheet3"/>
      <sheetName val="내역서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포장(수량)-관로부"/>
      <sheetName val="노임단가"/>
      <sheetName val="별표내역"/>
      <sheetName val="별표 "/>
      <sheetName val="품셈표"/>
      <sheetName val="품 셈"/>
      <sheetName val="부표"/>
      <sheetName val="부표 TABLE"/>
      <sheetName val="Sheet4"/>
      <sheetName val="Sheet5"/>
      <sheetName val="Sheet6"/>
      <sheetName val="종단계산"/>
      <sheetName val="부표총괄"/>
      <sheetName val="품셈1-"/>
      <sheetName val="3BL공동구 수량"/>
      <sheetName val="자재집계표"/>
      <sheetName val="자료입력"/>
      <sheetName val="금액내역서"/>
      <sheetName val="공통가설(현장검토안)"/>
      <sheetName val="실행내역"/>
      <sheetName val="일위대가표"/>
      <sheetName val="원가계산서(남측)"/>
      <sheetName val="시설물기초"/>
      <sheetName val="단가표"/>
      <sheetName val="견적서"/>
      <sheetName val="도급"/>
      <sheetName val="총괄-1"/>
      <sheetName val="토목"/>
      <sheetName val="TB-내역서"/>
      <sheetName val="PIPE(UG)내역"/>
      <sheetName val="원가계산"/>
      <sheetName val="EJ"/>
      <sheetName val="우,오수"/>
      <sheetName val="간접경상비"/>
      <sheetName val="별총"/>
      <sheetName val="일위대가"/>
      <sheetName val="LIST"/>
      <sheetName val="오억미만"/>
      <sheetName val="6-1. 관개량조서"/>
      <sheetName val="단중"/>
      <sheetName val="을지"/>
      <sheetName val="접속도로"/>
      <sheetName val="총물량"/>
      <sheetName val="정렬"/>
      <sheetName val="중기"/>
      <sheetName val="접속도로1"/>
      <sheetName val="토목내역서"/>
      <sheetName val="시멘트"/>
      <sheetName val="플랜트 설치"/>
      <sheetName val="Ⅴ-2.공종별내역"/>
      <sheetName val="보차도경계석"/>
      <sheetName val="2000년1차"/>
      <sheetName val="AABS내역"/>
      <sheetName val="PUMP"/>
      <sheetName val="VENDOR LIST"/>
      <sheetName val="공통비"/>
      <sheetName val="6동"/>
      <sheetName val="경비_원본"/>
      <sheetName val="노임"/>
      <sheetName val="공사내역"/>
      <sheetName val="내역서(기성청구)"/>
      <sheetName val="일위대가표집계표"/>
      <sheetName val="품셈"/>
      <sheetName val="자재단가조사표-수목"/>
      <sheetName val="JOIN(2span)"/>
      <sheetName val="값"/>
      <sheetName val="일위"/>
      <sheetName val="원가계산서"/>
      <sheetName val="NYS"/>
      <sheetName val="전기"/>
      <sheetName val="부대내역"/>
      <sheetName val="설계예시"/>
      <sheetName val="교통대책내역"/>
      <sheetName val="갑지"/>
      <sheetName val="일위대가목록"/>
      <sheetName val="건축"/>
      <sheetName val="실행"/>
      <sheetName val="정부노임"/>
      <sheetName val="참조-(1)"/>
      <sheetName val="단가 및 재료비"/>
      <sheetName val="DATE"/>
      <sheetName val="가시설(TYPE-A)"/>
      <sheetName val="1-1평균터파기고(1)"/>
      <sheetName val="공사개요"/>
      <sheetName val="평균터파기고(1-2,ASP)"/>
      <sheetName val="인건비"/>
      <sheetName val="투찰(하수)"/>
      <sheetName val="국내"/>
      <sheetName val="Sheet1"/>
      <sheetName val="1월"/>
      <sheetName val="지질조사"/>
      <sheetName val="하수급견적대비"/>
      <sheetName val="관계주식"/>
      <sheetName val="sw1"/>
      <sheetName val="NOMUBI"/>
      <sheetName val="단중표"/>
      <sheetName val="표준단면수량(출력안함)"/>
      <sheetName val="예산M2"/>
      <sheetName val="구조물"/>
      <sheetName val="내역"/>
      <sheetName val="소방"/>
      <sheetName val="외주비"/>
      <sheetName val="BID"/>
      <sheetName val="대구칠곡5전기"/>
      <sheetName val="별표집계"/>
      <sheetName val="프랜트면허"/>
      <sheetName val="견적의뢰"/>
      <sheetName val="2.품제O호표"/>
      <sheetName val="노무비"/>
      <sheetName val="에너지요금"/>
      <sheetName val="토공사"/>
      <sheetName val="장비별표(오거보링)(Ø400)(12M)"/>
      <sheetName val="명단"/>
      <sheetName val="마감"/>
      <sheetName val="우수맨홀공제단위수량"/>
      <sheetName val="기초일위"/>
      <sheetName val="#REF"/>
      <sheetName val="잡설비내역"/>
      <sheetName val="P.M 별"/>
      <sheetName val="200"/>
      <sheetName val="입고장부 (4)"/>
      <sheetName val="중소기업"/>
      <sheetName val="사다리"/>
      <sheetName val="2002상반기노임기준"/>
      <sheetName val="제품별절단길이-0628"/>
      <sheetName val="절단길이-CODE4"/>
      <sheetName val="색상코드-CODE5,6,7,8"/>
      <sheetName val="일위대가목차"/>
      <sheetName val="집계"/>
      <sheetName val="Macro1"/>
      <sheetName val="정부노임단가"/>
      <sheetName val="기성내역서표지"/>
      <sheetName val="00상노임"/>
      <sheetName val="수량산출서"/>
      <sheetName val="포장공사"/>
      <sheetName val="부분별수량산출(조합기초)"/>
      <sheetName val="산출내역서"/>
      <sheetName val="건축공사"/>
      <sheetName val="수량산출서 갑지"/>
      <sheetName val="식재수량표"/>
      <sheetName val="분수장비시설수량"/>
      <sheetName val="부대공(집계)"/>
      <sheetName val="guard(mac)"/>
      <sheetName val="접속도로집계"/>
      <sheetName val="자재단가"/>
      <sheetName val="조명시설"/>
      <sheetName val="원본"/>
      <sheetName val="부대공Ⅱ"/>
      <sheetName val="남양내역"/>
      <sheetName val="물량표"/>
      <sheetName val="조명율표"/>
      <sheetName val="품목"/>
      <sheetName val="내역_ver1.0"/>
      <sheetName val="청주(철골발주의뢰서)"/>
      <sheetName val="정공공사"/>
      <sheetName val="1062-X방향 "/>
      <sheetName val="노임대가"/>
      <sheetName val="(C)원내역"/>
      <sheetName val="견적대비"/>
      <sheetName val="공통가설"/>
      <sheetName val="집계표"/>
      <sheetName val="품셈목록"/>
      <sheetName val="제잡비(주공종)"/>
      <sheetName val="별표 (1)"/>
      <sheetName val="갑지(요약)"/>
      <sheetName val="대가표(품셈)"/>
      <sheetName val="직노"/>
      <sheetName val="A3.공사비 검토"/>
      <sheetName val="설계예산서"/>
      <sheetName val="AP1"/>
      <sheetName val="DATA"/>
      <sheetName val="지급자재"/>
      <sheetName val="기계경비(시간당)"/>
      <sheetName val="골조시행"/>
      <sheetName val="밸브설치"/>
      <sheetName val="원가"/>
      <sheetName val="갑지(추정)"/>
      <sheetName val="I一般比"/>
      <sheetName val="직재"/>
      <sheetName val="평자재단가"/>
      <sheetName val="몰탈재료산출"/>
      <sheetName val="잡비"/>
      <sheetName val="6호기"/>
      <sheetName val="터파기및재료"/>
      <sheetName val="목차"/>
      <sheetName val="유림골조"/>
      <sheetName val="변경총괄표"/>
      <sheetName val="인건비 "/>
      <sheetName val="기본일위"/>
      <sheetName val="식재일위"/>
      <sheetName val="주차구획선수량"/>
      <sheetName val="SLAB&quot;1&quot;"/>
      <sheetName val="공주방향"/>
      <sheetName val="배수공 시멘트 및 골재량 산출"/>
      <sheetName val="총괄원가계산서"/>
      <sheetName val="견적대비표"/>
      <sheetName val="건축직"/>
      <sheetName val="이자율"/>
      <sheetName val="이익영"/>
      <sheetName val="06-BATCH "/>
      <sheetName val="견"/>
      <sheetName val="산출(열차무선)"/>
      <sheetName val="산출(역무통신)"/>
      <sheetName val="C3.토목_옹벽"/>
      <sheetName val="A6.샤시등"/>
      <sheetName val="내역조적"/>
      <sheetName val="표지"/>
      <sheetName val="101동"/>
      <sheetName val="설 계"/>
      <sheetName val="토공집계표"/>
      <sheetName val="MOTOR"/>
      <sheetName val="가시설흙막이"/>
      <sheetName val="제잡비"/>
      <sheetName val="laroux"/>
      <sheetName val="전기관급내역서"/>
      <sheetName val="전기관급내역총계"/>
      <sheetName val="전기토목총괄"/>
      <sheetName val="토목내역총계"/>
      <sheetName val="전기내역총계"/>
      <sheetName val="전기내역서"/>
      <sheetName val="일위대가표-1"/>
      <sheetName val="일위대가표-2"/>
      <sheetName val="일위대가표-3"/>
      <sheetName val="일위대가표-4"/>
      <sheetName val="일위대가표-5"/>
      <sheetName val="일위대가표-4 (2)"/>
      <sheetName val="단가산출서"/>
      <sheetName val="재료비 "/>
      <sheetName val="중기총괄"/>
      <sheetName val="중기손료"/>
      <sheetName val="중기단가"/>
      <sheetName val="계수"/>
      <sheetName val="환율"/>
      <sheetName val="유류대"/>
      <sheetName val="중시노임"/>
      <sheetName val="관급내역서"/>
      <sheetName val="관급내역총계"/>
      <sheetName val="Customer Databas"/>
      <sheetName val="총괄표"/>
      <sheetName val="inputdata"/>
      <sheetName val="비탈면보호공수량산출"/>
      <sheetName val="SG"/>
      <sheetName val="우수받이"/>
      <sheetName val="최종견"/>
      <sheetName val="3.3수량집계"/>
      <sheetName val="인건-측정"/>
      <sheetName val="빙장비사양"/>
      <sheetName val="장비사양"/>
      <sheetName val="2호맨홀공제수량"/>
      <sheetName val="우배수"/>
      <sheetName val="세부내역"/>
      <sheetName val="전기일위대가"/>
      <sheetName val="98지급계획"/>
      <sheetName val="공사비산출내역"/>
      <sheetName val="선수금"/>
      <sheetName val="준검 내역서"/>
      <sheetName val="Y-WORK"/>
      <sheetName val="예정공정-전체"/>
      <sheetName val="총공사내역서"/>
      <sheetName val="-배수구조총재료"/>
      <sheetName val="재료"/>
      <sheetName val="자재단가비교표"/>
      <sheetName val="포장복구집계"/>
      <sheetName val="하조서"/>
      <sheetName val="기초자료입력"/>
      <sheetName val="출자한도"/>
      <sheetName val="MIJIBI"/>
      <sheetName val="재공품"/>
      <sheetName val="입력자료(노무비)"/>
      <sheetName val="9-1차이내역"/>
      <sheetName val="SIL98"/>
      <sheetName val="#3_일위대가목록"/>
      <sheetName val="골조공사"/>
      <sheetName val="단위단가"/>
      <sheetName val="설계명세서"/>
      <sheetName val="대로근거"/>
      <sheetName val="MAIN_TABLE"/>
      <sheetName val="SCH"/>
      <sheetName val="#3E1_GCR"/>
      <sheetName val="입찰"/>
      <sheetName val="현경"/>
      <sheetName val="관리,공감"/>
      <sheetName val="공정코드"/>
      <sheetName val="관급"/>
      <sheetName val="6.이토처리시간"/>
      <sheetName val="별표(1)"/>
      <sheetName val="중기사용료"/>
      <sheetName val="설계명세"/>
      <sheetName val="합계금액"/>
      <sheetName val="공예을"/>
      <sheetName val="부총"/>
      <sheetName val="공사비예산서_(2)"/>
      <sheetName val="설계_내역서_(2)"/>
      <sheetName val="설계_내역서"/>
      <sheetName val="_품셈"/>
      <sheetName val="별표_(2)"/>
      <sheetName val="별_표"/>
      <sheetName val="견적_조건_변경사항"/>
      <sheetName val="3BL공동구_수량"/>
      <sheetName val="별표_"/>
      <sheetName val="품_셈"/>
      <sheetName val="부표_TABLE"/>
      <sheetName val="6-1__관개량조서"/>
      <sheetName val="플랜트_설치"/>
      <sheetName val="Ⅴ-2_공종별내역"/>
      <sheetName val="VENDOR_LIST"/>
      <sheetName val="2_품제O호표"/>
      <sheetName val="P_M_별"/>
      <sheetName val="A3_공사비_검토"/>
      <sheetName val="내역_ver1_0"/>
      <sheetName val="1F"/>
      <sheetName val="기계경비"/>
      <sheetName val="토공총괄표"/>
      <sheetName val="예산명세서"/>
      <sheetName val="지구단위계획"/>
      <sheetName val="품목현황"/>
      <sheetName val="경비일반이윤변경"/>
      <sheetName val="재료변경"/>
      <sheetName val="교대(A1)"/>
      <sheetName val="연습"/>
      <sheetName val="22인공"/>
      <sheetName val="배수통관(좌)"/>
      <sheetName val="용소리교"/>
      <sheetName val="1.취수장"/>
      <sheetName val="rate"/>
      <sheetName val="INPUT"/>
      <sheetName val="BD운반거리"/>
      <sheetName val="공사설명서"/>
      <sheetName val="영창26"/>
      <sheetName val="T13(P68~72,78)"/>
      <sheetName val="98수문일위"/>
      <sheetName val="부대단위수량"/>
      <sheetName val="Macro(전선)"/>
      <sheetName val="손익분석"/>
      <sheetName val="노임단가명세표"/>
      <sheetName val="중로근거"/>
      <sheetName val="6PILE  (돌출)"/>
      <sheetName val="인부노임"/>
      <sheetName val="지수"/>
      <sheetName val="설계기준"/>
      <sheetName val="VXXXXX"/>
      <sheetName val="견적"/>
      <sheetName val="1차증가원가계산"/>
      <sheetName val="품셈(기초)"/>
      <sheetName val="기계설비"/>
      <sheetName val="969910( R)"/>
      <sheetName val="설계조건"/>
      <sheetName val="말뚝설계"/>
      <sheetName val="골재산출"/>
      <sheetName val="수량산출"/>
      <sheetName val="성과심사(총괄)"/>
      <sheetName val="바닥판"/>
      <sheetName val="입력DATA"/>
      <sheetName val="시중노임단가"/>
      <sheetName val="관접합및부설"/>
      <sheetName val="폐기물"/>
      <sheetName val="개별직종노임단가(2003.9)"/>
      <sheetName val="보성조서"/>
      <sheetName val="공사비"/>
      <sheetName val="맨홀수량산출"/>
      <sheetName val="식생블럭단위수량"/>
      <sheetName val="기본단가표"/>
      <sheetName val="배수장토목공사비"/>
      <sheetName val="99노임기준"/>
      <sheetName val="약품공급2"/>
      <sheetName val="전기단가조사서"/>
      <sheetName val="SORCE1"/>
      <sheetName val="동원인원"/>
      <sheetName val="총괄집계표"/>
      <sheetName val="수량산출(2공구)"/>
      <sheetName val="수량산출 (3공구)"/>
      <sheetName val="DATA 입력란"/>
      <sheetName val="1"/>
      <sheetName val="장외반출및폐기물 "/>
      <sheetName val="범용개발순소요비용"/>
      <sheetName val="총재료집계"/>
      <sheetName val="직접인건비"/>
      <sheetName val="2002공임"/>
      <sheetName val="2002자재가격"/>
      <sheetName val="BOX전기내역"/>
      <sheetName val="Total"/>
      <sheetName val="퇴직금(울산천상)"/>
      <sheetName val="철집"/>
      <sheetName val="토량산출서"/>
      <sheetName val="자재대"/>
      <sheetName val="총괄"/>
      <sheetName val="각종양식"/>
      <sheetName val="단양 00 아파트-세부내역"/>
      <sheetName val="방수"/>
      <sheetName val="산출근거"/>
      <sheetName val="95년12월말"/>
      <sheetName val="수량-77m)"/>
      <sheetName val="품셈총괄"/>
      <sheetName val="개산공사비"/>
      <sheetName val="4.2.1 마루높이 검토"/>
      <sheetName val="주관사업"/>
      <sheetName val="전체내역"/>
      <sheetName val="BEND LOSS"/>
      <sheetName val="감가상각"/>
      <sheetName val="품목테이블"/>
      <sheetName val="관리비"/>
      <sheetName val="TABLE"/>
      <sheetName val="장비임대료"/>
      <sheetName val="말뚝지지력산정"/>
      <sheetName val="개요"/>
      <sheetName val="DB"/>
      <sheetName val="별표"/>
      <sheetName val="평3"/>
      <sheetName val="토공(우물통,기타) "/>
      <sheetName val="현장"/>
      <sheetName val="출력X"/>
      <sheetName val="Baby일위대가"/>
      <sheetName val="교각별철근수량집계표"/>
      <sheetName val="데이타"/>
      <sheetName val="1.수인터널"/>
      <sheetName val="산출내역서집계표"/>
      <sheetName val="SCHEDULE"/>
      <sheetName val="ELECTRIC"/>
      <sheetName val="성서방향-교대(A2)"/>
      <sheetName val="단가_및_재료비"/>
      <sheetName val="공사비예산서_(2)1"/>
      <sheetName val="설계_내역서_(2)1"/>
      <sheetName val="설계_내역서1"/>
      <sheetName val="_품셈1"/>
      <sheetName val="별표_(2)1"/>
      <sheetName val="별_표1"/>
      <sheetName val="견적_조건_변경사항1"/>
      <sheetName val="별표_1"/>
      <sheetName val="품_셈1"/>
      <sheetName val="부표_TABLE1"/>
      <sheetName val="3BL공동구_수량1"/>
      <sheetName val="단가_및_재료비1"/>
      <sheetName val="6-1__관개량조서1"/>
      <sheetName val="플랜트_설치1"/>
      <sheetName val="Ⅴ-2_공종별내역1"/>
      <sheetName val="VENDOR_LIST1"/>
      <sheetName val="경비공통"/>
      <sheetName val="공통부대비"/>
      <sheetName val="견적을지"/>
      <sheetName val="당초"/>
      <sheetName val="기계경비목록"/>
      <sheetName val="천안IP공장자100노100물량110할증"/>
      <sheetName val="명세서"/>
      <sheetName val="토목노임단가"/>
      <sheetName val="단가대비표"/>
      <sheetName val="REINF."/>
      <sheetName val="LOADS"/>
      <sheetName val="단위수량"/>
      <sheetName val="토사(PE)"/>
      <sheetName val="대가호표"/>
      <sheetName val="철골"/>
      <sheetName val="장비가동"/>
      <sheetName val="설계내역"/>
      <sheetName val="일위대가1"/>
      <sheetName val="총괄내역서"/>
      <sheetName val="3본사"/>
      <sheetName val="사본 - b_balju"/>
      <sheetName val="일위목차"/>
      <sheetName val="산출표"/>
      <sheetName val="대치판정"/>
      <sheetName val="WEIGHT"/>
      <sheetName val="총집계"/>
      <sheetName val="집계표 (2)"/>
      <sheetName val="VXXXXXXX"/>
      <sheetName val="현장관리비데이타"/>
      <sheetName val="토적계산서"/>
      <sheetName val="cable산출"/>
      <sheetName val="품목단가"/>
      <sheetName val="삼보지질"/>
      <sheetName val="내역(가지)"/>
      <sheetName val="오동"/>
      <sheetName val="대조"/>
      <sheetName val="나한"/>
      <sheetName val="설비"/>
      <sheetName val="입찰보고"/>
      <sheetName val="입상내역"/>
      <sheetName val="세골재  T2 변경 현황"/>
      <sheetName val="입찰안"/>
      <sheetName val="토목공사"/>
      <sheetName val="저"/>
      <sheetName val="fursys"/>
      <sheetName val="설계내역서"/>
      <sheetName val="근로자자료입력"/>
      <sheetName val="참고자료"/>
      <sheetName val="수량명세서"/>
      <sheetName val="년도별시공"/>
      <sheetName val="1차설계변경내역"/>
      <sheetName val="코드"/>
      <sheetName val="제잡비계산"/>
      <sheetName val="카렌스센터계량기설치공사"/>
      <sheetName val="DANGA"/>
      <sheetName val="Dae_Jiju"/>
      <sheetName val="단면"/>
      <sheetName val="각종단가"/>
      <sheetName val="변화치수"/>
      <sheetName val="포장재료(1)"/>
      <sheetName val="교통표지판기초자료"/>
      <sheetName val="단위중량"/>
      <sheetName val="골조"/>
      <sheetName val="99년하반기"/>
      <sheetName val="TB_내역서"/>
      <sheetName val="우주화성공장"/>
      <sheetName val="퇴직공제부금산출근거"/>
      <sheetName val="실행철강하도"/>
      <sheetName val="교각1"/>
      <sheetName val="L_RPTA05_목록"/>
      <sheetName val="앉음벽 (2)"/>
      <sheetName val="실행예산"/>
      <sheetName val="차액보증"/>
      <sheetName val="기계경비일람"/>
      <sheetName val="SRC-B3U2"/>
      <sheetName val="1호맨홀토공"/>
      <sheetName val="3.하중산정4.지지력"/>
      <sheetName val="코드표"/>
      <sheetName val="현장경비"/>
      <sheetName val="입력자료"/>
      <sheetName val="건축비목군분류"/>
      <sheetName val="산출기초"/>
      <sheetName val="관개"/>
      <sheetName val="실행단가"/>
      <sheetName val="7. 현장관리비 "/>
      <sheetName val="6. 안전관리비"/>
      <sheetName val="기성2"/>
      <sheetName val="내역서1"/>
      <sheetName val="-기성청구내역서.xlsx"/>
      <sheetName val="주요수량증감"/>
      <sheetName val="직영2"/>
      <sheetName val="찍기"/>
      <sheetName val="건재양식"/>
      <sheetName val="삭제금지단가"/>
      <sheetName val="별첨1"/>
      <sheetName val="연습장소"/>
      <sheetName val="2축기둥해석"/>
      <sheetName val="0217상가미분양자산"/>
      <sheetName val="내용"/>
      <sheetName val="YC구입"/>
      <sheetName val="구조물총"/>
      <sheetName val="기본가정"/>
      <sheetName val="단면 (2)"/>
      <sheetName val="대비"/>
      <sheetName val="증감대비"/>
      <sheetName val="인사자료총집계"/>
      <sheetName val="PBS"/>
      <sheetName val="잡철물"/>
      <sheetName val="대가목록"/>
      <sheetName val="요율"/>
      <sheetName val="기계"/>
      <sheetName val="정화조"/>
      <sheetName val="조경"/>
      <sheetName val="단가비교표"/>
      <sheetName val="중기조종사 단위단가"/>
      <sheetName val="상하차비용"/>
      <sheetName val="ilch"/>
      <sheetName val="적용토목"/>
      <sheetName val="건축내역서"/>
      <sheetName val="6.일위목록"/>
      <sheetName val="9.단가조사서"/>
      <sheetName val="날개벽(시점좌측)"/>
      <sheetName val="새공통"/>
      <sheetName val="하수처리장"/>
      <sheetName val="2000전체분"/>
      <sheetName val="전체"/>
      <sheetName val="퍼스트"/>
      <sheetName val="자단"/>
      <sheetName val="품셈표-환경공사"/>
      <sheetName val="포장수량집계"/>
      <sheetName val="일위목록"/>
      <sheetName val="XL4Poppy"/>
      <sheetName val="샌딩 에폭시 도장"/>
      <sheetName val="스텐문틀설치"/>
      <sheetName val="일반문틀 설치"/>
      <sheetName val="장비집계"/>
      <sheetName val="기계사급자재"/>
      <sheetName val="4.전기"/>
      <sheetName val="태안9)3-2)원내역"/>
      <sheetName val="2000년 공정표"/>
      <sheetName val="공종목록표"/>
      <sheetName val="공사설계서"/>
      <sheetName val="기계공사비집계(원안)"/>
      <sheetName val="노무비집계"/>
      <sheetName val="(A)내역서"/>
      <sheetName val="총수량집계표"/>
      <sheetName val="3.공통공사대비"/>
      <sheetName val="퇴비산출근거"/>
      <sheetName val="신규일위대가"/>
      <sheetName val="기계시공"/>
      <sheetName val="주beam"/>
      <sheetName val="포장공"/>
      <sheetName val="배수관공"/>
      <sheetName val="동측급수"/>
      <sheetName val="4.장비손료"/>
      <sheetName val="기성부분내역(한빛-영조)"/>
      <sheetName val="세부내역(한빛-영조)"/>
      <sheetName val="내역서 (2)"/>
      <sheetName val="평야부총"/>
      <sheetName val="지수링 단위수량"/>
      <sheetName val="맨홀천공및반구연결거푸집집계"/>
      <sheetName val="오수맨홀평균높이"/>
      <sheetName val="대림경상68억"/>
      <sheetName val="2공구산출내역"/>
      <sheetName val="MC-01"/>
      <sheetName val="07년12월까지실정산분"/>
      <sheetName val="조경내역"/>
      <sheetName val="백암비스타내역"/>
      <sheetName val="FACTOR"/>
      <sheetName val="경비단가"/>
      <sheetName val="토공"/>
      <sheetName val="데리네이타현황"/>
      <sheetName val="unit 4"/>
      <sheetName val="BOM"/>
      <sheetName val="포장공수량집계표"/>
      <sheetName val="제출내역 (2)"/>
      <sheetName val="단가비교"/>
      <sheetName val="000000"/>
      <sheetName val="전신환매도율"/>
      <sheetName val="동해묵호1내역"/>
      <sheetName val="노임이"/>
      <sheetName val="열린교실"/>
      <sheetName val="자재코드"/>
      <sheetName val="형틀"/>
      <sheetName val="Major Shareholder"/>
      <sheetName val="5.소모재료비"/>
      <sheetName val="금융비용"/>
      <sheetName val="여과지동"/>
      <sheetName val="계약서"/>
      <sheetName val="포장단면별단위수량"/>
      <sheetName val="Sheet1 (2)"/>
      <sheetName val="DATA1"/>
      <sheetName val="단가및재료비"/>
      <sheetName val="공사비총괄표"/>
      <sheetName val="TYPE(B-1)"/>
      <sheetName val="견적조건"/>
      <sheetName val="아파트"/>
      <sheetName val="기존단가 (2)"/>
      <sheetName val="식재"/>
      <sheetName val="시설물"/>
      <sheetName val="식재출력용"/>
      <sheetName val="유지관리"/>
      <sheetName val="2.입력sheet"/>
      <sheetName val="단가목록"/>
      <sheetName val="복갑"/>
      <sheetName val="폐기물운반"/>
      <sheetName val="테이블"/>
      <sheetName val="납부서"/>
      <sheetName val="무시"/>
      <sheetName val="기초자료"/>
      <sheetName val="설계명세서(선로)"/>
      <sheetName val="현장관리비"/>
      <sheetName val="8-1"/>
      <sheetName val="심사"/>
      <sheetName val="비목군분류일위"/>
      <sheetName val="위치조서"/>
      <sheetName val="공통가설공사"/>
      <sheetName val="1,2공구원가계산서"/>
      <sheetName val="1공구산출내역서"/>
      <sheetName val="자재테이블"/>
      <sheetName val="재료집계표"/>
      <sheetName val="신천3호용수로"/>
      <sheetName val="견적대비 견적서"/>
      <sheetName val="내역기준"/>
      <sheetName val="철근량"/>
      <sheetName val="표지 (2)"/>
      <sheetName val="FILE1"/>
      <sheetName val="10현장조직"/>
      <sheetName val="PACKING을지(5)"/>
      <sheetName val="입력"/>
      <sheetName val="변경내역서"/>
      <sheetName val="차수"/>
      <sheetName val="날개벽수량표"/>
      <sheetName val="가시설단위수량"/>
      <sheetName val="실행(1)"/>
      <sheetName val="양식_자재단가조사표"/>
      <sheetName val="산#8"/>
      <sheetName val="JIG"/>
      <sheetName val="TIE-IN"/>
      <sheetName val="48전력선로일위"/>
      <sheetName val="공량산출서"/>
      <sheetName val="변경총괄지(1)"/>
      <sheetName val="NP-총정리"/>
      <sheetName val="220 (2)"/>
      <sheetName val="교수설계"/>
      <sheetName val="ɉ_x0000_က㞀"/>
      <sheetName val="분석가정"/>
      <sheetName val="자재"/>
      <sheetName val="예비비계산표"/>
      <sheetName val="을"/>
      <sheetName val="우석문틀"/>
      <sheetName val="SAKUB"/>
      <sheetName val="0226"/>
      <sheetName val="소비자가"/>
      <sheetName val="보고서"/>
      <sheetName val="도장물량산출"/>
      <sheetName val="ABUT수량-A1"/>
      <sheetName val="표건"/>
      <sheetName val="석축산"/>
      <sheetName val="원가계산 (2)"/>
      <sheetName val="B"/>
      <sheetName val="사토"/>
      <sheetName val=""/>
      <sheetName val="마산월령동골조물량변경"/>
      <sheetName val="FRP산출근거"/>
      <sheetName val="강재단중표"/>
      <sheetName val="간접1"/>
      <sheetName val="2F 회의실견적(5_14 일대)"/>
      <sheetName val="가시설"/>
      <sheetName val="해평견적"/>
      <sheetName val="경비"/>
      <sheetName val="3"/>
      <sheetName val="1.설계조건"/>
      <sheetName val="실행내역서 "/>
      <sheetName val="3련 BOX"/>
      <sheetName val="CC16-내역서"/>
      <sheetName val="4.2유효폭의 계산"/>
      <sheetName val="이토변실"/>
      <sheetName val="건축공사실행"/>
      <sheetName val="연결관암거"/>
      <sheetName val="가시설수량"/>
      <sheetName val="뚝토공"/>
      <sheetName val="TYPE-1"/>
      <sheetName val="중기근거"/>
      <sheetName val="설계"/>
      <sheetName val="차수공개요"/>
      <sheetName val="공사품의서"/>
      <sheetName val="BT2"/>
      <sheetName val="에너지"/>
      <sheetName val="회사정보"/>
      <sheetName val="경상비"/>
      <sheetName val="전기혼잡제경비(45)"/>
      <sheetName val="설계서"/>
      <sheetName val="특수조명기구 단가조사서"/>
      <sheetName val="9GNG운반"/>
      <sheetName val="예산M11A"/>
      <sheetName val="suk(mac)"/>
      <sheetName val="기계경비 (2)"/>
      <sheetName val="공종산출내역서"/>
      <sheetName val="신우"/>
      <sheetName val="APT"/>
      <sheetName val="일위대가(1)"/>
      <sheetName val="15100"/>
      <sheetName val="CAT_5"/>
      <sheetName val="말뚝기초(안정검토)-외측"/>
      <sheetName val="물류최종8월7"/>
      <sheetName val="96정변2"/>
      <sheetName val="공종별적용단가"/>
      <sheetName val="1.설계설명서"/>
      <sheetName val="WORK"/>
      <sheetName val="단가산출"/>
      <sheetName val="품셈(2)"/>
      <sheetName val="음료실행"/>
      <sheetName val="C_DATA"/>
      <sheetName val="C.S.A"/>
      <sheetName val="수입"/>
      <sheetName val="결재갑지"/>
      <sheetName val="일위(시설)"/>
      <sheetName val="현장관리비참조"/>
      <sheetName val="Apt내역"/>
      <sheetName val="부대시설"/>
      <sheetName val="CABLE SIZE-1"/>
      <sheetName val="plan&amp;section of foundation"/>
      <sheetName val="물가시세"/>
      <sheetName val="작성"/>
      <sheetName val="공사비예산서_(2)2"/>
      <sheetName val="설계_내역서_(2)2"/>
      <sheetName val="설계_내역서2"/>
      <sheetName val="_품셈2"/>
      <sheetName val="별표_(2)2"/>
      <sheetName val="별_표2"/>
      <sheetName val="견적_조건_변경사항2"/>
      <sheetName val="3BL공동구_수량2"/>
      <sheetName val="6-1__관개량조서2"/>
      <sheetName val="별표_2"/>
      <sheetName val="품_셈2"/>
      <sheetName val="부표_TABLE2"/>
      <sheetName val="Ⅴ-2_공종별내역2"/>
      <sheetName val="플랜트_설치2"/>
      <sheetName val="VENDOR_LIST2"/>
      <sheetName val="2_품제O호표1"/>
      <sheetName val="P_M_별1"/>
      <sheetName val="내역_ver1_01"/>
      <sheetName val="A3_공사비_검토1"/>
      <sheetName val="설_계"/>
      <sheetName val="입고장부_(4)"/>
      <sheetName val="인건비_"/>
      <sheetName val="06-BATCH_"/>
      <sheetName val="1062-X방향_"/>
      <sheetName val="C3_토목_옹벽"/>
      <sheetName val="A6_샤시등"/>
      <sheetName val="일위대가표-4_(2)"/>
      <sheetName val="재료비_"/>
      <sheetName val="Customer_Databas"/>
      <sheetName val="별표_(1)"/>
      <sheetName val="단가_및_재료비2"/>
      <sheetName val="수량산출서_갑지"/>
      <sheetName val="3_3수량집계"/>
      <sheetName val="1_취수장"/>
      <sheetName val="배수공_시멘트_및_골재량_산출"/>
      <sheetName val="단양_00_아파트-세부내역"/>
      <sheetName val="4_2_1_마루높이_검토"/>
      <sheetName val="BEND_LOSS"/>
      <sheetName val="준검_내역서"/>
      <sheetName val="REINF_"/>
      <sheetName val="토공(우물통,기타)_"/>
      <sheetName val="1_수인터널"/>
      <sheetName val="DATA_입력란"/>
      <sheetName val="세골재__T2_변경_현황"/>
      <sheetName val="사본_-_b_balju"/>
      <sheetName val="집계표_(2)"/>
      <sheetName val="7__현장관리비_"/>
      <sheetName val="6__안전관리비"/>
      <sheetName val="6_이토처리시간"/>
      <sheetName val="969910(_R)"/>
      <sheetName val="-기성청구내역서_xlsx"/>
      <sheetName val="3_하중산정4_지지력"/>
      <sheetName val="6PILE__(돌출)"/>
      <sheetName val="6_일위목록"/>
      <sheetName val="9_단가조사서"/>
      <sheetName val="단면_(2)"/>
      <sheetName val="장외반출및폐기물_"/>
      <sheetName val="중기조종사_단위단가"/>
      <sheetName val="3_공통공사대비"/>
      <sheetName val="제출내역_(2)"/>
      <sheetName val="앉음벽_(2)"/>
      <sheetName val="지수링_단위수량"/>
      <sheetName val="unit_4"/>
      <sheetName val="원가계산_(2)"/>
      <sheetName val="기존단가_(2)"/>
      <sheetName val="샌딩_에폭시_도장"/>
      <sheetName val="일반문틀_설치"/>
      <sheetName val="4_전기"/>
      <sheetName val="2000년_공정표"/>
      <sheetName val="수량산출_(3공구)"/>
      <sheetName val="Major_Shareholder"/>
      <sheetName val="220_(2)"/>
      <sheetName val="2_입력sheet"/>
      <sheetName val="4_장비손료"/>
      <sheetName val="견적대비_견적서"/>
      <sheetName val="C_S_A"/>
      <sheetName val="1_설계조건"/>
      <sheetName val="표지_(2)"/>
      <sheetName val="특수조명기구_단가조사서"/>
      <sheetName val="5_소모재료비"/>
      <sheetName val="기계경비_(2)"/>
      <sheetName val="실행내역서_"/>
      <sheetName val="CABLE_SIZE-1"/>
      <sheetName val="plan&amp;section_of_foundation"/>
      <sheetName val="미장"/>
      <sheetName val="신호등일위대가"/>
      <sheetName val="2.대외공문"/>
      <sheetName val="공문"/>
      <sheetName val="과천MAIN"/>
      <sheetName val="일위대가(건축)"/>
      <sheetName val="세대난방"/>
      <sheetName val="102역사"/>
      <sheetName val="스포회원매출"/>
      <sheetName val="단가조사서"/>
      <sheetName val="기준단가현황"/>
      <sheetName val="공사개요(입력)"/>
      <sheetName val="노무비산출근거"/>
      <sheetName val="작용하중산정"/>
      <sheetName val="유동표"/>
      <sheetName val="시운전연료"/>
      <sheetName val="일위대가집계표"/>
      <sheetName val="INSTR"/>
      <sheetName val="빌딩 안내"/>
      <sheetName val="콘센트신설"/>
      <sheetName val="FM"/>
      <sheetName val="품조정율(97-99)"/>
      <sheetName val=" HIT-&gt;HMC 견적(3900)"/>
      <sheetName val="건축원가"/>
      <sheetName val="임대견적서"/>
      <sheetName val="실행내역 (2)"/>
      <sheetName val="TOTAL_BOQ"/>
      <sheetName val="통계연보"/>
      <sheetName val="항목등록"/>
      <sheetName val="내역서(총)"/>
      <sheetName val="제작비추산총괄표"/>
      <sheetName val="갑"/>
      <sheetName val="지하1층"/>
      <sheetName val="SUMMARY(S)"/>
      <sheetName val="고분전시관"/>
      <sheetName val="관로토공"/>
      <sheetName val="제경비"/>
      <sheetName val="전체분2회변경"/>
      <sheetName val="하자전장"/>
      <sheetName val="간지"/>
      <sheetName val="사유서제출현황-2"/>
      <sheetName val="원가계산 (29"/>
      <sheetName val="집"/>
      <sheetName val="전선or케이블"/>
      <sheetName val="재료표"/>
      <sheetName val="내   역"/>
      <sheetName val="공비대비"/>
      <sheetName val="유입량"/>
      <sheetName val="구조물공"/>
      <sheetName val="보호"/>
      <sheetName val="DAN"/>
      <sheetName val="철거산출근거"/>
      <sheetName val="전계가"/>
      <sheetName val="반기PL"/>
      <sheetName val="기준"/>
      <sheetName val="총 원가계산"/>
      <sheetName val="접지수량"/>
      <sheetName val="공종별집계표"/>
      <sheetName val="산근(지하COL)"/>
      <sheetName val="중기사용료산출근거"/>
      <sheetName val="2.단면가정3.모델링4.하중"/>
      <sheetName val="공통(20-91)"/>
      <sheetName val="공내역"/>
      <sheetName val="기본단가"/>
      <sheetName val="대구파크쿨링타워"/>
      <sheetName val="h-013211-2"/>
      <sheetName val="편성절차"/>
      <sheetName val="하중계산"/>
      <sheetName val="목록"/>
      <sheetName val="기초단가"/>
      <sheetName val="물집"/>
      <sheetName val="대가2(원본)"/>
      <sheetName val="방수공사 집계표"/>
      <sheetName val="공장3월 종합"/>
      <sheetName val="대운산출"/>
      <sheetName val="N賃率-職"/>
      <sheetName val="하천제원"/>
      <sheetName val="Sheet17"/>
      <sheetName val="1.설계기준"/>
      <sheetName val="5.모델링"/>
      <sheetName val="data_dci"/>
      <sheetName val="작성기준"/>
      <sheetName val="data_mci"/>
      <sheetName val="behind"/>
      <sheetName val="Main"/>
      <sheetName val="U형수로수량TYPE1"/>
      <sheetName val="식재인부"/>
      <sheetName val="구분자"/>
      <sheetName val="노무비명세서"/>
      <sheetName val="소요자재명세서"/>
      <sheetName val="설계명세서 (장비)"/>
      <sheetName val="도"/>
      <sheetName val="노임,재료비"/>
      <sheetName val="맨홀"/>
      <sheetName val="추천서"/>
      <sheetName val="목록1"/>
      <sheetName val="대포2교접속"/>
      <sheetName val="천방교접속"/>
      <sheetName val="공사비집계표"/>
      <sheetName val="잔여세부내역"/>
      <sheetName val="맨홀수량집계"/>
      <sheetName val="수문일1"/>
      <sheetName val="참조"/>
      <sheetName val="DC-O-4-S(설명서)"/>
      <sheetName val="부안일위"/>
      <sheetName val="요약배부"/>
      <sheetName val="내역서적용수량집계표(가로)"/>
      <sheetName val="깨기"/>
      <sheetName val="토공 total"/>
      <sheetName val="대공종"/>
      <sheetName val="중갑지"/>
      <sheetName val="설계예산서(토목,전기)"/>
      <sheetName val="날개벽(시점좌측_x0005_"/>
      <sheetName val="C1 (2)"/>
      <sheetName val="C지구"/>
      <sheetName val="가도공"/>
      <sheetName val="투찰내역"/>
      <sheetName val="정거장"/>
      <sheetName val="2.1"/>
      <sheetName val="1호철근량"/>
      <sheetName val="고등학교"/>
      <sheetName val="단가조사"/>
      <sheetName val="조명일위"/>
      <sheetName val="7기초"/>
      <sheetName val="이름"/>
      <sheetName val="기타#9"/>
      <sheetName val="참조 (2)"/>
      <sheetName val="재"/>
      <sheetName val="일위대가(계측기설치)"/>
      <sheetName val="산근"/>
      <sheetName val="진주방향"/>
      <sheetName val="현설내역서"/>
      <sheetName val="8.PILE  (돌출)"/>
      <sheetName val="전기_x0002__x0000_韈G"/>
      <sheetName val="dongia (2)"/>
      <sheetName val="일영수간선"/>
      <sheetName val="종배수관면벽구"/>
      <sheetName val="교각계산"/>
      <sheetName val="15설계GIS"/>
      <sheetName val="M-EQPT-Z"/>
      <sheetName val="공사비투입-데이타"/>
      <sheetName val="1호맨홀수량산출"/>
      <sheetName val="CIVIL4"/>
      <sheetName val="TYPE-B 평균H"/>
      <sheetName val="설비내역서"/>
      <sheetName val="Balance Sheet(AR)"/>
      <sheetName val="Income Statement(AR)"/>
      <sheetName val="98'자재"/>
      <sheetName val="아산경희980422"/>
      <sheetName val="(직접시공)제경비(인쇄하지마세요)"/>
      <sheetName val="노임단가(직종번호 순)"/>
      <sheetName val="PAC"/>
      <sheetName val="품산출서"/>
      <sheetName val="자재근거"/>
      <sheetName val="손익계산서"/>
      <sheetName val="이익잉여금처분계산서"/>
      <sheetName val="제조원가명세서"/>
      <sheetName val="현금흐름표"/>
      <sheetName val="수익성분석"/>
      <sheetName val="간접비계산"/>
      <sheetName val="도근좌표"/>
      <sheetName val="설계산출표지"/>
      <sheetName val="2.단면가정"/>
      <sheetName val="crude.SLAB RE-bar"/>
      <sheetName val="직원자료입력"/>
      <sheetName val="광주운남을"/>
      <sheetName val="총물량표"/>
      <sheetName val="시설일위"/>
      <sheetName val="LINE1L형0+30."/>
      <sheetName val="실행내역(현대)"/>
      <sheetName val="단면별연장"/>
      <sheetName val="ACUNI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>
        <row r="2">
          <cell r="C2" t="str">
            <v>철골공</v>
          </cell>
          <cell r="D2">
            <v>58845</v>
          </cell>
        </row>
        <row r="3">
          <cell r="C3" t="str">
            <v>콘크리트공</v>
          </cell>
          <cell r="D3">
            <v>57135</v>
          </cell>
        </row>
        <row r="4">
          <cell r="C4" t="str">
            <v>용 접 공</v>
          </cell>
          <cell r="D4">
            <v>52064</v>
          </cell>
        </row>
        <row r="5">
          <cell r="C5" t="str">
            <v>보통인부</v>
          </cell>
          <cell r="D5">
            <v>29933</v>
          </cell>
        </row>
        <row r="6">
          <cell r="C6" t="str">
            <v>특별인부</v>
          </cell>
          <cell r="D6">
            <v>43490</v>
          </cell>
        </row>
        <row r="7">
          <cell r="C7" t="str">
            <v>형틀목공</v>
          </cell>
          <cell r="D7">
            <v>61835</v>
          </cell>
        </row>
        <row r="8">
          <cell r="C8" t="str">
            <v>철근공</v>
          </cell>
          <cell r="D8">
            <v>61510</v>
          </cell>
        </row>
        <row r="9">
          <cell r="C9" t="str">
            <v>철    공</v>
          </cell>
          <cell r="D9">
            <v>58947</v>
          </cell>
        </row>
        <row r="10">
          <cell r="C10" t="str">
            <v>강판구멍뚫기</v>
          </cell>
          <cell r="D10">
            <v>85339.7</v>
          </cell>
        </row>
        <row r="11">
          <cell r="C11" t="str">
            <v>조   수</v>
          </cell>
          <cell r="D11">
            <v>29933</v>
          </cell>
        </row>
        <row r="12">
          <cell r="C12" t="str">
            <v>풀기</v>
          </cell>
          <cell r="D12">
            <v>609</v>
          </cell>
        </row>
        <row r="13">
          <cell r="C13" t="str">
            <v>보 링 공</v>
          </cell>
          <cell r="D13">
            <v>44584</v>
          </cell>
        </row>
        <row r="14">
          <cell r="C14" t="str">
            <v>비  트</v>
          </cell>
          <cell r="D14">
            <v>627000</v>
          </cell>
        </row>
        <row r="15">
          <cell r="C15" t="str">
            <v>TRACK CRANE</v>
          </cell>
          <cell r="D15">
            <v>2817</v>
          </cell>
        </row>
        <row r="16">
          <cell r="C16" t="str">
            <v>TRACK CRANE(인)</v>
          </cell>
          <cell r="D16">
            <v>15742</v>
          </cell>
        </row>
        <row r="17">
          <cell r="C17" t="str">
            <v>TRACK CRANE(경비)</v>
          </cell>
          <cell r="D17">
            <v>17824</v>
          </cell>
        </row>
        <row r="18">
          <cell r="C18" t="str">
            <v>VIBRO HAMMER</v>
          </cell>
          <cell r="D18">
            <v>11458</v>
          </cell>
        </row>
        <row r="19">
          <cell r="C19" t="str">
            <v>TRUCK CRANE</v>
          </cell>
          <cell r="D19">
            <v>2114</v>
          </cell>
        </row>
        <row r="20">
          <cell r="C20" t="str">
            <v>TRUCK CRANE(인)</v>
          </cell>
          <cell r="D20">
            <v>15742</v>
          </cell>
        </row>
        <row r="21">
          <cell r="C21" t="str">
            <v>TRUCK CRANE(경)</v>
          </cell>
          <cell r="D21">
            <v>22450</v>
          </cell>
        </row>
        <row r="22">
          <cell r="C22" t="str">
            <v>수작업반장</v>
          </cell>
          <cell r="D22">
            <v>57103</v>
          </cell>
        </row>
        <row r="23">
          <cell r="C23" t="str">
            <v>비 계 공</v>
          </cell>
          <cell r="D23">
            <v>65265</v>
          </cell>
        </row>
        <row r="24">
          <cell r="C24" t="str">
            <v>대 장 공</v>
          </cell>
          <cell r="D24">
            <v>47273</v>
          </cell>
        </row>
        <row r="25">
          <cell r="C25" t="str">
            <v>판 재(100×150×1,700m/m)</v>
          </cell>
          <cell r="D25">
            <v>152694</v>
          </cell>
        </row>
        <row r="26">
          <cell r="C26" t="str">
            <v>철    판</v>
          </cell>
        </row>
        <row r="27">
          <cell r="C27" t="str">
            <v>강판절단(수동)</v>
          </cell>
        </row>
        <row r="28">
          <cell r="C28" t="str">
            <v>용접(FILLET)</v>
          </cell>
        </row>
        <row r="29">
          <cell r="C29" t="str">
            <v>더블롯드</v>
          </cell>
        </row>
        <row r="30">
          <cell r="C30" t="str">
            <v>특수첨단장치</v>
          </cell>
        </row>
        <row r="31">
          <cell r="C31" t="str">
            <v>크라운비트</v>
          </cell>
        </row>
        <row r="32">
          <cell r="C32" t="str">
            <v>중급기술자</v>
          </cell>
        </row>
        <row r="33">
          <cell r="C33" t="str">
            <v>기 계 공</v>
          </cell>
          <cell r="D33">
            <v>51132</v>
          </cell>
        </row>
        <row r="34">
          <cell r="C34" t="str">
            <v>전    공</v>
          </cell>
          <cell r="D34">
            <v>54702</v>
          </cell>
        </row>
        <row r="35">
          <cell r="C35" t="str">
            <v>배 관 공</v>
          </cell>
        </row>
        <row r="36">
          <cell r="C36" t="str">
            <v>중급기능사</v>
          </cell>
        </row>
        <row r="37">
          <cell r="C37" t="str">
            <v>중기운전사</v>
          </cell>
          <cell r="D37">
            <v>41444</v>
          </cell>
        </row>
      </sheetData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/>
      <sheetData sheetId="637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/>
      <sheetData sheetId="696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/>
      <sheetData sheetId="779" refreshError="1"/>
      <sheetData sheetId="780"/>
      <sheetData sheetId="781"/>
      <sheetData sheetId="782"/>
      <sheetData sheetId="783" refreshError="1"/>
      <sheetData sheetId="784" refreshError="1"/>
      <sheetData sheetId="785">
        <row r="2">
          <cell r="C2" t="str">
            <v>철골공</v>
          </cell>
        </row>
      </sheetData>
      <sheetData sheetId="786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>
        <row r="2">
          <cell r="C2" t="str">
            <v>철골공</v>
          </cell>
        </row>
      </sheetData>
      <sheetData sheetId="807">
        <row r="2">
          <cell r="C2" t="str">
            <v>철골공</v>
          </cell>
        </row>
      </sheetData>
      <sheetData sheetId="808">
        <row r="2">
          <cell r="C2" t="str">
            <v>철골공</v>
          </cell>
        </row>
      </sheetData>
      <sheetData sheetId="809">
        <row r="2">
          <cell r="C2" t="str">
            <v>철골공</v>
          </cell>
        </row>
      </sheetData>
      <sheetData sheetId="810">
        <row r="2">
          <cell r="C2" t="str">
            <v>철골공</v>
          </cell>
        </row>
      </sheetData>
      <sheetData sheetId="811">
        <row r="2">
          <cell r="C2" t="str">
            <v>철골공</v>
          </cell>
        </row>
      </sheetData>
      <sheetData sheetId="812">
        <row r="2">
          <cell r="C2" t="str">
            <v>철골공</v>
          </cell>
        </row>
      </sheetData>
      <sheetData sheetId="813">
        <row r="2">
          <cell r="C2" t="str">
            <v>철골공</v>
          </cell>
        </row>
      </sheetData>
      <sheetData sheetId="814">
        <row r="2">
          <cell r="C2" t="str">
            <v>철골공</v>
          </cell>
        </row>
      </sheetData>
      <sheetData sheetId="815">
        <row r="2">
          <cell r="C2" t="str">
            <v>철골공</v>
          </cell>
        </row>
      </sheetData>
      <sheetData sheetId="816">
        <row r="2">
          <cell r="C2" t="str">
            <v>철골공</v>
          </cell>
        </row>
      </sheetData>
      <sheetData sheetId="817">
        <row r="2">
          <cell r="C2" t="str">
            <v>철골공</v>
          </cell>
        </row>
      </sheetData>
      <sheetData sheetId="818">
        <row r="2">
          <cell r="C2" t="str">
            <v>철골공</v>
          </cell>
        </row>
      </sheetData>
      <sheetData sheetId="819">
        <row r="2">
          <cell r="C2" t="str">
            <v>철골공</v>
          </cell>
        </row>
      </sheetData>
      <sheetData sheetId="820">
        <row r="2">
          <cell r="C2" t="str">
            <v>철골공</v>
          </cell>
        </row>
      </sheetData>
      <sheetData sheetId="821">
        <row r="2">
          <cell r="C2" t="str">
            <v>철골공</v>
          </cell>
        </row>
      </sheetData>
      <sheetData sheetId="822">
        <row r="2">
          <cell r="C2" t="str">
            <v>철골공</v>
          </cell>
        </row>
      </sheetData>
      <sheetData sheetId="823">
        <row r="2">
          <cell r="C2" t="str">
            <v>철골공</v>
          </cell>
        </row>
      </sheetData>
      <sheetData sheetId="824">
        <row r="2">
          <cell r="C2" t="str">
            <v>철골공</v>
          </cell>
        </row>
      </sheetData>
      <sheetData sheetId="825">
        <row r="2">
          <cell r="C2" t="str">
            <v>철골공</v>
          </cell>
        </row>
      </sheetData>
      <sheetData sheetId="826">
        <row r="2">
          <cell r="C2" t="str">
            <v>철골공</v>
          </cell>
        </row>
      </sheetData>
      <sheetData sheetId="827">
        <row r="2">
          <cell r="C2" t="str">
            <v>철골공</v>
          </cell>
        </row>
      </sheetData>
      <sheetData sheetId="828">
        <row r="2">
          <cell r="C2" t="str">
            <v>철골공</v>
          </cell>
        </row>
      </sheetData>
      <sheetData sheetId="829">
        <row r="2">
          <cell r="C2" t="str">
            <v>철골공</v>
          </cell>
        </row>
      </sheetData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222"/>
      <sheetName val="#REF"/>
      <sheetName val="6PILE  (돌출)"/>
      <sheetName val="품셈TABL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77"/>
      <sheetName val="#REF"/>
      <sheetName val="6PILE  (돌출)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소야공정계획표"/>
      <sheetName val="지급자재"/>
      <sheetName val="laroux"/>
      <sheetName val="배수장토목총괄표"/>
      <sheetName val="배수장토목공사비"/>
      <sheetName val="소야배수로토공"/>
      <sheetName val="배수로공사비"/>
      <sheetName val="배수로구조물집계"/>
      <sheetName val="총괄표(배수로)"/>
      <sheetName val="공정계획표"/>
      <sheetName val="자재대"/>
      <sheetName val="자재대내역"/>
      <sheetName val="자재집계표"/>
      <sheetName val="공감비"/>
      <sheetName val="공감대상자재"/>
      <sheetName val="용지,관리비내역"/>
      <sheetName val="용지매수및보상비조서"/>
      <sheetName val="토목총괄"/>
      <sheetName val="(98토목공사비)"/>
      <sheetName val="업무량"/>
      <sheetName val="토공"/>
      <sheetName val="#REF"/>
      <sheetName val="내역서"/>
      <sheetName val="98NS-N"/>
      <sheetName val="입찰안"/>
      <sheetName val="ABUT수량-A1"/>
      <sheetName val="자료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INPUT DATA"/>
      <sheetName val="부재적정성검토"/>
      <sheetName val="1.설계조건"/>
      <sheetName val="2.단면가정"/>
      <sheetName val="2.1 풍하중분포"/>
      <sheetName val="3. 하중계산"/>
      <sheetName val="4. 교축기둥"/>
      <sheetName val="4-1. 교축직기둥 "/>
      <sheetName val="5.1 기둥설계"/>
      <sheetName val="PMOUTPUT"/>
      <sheetName val="5.2코핑"/>
      <sheetName val="5.3띠철근 "/>
      <sheetName val="5.3나선철근"/>
      <sheetName val="6. FOOTING 안정검토"/>
      <sheetName val="6.3.1교축기초"/>
      <sheetName val="6.3.2교축직각기초"/>
      <sheetName val="7.교좌검토"/>
      <sheetName val="8.강관말뚝머리보강설계"/>
      <sheetName val="주철근조립도"/>
      <sheetName val="NOTE"/>
      <sheetName val="교축방향(사용)"/>
      <sheetName val="교축방향(극한)"/>
      <sheetName val="교축직각방향(극한)"/>
      <sheetName val="교축직각방향(사용)"/>
      <sheetName val="소야공정계획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구조물총"/>
      <sheetName val="BOX총"/>
      <sheetName val="BOX재료"/>
      <sheetName val="박스단위(1.5×1.0)본선"/>
      <sheetName val="날개단위(1.5×1.5)마을"/>
      <sheetName val="날개수량(1.5×1.5)2마을"/>
      <sheetName val="난간,지수단위"/>
      <sheetName val="난간,지수수량"/>
      <sheetName val="박스연장조서 "/>
      <sheetName val="우오수공집계"/>
      <sheetName val="우수받이집계"/>
      <sheetName val="우수받이단위"/>
      <sheetName val="우수받이위치조서"/>
      <sheetName val="오수관집계"/>
      <sheetName val="오수관연장조서"/>
      <sheetName val="Sheet1"/>
      <sheetName val="Sheet2"/>
      <sheetName val="Sheet3"/>
      <sheetName val="지급자재"/>
    </sheetNames>
    <definedNames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토공"/>
      <sheetName val="자재"/>
      <sheetName val="수량"/>
      <sheetName val="수량1"/>
      <sheetName val="산근"/>
      <sheetName val="일위"/>
      <sheetName val="96보완계획7.12"/>
      <sheetName val="5.2코핑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A2" t="str">
            <v>no</v>
          </cell>
          <cell r="B2" t="str">
            <v>공종</v>
          </cell>
          <cell r="C2" t="str">
            <v>규격</v>
          </cell>
          <cell r="D2" t="str">
            <v>원수</v>
          </cell>
          <cell r="E2" t="str">
            <v>단위</v>
          </cell>
          <cell r="F2" t="str">
            <v>총          액</v>
          </cell>
          <cell r="H2" t="str">
            <v xml:space="preserve"> 노    무     비</v>
          </cell>
          <cell r="J2" t="str">
            <v xml:space="preserve">  재    료    비</v>
          </cell>
          <cell r="L2" t="str">
            <v xml:space="preserve">  경           비</v>
          </cell>
        </row>
        <row r="3">
          <cell r="F3" t="str">
            <v>단   가</v>
          </cell>
          <cell r="G3" t="str">
            <v>금    액</v>
          </cell>
          <cell r="H3" t="str">
            <v>단   가</v>
          </cell>
          <cell r="I3" t="str">
            <v>금    액</v>
          </cell>
          <cell r="J3" t="str">
            <v>단   가</v>
          </cell>
          <cell r="K3" t="str">
            <v>금    액</v>
          </cell>
          <cell r="L3" t="str">
            <v>단   가</v>
          </cell>
          <cell r="M3" t="str">
            <v>금    액</v>
          </cell>
        </row>
        <row r="4">
          <cell r="B4" t="str">
            <v>일위대가표</v>
          </cell>
        </row>
        <row r="5">
          <cell r="A5">
            <v>1</v>
          </cell>
          <cell r="B5" t="str">
            <v>순성토(적재,운반,고르기)</v>
          </cell>
          <cell r="D5">
            <v>1</v>
          </cell>
          <cell r="E5" t="str">
            <v>m3</v>
          </cell>
          <cell r="F5">
            <v>1384.7604559962751</v>
          </cell>
          <cell r="G5" t="str">
            <v/>
          </cell>
          <cell r="H5">
            <v>572.58047033768014</v>
          </cell>
          <cell r="I5" t="str">
            <v/>
          </cell>
          <cell r="J5">
            <v>328.89416050838588</v>
          </cell>
          <cell r="K5" t="str">
            <v/>
          </cell>
          <cell r="L5">
            <v>483.28582515020906</v>
          </cell>
          <cell r="M5" t="str">
            <v/>
          </cell>
        </row>
        <row r="6">
          <cell r="A6">
            <v>2</v>
          </cell>
          <cell r="B6" t="str">
            <v>돌자갈치우기</v>
          </cell>
          <cell r="D6">
            <v>1</v>
          </cell>
          <cell r="E6" t="str">
            <v>m2</v>
          </cell>
          <cell r="F6">
            <v>228.98739919354838</v>
          </cell>
          <cell r="G6" t="str">
            <v/>
          </cell>
          <cell r="H6">
            <v>228.98739919354838</v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</row>
        <row r="7">
          <cell r="A7">
            <v>3</v>
          </cell>
          <cell r="B7" t="str">
            <v>씨뿌리기</v>
          </cell>
          <cell r="D7">
            <v>1</v>
          </cell>
          <cell r="E7" t="str">
            <v>150m2</v>
          </cell>
          <cell r="F7">
            <v>328156.36366425181</v>
          </cell>
          <cell r="G7" t="str">
            <v/>
          </cell>
          <cell r="H7">
            <v>323352.17052758514</v>
          </cell>
          <cell r="I7" t="str">
            <v/>
          </cell>
          <cell r="J7">
            <v>3969.78</v>
          </cell>
          <cell r="K7" t="str">
            <v/>
          </cell>
          <cell r="L7">
            <v>834.41313666666679</v>
          </cell>
          <cell r="M7" t="str">
            <v/>
          </cell>
        </row>
        <row r="8">
          <cell r="A8">
            <v>4</v>
          </cell>
          <cell r="B8" t="str">
            <v>식재</v>
          </cell>
          <cell r="D8">
            <v>1</v>
          </cell>
          <cell r="E8" t="str">
            <v>ha</v>
          </cell>
          <cell r="F8">
            <v>1638455.2136166664</v>
          </cell>
          <cell r="G8" t="str">
            <v/>
          </cell>
          <cell r="H8">
            <v>965648.58</v>
          </cell>
          <cell r="I8" t="str">
            <v/>
          </cell>
          <cell r="J8">
            <v>587149.69999999995</v>
          </cell>
          <cell r="K8" t="str">
            <v/>
          </cell>
          <cell r="L8">
            <v>85656.933616666676</v>
          </cell>
        </row>
        <row r="9">
          <cell r="A9">
            <v>5</v>
          </cell>
          <cell r="B9" t="str">
            <v>터파기(인력+기계)</v>
          </cell>
          <cell r="D9">
            <v>1</v>
          </cell>
          <cell r="E9" t="str">
            <v>m3</v>
          </cell>
          <cell r="F9">
            <v>3133.859429075334</v>
          </cell>
          <cell r="G9" t="str">
            <v/>
          </cell>
          <cell r="H9">
            <v>2937.9594240362817</v>
          </cell>
          <cell r="I9" t="str">
            <v/>
          </cell>
          <cell r="J9">
            <v>41.373948097757619</v>
          </cell>
          <cell r="K9" t="str">
            <v/>
          </cell>
          <cell r="L9">
            <v>154.52605694129502</v>
          </cell>
          <cell r="M9" t="str">
            <v/>
          </cell>
        </row>
        <row r="10">
          <cell r="A10">
            <v>6</v>
          </cell>
          <cell r="B10" t="str">
            <v>되메우기(인력+기계)</v>
          </cell>
          <cell r="D10">
            <v>1</v>
          </cell>
          <cell r="E10" t="str">
            <v>m3</v>
          </cell>
          <cell r="F10">
            <v>1057.8785006527864</v>
          </cell>
          <cell r="G10" t="str">
            <v/>
          </cell>
          <cell r="H10">
            <v>885.53245516388381</v>
          </cell>
          <cell r="I10" t="str">
            <v/>
          </cell>
          <cell r="J10">
            <v>36.399367827939258</v>
          </cell>
          <cell r="K10" t="str">
            <v/>
          </cell>
          <cell r="L10">
            <v>135.94667766096339</v>
          </cell>
          <cell r="M10" t="str">
            <v/>
          </cell>
        </row>
        <row r="11">
          <cell r="A11">
            <v>7</v>
          </cell>
          <cell r="B11" t="str">
            <v>떼붙임(줄떼)</v>
          </cell>
          <cell r="D11">
            <v>1</v>
          </cell>
          <cell r="E11" t="str">
            <v>m2</v>
          </cell>
          <cell r="F11">
            <v>4000.3268066666669</v>
          </cell>
          <cell r="H11">
            <v>3274.3268066666669</v>
          </cell>
          <cell r="I11" t="str">
            <v/>
          </cell>
          <cell r="J11">
            <v>726.00000000000011</v>
          </cell>
          <cell r="K11" t="str">
            <v/>
          </cell>
          <cell r="L11" t="str">
            <v/>
          </cell>
          <cell r="M11" t="str">
            <v/>
          </cell>
        </row>
        <row r="12">
          <cell r="A12">
            <v>8</v>
          </cell>
          <cell r="B12" t="str">
            <v>떼붙임(평떼)</v>
          </cell>
          <cell r="D12">
            <v>1</v>
          </cell>
          <cell r="E12" t="str">
            <v>m2</v>
          </cell>
          <cell r="F12">
            <v>7132.2649200000005</v>
          </cell>
          <cell r="H12">
            <v>4470.2649200000005</v>
          </cell>
          <cell r="I12" t="str">
            <v/>
          </cell>
          <cell r="J12">
            <v>2662</v>
          </cell>
          <cell r="K12" t="str">
            <v/>
          </cell>
          <cell r="L12" t="str">
            <v/>
          </cell>
          <cell r="M12" t="str">
            <v/>
          </cell>
        </row>
        <row r="13">
          <cell r="A13">
            <v>9</v>
          </cell>
          <cell r="B13" t="str">
            <v>조약돌</v>
          </cell>
          <cell r="D13">
            <v>1</v>
          </cell>
          <cell r="E13" t="str">
            <v>m3</v>
          </cell>
          <cell r="F13">
            <v>26774.640123456789</v>
          </cell>
          <cell r="H13">
            <v>24098.038888888888</v>
          </cell>
          <cell r="I13" t="str">
            <v/>
          </cell>
          <cell r="J13">
            <v>1251.0049382716049</v>
          </cell>
          <cell r="K13" t="str">
            <v/>
          </cell>
          <cell r="L13">
            <v>1425.5962962962963</v>
          </cell>
          <cell r="M13" t="str">
            <v/>
          </cell>
        </row>
        <row r="14">
          <cell r="A14">
            <v>10</v>
          </cell>
          <cell r="B14" t="str">
            <v>선택층운반</v>
          </cell>
          <cell r="D14">
            <v>1</v>
          </cell>
          <cell r="E14" t="str">
            <v>m3</v>
          </cell>
          <cell r="F14">
            <v>9759.372011068961</v>
          </cell>
          <cell r="H14">
            <v>1552.8803140359557</v>
          </cell>
          <cell r="I14" t="str">
            <v/>
          </cell>
          <cell r="J14">
            <v>6605.1909979291513</v>
          </cell>
          <cell r="K14" t="str">
            <v/>
          </cell>
          <cell r="L14">
            <v>1601.300699103854</v>
          </cell>
          <cell r="M14" t="str">
            <v/>
          </cell>
        </row>
        <row r="15">
          <cell r="A15">
            <v>11</v>
          </cell>
          <cell r="B15" t="str">
            <v>선택층포설다짐</v>
          </cell>
          <cell r="D15">
            <v>1</v>
          </cell>
          <cell r="E15" t="str">
            <v>개소</v>
          </cell>
          <cell r="F15">
            <v>2294.8958471448568</v>
          </cell>
          <cell r="H15">
            <v>1588.5631927123568</v>
          </cell>
          <cell r="I15" t="str">
            <v/>
          </cell>
          <cell r="J15">
            <v>265.25141701671657</v>
          </cell>
          <cell r="K15" t="str">
            <v/>
          </cell>
          <cell r="L15">
            <v>441.08123741578379</v>
          </cell>
          <cell r="M15" t="str">
            <v/>
          </cell>
        </row>
        <row r="16">
          <cell r="A16">
            <v>12</v>
          </cell>
          <cell r="B16" t="str">
            <v>보조기층운반</v>
          </cell>
          <cell r="D16">
            <v>1</v>
          </cell>
          <cell r="E16" t="str">
            <v>m3</v>
          </cell>
          <cell r="F16">
            <v>12275.382518029823</v>
          </cell>
          <cell r="H16">
            <v>1701.3814960690527</v>
          </cell>
          <cell r="I16" t="str">
            <v/>
          </cell>
          <cell r="J16">
            <v>8819.5687231721258</v>
          </cell>
          <cell r="K16" t="str">
            <v/>
          </cell>
          <cell r="L16">
            <v>1754.4322987886451</v>
          </cell>
          <cell r="M16" t="str">
            <v/>
          </cell>
        </row>
        <row r="17">
          <cell r="A17">
            <v>13</v>
          </cell>
          <cell r="B17" t="str">
            <v>보조기층포설다짐</v>
          </cell>
          <cell r="D17">
            <v>1</v>
          </cell>
          <cell r="E17" t="str">
            <v>m3</v>
          </cell>
          <cell r="F17">
            <v>2114.5266248268026</v>
          </cell>
          <cell r="H17">
            <v>1521.9041039098329</v>
          </cell>
          <cell r="J17">
            <v>212.38711743436403</v>
          </cell>
          <cell r="K17" t="str">
            <v/>
          </cell>
          <cell r="L17">
            <v>380.23540348260553</v>
          </cell>
          <cell r="M17" t="str">
            <v/>
          </cell>
        </row>
        <row r="18">
          <cell r="A18">
            <v>14</v>
          </cell>
          <cell r="B18" t="str">
            <v>하판거푸집(1회)</v>
          </cell>
          <cell r="D18">
            <v>1</v>
          </cell>
          <cell r="E18" t="str">
            <v>식</v>
          </cell>
          <cell r="F18">
            <v>39561.096200000007</v>
          </cell>
          <cell r="H18">
            <v>27810.290000000005</v>
          </cell>
          <cell r="J18">
            <v>11750.806200000003</v>
          </cell>
        </row>
        <row r="19">
          <cell r="A19">
            <v>15</v>
          </cell>
          <cell r="B19" t="str">
            <v>하판거푸집(2회)</v>
          </cell>
          <cell r="D19">
            <v>1</v>
          </cell>
          <cell r="E19" t="str">
            <v>식</v>
          </cell>
          <cell r="F19">
            <v>23384.133534000004</v>
          </cell>
          <cell r="H19">
            <v>16686.174000000003</v>
          </cell>
          <cell r="J19">
            <v>6697.9595340000005</v>
          </cell>
        </row>
        <row r="20">
          <cell r="A20">
            <v>16</v>
          </cell>
          <cell r="B20" t="str">
            <v>하판거푸집(3회)</v>
          </cell>
          <cell r="D20">
            <v>1</v>
          </cell>
          <cell r="E20" t="str">
            <v>식</v>
          </cell>
          <cell r="F20">
            <v>18515.768248200002</v>
          </cell>
          <cell r="H20">
            <v>13098.646590000002</v>
          </cell>
          <cell r="J20">
            <v>5417.1216582000015</v>
          </cell>
        </row>
        <row r="21">
          <cell r="A21">
            <v>17</v>
          </cell>
          <cell r="B21" t="str">
            <v>하판거푸집(4회)</v>
          </cell>
          <cell r="D21">
            <v>1</v>
          </cell>
          <cell r="E21" t="str">
            <v>식</v>
          </cell>
          <cell r="F21">
            <v>15836.189286200002</v>
          </cell>
          <cell r="H21">
            <v>11124.116000000002</v>
          </cell>
          <cell r="J21">
            <v>4712.0732862000013</v>
          </cell>
        </row>
        <row r="22">
          <cell r="A22">
            <v>18</v>
          </cell>
          <cell r="B22" t="str">
            <v>하판거푸집(5회)</v>
          </cell>
          <cell r="D22">
            <v>1</v>
          </cell>
          <cell r="E22" t="str">
            <v>식</v>
          </cell>
          <cell r="F22">
            <v>13870.668280200003</v>
          </cell>
          <cell r="H22">
            <v>9511.1191800000015</v>
          </cell>
          <cell r="J22">
            <v>4359.5491002000008</v>
          </cell>
        </row>
        <row r="23">
          <cell r="A23">
            <v>19</v>
          </cell>
          <cell r="B23" t="str">
            <v>하판거푸집(6회)</v>
          </cell>
          <cell r="D23">
            <v>1</v>
          </cell>
          <cell r="E23" t="str">
            <v>식</v>
          </cell>
          <cell r="F23">
            <v>12976.822551400002</v>
          </cell>
          <cell r="H23">
            <v>8899.2928000000011</v>
          </cell>
          <cell r="J23">
            <v>4077.5297514000008</v>
          </cell>
        </row>
        <row r="24">
          <cell r="A24">
            <v>20</v>
          </cell>
          <cell r="B24" t="str">
            <v>비계(목재 1회)</v>
          </cell>
          <cell r="D24">
            <v>1</v>
          </cell>
          <cell r="E24" t="str">
            <v>식</v>
          </cell>
          <cell r="F24">
            <v>24653.035899999999</v>
          </cell>
          <cell r="H24">
            <v>22703</v>
          </cell>
          <cell r="J24">
            <v>1950.0359000000001</v>
          </cell>
          <cell r="L24">
            <v>0</v>
          </cell>
        </row>
        <row r="25">
          <cell r="A25">
            <v>21</v>
          </cell>
          <cell r="B25" t="str">
            <v>비계(목재 2회)</v>
          </cell>
          <cell r="D25">
            <v>1</v>
          </cell>
          <cell r="E25" t="str">
            <v>식</v>
          </cell>
          <cell r="F25">
            <v>24009.524053000001</v>
          </cell>
          <cell r="H25">
            <v>22703</v>
          </cell>
          <cell r="J25">
            <v>1306.5240530000001</v>
          </cell>
        </row>
        <row r="26">
          <cell r="A26">
            <v>22</v>
          </cell>
          <cell r="B26" t="str">
            <v>비계(목재 3회)</v>
          </cell>
          <cell r="D26">
            <v>1</v>
          </cell>
          <cell r="E26" t="str">
            <v>식</v>
          </cell>
          <cell r="F26">
            <v>23804.770283500002</v>
          </cell>
          <cell r="H26">
            <v>22703</v>
          </cell>
          <cell r="J26">
            <v>1101.7702835</v>
          </cell>
        </row>
        <row r="27">
          <cell r="A27">
            <v>23</v>
          </cell>
          <cell r="B27" t="str">
            <v>비계(목재 4회)</v>
          </cell>
          <cell r="D27">
            <v>1</v>
          </cell>
          <cell r="E27" t="str">
            <v>식</v>
          </cell>
          <cell r="F27">
            <v>23709.218524399999</v>
          </cell>
          <cell r="H27">
            <v>22703</v>
          </cell>
          <cell r="J27">
            <v>1006.2185244000001</v>
          </cell>
        </row>
        <row r="28">
          <cell r="A28">
            <v>24</v>
          </cell>
          <cell r="B28" t="str">
            <v>비계(목재 5회)</v>
          </cell>
          <cell r="D28">
            <v>1</v>
          </cell>
          <cell r="E28" t="str">
            <v>식</v>
          </cell>
          <cell r="F28">
            <v>23656.567555099999</v>
          </cell>
          <cell r="H28">
            <v>22703</v>
          </cell>
          <cell r="J28">
            <v>953.56755510000005</v>
          </cell>
        </row>
        <row r="29">
          <cell r="A29">
            <v>25</v>
          </cell>
          <cell r="B29" t="str">
            <v>비계(목재 6회)</v>
          </cell>
          <cell r="D29">
            <v>1</v>
          </cell>
          <cell r="E29" t="str">
            <v>식</v>
          </cell>
          <cell r="F29">
            <v>23625.366980700001</v>
          </cell>
          <cell r="H29">
            <v>22703</v>
          </cell>
          <cell r="J29">
            <v>922.3669807</v>
          </cell>
        </row>
        <row r="30">
          <cell r="A30">
            <v>26</v>
          </cell>
          <cell r="B30" t="str">
            <v>비계(강관 3월)</v>
          </cell>
          <cell r="D30">
            <v>1</v>
          </cell>
          <cell r="E30" t="str">
            <v>식</v>
          </cell>
          <cell r="F30">
            <v>8923.0969999999998</v>
          </cell>
          <cell r="H30">
            <v>7856.8</v>
          </cell>
          <cell r="I30" t="str">
            <v/>
          </cell>
          <cell r="J30">
            <v>673.45699999999999</v>
          </cell>
          <cell r="K30" t="str">
            <v/>
          </cell>
          <cell r="L30">
            <v>392.84000000000003</v>
          </cell>
          <cell r="M30" t="str">
            <v/>
          </cell>
        </row>
        <row r="31">
          <cell r="A31">
            <v>27</v>
          </cell>
          <cell r="B31" t="str">
            <v>비계(강관 6월)</v>
          </cell>
          <cell r="D31">
            <v>1</v>
          </cell>
          <cell r="E31" t="str">
            <v>식</v>
          </cell>
          <cell r="F31">
            <v>9350.7350000000006</v>
          </cell>
          <cell r="H31">
            <v>7856.8</v>
          </cell>
          <cell r="I31" t="str">
            <v/>
          </cell>
          <cell r="J31">
            <v>1101.095</v>
          </cell>
          <cell r="K31" t="str">
            <v/>
          </cell>
          <cell r="L31">
            <v>392.84000000000003</v>
          </cell>
          <cell r="M31" t="str">
            <v/>
          </cell>
        </row>
        <row r="32">
          <cell r="A32">
            <v>28</v>
          </cell>
          <cell r="B32" t="str">
            <v>비계(강관 12월)</v>
          </cell>
          <cell r="D32">
            <v>1</v>
          </cell>
          <cell r="E32" t="str">
            <v>식</v>
          </cell>
          <cell r="F32">
            <v>10313.120500000001</v>
          </cell>
          <cell r="H32">
            <v>7856.8</v>
          </cell>
          <cell r="I32" t="str">
            <v/>
          </cell>
          <cell r="J32">
            <v>2063.4805000000001</v>
          </cell>
          <cell r="K32" t="str">
            <v/>
          </cell>
          <cell r="L32">
            <v>392.84000000000003</v>
          </cell>
          <cell r="M32" t="str">
            <v/>
          </cell>
        </row>
        <row r="33">
          <cell r="A33">
            <v>29</v>
          </cell>
          <cell r="B33" t="str">
            <v>비계(강관 24월)</v>
          </cell>
          <cell r="D33">
            <v>1</v>
          </cell>
          <cell r="E33" t="str">
            <v>식</v>
          </cell>
          <cell r="F33">
            <v>12237.4915</v>
          </cell>
          <cell r="H33">
            <v>7856.8</v>
          </cell>
          <cell r="I33" t="str">
            <v/>
          </cell>
          <cell r="J33">
            <v>3987.8515000000002</v>
          </cell>
          <cell r="K33" t="str">
            <v/>
          </cell>
          <cell r="L33">
            <v>392.84000000000003</v>
          </cell>
          <cell r="M33" t="str">
            <v/>
          </cell>
        </row>
        <row r="34">
          <cell r="A34">
            <v>30</v>
          </cell>
          <cell r="B34" t="str">
            <v>비계(강관 36월)</v>
          </cell>
          <cell r="D34">
            <v>1</v>
          </cell>
          <cell r="E34" t="str">
            <v>식</v>
          </cell>
          <cell r="F34">
            <v>13970.462500000001</v>
          </cell>
          <cell r="H34">
            <v>7856.8</v>
          </cell>
          <cell r="I34" t="str">
            <v/>
          </cell>
          <cell r="J34">
            <v>5720.8225000000011</v>
          </cell>
          <cell r="K34" t="str">
            <v/>
          </cell>
          <cell r="L34">
            <v>392.84000000000003</v>
          </cell>
          <cell r="M34" t="str">
            <v/>
          </cell>
        </row>
        <row r="35">
          <cell r="A35">
            <v>31</v>
          </cell>
          <cell r="B35" t="str">
            <v>사토(적사+운반+정지,다짐)</v>
          </cell>
          <cell r="D35">
            <v>1</v>
          </cell>
          <cell r="E35" t="str">
            <v>m3</v>
          </cell>
          <cell r="F35">
            <v>1544.2344945753239</v>
          </cell>
          <cell r="H35">
            <v>588.02636146457382</v>
          </cell>
          <cell r="I35" t="str">
            <v/>
          </cell>
          <cell r="J35">
            <v>418.93575797318385</v>
          </cell>
          <cell r="K35" t="str">
            <v/>
          </cell>
          <cell r="L35">
            <v>537.2723751375662</v>
          </cell>
          <cell r="M35" t="str">
            <v/>
          </cell>
        </row>
        <row r="36">
          <cell r="A36">
            <v>32</v>
          </cell>
          <cell r="B36" t="str">
            <v>초류종자살포</v>
          </cell>
          <cell r="D36">
            <v>100</v>
          </cell>
          <cell r="E36" t="str">
            <v>m2</v>
          </cell>
          <cell r="F36">
            <v>0</v>
          </cell>
        </row>
        <row r="37">
          <cell r="A37">
            <v>33</v>
          </cell>
          <cell r="B37" t="str">
            <v>터파기(기계)</v>
          </cell>
          <cell r="D37">
            <v>1</v>
          </cell>
          <cell r="E37" t="str">
            <v>m3</v>
          </cell>
          <cell r="F37">
            <v>514.10462333081387</v>
          </cell>
          <cell r="H37">
            <v>267.25481859410434</v>
          </cell>
          <cell r="I37" t="str">
            <v/>
          </cell>
          <cell r="J37">
            <v>52.134511211892168</v>
          </cell>
          <cell r="K37" t="str">
            <v/>
          </cell>
          <cell r="L37">
            <v>194.71529352481735</v>
          </cell>
          <cell r="M37" t="str">
            <v/>
          </cell>
        </row>
        <row r="38">
          <cell r="A38">
            <v>34</v>
          </cell>
          <cell r="B38" t="str">
            <v>되메우기(기계)</v>
          </cell>
          <cell r="D38">
            <v>1</v>
          </cell>
          <cell r="E38" t="str">
            <v>m3</v>
          </cell>
          <cell r="F38">
            <v>448.67312581598298</v>
          </cell>
          <cell r="H38">
            <v>233.24056895485467</v>
          </cell>
          <cell r="I38" t="str">
            <v/>
          </cell>
          <cell r="J38">
            <v>45.499209784924069</v>
          </cell>
          <cell r="K38" t="str">
            <v/>
          </cell>
          <cell r="L38">
            <v>169.93334707620423</v>
          </cell>
          <cell r="M38" t="str">
            <v/>
          </cell>
        </row>
        <row r="39">
          <cell r="A39">
            <v>35</v>
          </cell>
          <cell r="B39" t="str">
            <v>철근가공조립(간단)</v>
          </cell>
          <cell r="D39">
            <v>1</v>
          </cell>
          <cell r="E39" t="str">
            <v>ton</v>
          </cell>
          <cell r="F39">
            <v>265004.30000000005</v>
          </cell>
          <cell r="H39">
            <v>261754.30000000002</v>
          </cell>
          <cell r="I39" t="str">
            <v/>
          </cell>
          <cell r="J39">
            <v>3250</v>
          </cell>
          <cell r="K39" t="str">
            <v/>
          </cell>
          <cell r="L39" t="str">
            <v/>
          </cell>
          <cell r="M39" t="str">
            <v/>
          </cell>
        </row>
        <row r="40">
          <cell r="A40">
            <v>36</v>
          </cell>
          <cell r="B40" t="str">
            <v>철근가공조립(보통)</v>
          </cell>
          <cell r="D40">
            <v>1</v>
          </cell>
          <cell r="E40" t="str">
            <v>ton</v>
          </cell>
          <cell r="F40">
            <v>365024.4</v>
          </cell>
          <cell r="H40">
            <v>360799.4</v>
          </cell>
          <cell r="I40" t="str">
            <v/>
          </cell>
          <cell r="J40">
            <v>4225</v>
          </cell>
          <cell r="K40" t="str">
            <v/>
          </cell>
          <cell r="L40" t="str">
            <v/>
          </cell>
          <cell r="M40" t="str">
            <v/>
          </cell>
        </row>
        <row r="41">
          <cell r="A41">
            <v>37</v>
          </cell>
          <cell r="B41" t="str">
            <v>철근가공조립(복잡)</v>
          </cell>
          <cell r="D41">
            <v>1</v>
          </cell>
          <cell r="E41" t="str">
            <v>ton</v>
          </cell>
          <cell r="F41">
            <v>457946.6</v>
          </cell>
          <cell r="H41">
            <v>452746.6</v>
          </cell>
          <cell r="I41" t="str">
            <v/>
          </cell>
          <cell r="J41">
            <v>5200</v>
          </cell>
          <cell r="K41" t="str">
            <v/>
          </cell>
          <cell r="L41" t="str">
            <v/>
          </cell>
          <cell r="M41" t="str">
            <v/>
          </cell>
        </row>
        <row r="42">
          <cell r="A42">
            <v>38</v>
          </cell>
          <cell r="B42" t="str">
            <v>레미콘타설(인력,무근)</v>
          </cell>
          <cell r="D42">
            <v>1</v>
          </cell>
          <cell r="E42" t="str">
            <v>m3</v>
          </cell>
          <cell r="F42">
            <v>19124.34</v>
          </cell>
          <cell r="H42">
            <v>19124.34</v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</row>
        <row r="43">
          <cell r="A43">
            <v>39</v>
          </cell>
          <cell r="B43" t="str">
            <v>레미콘타설(인력,철근)</v>
          </cell>
          <cell r="D43">
            <v>1</v>
          </cell>
          <cell r="E43" t="str">
            <v>m3</v>
          </cell>
          <cell r="F43">
            <v>21307.470370370371</v>
          </cell>
          <cell r="H43">
            <v>21115.1</v>
          </cell>
          <cell r="I43" t="str">
            <v/>
          </cell>
          <cell r="J43">
            <v>145.92592592592592</v>
          </cell>
          <cell r="K43" t="str">
            <v/>
          </cell>
          <cell r="L43">
            <v>46.444444444444443</v>
          </cell>
          <cell r="M43" t="str">
            <v/>
          </cell>
        </row>
        <row r="44">
          <cell r="A44">
            <v>40</v>
          </cell>
          <cell r="B44" t="str">
            <v>레미콘타설(소형구조물)</v>
          </cell>
          <cell r="D44">
            <v>1</v>
          </cell>
          <cell r="E44" t="str">
            <v>m3</v>
          </cell>
          <cell r="F44">
            <v>30349.950370370374</v>
          </cell>
          <cell r="H44">
            <v>30179.58</v>
          </cell>
          <cell r="I44" t="str">
            <v/>
          </cell>
          <cell r="J44">
            <v>145.92592592592592</v>
          </cell>
          <cell r="K44" t="str">
            <v/>
          </cell>
          <cell r="L44">
            <v>24.444444444444443</v>
          </cell>
          <cell r="M44" t="str">
            <v/>
          </cell>
        </row>
        <row r="45">
          <cell r="A45">
            <v>41</v>
          </cell>
          <cell r="B45" t="str">
            <v>몰탈(1:2)</v>
          </cell>
          <cell r="D45">
            <v>1</v>
          </cell>
          <cell r="E45" t="str">
            <v>m3</v>
          </cell>
          <cell r="F45">
            <v>45761.3</v>
          </cell>
          <cell r="H45">
            <v>37921.300000000003</v>
          </cell>
          <cell r="I45" t="str">
            <v/>
          </cell>
          <cell r="J45">
            <v>7840</v>
          </cell>
          <cell r="K45" t="str">
            <v/>
          </cell>
          <cell r="L45" t="str">
            <v/>
          </cell>
          <cell r="M45" t="str">
            <v/>
          </cell>
        </row>
        <row r="46">
          <cell r="A46">
            <v>42</v>
          </cell>
          <cell r="B46" t="str">
            <v>몰탈(1:3)</v>
          </cell>
          <cell r="D46">
            <v>1</v>
          </cell>
          <cell r="E46" t="str">
            <v>m3</v>
          </cell>
          <cell r="F46">
            <v>40884.800000000003</v>
          </cell>
          <cell r="H46">
            <v>38285.5</v>
          </cell>
          <cell r="I46" t="str">
            <v/>
          </cell>
          <cell r="J46">
            <v>2599.3000000000002</v>
          </cell>
          <cell r="K46" t="str">
            <v/>
          </cell>
          <cell r="L46" t="str">
            <v/>
          </cell>
          <cell r="M46" t="str">
            <v/>
          </cell>
        </row>
        <row r="47">
          <cell r="A47">
            <v>43</v>
          </cell>
          <cell r="B47" t="str">
            <v>흄관부설(d=300)</v>
          </cell>
          <cell r="D47">
            <v>1</v>
          </cell>
          <cell r="E47" t="str">
            <v>m</v>
          </cell>
          <cell r="F47">
            <v>26982.234750728403</v>
          </cell>
          <cell r="H47">
            <v>25716.478646800002</v>
          </cell>
          <cell r="I47" t="str">
            <v/>
          </cell>
          <cell r="J47">
            <v>1265.7561039284001</v>
          </cell>
          <cell r="K47" t="str">
            <v/>
          </cell>
          <cell r="L47" t="str">
            <v/>
          </cell>
          <cell r="M47" t="str">
            <v/>
          </cell>
        </row>
        <row r="48">
          <cell r="A48">
            <v>44</v>
          </cell>
          <cell r="B48" t="str">
            <v>흄관부설(d=600)</v>
          </cell>
          <cell r="D48">
            <v>1</v>
          </cell>
          <cell r="E48" t="str">
            <v>m</v>
          </cell>
          <cell r="F48">
            <v>73425.346641680007</v>
          </cell>
          <cell r="H48">
            <v>53432.999580000003</v>
          </cell>
          <cell r="I48" t="str">
            <v/>
          </cell>
          <cell r="J48">
            <v>6353.8357016800001</v>
          </cell>
          <cell r="K48" t="str">
            <v/>
          </cell>
          <cell r="L48">
            <v>13638.511360000002</v>
          </cell>
          <cell r="M48" t="str">
            <v/>
          </cell>
        </row>
        <row r="49">
          <cell r="A49">
            <v>45</v>
          </cell>
          <cell r="B49" t="str">
            <v>집수정</v>
          </cell>
          <cell r="D49">
            <v>1</v>
          </cell>
          <cell r="E49" t="str">
            <v>개소</v>
          </cell>
          <cell r="F49">
            <v>319971.45607212745</v>
          </cell>
          <cell r="H49">
            <v>245778.30540000001</v>
          </cell>
          <cell r="I49" t="str">
            <v/>
          </cell>
          <cell r="J49">
            <v>74142.061783238547</v>
          </cell>
          <cell r="K49" t="str">
            <v/>
          </cell>
          <cell r="L49">
            <v>51.088888888888889</v>
          </cell>
          <cell r="M49" t="str">
            <v/>
          </cell>
        </row>
        <row r="50">
          <cell r="A50">
            <v>46</v>
          </cell>
          <cell r="B50" t="str">
            <v>플륨관부설(300*300)</v>
          </cell>
          <cell r="D50">
            <v>1</v>
          </cell>
          <cell r="E50" t="str">
            <v>식</v>
          </cell>
          <cell r="F50">
            <v>6304.1260000000002</v>
          </cell>
          <cell r="H50">
            <v>5626.8779999999997</v>
          </cell>
          <cell r="I50" t="str">
            <v/>
          </cell>
          <cell r="J50">
            <v>111.488</v>
          </cell>
          <cell r="K50" t="str">
            <v/>
          </cell>
          <cell r="L50">
            <v>565.76</v>
          </cell>
          <cell r="M50" t="str">
            <v/>
          </cell>
        </row>
        <row r="51">
          <cell r="A51">
            <v>47</v>
          </cell>
          <cell r="B51" t="str">
            <v>옹벽설치(H=2.5)</v>
          </cell>
          <cell r="D51">
            <v>1</v>
          </cell>
          <cell r="E51" t="str">
            <v>m</v>
          </cell>
          <cell r="F51">
            <v>250213.46901009729</v>
          </cell>
          <cell r="H51">
            <v>210085.15126190224</v>
          </cell>
          <cell r="I51" t="str">
            <v/>
          </cell>
          <cell r="J51">
            <v>38249.277007454308</v>
          </cell>
          <cell r="K51" t="str">
            <v/>
          </cell>
          <cell r="L51">
            <v>1879.0407407407406</v>
          </cell>
          <cell r="M51" t="str">
            <v/>
          </cell>
        </row>
        <row r="52">
          <cell r="A52">
            <v>48</v>
          </cell>
          <cell r="B52" t="str">
            <v>콘크리트포장</v>
          </cell>
          <cell r="D52">
            <v>1</v>
          </cell>
          <cell r="E52" t="str">
            <v>m2</v>
          </cell>
          <cell r="F52">
            <v>11391.45176874541</v>
          </cell>
          <cell r="H52">
            <v>8777.1977785956733</v>
          </cell>
          <cell r="I52" t="str">
            <v/>
          </cell>
          <cell r="J52">
            <v>1879.5528485918878</v>
          </cell>
          <cell r="K52" t="str">
            <v/>
          </cell>
          <cell r="L52">
            <v>734.70114155784972</v>
          </cell>
          <cell r="M52" t="str">
            <v/>
          </cell>
        </row>
        <row r="53">
          <cell r="A53">
            <v>49</v>
          </cell>
          <cell r="B53" t="str">
            <v>양생</v>
          </cell>
          <cell r="D53">
            <v>1</v>
          </cell>
          <cell r="E53" t="str">
            <v>m2</v>
          </cell>
          <cell r="F53">
            <v>234.78800000000001</v>
          </cell>
          <cell r="H53">
            <v>139.78800000000001</v>
          </cell>
          <cell r="I53" t="str">
            <v/>
          </cell>
          <cell r="J53">
            <v>95</v>
          </cell>
          <cell r="K53" t="str">
            <v/>
          </cell>
          <cell r="L53" t="str">
            <v/>
          </cell>
          <cell r="M53" t="str">
            <v/>
          </cell>
        </row>
        <row r="54">
          <cell r="A54">
            <v>50</v>
          </cell>
          <cell r="B54" t="str">
            <v>모래깔기(3(m)</v>
          </cell>
          <cell r="D54">
            <v>1</v>
          </cell>
          <cell r="E54" t="str">
            <v>m2</v>
          </cell>
          <cell r="F54">
            <v>764.20499999999993</v>
          </cell>
          <cell r="H54">
            <v>524.20499999999993</v>
          </cell>
          <cell r="I54" t="str">
            <v/>
          </cell>
          <cell r="J54">
            <v>240</v>
          </cell>
          <cell r="K54" t="str">
            <v/>
          </cell>
          <cell r="L54" t="str">
            <v/>
          </cell>
          <cell r="M54" t="str">
            <v/>
          </cell>
        </row>
        <row r="55">
          <cell r="A55">
            <v>51</v>
          </cell>
          <cell r="B55" t="str">
            <v>wire mesh깔기</v>
          </cell>
          <cell r="D55">
            <v>1</v>
          </cell>
          <cell r="E55" t="str">
            <v>m2</v>
          </cell>
          <cell r="F55">
            <v>2274.248</v>
          </cell>
          <cell r="H55">
            <v>851.74800000000005</v>
          </cell>
          <cell r="I55" t="str">
            <v/>
          </cell>
          <cell r="J55">
            <v>1422.5</v>
          </cell>
          <cell r="K55" t="str">
            <v/>
          </cell>
          <cell r="L55" t="str">
            <v/>
          </cell>
          <cell r="M55" t="str">
            <v/>
          </cell>
        </row>
        <row r="56">
          <cell r="A56">
            <v>52</v>
          </cell>
          <cell r="B56" t="str">
            <v>콘크리트포설</v>
          </cell>
          <cell r="D56">
            <v>1</v>
          </cell>
          <cell r="E56" t="str">
            <v>m2</v>
          </cell>
          <cell r="F56">
            <v>6480.5069999999996</v>
          </cell>
          <cell r="H56">
            <v>6480.5069999999996</v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</row>
        <row r="57">
          <cell r="A57">
            <v>53</v>
          </cell>
          <cell r="B57" t="str">
            <v>배수pipe설치</v>
          </cell>
          <cell r="D57">
            <v>1</v>
          </cell>
          <cell r="E57" t="str">
            <v>m</v>
          </cell>
          <cell r="F57">
            <v>1515.15</v>
          </cell>
          <cell r="H57">
            <v>72.150000000000006</v>
          </cell>
          <cell r="I57" t="str">
            <v/>
          </cell>
          <cell r="J57">
            <v>1443</v>
          </cell>
          <cell r="K57" t="str">
            <v/>
          </cell>
          <cell r="L57" t="str">
            <v/>
          </cell>
          <cell r="M57" t="str">
            <v/>
          </cell>
        </row>
        <row r="58">
          <cell r="A58">
            <v>54</v>
          </cell>
          <cell r="B58" t="str">
            <v>흄관운반</v>
          </cell>
          <cell r="D58">
            <v>1</v>
          </cell>
          <cell r="E58" t="str">
            <v>본</v>
          </cell>
          <cell r="F58">
            <v>6135.5930247933875</v>
          </cell>
          <cell r="H58">
            <v>670.43600000000004</v>
          </cell>
          <cell r="I58" t="str">
            <v/>
          </cell>
          <cell r="J58" t="str">
            <v/>
          </cell>
          <cell r="K58" t="str">
            <v/>
          </cell>
          <cell r="L58">
            <v>5465.1570247933878</v>
          </cell>
          <cell r="M58" t="str">
            <v/>
          </cell>
        </row>
        <row r="59">
          <cell r="A59">
            <v>55</v>
          </cell>
          <cell r="B59" t="str">
            <v>플륨관운반</v>
          </cell>
          <cell r="D59">
            <v>1</v>
          </cell>
          <cell r="E59" t="str">
            <v>본</v>
          </cell>
          <cell r="F59">
            <v>2861.3190347107434</v>
          </cell>
          <cell r="H59">
            <v>296.89920000000001</v>
          </cell>
          <cell r="I59" t="str">
            <v/>
          </cell>
          <cell r="J59" t="str">
            <v/>
          </cell>
          <cell r="K59" t="str">
            <v/>
          </cell>
          <cell r="L59">
            <v>2564.4198347107435</v>
          </cell>
          <cell r="M59" t="str">
            <v/>
          </cell>
        </row>
        <row r="60">
          <cell r="A60">
            <v>56</v>
          </cell>
          <cell r="B60" t="str">
            <v>철근운반</v>
          </cell>
          <cell r="D60">
            <v>1</v>
          </cell>
          <cell r="E60" t="str">
            <v>ton</v>
          </cell>
          <cell r="F60">
            <v>2861.3190347107434</v>
          </cell>
          <cell r="H60">
            <v>296.89920000000001</v>
          </cell>
          <cell r="I60" t="str">
            <v/>
          </cell>
          <cell r="J60" t="str">
            <v/>
          </cell>
          <cell r="K60" t="str">
            <v/>
          </cell>
          <cell r="L60">
            <v>2564.4198347107435</v>
          </cell>
        </row>
        <row r="61">
          <cell r="A61">
            <v>57</v>
          </cell>
          <cell r="B61" t="str">
            <v>중기운반</v>
          </cell>
          <cell r="D61">
            <v>1</v>
          </cell>
          <cell r="E61" t="str">
            <v>식</v>
          </cell>
          <cell r="F61">
            <v>482632.49017878831</v>
          </cell>
          <cell r="H61">
            <v>164757.71666666667</v>
          </cell>
          <cell r="J61">
            <v>165320.0653639735</v>
          </cell>
          <cell r="L61">
            <v>152554.70814814817</v>
          </cell>
        </row>
        <row r="62">
          <cell r="A62">
            <v>58</v>
          </cell>
          <cell r="B62" t="str">
            <v>석축쌓기</v>
          </cell>
          <cell r="D62">
            <v>1</v>
          </cell>
          <cell r="E62" t="str">
            <v>m2</v>
          </cell>
          <cell r="F62">
            <v>94934.69158296258</v>
          </cell>
          <cell r="H62">
            <v>86702.626528835914</v>
          </cell>
          <cell r="I62" t="str">
            <v/>
          </cell>
          <cell r="J62">
            <v>4612.9409916451132</v>
          </cell>
          <cell r="K62" t="str">
            <v/>
          </cell>
          <cell r="L62">
            <v>3619.1240624815546</v>
          </cell>
          <cell r="M62" t="str">
            <v/>
          </cell>
        </row>
        <row r="63">
          <cell r="A63">
            <v>59</v>
          </cell>
          <cell r="B63" t="str">
            <v>석축기초</v>
          </cell>
          <cell r="D63">
            <v>1</v>
          </cell>
          <cell r="E63" t="str">
            <v>m</v>
          </cell>
          <cell r="F63">
            <v>12031.69701084</v>
          </cell>
          <cell r="H63">
            <v>12031.69701084</v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</row>
        <row r="64">
          <cell r="A64">
            <v>61</v>
          </cell>
          <cell r="B64" t="str">
            <v>천단모르터(1:3)</v>
          </cell>
          <cell r="D64">
            <v>1</v>
          </cell>
          <cell r="E64" t="str">
            <v>m</v>
          </cell>
          <cell r="F64">
            <v>4298.9340000000002</v>
          </cell>
          <cell r="H64">
            <v>4220.9549999999999</v>
          </cell>
          <cell r="I64" t="str">
            <v/>
          </cell>
          <cell r="J64">
            <v>77.978999999999999</v>
          </cell>
          <cell r="K64" t="str">
            <v/>
          </cell>
          <cell r="L64" t="str">
            <v/>
          </cell>
          <cell r="M64" t="str">
            <v/>
          </cell>
        </row>
        <row r="65">
          <cell r="A65">
            <v>62</v>
          </cell>
          <cell r="B65" t="str">
            <v>토사깎기(m3 당)</v>
          </cell>
          <cell r="D65">
            <v>1</v>
          </cell>
          <cell r="E65" t="str">
            <v>m3</v>
          </cell>
          <cell r="F65">
            <v>485.93934117343429</v>
          </cell>
          <cell r="H65">
            <v>271.42502856348813</v>
          </cell>
          <cell r="I65" t="str">
            <v/>
          </cell>
          <cell r="J65">
            <v>148.69503244057421</v>
          </cell>
          <cell r="K65" t="str">
            <v/>
          </cell>
          <cell r="L65">
            <v>65.819280169371922</v>
          </cell>
          <cell r="M65" t="str">
            <v/>
          </cell>
        </row>
      </sheetData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0.79998168889431442"/>
  </sheetPr>
  <dimension ref="A1:J26"/>
  <sheetViews>
    <sheetView tabSelected="1" view="pageBreakPreview" zoomScale="85" zoomScaleNormal="100" zoomScaleSheetLayoutView="85" workbookViewId="0">
      <selection activeCell="C3" sqref="C3"/>
    </sheetView>
  </sheetViews>
  <sheetFormatPr defaultRowHeight="14.25"/>
  <cols>
    <col min="1" max="1" width="2.77734375" style="88" customWidth="1"/>
    <col min="2" max="2" width="13.33203125" style="88" customWidth="1"/>
    <col min="3" max="3" width="19.21875" style="88" bestFit="1" customWidth="1"/>
    <col min="4" max="4" width="27.5546875" style="88" customWidth="1"/>
    <col min="5" max="5" width="16.33203125" style="88" customWidth="1"/>
    <col min="6" max="6" width="24.5546875" style="88" bestFit="1" customWidth="1"/>
    <col min="7" max="7" width="20.109375" style="88" customWidth="1"/>
    <col min="8" max="16384" width="8.88671875" style="88"/>
  </cols>
  <sheetData>
    <row r="1" spans="1:10" ht="20.100000000000001" customHeight="1">
      <c r="A1" s="102"/>
      <c r="B1" s="103"/>
      <c r="C1" s="103"/>
      <c r="D1" s="103"/>
      <c r="E1" s="103"/>
      <c r="F1" s="103"/>
      <c r="G1" s="104"/>
    </row>
    <row r="2" spans="1:10" ht="39.75" customHeight="1">
      <c r="A2" s="105"/>
      <c r="B2" s="89" t="s">
        <v>1025</v>
      </c>
      <c r="C2" s="90"/>
      <c r="D2" s="90"/>
      <c r="E2" s="90"/>
      <c r="F2" s="90"/>
      <c r="G2" s="106"/>
    </row>
    <row r="3" spans="1:10" ht="39.75" customHeight="1">
      <c r="A3" s="105"/>
      <c r="B3" s="91"/>
      <c r="C3" s="90"/>
      <c r="D3" s="90"/>
      <c r="E3" s="90"/>
      <c r="F3" s="90"/>
      <c r="G3" s="107"/>
    </row>
    <row r="4" spans="1:10" ht="39.75" customHeight="1">
      <c r="A4" s="105"/>
      <c r="B4" s="241" t="s">
        <v>991</v>
      </c>
      <c r="C4" s="92"/>
      <c r="D4" s="92"/>
      <c r="E4" s="92"/>
      <c r="F4" s="92"/>
      <c r="G4" s="108"/>
    </row>
    <row r="5" spans="1:10" ht="39.75" customHeight="1">
      <c r="A5" s="105"/>
      <c r="B5" s="1007" t="s">
        <v>1037</v>
      </c>
      <c r="C5" s="1009"/>
      <c r="D5" s="1009"/>
      <c r="E5" s="1009"/>
      <c r="F5" s="1009"/>
      <c r="G5" s="1010"/>
    </row>
    <row r="6" spans="1:10" ht="39.75" customHeight="1">
      <c r="A6" s="105"/>
      <c r="B6" s="93"/>
      <c r="C6" s="94"/>
      <c r="D6" s="94"/>
      <c r="E6" s="94"/>
      <c r="F6" s="94"/>
      <c r="G6" s="109"/>
    </row>
    <row r="7" spans="1:10" s="96" customFormat="1" ht="39.75" customHeight="1">
      <c r="A7" s="110"/>
      <c r="B7" s="111"/>
      <c r="C7" s="101" t="s">
        <v>80</v>
      </c>
      <c r="D7" s="1011" t="str">
        <f>"금" &amp;NUMBERSTRING(F7*1000,1)&amp;"원"</f>
        <v>금오천이십오만원</v>
      </c>
      <c r="E7" s="1011"/>
      <c r="F7" s="100">
        <f>'1. 용역비 산출내역'!F14</f>
        <v>50250</v>
      </c>
      <c r="G7" s="115"/>
      <c r="J7" s="97"/>
    </row>
    <row r="8" spans="1:10" s="96" customFormat="1" ht="39.75" customHeight="1">
      <c r="A8" s="110"/>
      <c r="B8" s="95"/>
      <c r="C8" s="98"/>
      <c r="D8" s="1012"/>
      <c r="E8" s="1012"/>
      <c r="F8" s="1013"/>
      <c r="G8" s="1014"/>
      <c r="J8" s="97"/>
    </row>
    <row r="9" spans="1:10" s="96" customFormat="1" ht="39.75" customHeight="1">
      <c r="A9" s="110"/>
      <c r="B9" s="1015" t="s">
        <v>1024</v>
      </c>
      <c r="C9" s="1015"/>
      <c r="D9" s="1015"/>
      <c r="E9" s="1015"/>
      <c r="F9" s="1015"/>
      <c r="G9" s="1016"/>
      <c r="J9" s="97"/>
    </row>
    <row r="10" spans="1:10" ht="39.75" customHeight="1">
      <c r="A10" s="105"/>
      <c r="B10" s="90"/>
      <c r="C10" s="90"/>
      <c r="D10" s="99"/>
      <c r="E10" s="90"/>
      <c r="F10" s="90"/>
      <c r="G10" s="116"/>
    </row>
    <row r="11" spans="1:10" ht="39.75" customHeight="1">
      <c r="A11" s="105"/>
      <c r="B11" s="1007" t="s">
        <v>1004</v>
      </c>
      <c r="C11" s="1007"/>
      <c r="D11" s="1007"/>
      <c r="E11" s="1007"/>
      <c r="F11" s="1007"/>
      <c r="G11" s="1008"/>
    </row>
    <row r="12" spans="1:10" ht="39.75" customHeight="1">
      <c r="A12" s="112"/>
      <c r="B12" s="113"/>
      <c r="C12" s="113"/>
      <c r="D12" s="113"/>
      <c r="E12" s="113"/>
      <c r="F12" s="113"/>
      <c r="G12" s="114"/>
    </row>
    <row r="13" spans="1:10" ht="35.25" customHeight="1"/>
    <row r="14" spans="1:10" ht="35.25" customHeight="1"/>
    <row r="15" spans="1:10" ht="35.25" customHeight="1"/>
    <row r="16" spans="1:10" ht="35.25" customHeight="1"/>
    <row r="17" ht="35.25" customHeight="1"/>
    <row r="18" ht="35.25" customHeight="1"/>
    <row r="19" ht="35.25" customHeight="1"/>
    <row r="20" ht="35.25" customHeight="1"/>
    <row r="21" ht="35.25" customHeight="1"/>
    <row r="22" ht="35.25" customHeight="1"/>
    <row r="23" ht="35.25" customHeight="1"/>
    <row r="24" ht="35.25" customHeight="1"/>
    <row r="25" ht="35.25" customHeight="1"/>
    <row r="26" ht="35.25" customHeight="1"/>
  </sheetData>
  <mergeCells count="6">
    <mergeCell ref="B11:G11"/>
    <mergeCell ref="B5:G5"/>
    <mergeCell ref="D7:E7"/>
    <mergeCell ref="D8:E8"/>
    <mergeCell ref="F8:G8"/>
    <mergeCell ref="B9:G9"/>
  </mergeCells>
  <phoneticPr fontId="9" type="noConversion"/>
  <printOptions horizontalCentered="1" verticalCentered="1"/>
  <pageMargins left="0.82677165354330717" right="0.6692913385826772" top="0.98425196850393704" bottom="0.78740157480314965" header="0.51181102362204722" footer="0.51181102362204722"/>
  <pageSetup paperSize="9" scale="91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15"/>
  <sheetViews>
    <sheetView view="pageBreakPreview" zoomScaleNormal="100" zoomScaleSheetLayoutView="100" workbookViewId="0">
      <selection activeCell="G14" sqref="G14"/>
    </sheetView>
  </sheetViews>
  <sheetFormatPr defaultColWidth="10.77734375" defaultRowHeight="24.95" customHeight="1"/>
  <cols>
    <col min="1" max="1" width="27.77734375" style="193" customWidth="1"/>
    <col min="2" max="2" width="10.77734375" style="193" customWidth="1"/>
    <col min="3" max="3" width="5.77734375" style="193" customWidth="1"/>
    <col min="4" max="4" width="10.77734375" style="193" customWidth="1"/>
    <col min="5" max="6" width="14.77734375" style="193" customWidth="1"/>
    <col min="7" max="7" width="33.5546875" style="193" customWidth="1"/>
    <col min="8" max="8" width="10.77734375" style="193"/>
    <col min="9" max="9" width="12.21875" style="193" bestFit="1" customWidth="1"/>
    <col min="10" max="10" width="10.77734375" style="193"/>
    <col min="11" max="11" width="47.44140625" style="193" bestFit="1" customWidth="1"/>
    <col min="12" max="16384" width="10.77734375" style="193"/>
  </cols>
  <sheetData>
    <row r="1" spans="1:11" ht="68.25" customHeight="1" thickBot="1">
      <c r="A1" s="1017" t="str">
        <f>'2. 설계비 산출근거'!A2:R2</f>
        <v>신계지구 과실전문생산단지 기반조성사업 세부설계비 산출내역</v>
      </c>
      <c r="B1" s="1018"/>
      <c r="C1" s="1018"/>
      <c r="D1" s="1018"/>
      <c r="E1" s="1018"/>
      <c r="F1" s="1018"/>
      <c r="G1" s="1018"/>
    </row>
    <row r="2" spans="1:11" ht="24" customHeight="1">
      <c r="A2" s="194" t="s">
        <v>124</v>
      </c>
      <c r="B2" s="195" t="s">
        <v>125</v>
      </c>
      <c r="C2" s="195" t="s">
        <v>134</v>
      </c>
      <c r="D2" s="195" t="s">
        <v>135</v>
      </c>
      <c r="E2" s="195" t="s">
        <v>132</v>
      </c>
      <c r="F2" s="195" t="s">
        <v>133</v>
      </c>
      <c r="G2" s="196" t="s">
        <v>126</v>
      </c>
    </row>
    <row r="3" spans="1:11" ht="24" customHeight="1">
      <c r="A3" s="198" t="s">
        <v>145</v>
      </c>
      <c r="B3" s="237"/>
      <c r="C3" s="237"/>
      <c r="D3" s="237"/>
      <c r="E3" s="237"/>
      <c r="F3" s="237"/>
      <c r="G3" s="238"/>
    </row>
    <row r="4" spans="1:11" ht="24" customHeight="1">
      <c r="A4" s="218" t="s">
        <v>131</v>
      </c>
      <c r="B4" s="219"/>
      <c r="C4" s="220" t="s">
        <v>127</v>
      </c>
      <c r="D4" s="221">
        <v>1</v>
      </c>
      <c r="E4" s="221">
        <f>'2. 설계비 산출근거'!N24</f>
        <v>43850</v>
      </c>
      <c r="F4" s="221">
        <f>D4*E4</f>
        <v>43850</v>
      </c>
      <c r="G4" s="222"/>
      <c r="H4" s="1004">
        <f>H9-H5</f>
        <v>-1832</v>
      </c>
    </row>
    <row r="5" spans="1:11" ht="24" customHeight="1">
      <c r="A5" s="223" t="s">
        <v>139</v>
      </c>
      <c r="B5" s="224"/>
      <c r="C5" s="225" t="s">
        <v>127</v>
      </c>
      <c r="D5" s="226">
        <v>1</v>
      </c>
      <c r="E5" s="226">
        <f>'측량비 산출내역'!E25/1000</f>
        <v>1495</v>
      </c>
      <c r="F5" s="226">
        <f>D5*E5</f>
        <v>1495</v>
      </c>
      <c r="G5" s="227"/>
      <c r="H5" s="1004">
        <f>F5</f>
        <v>1495</v>
      </c>
    </row>
    <row r="6" spans="1:11" ht="24" customHeight="1">
      <c r="A6" s="223" t="s">
        <v>140</v>
      </c>
      <c r="B6" s="224"/>
      <c r="C6" s="225" t="s">
        <v>127</v>
      </c>
      <c r="D6" s="226"/>
      <c r="E6" s="226"/>
      <c r="F6" s="226"/>
      <c r="G6" s="228"/>
    </row>
    <row r="7" spans="1:11" ht="24" customHeight="1">
      <c r="A7" s="223" t="s">
        <v>846</v>
      </c>
      <c r="B7" s="224"/>
      <c r="C7" s="225" t="s">
        <v>127</v>
      </c>
      <c r="D7" s="226">
        <v>1</v>
      </c>
      <c r="E7" s="226">
        <v>0</v>
      </c>
      <c r="F7" s="226">
        <f>D7*E7</f>
        <v>0</v>
      </c>
      <c r="G7" s="228"/>
    </row>
    <row r="8" spans="1:11" ht="24" customHeight="1">
      <c r="A8" s="231"/>
      <c r="B8" s="229"/>
      <c r="C8" s="232"/>
      <c r="D8" s="230"/>
      <c r="E8" s="230"/>
      <c r="F8" s="230"/>
      <c r="G8" s="228"/>
    </row>
    <row r="9" spans="1:11" ht="24" customHeight="1">
      <c r="A9" s="239" t="s">
        <v>148</v>
      </c>
      <c r="B9" s="206"/>
      <c r="C9" s="199"/>
      <c r="D9" s="210"/>
      <c r="E9" s="210"/>
      <c r="F9" s="210">
        <f>SUM(F4:F8)</f>
        <v>45345</v>
      </c>
      <c r="G9" s="205" t="s">
        <v>146</v>
      </c>
      <c r="H9" s="1004">
        <f>H12-H10</f>
        <v>-337</v>
      </c>
    </row>
    <row r="10" spans="1:11" ht="24" customHeight="1">
      <c r="A10" s="239" t="s">
        <v>149</v>
      </c>
      <c r="B10" s="206"/>
      <c r="C10" s="197" t="s">
        <v>128</v>
      </c>
      <c r="D10" s="240">
        <f>'3. 공제요율'!K3</f>
        <v>0.746</v>
      </c>
      <c r="E10" s="209">
        <f>'3. 공제요율'!K2/1000</f>
        <v>45345</v>
      </c>
      <c r="F10" s="210">
        <f>'3. 공제요율'!K6</f>
        <v>337</v>
      </c>
      <c r="G10" s="205" t="s">
        <v>147</v>
      </c>
      <c r="H10" s="1004">
        <f>F10</f>
        <v>337</v>
      </c>
    </row>
    <row r="11" spans="1:11" ht="24" customHeight="1">
      <c r="A11" s="239" t="s">
        <v>988</v>
      </c>
      <c r="B11" s="929"/>
      <c r="C11" s="930" t="s">
        <v>127</v>
      </c>
      <c r="D11" s="209"/>
      <c r="E11" s="207"/>
      <c r="F11" s="208"/>
      <c r="G11" s="205"/>
      <c r="I11" s="193" t="s">
        <v>990</v>
      </c>
      <c r="K11" s="193" t="s">
        <v>989</v>
      </c>
    </row>
    <row r="12" spans="1:11" ht="24" customHeight="1">
      <c r="A12" s="198" t="s">
        <v>151</v>
      </c>
      <c r="B12" s="206"/>
      <c r="C12" s="197"/>
      <c r="D12" s="234"/>
      <c r="E12" s="235"/>
      <c r="F12" s="236">
        <f>SUM(F9:F11)</f>
        <v>45682</v>
      </c>
      <c r="G12" s="205" t="s">
        <v>998</v>
      </c>
      <c r="H12" s="1004"/>
    </row>
    <row r="13" spans="1:11" ht="24" customHeight="1">
      <c r="A13" s="198" t="s">
        <v>150</v>
      </c>
      <c r="B13" s="204"/>
      <c r="C13" s="197" t="s">
        <v>128</v>
      </c>
      <c r="D13" s="209">
        <v>10</v>
      </c>
      <c r="E13" s="207">
        <f>F12</f>
        <v>45682</v>
      </c>
      <c r="F13" s="208">
        <f>ROUNDDOWN(E13*D13/100,0)</f>
        <v>4568</v>
      </c>
      <c r="G13" s="205" t="s">
        <v>999</v>
      </c>
      <c r="H13" s="1005"/>
    </row>
    <row r="14" spans="1:11" ht="24" customHeight="1" thickBot="1">
      <c r="A14" s="200" t="s">
        <v>129</v>
      </c>
      <c r="B14" s="201"/>
      <c r="C14" s="201"/>
      <c r="D14" s="202"/>
      <c r="E14" s="202"/>
      <c r="F14" s="202">
        <f>F12+F13+F11</f>
        <v>50250</v>
      </c>
      <c r="G14" s="203" t="s">
        <v>130</v>
      </c>
      <c r="H14" s="1005"/>
    </row>
    <row r="15" spans="1:11" ht="24" customHeight="1"/>
  </sheetData>
  <mergeCells count="1">
    <mergeCell ref="A1:G1"/>
  </mergeCells>
  <phoneticPr fontId="9" type="noConversion"/>
  <printOptions horizontalCentered="1" verticalCentered="1"/>
  <pageMargins left="0.78740157480314965" right="0.59055118110236227" top="0.70866141732283472" bottom="0.59055118110236227" header="0.51181102362204722" footer="0.51181102362204722"/>
  <pageSetup paperSize="9" scale="96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3" tint="0.79998168889431442"/>
  </sheetPr>
  <dimension ref="A1:BB38"/>
  <sheetViews>
    <sheetView view="pageBreakPreview" zoomScaleNormal="100" zoomScaleSheetLayoutView="100" workbookViewId="0">
      <selection activeCell="U10" sqref="U1:AG1048576"/>
    </sheetView>
  </sheetViews>
  <sheetFormatPr defaultRowHeight="13.5"/>
  <cols>
    <col min="1" max="1" width="6.21875" style="25" customWidth="1"/>
    <col min="2" max="2" width="16.77734375" style="25" customWidth="1"/>
    <col min="3" max="3" width="6.77734375" style="25" hidden="1" customWidth="1"/>
    <col min="4" max="4" width="6.77734375" style="25" customWidth="1"/>
    <col min="5" max="12" width="6.33203125" style="25" customWidth="1"/>
    <col min="13" max="16" width="6.77734375" style="25" customWidth="1"/>
    <col min="17" max="18" width="7.77734375" style="25" customWidth="1"/>
    <col min="19" max="19" width="3.6640625" style="25" customWidth="1"/>
    <col min="20" max="20" width="8.88671875" style="25"/>
    <col min="21" max="21" width="14.88671875" style="25" hidden="1" customWidth="1"/>
    <col min="22" max="26" width="12.77734375" style="25" hidden="1" customWidth="1"/>
    <col min="27" max="33" width="12.77734375" style="933" hidden="1" customWidth="1"/>
    <col min="34" max="48" width="12.77734375" style="933" customWidth="1"/>
    <col min="49" max="49" width="8.88671875" style="788" customWidth="1"/>
    <col min="50" max="53" width="8.88671875" style="25" customWidth="1"/>
    <col min="54" max="54" width="13.88671875" style="25" customWidth="1"/>
    <col min="55" max="16384" width="8.88671875" style="25"/>
  </cols>
  <sheetData>
    <row r="1" spans="1:54" ht="14.25" thickBot="1"/>
    <row r="2" spans="1:54" ht="27" thickTop="1" thickBot="1">
      <c r="A2" s="1046" t="s">
        <v>1038</v>
      </c>
      <c r="B2" s="1046"/>
      <c r="C2" s="1046"/>
      <c r="D2" s="1046"/>
      <c r="E2" s="1046"/>
      <c r="F2" s="1046"/>
      <c r="G2" s="1046"/>
      <c r="H2" s="1046"/>
      <c r="I2" s="1046"/>
      <c r="J2" s="1046"/>
      <c r="K2" s="1046"/>
      <c r="L2" s="1046"/>
      <c r="M2" s="1046"/>
      <c r="N2" s="1046"/>
      <c r="O2" s="1046"/>
      <c r="P2" s="1046"/>
      <c r="Q2" s="1046"/>
      <c r="R2" s="1046"/>
      <c r="U2" s="1041"/>
      <c r="V2" s="1041"/>
      <c r="W2" s="1041"/>
      <c r="X2" s="1041"/>
      <c r="Y2" s="1041"/>
      <c r="Z2" s="1041"/>
      <c r="AA2" s="932"/>
      <c r="AB2" s="932"/>
      <c r="AC2" s="932"/>
      <c r="AD2" s="932"/>
      <c r="AE2" s="932"/>
      <c r="AF2" s="932"/>
      <c r="AG2" s="932"/>
      <c r="AH2" s="932"/>
      <c r="AI2" s="932"/>
      <c r="AJ2" s="932"/>
      <c r="AK2" s="932"/>
      <c r="AL2" s="932"/>
      <c r="AM2" s="932"/>
      <c r="AN2" s="932"/>
      <c r="AO2" s="932"/>
      <c r="AP2" s="932"/>
      <c r="AQ2" s="932"/>
      <c r="AR2" s="932"/>
      <c r="AS2" s="932"/>
      <c r="AT2" s="932"/>
      <c r="AU2" s="932"/>
      <c r="AV2" s="932"/>
      <c r="AW2" s="787"/>
      <c r="AX2" s="1038" t="s">
        <v>826</v>
      </c>
      <c r="AY2" s="1039"/>
      <c r="AZ2" s="1039"/>
      <c r="BA2" s="1039"/>
      <c r="BB2" s="1040"/>
    </row>
    <row r="3" spans="1:54" ht="20.25" thickTop="1" thickBot="1">
      <c r="A3" s="175"/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175"/>
      <c r="Q3" s="175"/>
      <c r="R3" s="175"/>
      <c r="Y3" s="965"/>
    </row>
    <row r="4" spans="1:54" ht="20.100000000000001" customHeight="1" thickBot="1">
      <c r="A4" s="25" t="s">
        <v>117</v>
      </c>
      <c r="U4" s="1032" t="s">
        <v>94</v>
      </c>
      <c r="V4" s="1034" t="s">
        <v>95</v>
      </c>
      <c r="W4" s="1035"/>
      <c r="X4" s="1035"/>
      <c r="Y4" s="1036"/>
      <c r="Z4" s="1026" t="s">
        <v>3</v>
      </c>
      <c r="AA4" s="934"/>
      <c r="AB4" s="1032" t="s">
        <v>94</v>
      </c>
      <c r="AC4" s="1034" t="s">
        <v>95</v>
      </c>
      <c r="AD4" s="1035"/>
      <c r="AE4" s="1035"/>
      <c r="AF4" s="1036"/>
      <c r="AG4" s="1026" t="s">
        <v>3</v>
      </c>
      <c r="AH4" s="934"/>
      <c r="AI4" s="934"/>
      <c r="AJ4" s="934"/>
      <c r="AK4" s="934"/>
      <c r="AL4" s="934"/>
      <c r="AM4" s="934"/>
      <c r="AN4" s="934"/>
      <c r="AO4" s="934"/>
      <c r="AP4" s="934"/>
      <c r="AQ4" s="934"/>
      <c r="AR4" s="934"/>
      <c r="AS4" s="934"/>
      <c r="AT4" s="934"/>
      <c r="AU4" s="934"/>
      <c r="AV4" s="934"/>
      <c r="AY4" s="25">
        <v>0.5</v>
      </c>
      <c r="AZ4" s="25">
        <v>0</v>
      </c>
      <c r="BA4" s="25">
        <v>0.5</v>
      </c>
    </row>
    <row r="5" spans="1:54" ht="20.100000000000001" customHeight="1">
      <c r="A5" s="52"/>
      <c r="B5" s="51" t="s">
        <v>77</v>
      </c>
      <c r="C5" s="51" t="s">
        <v>122</v>
      </c>
      <c r="D5" s="51" t="s">
        <v>85</v>
      </c>
      <c r="E5" s="51" t="s">
        <v>84</v>
      </c>
      <c r="F5" s="51" t="s">
        <v>83</v>
      </c>
      <c r="G5" s="51" t="s">
        <v>82</v>
      </c>
      <c r="H5" s="51" t="s">
        <v>81</v>
      </c>
      <c r="I5" s="51" t="s">
        <v>74</v>
      </c>
      <c r="J5" s="51" t="s">
        <v>73</v>
      </c>
      <c r="K5" s="51" t="s">
        <v>86</v>
      </c>
      <c r="L5" s="51" t="s">
        <v>72</v>
      </c>
      <c r="M5" s="51" t="s">
        <v>71</v>
      </c>
      <c r="N5" s="51" t="s">
        <v>70</v>
      </c>
      <c r="O5" s="51" t="s">
        <v>87</v>
      </c>
      <c r="P5" s="51" t="s">
        <v>69</v>
      </c>
      <c r="Q5" s="51" t="s">
        <v>824</v>
      </c>
      <c r="R5" s="50" t="s">
        <v>825</v>
      </c>
      <c r="U5" s="1033"/>
      <c r="V5" s="121" t="s">
        <v>96</v>
      </c>
      <c r="W5" s="122" t="s">
        <v>1018</v>
      </c>
      <c r="X5" s="122" t="s">
        <v>1019</v>
      </c>
      <c r="Y5" s="122" t="s">
        <v>1020</v>
      </c>
      <c r="Z5" s="1027"/>
      <c r="AA5" s="934"/>
      <c r="AB5" s="1033"/>
      <c r="AC5" s="121" t="s">
        <v>96</v>
      </c>
      <c r="AD5" s="122" t="s">
        <v>1018</v>
      </c>
      <c r="AE5" s="122" t="s">
        <v>1019</v>
      </c>
      <c r="AF5" s="122" t="s">
        <v>1020</v>
      </c>
      <c r="AG5" s="1027"/>
      <c r="AH5" s="934"/>
      <c r="AI5" s="934"/>
      <c r="AJ5" s="934"/>
      <c r="AK5" s="934"/>
      <c r="AL5" s="934"/>
      <c r="AM5" s="934"/>
      <c r="AN5" s="934"/>
      <c r="AO5" s="934"/>
      <c r="AP5" s="934"/>
      <c r="AQ5" s="934"/>
      <c r="AR5" s="934"/>
      <c r="AS5" s="934"/>
      <c r="AT5" s="934"/>
      <c r="AU5" s="934"/>
      <c r="AV5" s="934"/>
      <c r="AY5" s="25">
        <v>1</v>
      </c>
      <c r="AZ5" s="25">
        <v>0.5</v>
      </c>
      <c r="BA5" s="25">
        <v>1</v>
      </c>
    </row>
    <row r="6" spans="1:54" ht="20.100000000000001" customHeight="1">
      <c r="A6" s="49" t="s">
        <v>68</v>
      </c>
      <c r="B6" s="48"/>
      <c r="C6" s="47" t="s">
        <v>67</v>
      </c>
      <c r="D6" s="47" t="s">
        <v>67</v>
      </c>
      <c r="E6" s="47" t="s">
        <v>67</v>
      </c>
      <c r="F6" s="47" t="s">
        <v>67</v>
      </c>
      <c r="G6" s="47" t="s">
        <v>67</v>
      </c>
      <c r="H6" s="47" t="s">
        <v>67</v>
      </c>
      <c r="I6" s="47" t="s">
        <v>67</v>
      </c>
      <c r="J6" s="47" t="s">
        <v>67</v>
      </c>
      <c r="K6" s="47" t="s">
        <v>67</v>
      </c>
      <c r="L6" s="47" t="s">
        <v>67</v>
      </c>
      <c r="M6" s="47" t="s">
        <v>67</v>
      </c>
      <c r="N6" s="47" t="s">
        <v>67</v>
      </c>
      <c r="O6" s="47" t="s">
        <v>67</v>
      </c>
      <c r="P6" s="47" t="s">
        <v>67</v>
      </c>
      <c r="Q6" s="47" t="s">
        <v>67</v>
      </c>
      <c r="R6" s="46" t="s">
        <v>67</v>
      </c>
      <c r="U6" s="123" t="s">
        <v>97</v>
      </c>
      <c r="V6" s="124">
        <f t="shared" ref="V6" si="0">SUM(V7:V9)</f>
        <v>6486250</v>
      </c>
      <c r="W6" s="125">
        <f>W13</f>
        <v>940000</v>
      </c>
      <c r="X6" s="125">
        <f>X13</f>
        <v>2021250</v>
      </c>
      <c r="Y6" s="125">
        <f>Y13</f>
        <v>3525000</v>
      </c>
      <c r="Z6" s="126">
        <v>1</v>
      </c>
      <c r="AA6" s="935"/>
      <c r="AB6" s="123" t="s">
        <v>97</v>
      </c>
      <c r="AC6" s="124">
        <f t="shared" ref="AC6" si="1">SUM(AC7:AC9)</f>
        <v>6486250</v>
      </c>
      <c r="AD6" s="125">
        <f>AD13</f>
        <v>940000</v>
      </c>
      <c r="AE6" s="125">
        <f>AE13</f>
        <v>2021250</v>
      </c>
      <c r="AF6" s="125">
        <f>AF13</f>
        <v>3525000</v>
      </c>
      <c r="AG6" s="126">
        <v>1</v>
      </c>
      <c r="AH6" s="935"/>
      <c r="AI6" s="935"/>
      <c r="AJ6" s="935"/>
      <c r="AK6" s="935"/>
      <c r="AL6" s="935"/>
      <c r="AM6" s="935"/>
      <c r="AN6" s="935"/>
      <c r="AO6" s="935"/>
      <c r="AP6" s="935"/>
      <c r="AQ6" s="935"/>
      <c r="AR6" s="935"/>
      <c r="AS6" s="935"/>
      <c r="AT6" s="935"/>
      <c r="AU6" s="935"/>
      <c r="AV6" s="935"/>
      <c r="AY6" s="25">
        <v>2</v>
      </c>
      <c r="AZ6" s="25">
        <v>1</v>
      </c>
      <c r="BA6" s="25">
        <v>2</v>
      </c>
    </row>
    <row r="7" spans="1:54" ht="20.100000000000001" customHeight="1">
      <c r="A7" s="1021" t="s">
        <v>88</v>
      </c>
      <c r="B7" s="1022"/>
      <c r="C7" s="45">
        <v>3.35</v>
      </c>
      <c r="D7" s="45">
        <v>3.35</v>
      </c>
      <c r="E7" s="45">
        <v>3.19</v>
      </c>
      <c r="F7" s="45">
        <v>2.69</v>
      </c>
      <c r="G7" s="45">
        <v>2.5299999999999998</v>
      </c>
      <c r="H7" s="45">
        <v>2.36</v>
      </c>
      <c r="I7" s="45">
        <v>2.17</v>
      </c>
      <c r="J7" s="45">
        <v>1.97</v>
      </c>
      <c r="K7" s="45">
        <v>1.88</v>
      </c>
      <c r="L7" s="45">
        <v>1.8</v>
      </c>
      <c r="M7" s="45">
        <v>1.71</v>
      </c>
      <c r="N7" s="45">
        <v>1.61</v>
      </c>
      <c r="O7" s="45">
        <v>1.57</v>
      </c>
      <c r="P7" s="45">
        <v>1.5</v>
      </c>
      <c r="Q7" s="45">
        <v>1.45</v>
      </c>
      <c r="R7" s="44">
        <v>1.39</v>
      </c>
      <c r="U7" s="127" t="s">
        <v>98</v>
      </c>
      <c r="V7" s="128">
        <f>SUM(W7:Y7)</f>
        <v>5189000</v>
      </c>
      <c r="W7" s="129">
        <f>W6*0.8</f>
        <v>752000</v>
      </c>
      <c r="X7" s="129">
        <f>X6*0.8</f>
        <v>1617000</v>
      </c>
      <c r="Y7" s="129">
        <f>Y6*0.8</f>
        <v>2820000</v>
      </c>
      <c r="Z7" s="130">
        <f>W7/W$6</f>
        <v>0.8</v>
      </c>
      <c r="AA7" s="935"/>
      <c r="AB7" s="127" t="s">
        <v>98</v>
      </c>
      <c r="AC7" s="128">
        <f>SUM(AD7:AF7)</f>
        <v>5189000</v>
      </c>
      <c r="AD7" s="129">
        <f>AD6*0.8</f>
        <v>752000</v>
      </c>
      <c r="AE7" s="129">
        <f>AE6*0.8</f>
        <v>1617000</v>
      </c>
      <c r="AF7" s="129">
        <f>AF6*0.8</f>
        <v>2820000</v>
      </c>
      <c r="AG7" s="130">
        <f>AD7/AD$6</f>
        <v>0.8</v>
      </c>
      <c r="AH7" s="935"/>
      <c r="AI7" s="935"/>
      <c r="AJ7" s="935"/>
      <c r="AK7" s="935"/>
      <c r="AL7" s="935"/>
      <c r="AM7" s="935"/>
      <c r="AN7" s="935"/>
      <c r="AO7" s="935"/>
      <c r="AP7" s="935"/>
      <c r="AQ7" s="935"/>
      <c r="AR7" s="935"/>
      <c r="AS7" s="935"/>
      <c r="AT7" s="935"/>
      <c r="AU7" s="935"/>
      <c r="AV7" s="935"/>
      <c r="AY7" s="25">
        <v>3</v>
      </c>
      <c r="AZ7" s="25">
        <v>2</v>
      </c>
      <c r="BA7" s="25">
        <v>3</v>
      </c>
    </row>
    <row r="8" spans="1:54" ht="20.100000000000001" customHeight="1">
      <c r="A8" s="1023" t="s">
        <v>89</v>
      </c>
      <c r="B8" s="1024"/>
      <c r="C8" s="43">
        <v>6.42</v>
      </c>
      <c r="D8" s="43">
        <v>6.42</v>
      </c>
      <c r="E8" s="43">
        <v>6.09</v>
      </c>
      <c r="F8" s="43">
        <v>5.1100000000000003</v>
      </c>
      <c r="G8" s="43">
        <v>4.78</v>
      </c>
      <c r="H8" s="43">
        <v>4.46</v>
      </c>
      <c r="I8" s="43">
        <v>4.07</v>
      </c>
      <c r="J8" s="43">
        <v>3.71</v>
      </c>
      <c r="K8" s="43">
        <v>3.54</v>
      </c>
      <c r="L8" s="43">
        <v>3.41</v>
      </c>
      <c r="M8" s="43">
        <v>3.24</v>
      </c>
      <c r="N8" s="43">
        <v>3.06</v>
      </c>
      <c r="O8" s="43">
        <v>3.01</v>
      </c>
      <c r="P8" s="43">
        <v>2.9</v>
      </c>
      <c r="Q8" s="43">
        <v>2.79</v>
      </c>
      <c r="R8" s="42">
        <v>2.7</v>
      </c>
      <c r="U8" s="131" t="s">
        <v>99</v>
      </c>
      <c r="V8" s="132">
        <f t="shared" ref="V8:V9" si="2">SUM(W8:Y8)</f>
        <v>389175</v>
      </c>
      <c r="W8" s="133">
        <f>W6*0.06</f>
        <v>56400</v>
      </c>
      <c r="X8" s="133">
        <f>X6*0.06</f>
        <v>121275</v>
      </c>
      <c r="Y8" s="133">
        <f>Y6*0.06</f>
        <v>211500</v>
      </c>
      <c r="Z8" s="134">
        <f>W8/W$6</f>
        <v>0.06</v>
      </c>
      <c r="AA8" s="935"/>
      <c r="AB8" s="131" t="s">
        <v>99</v>
      </c>
      <c r="AC8" s="132">
        <f t="shared" ref="AC8:AC9" si="3">SUM(AD8:AF8)</f>
        <v>389175</v>
      </c>
      <c r="AD8" s="133">
        <f>AD6*0.06</f>
        <v>56400</v>
      </c>
      <c r="AE8" s="133">
        <f>AE6*0.06</f>
        <v>121275</v>
      </c>
      <c r="AF8" s="133">
        <f>AF6*0.06</f>
        <v>211500</v>
      </c>
      <c r="AG8" s="134">
        <f>AD8/AD$6</f>
        <v>0.06</v>
      </c>
      <c r="AH8" s="935"/>
      <c r="AI8" s="935"/>
      <c r="AJ8" s="935"/>
      <c r="AK8" s="935"/>
      <c r="AL8" s="935"/>
      <c r="AM8" s="935"/>
      <c r="AN8" s="935"/>
      <c r="AO8" s="935"/>
      <c r="AP8" s="935"/>
      <c r="AQ8" s="935"/>
      <c r="AR8" s="935"/>
      <c r="AS8" s="935"/>
      <c r="AT8" s="935"/>
      <c r="AU8" s="935"/>
      <c r="AV8" s="935"/>
      <c r="AY8" s="25">
        <v>5</v>
      </c>
      <c r="AZ8" s="25">
        <v>3</v>
      </c>
      <c r="BA8" s="25">
        <v>5</v>
      </c>
    </row>
    <row r="9" spans="1:54" ht="20.100000000000001" customHeight="1" thickBot="1">
      <c r="A9" s="1019" t="s">
        <v>90</v>
      </c>
      <c r="B9" s="1020"/>
      <c r="C9" s="41">
        <v>11.75</v>
      </c>
      <c r="D9" s="41">
        <v>11.75</v>
      </c>
      <c r="E9" s="41">
        <v>11.75</v>
      </c>
      <c r="F9" s="41">
        <v>11.75</v>
      </c>
      <c r="G9" s="41">
        <v>11.75</v>
      </c>
      <c r="H9" s="41">
        <v>11.75</v>
      </c>
      <c r="I9" s="41">
        <v>11.75</v>
      </c>
      <c r="J9" s="41">
        <v>11.75</v>
      </c>
      <c r="K9" s="41">
        <v>11.75</v>
      </c>
      <c r="L9" s="41">
        <v>11.75</v>
      </c>
      <c r="M9" s="41">
        <v>9.66</v>
      </c>
      <c r="N9" s="41">
        <v>7.34</v>
      </c>
      <c r="O9" s="41">
        <v>6.24</v>
      </c>
      <c r="P9" s="41">
        <v>4.96</v>
      </c>
      <c r="Q9" s="41">
        <v>3.93</v>
      </c>
      <c r="R9" s="40">
        <v>3.11</v>
      </c>
      <c r="U9" s="135" t="s">
        <v>100</v>
      </c>
      <c r="V9" s="136">
        <f t="shared" si="2"/>
        <v>908075</v>
      </c>
      <c r="W9" s="137">
        <f>W6*0.14</f>
        <v>131600</v>
      </c>
      <c r="X9" s="138">
        <f>X6*0.14</f>
        <v>282975</v>
      </c>
      <c r="Y9" s="136">
        <f>Y6*0.14</f>
        <v>493500.00000000006</v>
      </c>
      <c r="Z9" s="139">
        <f>W9/W$6</f>
        <v>0.14000000000000001</v>
      </c>
      <c r="AA9" s="935"/>
      <c r="AB9" s="135" t="s">
        <v>100</v>
      </c>
      <c r="AC9" s="136">
        <f t="shared" si="3"/>
        <v>908075</v>
      </c>
      <c r="AD9" s="137">
        <f>AD6*0.14</f>
        <v>131600</v>
      </c>
      <c r="AE9" s="138">
        <f>AE6*0.14</f>
        <v>282975</v>
      </c>
      <c r="AF9" s="136">
        <f>AF6*0.14</f>
        <v>493500.00000000006</v>
      </c>
      <c r="AG9" s="139">
        <f>AD9/AD$6</f>
        <v>0.14000000000000001</v>
      </c>
      <c r="AH9" s="935"/>
      <c r="AI9" s="935"/>
      <c r="AJ9" s="935"/>
      <c r="AK9" s="935"/>
      <c r="AL9" s="935"/>
      <c r="AM9" s="935"/>
      <c r="AN9" s="935"/>
      <c r="AO9" s="935"/>
      <c r="AP9" s="935"/>
      <c r="AQ9" s="935"/>
      <c r="AR9" s="935"/>
      <c r="AS9" s="935"/>
      <c r="AT9" s="935"/>
      <c r="AU9" s="935"/>
      <c r="AV9" s="935"/>
      <c r="AY9" s="25">
        <v>10</v>
      </c>
      <c r="AZ9" s="25">
        <v>5</v>
      </c>
      <c r="BA9" s="25">
        <v>10</v>
      </c>
    </row>
    <row r="10" spans="1:54" ht="20.100000000000001" customHeight="1" thickBot="1">
      <c r="A10" s="1019" t="s">
        <v>91</v>
      </c>
      <c r="B10" s="1020"/>
      <c r="C10" s="119">
        <v>13.1</v>
      </c>
      <c r="D10" s="119">
        <v>13.1</v>
      </c>
      <c r="E10" s="119">
        <v>13.1</v>
      </c>
      <c r="F10" s="119">
        <v>13.1</v>
      </c>
      <c r="G10" s="119">
        <v>13.1</v>
      </c>
      <c r="H10" s="119">
        <v>13.1</v>
      </c>
      <c r="I10" s="119">
        <v>13.1</v>
      </c>
      <c r="J10" s="119">
        <v>13.1</v>
      </c>
      <c r="K10" s="119">
        <v>13.1</v>
      </c>
      <c r="L10" s="119">
        <v>13.1</v>
      </c>
      <c r="M10" s="119">
        <v>10.73</v>
      </c>
      <c r="N10" s="119">
        <v>8.14</v>
      </c>
      <c r="O10" s="119">
        <v>6.92</v>
      </c>
      <c r="P10" s="119">
        <v>5.52</v>
      </c>
      <c r="Q10" s="119">
        <v>4.3600000000000003</v>
      </c>
      <c r="R10" s="120">
        <v>3.45</v>
      </c>
      <c r="U10" s="140" t="s">
        <v>101</v>
      </c>
      <c r="V10" s="141"/>
      <c r="W10" s="142"/>
      <c r="X10" s="142"/>
      <c r="Y10" s="143"/>
      <c r="Z10" s="144" t="s">
        <v>2</v>
      </c>
      <c r="AA10" s="144"/>
      <c r="AB10" s="140" t="s">
        <v>101</v>
      </c>
      <c r="AC10" s="141"/>
      <c r="AD10" s="142"/>
      <c r="AE10" s="142"/>
      <c r="AF10" s="143"/>
      <c r="AG10" s="144" t="s">
        <v>2</v>
      </c>
      <c r="AH10" s="144"/>
      <c r="AI10" s="144"/>
      <c r="AJ10" s="144"/>
      <c r="AK10" s="144"/>
      <c r="AL10" s="144"/>
      <c r="AM10" s="144"/>
      <c r="AN10" s="144"/>
      <c r="AO10" s="144"/>
      <c r="AP10" s="144"/>
      <c r="AQ10" s="144"/>
      <c r="AR10" s="144"/>
      <c r="AS10" s="144"/>
      <c r="AT10" s="144"/>
      <c r="AU10" s="144"/>
      <c r="AV10" s="144"/>
      <c r="AY10" s="25">
        <v>20</v>
      </c>
      <c r="AZ10" s="25">
        <v>10</v>
      </c>
      <c r="BA10" s="25">
        <v>20</v>
      </c>
    </row>
    <row r="11" spans="1:54" ht="20.100000000000001" customHeight="1">
      <c r="A11" s="1019" t="s">
        <v>92</v>
      </c>
      <c r="B11" s="1020"/>
      <c r="C11" s="119">
        <v>14.44</v>
      </c>
      <c r="D11" s="119">
        <v>14.44</v>
      </c>
      <c r="E11" s="119">
        <v>14.44</v>
      </c>
      <c r="F11" s="119">
        <v>14.44</v>
      </c>
      <c r="G11" s="119">
        <v>14.44</v>
      </c>
      <c r="H11" s="119">
        <v>14.44</v>
      </c>
      <c r="I11" s="119">
        <v>14.44</v>
      </c>
      <c r="J11" s="119">
        <v>14.44</v>
      </c>
      <c r="K11" s="119">
        <v>14.44</v>
      </c>
      <c r="L11" s="119">
        <v>14.44</v>
      </c>
      <c r="M11" s="119">
        <v>11.8</v>
      </c>
      <c r="N11" s="119">
        <v>8.9700000000000006</v>
      </c>
      <c r="O11" s="119">
        <v>7.62</v>
      </c>
      <c r="P11" s="119">
        <v>6.07</v>
      </c>
      <c r="Q11" s="119">
        <v>4.79</v>
      </c>
      <c r="R11" s="120">
        <v>3.79</v>
      </c>
      <c r="U11" s="1032" t="str">
        <f>U4</f>
        <v>구    분</v>
      </c>
      <c r="V11" s="1034" t="s">
        <v>95</v>
      </c>
      <c r="W11" s="1035"/>
      <c r="X11" s="1035"/>
      <c r="Y11" s="1036"/>
      <c r="Z11" s="1026" t="str">
        <f>Z4</f>
        <v>비 고</v>
      </c>
      <c r="AA11" s="934"/>
      <c r="AB11" s="1032" t="str">
        <f>AB4</f>
        <v>구    분</v>
      </c>
      <c r="AC11" s="1034" t="s">
        <v>95</v>
      </c>
      <c r="AD11" s="1035"/>
      <c r="AE11" s="1035"/>
      <c r="AF11" s="1036"/>
      <c r="AG11" s="1026" t="str">
        <f>AG4</f>
        <v>비 고</v>
      </c>
      <c r="AH11" s="934"/>
      <c r="AI11" s="934"/>
      <c r="AJ11" s="934"/>
      <c r="AK11" s="934"/>
      <c r="AL11" s="934"/>
      <c r="AM11" s="934"/>
      <c r="AN11" s="934"/>
      <c r="AO11" s="934"/>
      <c r="AP11" s="934"/>
      <c r="AQ11" s="934"/>
      <c r="AR11" s="934"/>
      <c r="AS11" s="934"/>
      <c r="AT11" s="934"/>
      <c r="AU11" s="934"/>
      <c r="AV11" s="934"/>
      <c r="AY11" s="25">
        <v>30</v>
      </c>
      <c r="AZ11" s="25">
        <v>20</v>
      </c>
      <c r="BA11" s="25">
        <v>30</v>
      </c>
    </row>
    <row r="12" spans="1:54" ht="20.100000000000001" customHeight="1" thickBot="1">
      <c r="A12" s="1047" t="s">
        <v>93</v>
      </c>
      <c r="B12" s="1048"/>
      <c r="C12" s="39">
        <v>1.08</v>
      </c>
      <c r="D12" s="39">
        <v>1.08</v>
      </c>
      <c r="E12" s="39">
        <v>0.9</v>
      </c>
      <c r="F12" s="39">
        <v>0.72</v>
      </c>
      <c r="G12" s="39">
        <v>0.72</v>
      </c>
      <c r="H12" s="39">
        <v>0.72</v>
      </c>
      <c r="I12" s="39">
        <v>0.63</v>
      </c>
      <c r="J12" s="39">
        <v>0.36</v>
      </c>
      <c r="K12" s="39">
        <v>0.36</v>
      </c>
      <c r="L12" s="39">
        <v>0.27</v>
      </c>
      <c r="M12" s="39">
        <v>0.25</v>
      </c>
      <c r="N12" s="39">
        <v>0.23</v>
      </c>
      <c r="O12" s="39">
        <v>0.23</v>
      </c>
      <c r="P12" s="39">
        <v>0.23</v>
      </c>
      <c r="Q12" s="39">
        <v>0.23</v>
      </c>
      <c r="R12" s="38">
        <v>0.21</v>
      </c>
      <c r="U12" s="1033"/>
      <c r="V12" s="121" t="s">
        <v>96</v>
      </c>
      <c r="W12" s="122" t="s">
        <v>1018</v>
      </c>
      <c r="X12" s="122" t="s">
        <v>1019</v>
      </c>
      <c r="Y12" s="122" t="s">
        <v>1020</v>
      </c>
      <c r="Z12" s="1027"/>
      <c r="AA12" s="934"/>
      <c r="AB12" s="1033"/>
      <c r="AC12" s="121" t="s">
        <v>96</v>
      </c>
      <c r="AD12" s="122" t="s">
        <v>1018</v>
      </c>
      <c r="AE12" s="122" t="s">
        <v>1019</v>
      </c>
      <c r="AF12" s="122" t="s">
        <v>1020</v>
      </c>
      <c r="AG12" s="1027"/>
      <c r="AH12" s="934"/>
      <c r="AI12" s="934"/>
      <c r="AJ12" s="934"/>
      <c r="AK12" s="934"/>
      <c r="AL12" s="934"/>
      <c r="AM12" s="934"/>
      <c r="AN12" s="934"/>
      <c r="AO12" s="934"/>
      <c r="AP12" s="934"/>
      <c r="AQ12" s="934"/>
      <c r="AR12" s="934"/>
      <c r="AS12" s="934"/>
      <c r="AT12" s="934"/>
      <c r="AU12" s="934"/>
      <c r="AV12" s="934"/>
      <c r="AY12" s="25">
        <v>50</v>
      </c>
      <c r="AZ12" s="25">
        <v>30</v>
      </c>
      <c r="BA12" s="25">
        <v>50</v>
      </c>
    </row>
    <row r="13" spans="1:54" ht="20.100000000000001" customHeight="1" thickBot="1">
      <c r="O13" s="192"/>
      <c r="P13" s="192"/>
      <c r="Q13" s="192"/>
      <c r="R13" s="192"/>
      <c r="U13" s="145" t="s">
        <v>97</v>
      </c>
      <c r="V13" s="146">
        <f>V14+V28+V31</f>
        <v>6486250</v>
      </c>
      <c r="W13" s="146">
        <f>W14+W28+W31</f>
        <v>940000</v>
      </c>
      <c r="X13" s="146">
        <f>X14+X28+X31</f>
        <v>2021250</v>
      </c>
      <c r="Y13" s="146">
        <f>Y14+Y31+Y28</f>
        <v>3525000</v>
      </c>
      <c r="Z13" s="147"/>
      <c r="AA13" s="936"/>
      <c r="AB13" s="145" t="s">
        <v>97</v>
      </c>
      <c r="AC13" s="146">
        <f>AC14+AC28+AC31</f>
        <v>6486250</v>
      </c>
      <c r="AD13" s="146">
        <f>AD14+AD28+AD31</f>
        <v>940000</v>
      </c>
      <c r="AE13" s="146">
        <f>AE14+AE28+AE31</f>
        <v>2021250</v>
      </c>
      <c r="AF13" s="146">
        <f>AF14+AF31+AF28</f>
        <v>3525000</v>
      </c>
      <c r="AG13" s="147"/>
      <c r="AH13" s="936"/>
      <c r="AI13" s="936"/>
      <c r="AJ13" s="936"/>
      <c r="AK13" s="936"/>
      <c r="AL13" s="936"/>
      <c r="AM13" s="936"/>
      <c r="AN13" s="936"/>
      <c r="AO13" s="936"/>
      <c r="AP13" s="936"/>
      <c r="AQ13" s="936"/>
      <c r="AR13" s="936"/>
      <c r="AS13" s="936"/>
      <c r="AT13" s="936"/>
      <c r="AU13" s="936"/>
      <c r="AV13" s="936"/>
      <c r="AY13" s="25">
        <v>100</v>
      </c>
      <c r="AZ13" s="25">
        <v>50</v>
      </c>
      <c r="BA13" s="25">
        <v>100</v>
      </c>
    </row>
    <row r="14" spans="1:54" ht="20.100000000000001" customHeight="1">
      <c r="A14" s="37" t="s">
        <v>65</v>
      </c>
      <c r="B14" s="25" t="s">
        <v>66</v>
      </c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1028" t="s">
        <v>123</v>
      </c>
      <c r="P14" s="1029"/>
      <c r="Q14" s="1029"/>
      <c r="R14" s="1030"/>
      <c r="U14" s="148" t="s">
        <v>102</v>
      </c>
      <c r="V14" s="357">
        <f>V15+V19+V20</f>
        <v>5731002</v>
      </c>
      <c r="W14" s="149">
        <f>W15+W19+W20</f>
        <v>831500</v>
      </c>
      <c r="X14" s="149">
        <f>X15+X19+X20</f>
        <v>1781521</v>
      </c>
      <c r="Y14" s="149">
        <f>Y15+Y19+Y20</f>
        <v>3117981</v>
      </c>
      <c r="Z14" s="150"/>
      <c r="AA14" s="937"/>
      <c r="AB14" s="148" t="s">
        <v>102</v>
      </c>
      <c r="AC14" s="357">
        <f>AC15+AC19+AC20</f>
        <v>5731002</v>
      </c>
      <c r="AD14" s="149">
        <f>AD15+AD19+AD20</f>
        <v>831500</v>
      </c>
      <c r="AE14" s="149">
        <f>AE15+AE19+AE20</f>
        <v>1781521</v>
      </c>
      <c r="AF14" s="149">
        <f>AF15+AF19+AF20</f>
        <v>3117981</v>
      </c>
      <c r="AG14" s="150"/>
      <c r="AH14" s="937"/>
      <c r="AI14" s="937"/>
      <c r="AJ14" s="937"/>
      <c r="AK14" s="937"/>
      <c r="AL14" s="937"/>
      <c r="AM14" s="937"/>
      <c r="AN14" s="937"/>
      <c r="AO14" s="937"/>
      <c r="AP14" s="937"/>
      <c r="AQ14" s="937"/>
      <c r="AR14" s="937"/>
      <c r="AS14" s="937"/>
      <c r="AT14" s="937"/>
      <c r="AU14" s="937"/>
      <c r="AV14" s="937"/>
      <c r="AY14" s="25">
        <v>200</v>
      </c>
      <c r="AZ14" s="25">
        <v>100</v>
      </c>
      <c r="BA14" s="25">
        <v>200</v>
      </c>
    </row>
    <row r="15" spans="1:54" ht="20.100000000000001" customHeight="1">
      <c r="A15" s="37" t="s">
        <v>65</v>
      </c>
      <c r="B15" s="25" t="s">
        <v>64</v>
      </c>
      <c r="C15" s="1050">
        <f>X6</f>
        <v>2021250</v>
      </c>
      <c r="D15" s="1050"/>
      <c r="E15" s="1050"/>
      <c r="F15" s="1050"/>
      <c r="G15" s="1050"/>
      <c r="H15" s="1050"/>
      <c r="I15" s="1050"/>
      <c r="J15" s="1050"/>
      <c r="K15" s="1050"/>
      <c r="L15" s="25" t="s">
        <v>63</v>
      </c>
      <c r="O15" s="180">
        <f t="array" ref="O15">VLOOKUP(LOOKUP(2,1/((B21/100000&gt;=AZ4:AZ19)*(B21/100000&lt;=BA4:BA19)),BA4:BA19),AY4:BA19,2,2)</f>
        <v>10</v>
      </c>
      <c r="P15" s="181" t="s">
        <v>119</v>
      </c>
      <c r="Q15" s="182">
        <f t="array" ref="Q15">LOOKUP(2,1/((B21/100000&gt;=AZ4:AZ19)*(B21/100000&lt;=BA4:BA19)),BA4:BA19)</f>
        <v>20</v>
      </c>
      <c r="R15" s="183" t="s">
        <v>120</v>
      </c>
      <c r="U15" s="151" t="s">
        <v>103</v>
      </c>
      <c r="V15" s="233">
        <f>SUM(V16:V18)</f>
        <v>1985606</v>
      </c>
      <c r="W15" s="152">
        <f>SUM(W16:W18)</f>
        <v>300910</v>
      </c>
      <c r="X15" s="152">
        <f>SUM(X16:X18)</f>
        <v>835224</v>
      </c>
      <c r="Y15" s="152">
        <f>SUM(Y16:Y18)</f>
        <v>849472</v>
      </c>
      <c r="Z15" s="153"/>
      <c r="AA15" s="937"/>
      <c r="AB15" s="151" t="s">
        <v>103</v>
      </c>
      <c r="AC15" s="233">
        <f>SUM(AC16:AC18)</f>
        <v>3319050</v>
      </c>
      <c r="AD15" s="152">
        <f>SUM(AD16:AD18)</f>
        <v>455840</v>
      </c>
      <c r="AE15" s="152">
        <f>SUM(AE16:AE18)</f>
        <v>1185469</v>
      </c>
      <c r="AF15" s="152">
        <f>SUM(AF16:AF18)</f>
        <v>1677741</v>
      </c>
      <c r="AG15" s="153"/>
      <c r="AH15" s="937"/>
      <c r="AI15" s="937"/>
      <c r="AJ15" s="937"/>
      <c r="AK15" s="937"/>
      <c r="AL15" s="937"/>
      <c r="AM15" s="937"/>
      <c r="AN15" s="937"/>
      <c r="AO15" s="937"/>
      <c r="AP15" s="937"/>
      <c r="AQ15" s="937"/>
      <c r="AR15" s="937"/>
      <c r="AS15" s="937"/>
      <c r="AT15" s="937"/>
      <c r="AU15" s="937"/>
      <c r="AV15" s="937"/>
      <c r="AY15" s="25">
        <v>300</v>
      </c>
      <c r="AZ15" s="25">
        <v>200</v>
      </c>
      <c r="BA15" s="25">
        <v>300</v>
      </c>
    </row>
    <row r="16" spans="1:54" ht="20.100000000000001" customHeight="1" thickBot="1">
      <c r="O16" s="187" t="str">
        <f>A8</f>
        <v>실시설계비</v>
      </c>
      <c r="P16" s="184">
        <f t="array" ref="P16">_xlfn.IFS(O16=A7,HLOOKUP(O15&amp;"억원",$A$5:$R$12,3,FALSE),O16=A8,HLOOKUP(O15&amp;"억원",$A$5:$R$12,4,FALSE))</f>
        <v>4.07</v>
      </c>
      <c r="Q16" s="185" t="s">
        <v>118</v>
      </c>
      <c r="R16" s="186">
        <f t="array" ref="R16">_xlfn.IFS(O16=A7,HLOOKUP(Q15&amp;"억원",$A$5:$R$12,3,FALSE),O16=A8,HLOOKUP(Q15&amp;"억원",$A$5:$R$12,4,FALSE))</f>
        <v>3.71</v>
      </c>
      <c r="U16" s="151" t="s">
        <v>1002</v>
      </c>
      <c r="V16" s="152">
        <f>W16+X16+Y16</f>
        <v>1819189</v>
      </c>
      <c r="W16" s="154">
        <f>421564-154930</f>
        <v>266634</v>
      </c>
      <c r="X16" s="154">
        <f>1120624-350245</f>
        <v>770379</v>
      </c>
      <c r="Y16" s="154">
        <f>1501445-719269</f>
        <v>782176</v>
      </c>
      <c r="Z16" s="153" t="s">
        <v>1003</v>
      </c>
      <c r="AA16" s="937"/>
      <c r="AB16" s="151" t="s">
        <v>1002</v>
      </c>
      <c r="AC16" s="152">
        <f>AD16+AE16+AF16</f>
        <v>3043633</v>
      </c>
      <c r="AD16" s="154">
        <v>421564</v>
      </c>
      <c r="AE16" s="154">
        <v>1120624</v>
      </c>
      <c r="AF16" s="154">
        <v>1501445</v>
      </c>
      <c r="AG16" s="153" t="s">
        <v>1003</v>
      </c>
      <c r="AH16" s="937"/>
      <c r="AI16" s="937"/>
      <c r="AJ16" s="937"/>
      <c r="AK16" s="937"/>
      <c r="AL16" s="937"/>
      <c r="AM16" s="937"/>
      <c r="AN16" s="937"/>
      <c r="AO16" s="937"/>
      <c r="AP16" s="937"/>
      <c r="AQ16" s="937"/>
      <c r="AR16" s="937"/>
      <c r="AS16" s="937"/>
      <c r="AT16" s="937"/>
      <c r="AU16" s="937"/>
      <c r="AV16" s="937"/>
      <c r="AY16" s="25">
        <v>500</v>
      </c>
      <c r="AZ16" s="25">
        <v>300</v>
      </c>
      <c r="BA16" s="25">
        <v>500</v>
      </c>
    </row>
    <row r="17" spans="1:53" ht="20.100000000000001" customHeight="1">
      <c r="A17" s="118" t="s">
        <v>1023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O17" s="176"/>
      <c r="P17" s="179"/>
      <c r="Q17" s="179"/>
      <c r="R17" s="179"/>
      <c r="U17" s="151" t="s">
        <v>1001</v>
      </c>
      <c r="V17" s="152">
        <f>W17+X17+Y17</f>
        <v>106181</v>
      </c>
      <c r="W17" s="154">
        <v>14179</v>
      </c>
      <c r="X17" s="154">
        <v>44770</v>
      </c>
      <c r="Y17" s="154">
        <f>156232-109000</f>
        <v>47232</v>
      </c>
      <c r="Z17" s="153"/>
      <c r="AA17" s="937"/>
      <c r="AB17" s="151" t="s">
        <v>1001</v>
      </c>
      <c r="AC17" s="152">
        <f>AD17+AE17+AF17</f>
        <v>215181</v>
      </c>
      <c r="AD17" s="154">
        <v>14179</v>
      </c>
      <c r="AE17" s="154">
        <v>44770</v>
      </c>
      <c r="AF17" s="154">
        <v>156232</v>
      </c>
      <c r="AG17" s="153"/>
      <c r="AH17" s="937"/>
      <c r="AI17" s="937"/>
      <c r="AJ17" s="937"/>
      <c r="AK17" s="937"/>
      <c r="AL17" s="937"/>
      <c r="AM17" s="937"/>
      <c r="AN17" s="937"/>
      <c r="AO17" s="937"/>
      <c r="AP17" s="937"/>
      <c r="AQ17" s="937"/>
      <c r="AR17" s="937"/>
      <c r="AS17" s="937"/>
      <c r="AT17" s="937"/>
      <c r="AU17" s="937"/>
      <c r="AV17" s="937"/>
      <c r="AY17" s="25">
        <v>1000</v>
      </c>
      <c r="AZ17" s="25">
        <v>500</v>
      </c>
      <c r="BA17" s="25">
        <v>1000</v>
      </c>
    </row>
    <row r="18" spans="1:53" ht="20.100000000000001" customHeight="1">
      <c r="A18" s="1051" t="s">
        <v>152</v>
      </c>
      <c r="B18" s="1051"/>
      <c r="C18" s="188"/>
      <c r="D18" s="1025">
        <f>X15+X19</f>
        <v>1196903</v>
      </c>
      <c r="E18" s="1025"/>
      <c r="F18" s="1025"/>
      <c r="G18" s="1025"/>
      <c r="H18" s="1025"/>
      <c r="I18" s="1025"/>
      <c r="J18" s="1025"/>
      <c r="K18" s="1025"/>
      <c r="L18" s="25" t="s">
        <v>59</v>
      </c>
      <c r="M18" s="34"/>
      <c r="O18" s="36"/>
      <c r="U18" s="151" t="s">
        <v>104</v>
      </c>
      <c r="V18" s="152">
        <f>W18+X18+Y18</f>
        <v>60236</v>
      </c>
      <c r="W18" s="154">
        <v>20097</v>
      </c>
      <c r="X18" s="154">
        <v>20075</v>
      </c>
      <c r="Y18" s="154">
        <v>20064</v>
      </c>
      <c r="Z18" s="153"/>
      <c r="AA18" s="937"/>
      <c r="AB18" s="151" t="s">
        <v>104</v>
      </c>
      <c r="AC18" s="152">
        <f>AD18+AE18+AF18</f>
        <v>60236</v>
      </c>
      <c r="AD18" s="154">
        <v>20097</v>
      </c>
      <c r="AE18" s="154">
        <v>20075</v>
      </c>
      <c r="AF18" s="154">
        <v>20064</v>
      </c>
      <c r="AG18" s="153"/>
      <c r="AH18" s="937"/>
      <c r="AI18" s="937"/>
      <c r="AJ18" s="937"/>
      <c r="AK18" s="937"/>
      <c r="AL18" s="937"/>
      <c r="AM18" s="937"/>
      <c r="AN18" s="937"/>
      <c r="AO18" s="937"/>
      <c r="AP18" s="937"/>
      <c r="AQ18" s="937"/>
      <c r="AR18" s="937"/>
      <c r="AS18" s="937"/>
      <c r="AT18" s="937"/>
      <c r="AU18" s="937"/>
      <c r="AV18" s="937"/>
      <c r="AY18" s="25">
        <v>2000</v>
      </c>
      <c r="AZ18" s="25">
        <v>1000</v>
      </c>
      <c r="BA18" s="25">
        <v>2000</v>
      </c>
    </row>
    <row r="19" spans="1:53" ht="20.100000000000001" customHeight="1">
      <c r="A19" s="1042" t="s">
        <v>121</v>
      </c>
      <c r="B19" s="1042"/>
      <c r="C19" s="189"/>
      <c r="D19" s="1031">
        <f>D18/1.1</f>
        <v>1088093.6363636362</v>
      </c>
      <c r="E19" s="1031"/>
      <c r="F19" s="1031"/>
      <c r="G19" s="1031"/>
      <c r="H19" s="1031"/>
      <c r="I19" s="1031"/>
      <c r="J19" s="1031"/>
      <c r="K19" s="1031"/>
      <c r="L19" s="25" t="s">
        <v>63</v>
      </c>
      <c r="O19" s="36"/>
      <c r="P19" s="36"/>
      <c r="U19" s="151" t="s">
        <v>105</v>
      </c>
      <c r="V19" s="233">
        <f>SUM(W19:Y19)</f>
        <v>972236</v>
      </c>
      <c r="W19" s="152">
        <v>208636</v>
      </c>
      <c r="X19" s="152">
        <v>361679</v>
      </c>
      <c r="Y19" s="938">
        <f>752301-350380</f>
        <v>401921</v>
      </c>
      <c r="Z19" s="153"/>
      <c r="AA19" s="937"/>
      <c r="AB19" s="151" t="s">
        <v>105</v>
      </c>
      <c r="AC19" s="233">
        <f>SUM(AD19:AF19)</f>
        <v>1322616</v>
      </c>
      <c r="AD19" s="152">
        <v>208636</v>
      </c>
      <c r="AE19" s="152">
        <v>361679</v>
      </c>
      <c r="AF19" s="938">
        <v>752301</v>
      </c>
      <c r="AG19" s="153"/>
      <c r="AH19" s="937"/>
      <c r="AI19" s="937"/>
      <c r="AJ19" s="937"/>
      <c r="AK19" s="937"/>
      <c r="AL19" s="937"/>
      <c r="AM19" s="937"/>
      <c r="AN19" s="937"/>
      <c r="AO19" s="937"/>
      <c r="AP19" s="937"/>
      <c r="AQ19" s="937"/>
      <c r="AR19" s="937"/>
      <c r="AS19" s="937"/>
      <c r="AT19" s="937"/>
      <c r="AU19" s="937"/>
      <c r="AV19" s="937"/>
      <c r="AY19" s="25">
        <v>3000</v>
      </c>
      <c r="AZ19" s="25">
        <v>2000</v>
      </c>
      <c r="BA19" s="25">
        <v>3000</v>
      </c>
    </row>
    <row r="20" spans="1:53" ht="20.100000000000001" customHeight="1">
      <c r="I20" s="191">
        <f>INT(1.9)</f>
        <v>1</v>
      </c>
      <c r="U20" s="151" t="s">
        <v>106</v>
      </c>
      <c r="V20" s="152">
        <f>SUM(V21:V26)</f>
        <v>2773160</v>
      </c>
      <c r="W20" s="152">
        <f>SUM(W21:W26)</f>
        <v>321954</v>
      </c>
      <c r="X20" s="152">
        <f>SUM(X21:X26)</f>
        <v>584618</v>
      </c>
      <c r="Y20" s="152">
        <f>SUM(Y21:Y26)</f>
        <v>1866588</v>
      </c>
      <c r="Z20" s="155"/>
      <c r="AA20" s="937"/>
      <c r="AB20" s="151" t="s">
        <v>106</v>
      </c>
      <c r="AC20" s="152">
        <f>SUM(AC21:AC26)</f>
        <v>1089336</v>
      </c>
      <c r="AD20" s="152">
        <f>SUM(AD21:AD26)</f>
        <v>167024</v>
      </c>
      <c r="AE20" s="152">
        <f>SUM(AE21:AE26)</f>
        <v>234373</v>
      </c>
      <c r="AF20" s="152">
        <f>SUM(AF21:AF26)</f>
        <v>687939</v>
      </c>
      <c r="AG20" s="155"/>
      <c r="AH20" s="937"/>
      <c r="AI20" s="937"/>
      <c r="AJ20" s="937"/>
      <c r="AK20" s="937"/>
      <c r="AL20" s="937"/>
      <c r="AM20" s="937"/>
      <c r="AN20" s="937"/>
      <c r="AO20" s="937"/>
      <c r="AP20" s="937"/>
      <c r="AQ20" s="937"/>
      <c r="AR20" s="937"/>
      <c r="AS20" s="937"/>
      <c r="AT20" s="937"/>
      <c r="AU20" s="937"/>
      <c r="AV20" s="937"/>
    </row>
    <row r="21" spans="1:53" ht="20.100000000000001" customHeight="1">
      <c r="A21" s="35" t="s">
        <v>1</v>
      </c>
      <c r="B21" s="177">
        <f>D19</f>
        <v>1088093.6363636362</v>
      </c>
      <c r="C21" s="30"/>
      <c r="D21" s="30" t="s">
        <v>63</v>
      </c>
      <c r="E21" s="26"/>
      <c r="F21" s="26"/>
      <c r="G21" s="26"/>
      <c r="H21" s="26"/>
      <c r="I21" s="26"/>
      <c r="Q21" s="1045" t="s">
        <v>62</v>
      </c>
      <c r="R21" s="1020"/>
      <c r="U21" s="156" t="s">
        <v>107</v>
      </c>
      <c r="V21" s="152">
        <f>W21+X21+Y21</f>
        <v>264790</v>
      </c>
      <c r="W21" s="154">
        <v>46481</v>
      </c>
      <c r="X21" s="154">
        <v>53173</v>
      </c>
      <c r="Y21" s="154">
        <v>165136</v>
      </c>
      <c r="Z21" s="155"/>
      <c r="AA21" s="937"/>
      <c r="AB21" s="156" t="s">
        <v>107</v>
      </c>
      <c r="AC21" s="152">
        <f>AD21+AE21+AF21</f>
        <v>264790</v>
      </c>
      <c r="AD21" s="154">
        <v>46481</v>
      </c>
      <c r="AE21" s="154">
        <v>53173</v>
      </c>
      <c r="AF21" s="154">
        <v>165136</v>
      </c>
      <c r="AG21" s="155"/>
      <c r="AH21" s="937"/>
      <c r="AI21" s="937"/>
      <c r="AJ21" s="937"/>
      <c r="AK21" s="937"/>
      <c r="AL21" s="937"/>
      <c r="AM21" s="937"/>
      <c r="AN21" s="937"/>
      <c r="AO21" s="937"/>
      <c r="AP21" s="937"/>
      <c r="AQ21" s="937"/>
      <c r="AR21" s="937"/>
      <c r="AS21" s="937"/>
      <c r="AT21" s="937"/>
      <c r="AU21" s="937"/>
      <c r="AV21" s="937"/>
    </row>
    <row r="22" spans="1:53" ht="20.100000000000001" customHeight="1">
      <c r="A22" s="190" t="s">
        <v>61</v>
      </c>
      <c r="B22" s="33">
        <f>P16</f>
        <v>4.07</v>
      </c>
      <c r="C22" s="32"/>
      <c r="D22" s="32" t="str">
        <f>"- ("&amp;P16&amp;" - "&amp;R16&amp;")*(대상액 - "&amp;O15&amp;"억원) / ("&amp;Q15&amp;"억원 - "&amp;O15&amp;"억원) ="</f>
        <v>- (4.07 - 3.71)*(대상액 - 10억원) / (20억원 - 10억원) =</v>
      </c>
      <c r="E22" s="32"/>
      <c r="F22" s="32"/>
      <c r="G22" s="32"/>
      <c r="H22" s="32"/>
      <c r="I22" s="32"/>
      <c r="J22" s="31"/>
      <c r="K22" s="31"/>
      <c r="L22" s="31"/>
      <c r="M22" s="31"/>
      <c r="N22" s="31"/>
      <c r="O22" s="31"/>
      <c r="P22" s="30"/>
      <c r="Q22" s="1043">
        <f>IF(O15=0,P16,INT(($P$16-(($P$16-$R$16)*($B$21-$O$15*100000)/($Q$15*100000-$O$15*100000)))*100)/100)</f>
        <v>4.03</v>
      </c>
      <c r="R22" s="1044"/>
      <c r="S22" s="29"/>
      <c r="U22" s="156" t="s">
        <v>1000</v>
      </c>
      <c r="V22" s="152">
        <f>W22+X22+Y22</f>
        <v>44546</v>
      </c>
      <c r="W22" s="154">
        <v>543</v>
      </c>
      <c r="X22" s="154">
        <v>1200</v>
      </c>
      <c r="Y22" s="154">
        <v>42803</v>
      </c>
      <c r="Z22" s="155"/>
      <c r="AA22" s="937"/>
      <c r="AB22" s="156" t="s">
        <v>1000</v>
      </c>
      <c r="AC22" s="152">
        <f>AD22+AE22+AF22</f>
        <v>44546</v>
      </c>
      <c r="AD22" s="154">
        <v>543</v>
      </c>
      <c r="AE22" s="154">
        <v>1200</v>
      </c>
      <c r="AF22" s="154">
        <v>42803</v>
      </c>
      <c r="AG22" s="155"/>
      <c r="AH22" s="937"/>
      <c r="AI22" s="937"/>
      <c r="AJ22" s="937"/>
      <c r="AK22" s="937"/>
      <c r="AL22" s="937"/>
      <c r="AM22" s="937"/>
      <c r="AN22" s="937"/>
      <c r="AO22" s="937"/>
      <c r="AP22" s="937"/>
      <c r="AQ22" s="937"/>
      <c r="AR22" s="937"/>
      <c r="AS22" s="937"/>
      <c r="AT22" s="937"/>
      <c r="AU22" s="937"/>
      <c r="AV22" s="937"/>
    </row>
    <row r="23" spans="1:53" ht="20.100000000000001" customHeight="1">
      <c r="U23" s="156" t="s">
        <v>1039</v>
      </c>
      <c r="V23" s="152">
        <f>W23+X23+Y23</f>
        <v>2463824</v>
      </c>
      <c r="W23" s="154">
        <f>120000+154930</f>
        <v>274930</v>
      </c>
      <c r="X23" s="154">
        <f>180000+350245</f>
        <v>530245</v>
      </c>
      <c r="Y23" s="154">
        <f>480000+719269+109000+350380</f>
        <v>1658649</v>
      </c>
      <c r="Z23" s="155"/>
      <c r="AA23" s="937"/>
      <c r="AB23" s="156" t="s">
        <v>1021</v>
      </c>
      <c r="AC23" s="152">
        <f>AD23+AE23+AF23</f>
        <v>780000</v>
      </c>
      <c r="AD23" s="154">
        <v>120000</v>
      </c>
      <c r="AE23" s="154">
        <v>180000</v>
      </c>
      <c r="AF23" s="154">
        <v>480000</v>
      </c>
      <c r="AG23" s="155"/>
      <c r="AH23" s="937"/>
      <c r="AI23" s="937"/>
      <c r="AJ23" s="937"/>
      <c r="AK23" s="937"/>
      <c r="AL23" s="937"/>
      <c r="AM23" s="937"/>
      <c r="AN23" s="937"/>
      <c r="AO23" s="937"/>
      <c r="AP23" s="937"/>
      <c r="AQ23" s="937"/>
      <c r="AR23" s="937"/>
      <c r="AS23" s="937"/>
      <c r="AT23" s="937"/>
      <c r="AU23" s="937"/>
      <c r="AV23" s="937"/>
    </row>
    <row r="24" spans="1:53" ht="20.100000000000001" customHeight="1">
      <c r="B24" s="178" t="s">
        <v>60</v>
      </c>
      <c r="D24" s="25" t="str">
        <f>"요율 대상액"&amp;"×"&amp;Q22&amp;"%"</f>
        <v>요율 대상액×4.03%</v>
      </c>
      <c r="N24" s="1049">
        <f>INT(B21*Q22/100)</f>
        <v>43850</v>
      </c>
      <c r="O24" s="1049"/>
      <c r="P24" s="1049"/>
      <c r="Q24" s="25" t="s">
        <v>59</v>
      </c>
      <c r="U24" s="156"/>
      <c r="V24" s="152">
        <f t="shared" ref="V24:V26" si="4">SUM(W24:Y24)</f>
        <v>0</v>
      </c>
      <c r="W24" s="154"/>
      <c r="X24" s="154"/>
      <c r="Y24" s="154"/>
      <c r="Z24" s="155"/>
      <c r="AA24" s="937"/>
      <c r="AB24" s="156"/>
      <c r="AC24" s="152">
        <f t="shared" ref="AC24:AC26" si="5">SUM(AD24:AF24)</f>
        <v>0</v>
      </c>
      <c r="AD24" s="154"/>
      <c r="AE24" s="154"/>
      <c r="AF24" s="154"/>
      <c r="AG24" s="155"/>
      <c r="AH24" s="937"/>
      <c r="AI24" s="937"/>
      <c r="AJ24" s="937"/>
      <c r="AK24" s="937"/>
      <c r="AL24" s="937"/>
      <c r="AM24" s="937"/>
      <c r="AN24" s="937"/>
      <c r="AO24" s="937"/>
      <c r="AP24" s="937"/>
      <c r="AQ24" s="937"/>
      <c r="AR24" s="937"/>
      <c r="AS24" s="937"/>
      <c r="AT24" s="937"/>
      <c r="AU24" s="937"/>
      <c r="AV24" s="937"/>
    </row>
    <row r="25" spans="1:53" ht="20.100000000000001" customHeight="1">
      <c r="S25" s="28"/>
      <c r="U25" s="156"/>
      <c r="V25" s="152">
        <f t="shared" si="4"/>
        <v>0</v>
      </c>
      <c r="W25" s="154"/>
      <c r="X25" s="154"/>
      <c r="Y25" s="154"/>
      <c r="Z25" s="155"/>
      <c r="AA25" s="937"/>
      <c r="AB25" s="156"/>
      <c r="AC25" s="152">
        <f t="shared" si="5"/>
        <v>0</v>
      </c>
      <c r="AD25" s="154"/>
      <c r="AE25" s="154"/>
      <c r="AF25" s="154"/>
      <c r="AG25" s="155"/>
      <c r="AH25" s="937"/>
      <c r="AI25" s="937"/>
      <c r="AJ25" s="937"/>
      <c r="AK25" s="937"/>
      <c r="AL25" s="937"/>
      <c r="AM25" s="937"/>
      <c r="AN25" s="937"/>
      <c r="AO25" s="937"/>
      <c r="AP25" s="937"/>
      <c r="AQ25" s="937"/>
      <c r="AR25" s="937"/>
      <c r="AS25" s="937"/>
      <c r="AT25" s="937"/>
      <c r="AU25" s="937"/>
      <c r="AV25" s="937"/>
    </row>
    <row r="26" spans="1:53" ht="20.100000000000001" customHeight="1">
      <c r="B26" s="27"/>
      <c r="C26" s="1042"/>
      <c r="D26" s="1042"/>
      <c r="E26" s="1042"/>
      <c r="F26" s="1042"/>
      <c r="G26" s="1042"/>
      <c r="H26" s="1042"/>
      <c r="I26" s="1042"/>
      <c r="J26" s="1042"/>
      <c r="K26" s="1042"/>
      <c r="L26" s="1042"/>
      <c r="M26" s="1042"/>
      <c r="N26" s="117"/>
      <c r="O26" s="117"/>
      <c r="P26" s="117"/>
      <c r="Q26" s="27"/>
      <c r="S26" s="28"/>
      <c r="U26" s="156"/>
      <c r="V26" s="152">
        <f t="shared" si="4"/>
        <v>0</v>
      </c>
      <c r="W26" s="154"/>
      <c r="X26" s="154"/>
      <c r="Y26" s="154"/>
      <c r="Z26" s="155"/>
      <c r="AA26" s="937"/>
      <c r="AB26" s="156"/>
      <c r="AC26" s="152">
        <f t="shared" si="5"/>
        <v>0</v>
      </c>
      <c r="AD26" s="154"/>
      <c r="AE26" s="154"/>
      <c r="AF26" s="154"/>
      <c r="AG26" s="155"/>
      <c r="AH26" s="937"/>
      <c r="AI26" s="937"/>
      <c r="AJ26" s="937"/>
      <c r="AK26" s="937"/>
      <c r="AL26" s="937"/>
      <c r="AM26" s="937"/>
      <c r="AN26" s="937"/>
      <c r="AO26" s="937"/>
      <c r="AP26" s="937"/>
      <c r="AQ26" s="937"/>
      <c r="AR26" s="937"/>
      <c r="AS26" s="937"/>
      <c r="AT26" s="937"/>
      <c r="AU26" s="937"/>
      <c r="AV26" s="937"/>
    </row>
    <row r="27" spans="1:53" ht="20.100000000000001" customHeight="1">
      <c r="B27" s="965"/>
      <c r="O27" s="1006"/>
      <c r="U27" s="156"/>
      <c r="V27" s="152">
        <v>0</v>
      </c>
      <c r="W27" s="154"/>
      <c r="X27" s="154"/>
      <c r="Y27" s="154"/>
      <c r="Z27" s="155"/>
      <c r="AA27" s="937"/>
      <c r="AB27" s="156"/>
      <c r="AC27" s="152">
        <v>0</v>
      </c>
      <c r="AD27" s="154"/>
      <c r="AE27" s="154"/>
      <c r="AF27" s="154"/>
      <c r="AG27" s="155"/>
      <c r="AH27" s="937"/>
      <c r="AI27" s="937"/>
      <c r="AJ27" s="937"/>
      <c r="AK27" s="937"/>
      <c r="AL27" s="937"/>
      <c r="AM27" s="937"/>
      <c r="AN27" s="937"/>
      <c r="AO27" s="937"/>
      <c r="AP27" s="937"/>
      <c r="AQ27" s="937"/>
      <c r="AR27" s="937"/>
      <c r="AS27" s="937"/>
      <c r="AT27" s="937"/>
      <c r="AU27" s="937"/>
      <c r="AV27" s="937"/>
    </row>
    <row r="28" spans="1:53" ht="20.100000000000001" customHeight="1">
      <c r="B28" s="965"/>
      <c r="U28" s="157" t="s">
        <v>108</v>
      </c>
      <c r="V28" s="158">
        <f>V29+V30</f>
        <v>80554</v>
      </c>
      <c r="W28" s="158">
        <f>W29+W30</f>
        <v>9283</v>
      </c>
      <c r="X28" s="158">
        <f>X29+X30</f>
        <v>12288</v>
      </c>
      <c r="Y28" s="158">
        <f>Y29+Y30</f>
        <v>58983</v>
      </c>
      <c r="Z28" s="159"/>
      <c r="AA28" s="937"/>
      <c r="AB28" s="157" t="s">
        <v>108</v>
      </c>
      <c r="AC28" s="158">
        <f>AC29+AC30</f>
        <v>80554</v>
      </c>
      <c r="AD28" s="158">
        <f>AD29+AD30</f>
        <v>9283</v>
      </c>
      <c r="AE28" s="158">
        <f>AE29+AE30</f>
        <v>12288</v>
      </c>
      <c r="AF28" s="158">
        <f>AF29+AF30</f>
        <v>58983</v>
      </c>
      <c r="AG28" s="159"/>
      <c r="AH28" s="937"/>
      <c r="AI28" s="937"/>
      <c r="AJ28" s="937"/>
      <c r="AK28" s="937"/>
      <c r="AL28" s="937"/>
      <c r="AM28" s="937"/>
      <c r="AN28" s="937"/>
      <c r="AO28" s="937"/>
      <c r="AP28" s="937"/>
      <c r="AQ28" s="937"/>
      <c r="AR28" s="937"/>
      <c r="AS28" s="937"/>
      <c r="AT28" s="937"/>
      <c r="AU28" s="937"/>
      <c r="AV28" s="937"/>
    </row>
    <row r="29" spans="1:53" ht="20.100000000000001" customHeight="1">
      <c r="B29" s="965"/>
      <c r="O29" s="973"/>
      <c r="P29" s="973"/>
      <c r="U29" s="151" t="s">
        <v>109</v>
      </c>
      <c r="V29" s="160">
        <f>W29+X29+Y29</f>
        <v>54534</v>
      </c>
      <c r="W29" s="161">
        <v>4111</v>
      </c>
      <c r="X29" s="161">
        <v>5960</v>
      </c>
      <c r="Y29" s="162">
        <v>44463</v>
      </c>
      <c r="Z29" s="155"/>
      <c r="AA29" s="937"/>
      <c r="AB29" s="151" t="s">
        <v>109</v>
      </c>
      <c r="AC29" s="160">
        <f>AD29+AE29+AF29</f>
        <v>54534</v>
      </c>
      <c r="AD29" s="161">
        <v>4111</v>
      </c>
      <c r="AE29" s="161">
        <v>5960</v>
      </c>
      <c r="AF29" s="162">
        <v>44463</v>
      </c>
      <c r="AG29" s="155"/>
      <c r="AH29" s="937"/>
      <c r="AI29" s="937"/>
      <c r="AJ29" s="937"/>
      <c r="AK29" s="937"/>
      <c r="AL29" s="937"/>
      <c r="AM29" s="937"/>
      <c r="AN29" s="937"/>
      <c r="AO29" s="937"/>
      <c r="AP29" s="937"/>
      <c r="AQ29" s="937"/>
      <c r="AR29" s="937"/>
      <c r="AS29" s="937"/>
      <c r="AT29" s="937"/>
      <c r="AU29" s="937"/>
      <c r="AV29" s="937"/>
    </row>
    <row r="30" spans="1:53" ht="20.100000000000001" customHeight="1">
      <c r="B30" s="34"/>
      <c r="O30" s="973"/>
      <c r="P30" s="973"/>
      <c r="S30" s="26"/>
      <c r="U30" s="163" t="s">
        <v>110</v>
      </c>
      <c r="V30" s="164">
        <f>W30+X30+Y30</f>
        <v>26020</v>
      </c>
      <c r="W30" s="165">
        <v>5172</v>
      </c>
      <c r="X30" s="165">
        <v>6328</v>
      </c>
      <c r="Y30" s="165">
        <v>14520</v>
      </c>
      <c r="Z30" s="166"/>
      <c r="AA30" s="937"/>
      <c r="AB30" s="163" t="s">
        <v>110</v>
      </c>
      <c r="AC30" s="164">
        <f>AD30+AE30+AF30</f>
        <v>26020</v>
      </c>
      <c r="AD30" s="165">
        <v>5172</v>
      </c>
      <c r="AE30" s="165">
        <v>6328</v>
      </c>
      <c r="AF30" s="165">
        <v>14520</v>
      </c>
      <c r="AG30" s="166"/>
      <c r="AH30" s="937"/>
      <c r="AI30" s="937"/>
      <c r="AJ30" s="937"/>
      <c r="AK30" s="937"/>
      <c r="AL30" s="937"/>
      <c r="AM30" s="937"/>
      <c r="AN30" s="937"/>
      <c r="AO30" s="937"/>
      <c r="AP30" s="937"/>
      <c r="AQ30" s="937"/>
      <c r="AR30" s="937"/>
      <c r="AS30" s="937"/>
      <c r="AT30" s="937"/>
      <c r="AU30" s="937"/>
      <c r="AV30" s="937"/>
    </row>
    <row r="31" spans="1:53" ht="20.100000000000001" customHeight="1">
      <c r="B31" s="34"/>
      <c r="E31" s="1037"/>
      <c r="F31" s="1037"/>
      <c r="G31" s="931"/>
      <c r="M31" s="965"/>
      <c r="O31" s="973"/>
      <c r="P31" s="973"/>
      <c r="U31" s="157" t="s">
        <v>111</v>
      </c>
      <c r="V31" s="167">
        <f>SUM(V32,V35,V36)</f>
        <v>674694</v>
      </c>
      <c r="W31" s="167">
        <f>SUM(W32,W35,W36)</f>
        <v>99217</v>
      </c>
      <c r="X31" s="167">
        <f>SUM(X32,X35,X36)</f>
        <v>227441</v>
      </c>
      <c r="Y31" s="167">
        <f>SUM(Y32,Y35,Y36)</f>
        <v>348036</v>
      </c>
      <c r="Z31" s="168"/>
      <c r="AA31" s="937"/>
      <c r="AB31" s="157" t="s">
        <v>111</v>
      </c>
      <c r="AC31" s="167">
        <f>SUM(AC32,AC35,AC36)</f>
        <v>674694</v>
      </c>
      <c r="AD31" s="167">
        <f>SUM(AD32,AD35,AD36)</f>
        <v>99217</v>
      </c>
      <c r="AE31" s="167">
        <f>SUM(AE32,AE35,AE36)</f>
        <v>227441</v>
      </c>
      <c r="AF31" s="167">
        <f>SUM(AF32,AF35,AF36)</f>
        <v>348036</v>
      </c>
      <c r="AG31" s="168"/>
      <c r="AH31" s="937"/>
      <c r="AI31" s="937"/>
      <c r="AJ31" s="937"/>
      <c r="AK31" s="937"/>
      <c r="AL31" s="937"/>
      <c r="AM31" s="937"/>
      <c r="AN31" s="937"/>
      <c r="AO31" s="937"/>
      <c r="AP31" s="937"/>
      <c r="AQ31" s="937"/>
      <c r="AR31" s="937"/>
      <c r="AS31" s="937"/>
      <c r="AT31" s="937"/>
      <c r="AU31" s="937"/>
      <c r="AV31" s="937"/>
    </row>
    <row r="32" spans="1:53" ht="20.100000000000001" customHeight="1">
      <c r="L32" s="973"/>
      <c r="M32" s="965"/>
      <c r="O32" s="973"/>
      <c r="P32" s="973"/>
      <c r="U32" s="156" t="s">
        <v>112</v>
      </c>
      <c r="V32" s="160">
        <f>SUM(W32:Y32)</f>
        <v>160769</v>
      </c>
      <c r="W32" s="160">
        <f>W34</f>
        <v>24544</v>
      </c>
      <c r="X32" s="160">
        <f>X34</f>
        <v>55065</v>
      </c>
      <c r="Y32" s="160">
        <f>SUM(Y33:Y34)</f>
        <v>81160</v>
      </c>
      <c r="Z32" s="153"/>
      <c r="AA32" s="937"/>
      <c r="AB32" s="156" t="s">
        <v>112</v>
      </c>
      <c r="AC32" s="160">
        <f>SUM(AD32:AF32)</f>
        <v>160769</v>
      </c>
      <c r="AD32" s="160">
        <f>AD34</f>
        <v>24544</v>
      </c>
      <c r="AE32" s="160">
        <f>AE34</f>
        <v>55065</v>
      </c>
      <c r="AF32" s="160">
        <f>SUM(AF33:AF34)</f>
        <v>81160</v>
      </c>
      <c r="AG32" s="153"/>
      <c r="AH32" s="937"/>
      <c r="AI32" s="937"/>
      <c r="AJ32" s="937"/>
      <c r="AK32" s="937"/>
      <c r="AL32" s="937"/>
      <c r="AM32" s="937"/>
      <c r="AN32" s="937"/>
      <c r="AO32" s="937"/>
      <c r="AP32" s="937"/>
      <c r="AQ32" s="937"/>
      <c r="AR32" s="937"/>
      <c r="AS32" s="937"/>
      <c r="AT32" s="937"/>
      <c r="AU32" s="937"/>
      <c r="AV32" s="937"/>
    </row>
    <row r="33" spans="12:48" ht="20.100000000000001" customHeight="1">
      <c r="L33" s="973"/>
      <c r="M33" s="965"/>
      <c r="U33" s="156" t="s">
        <v>113</v>
      </c>
      <c r="V33" s="160">
        <f>W33+X33+Y33</f>
        <v>0</v>
      </c>
      <c r="W33" s="169">
        <v>0</v>
      </c>
      <c r="X33" s="169"/>
      <c r="Y33" s="169"/>
      <c r="Z33" s="153"/>
      <c r="AA33" s="937"/>
      <c r="AB33" s="156" t="s">
        <v>113</v>
      </c>
      <c r="AC33" s="160">
        <f>AD33+AE33+AF33</f>
        <v>0</v>
      </c>
      <c r="AD33" s="169">
        <v>0</v>
      </c>
      <c r="AE33" s="169"/>
      <c r="AF33" s="169"/>
      <c r="AG33" s="153"/>
      <c r="AH33" s="937"/>
      <c r="AI33" s="937"/>
      <c r="AJ33" s="937"/>
      <c r="AK33" s="937"/>
      <c r="AL33" s="937"/>
      <c r="AM33" s="937"/>
      <c r="AN33" s="937"/>
      <c r="AO33" s="937"/>
      <c r="AP33" s="937"/>
      <c r="AQ33" s="937"/>
      <c r="AR33" s="937"/>
      <c r="AS33" s="937"/>
      <c r="AT33" s="937"/>
      <c r="AU33" s="937"/>
      <c r="AV33" s="937"/>
    </row>
    <row r="34" spans="12:48" ht="20.100000000000001" customHeight="1">
      <c r="U34" s="156" t="s">
        <v>114</v>
      </c>
      <c r="V34" s="160">
        <f>W34+X34+Y34</f>
        <v>160769</v>
      </c>
      <c r="W34" s="169">
        <v>24544</v>
      </c>
      <c r="X34" s="169">
        <v>55065</v>
      </c>
      <c r="Y34" s="169">
        <v>81160</v>
      </c>
      <c r="Z34" s="153"/>
      <c r="AA34" s="937"/>
      <c r="AB34" s="156" t="s">
        <v>114</v>
      </c>
      <c r="AC34" s="160">
        <f>AD34+AE34+AF34</f>
        <v>160769</v>
      </c>
      <c r="AD34" s="169">
        <v>24544</v>
      </c>
      <c r="AE34" s="169">
        <v>55065</v>
      </c>
      <c r="AF34" s="169">
        <v>81160</v>
      </c>
      <c r="AG34" s="153"/>
      <c r="AH34" s="937"/>
      <c r="AI34" s="937"/>
      <c r="AJ34" s="937"/>
      <c r="AK34" s="937"/>
      <c r="AL34" s="937"/>
      <c r="AM34" s="937"/>
      <c r="AN34" s="937"/>
      <c r="AO34" s="937"/>
      <c r="AP34" s="937"/>
      <c r="AQ34" s="937"/>
      <c r="AR34" s="937"/>
      <c r="AS34" s="937"/>
      <c r="AT34" s="937"/>
      <c r="AU34" s="937"/>
      <c r="AV34" s="937"/>
    </row>
    <row r="35" spans="12:48" ht="20.100000000000001" customHeight="1">
      <c r="U35" s="170" t="s">
        <v>115</v>
      </c>
      <c r="V35" s="160">
        <f>W35+X35+Y35</f>
        <v>495103</v>
      </c>
      <c r="W35" s="154">
        <v>70874</v>
      </c>
      <c r="X35" s="154">
        <v>165072</v>
      </c>
      <c r="Y35" s="154">
        <v>259157</v>
      </c>
      <c r="Z35" s="153"/>
      <c r="AA35" s="937"/>
      <c r="AB35" s="170" t="s">
        <v>115</v>
      </c>
      <c r="AC35" s="160">
        <f>AD35+AE35+AF35</f>
        <v>495103</v>
      </c>
      <c r="AD35" s="154">
        <v>70874</v>
      </c>
      <c r="AE35" s="154">
        <v>165072</v>
      </c>
      <c r="AF35" s="154">
        <v>259157</v>
      </c>
      <c r="AG35" s="153"/>
      <c r="AH35" s="937"/>
      <c r="AI35" s="937"/>
      <c r="AJ35" s="937"/>
      <c r="AK35" s="937"/>
      <c r="AL35" s="937"/>
      <c r="AM35" s="937"/>
      <c r="AN35" s="937"/>
      <c r="AO35" s="937"/>
      <c r="AP35" s="937"/>
      <c r="AQ35" s="937"/>
      <c r="AR35" s="937"/>
      <c r="AS35" s="937"/>
      <c r="AT35" s="937"/>
      <c r="AU35" s="937"/>
      <c r="AV35" s="937"/>
    </row>
    <row r="36" spans="12:48" ht="14.25" thickBot="1">
      <c r="U36" s="171" t="s">
        <v>116</v>
      </c>
      <c r="V36" s="172">
        <f>W36+X36+Y36</f>
        <v>18822</v>
      </c>
      <c r="W36" s="173">
        <v>3799</v>
      </c>
      <c r="X36" s="173">
        <v>7304</v>
      </c>
      <c r="Y36" s="173">
        <v>7719</v>
      </c>
      <c r="Z36" s="174"/>
      <c r="AA36" s="937"/>
      <c r="AB36" s="171" t="s">
        <v>116</v>
      </c>
      <c r="AC36" s="172">
        <f>AD36+AE36+AF36</f>
        <v>18822</v>
      </c>
      <c r="AD36" s="173">
        <v>3799</v>
      </c>
      <c r="AE36" s="173">
        <v>7304</v>
      </c>
      <c r="AF36" s="173">
        <v>7719</v>
      </c>
      <c r="AG36" s="174"/>
      <c r="AH36" s="937"/>
      <c r="AI36" s="937"/>
      <c r="AJ36" s="937"/>
      <c r="AK36" s="937"/>
      <c r="AL36" s="937"/>
      <c r="AM36" s="937"/>
      <c r="AN36" s="937"/>
      <c r="AO36" s="937"/>
      <c r="AP36" s="937"/>
      <c r="AQ36" s="937"/>
      <c r="AR36" s="937"/>
      <c r="AS36" s="937"/>
      <c r="AT36" s="937"/>
      <c r="AU36" s="937"/>
      <c r="AV36" s="937"/>
    </row>
    <row r="37" spans="12:48">
      <c r="W37" s="34"/>
    </row>
    <row r="38" spans="12:48">
      <c r="W38" s="34"/>
    </row>
  </sheetData>
  <mergeCells count="32">
    <mergeCell ref="AB4:AB5"/>
    <mergeCell ref="AC4:AF4"/>
    <mergeCell ref="AG4:AG5"/>
    <mergeCell ref="AB11:AB12"/>
    <mergeCell ref="AC11:AF11"/>
    <mergeCell ref="AG11:AG12"/>
    <mergeCell ref="E31:F31"/>
    <mergeCell ref="AX2:BB2"/>
    <mergeCell ref="U2:Z2"/>
    <mergeCell ref="C26:M26"/>
    <mergeCell ref="Q22:R22"/>
    <mergeCell ref="Q21:R21"/>
    <mergeCell ref="A2:R2"/>
    <mergeCell ref="A9:B9"/>
    <mergeCell ref="A12:B12"/>
    <mergeCell ref="N24:P24"/>
    <mergeCell ref="C15:K15"/>
    <mergeCell ref="A18:B18"/>
    <mergeCell ref="A19:B19"/>
    <mergeCell ref="U4:U5"/>
    <mergeCell ref="V4:Y4"/>
    <mergeCell ref="Z4:Z5"/>
    <mergeCell ref="Z11:Z12"/>
    <mergeCell ref="O14:R14"/>
    <mergeCell ref="D19:K19"/>
    <mergeCell ref="U11:U12"/>
    <mergeCell ref="V11:Y11"/>
    <mergeCell ref="A11:B11"/>
    <mergeCell ref="A7:B7"/>
    <mergeCell ref="A10:B10"/>
    <mergeCell ref="A8:B8"/>
    <mergeCell ref="D18:K18"/>
  </mergeCells>
  <phoneticPr fontId="9" type="noConversion"/>
  <printOptions horizontalCentered="1"/>
  <pageMargins left="0.75" right="0.66" top="1" bottom="1" header="0.5" footer="0.5"/>
  <pageSetup paperSize="9" scale="88" orientation="landscape" r:id="rId1"/>
  <headerFooter alignWithMargins="0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3" tint="0.79998168889431442"/>
  </sheetPr>
  <dimension ref="A1:P34"/>
  <sheetViews>
    <sheetView view="pageBreakPreview" zoomScaleNormal="100" zoomScaleSheetLayoutView="100" workbookViewId="0">
      <selection activeCell="B38" sqref="B38"/>
    </sheetView>
  </sheetViews>
  <sheetFormatPr defaultRowHeight="13.5"/>
  <cols>
    <col min="1" max="1" width="20.77734375" customWidth="1"/>
    <col min="2" max="9" width="8.77734375" customWidth="1"/>
    <col min="10" max="10" width="10.109375" customWidth="1"/>
    <col min="11" max="11" width="8.77734375" customWidth="1"/>
    <col min="12" max="12" width="7.109375" bestFit="1" customWidth="1"/>
    <col min="14" max="14" width="10.5546875" bestFit="1" customWidth="1"/>
  </cols>
  <sheetData>
    <row r="1" spans="1:12" s="217" customFormat="1" ht="24.6" customHeight="1" thickBot="1">
      <c r="A1" s="215" t="s">
        <v>1006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</row>
    <row r="2" spans="1:12">
      <c r="A2" s="211" t="s">
        <v>141</v>
      </c>
      <c r="B2" s="13"/>
      <c r="C2" s="13"/>
      <c r="D2" s="13"/>
      <c r="E2" s="13"/>
      <c r="F2" s="13"/>
      <c r="G2" s="13"/>
      <c r="H2" s="13"/>
      <c r="I2" s="13"/>
      <c r="J2" s="212" t="s">
        <v>142</v>
      </c>
      <c r="K2" s="1052">
        <f>'1. 용역비 산출내역'!F9*1000</f>
        <v>45345000</v>
      </c>
      <c r="L2" s="1053"/>
    </row>
    <row r="3" spans="1:12">
      <c r="A3" s="211" t="s">
        <v>136</v>
      </c>
      <c r="B3" s="13"/>
      <c r="C3" s="13"/>
      <c r="D3" s="13"/>
      <c r="E3" s="13"/>
      <c r="F3" s="13"/>
      <c r="G3" s="13"/>
      <c r="H3" s="13"/>
      <c r="I3" s="13"/>
      <c r="J3" s="213" t="s">
        <v>12</v>
      </c>
      <c r="K3" s="1054">
        <f>B26</f>
        <v>0.746</v>
      </c>
      <c r="L3" s="1055"/>
    </row>
    <row r="4" spans="1:12">
      <c r="A4" s="211" t="s">
        <v>137</v>
      </c>
      <c r="B4" s="13"/>
      <c r="C4" s="13"/>
      <c r="D4" s="13"/>
      <c r="E4" s="13"/>
      <c r="F4" s="13"/>
      <c r="G4" s="13"/>
      <c r="H4" s="13"/>
      <c r="I4" s="13"/>
      <c r="J4" s="213" t="s">
        <v>13</v>
      </c>
      <c r="K4" s="1054">
        <f>C26</f>
        <v>0.11799999999999999</v>
      </c>
      <c r="L4" s="1055"/>
    </row>
    <row r="5" spans="1:12">
      <c r="A5" s="2" t="s">
        <v>36</v>
      </c>
      <c r="B5" s="13"/>
      <c r="C5" s="13"/>
      <c r="D5" s="13"/>
      <c r="E5" s="13"/>
      <c r="F5" s="13"/>
      <c r="G5" s="13"/>
      <c r="H5" s="13"/>
      <c r="I5" s="13"/>
      <c r="J5" s="213" t="s">
        <v>138</v>
      </c>
      <c r="K5" s="1056">
        <v>0</v>
      </c>
      <c r="L5" s="1057"/>
    </row>
    <row r="6" spans="1:12" ht="14.25" thickBot="1">
      <c r="A6" s="13"/>
      <c r="B6" s="13"/>
      <c r="C6" s="13"/>
      <c r="D6" s="13"/>
      <c r="E6" s="13"/>
      <c r="F6" s="13"/>
      <c r="G6" s="13"/>
      <c r="H6" s="13"/>
      <c r="I6" s="13"/>
      <c r="J6" s="214" t="s">
        <v>144</v>
      </c>
      <c r="K6" s="1058">
        <f>ROUNDDOWN(K2*(K3/100+K4/100*K5/365),-3)/1000-1</f>
        <v>337</v>
      </c>
      <c r="L6" s="1059"/>
    </row>
    <row r="7" spans="1:12" ht="24.6" customHeight="1">
      <c r="A7" s="22" t="s">
        <v>78</v>
      </c>
    </row>
    <row r="8" spans="1:12">
      <c r="A8" s="1060" t="s">
        <v>5</v>
      </c>
      <c r="B8" s="1063" t="s">
        <v>143</v>
      </c>
      <c r="C8" s="1064"/>
      <c r="D8" s="1064"/>
      <c r="E8" s="1064"/>
      <c r="F8" s="1064"/>
      <c r="G8" s="1064"/>
      <c r="H8" s="1064"/>
      <c r="I8" s="1064"/>
      <c r="J8" s="1064"/>
      <c r="K8" s="1065"/>
      <c r="L8" s="1060" t="s">
        <v>6</v>
      </c>
    </row>
    <row r="9" spans="1:12">
      <c r="A9" s="1061"/>
      <c r="B9" s="1066" t="s">
        <v>7</v>
      </c>
      <c r="C9" s="1067"/>
      <c r="D9" s="1066" t="s">
        <v>8</v>
      </c>
      <c r="E9" s="1067"/>
      <c r="F9" s="1066" t="s">
        <v>9</v>
      </c>
      <c r="G9" s="1067"/>
      <c r="H9" s="1066" t="s">
        <v>10</v>
      </c>
      <c r="I9" s="1067"/>
      <c r="J9" s="1066" t="s">
        <v>11</v>
      </c>
      <c r="K9" s="1067"/>
      <c r="L9" s="1061"/>
    </row>
    <row r="10" spans="1:12">
      <c r="A10" s="1062"/>
      <c r="B10" s="12" t="s">
        <v>12</v>
      </c>
      <c r="C10" s="11" t="s">
        <v>13</v>
      </c>
      <c r="D10" s="1" t="s">
        <v>12</v>
      </c>
      <c r="E10" s="10" t="s">
        <v>13</v>
      </c>
      <c r="F10" s="12" t="s">
        <v>12</v>
      </c>
      <c r="G10" s="11" t="s">
        <v>13</v>
      </c>
      <c r="H10" s="1" t="s">
        <v>12</v>
      </c>
      <c r="I10" s="10" t="s">
        <v>13</v>
      </c>
      <c r="J10" s="12" t="s">
        <v>12</v>
      </c>
      <c r="K10" s="11" t="s">
        <v>13</v>
      </c>
      <c r="L10" s="1062"/>
    </row>
    <row r="11" spans="1:12" ht="15" customHeight="1">
      <c r="A11" s="8" t="s">
        <v>14</v>
      </c>
      <c r="B11" s="54">
        <v>0.68400000000000005</v>
      </c>
      <c r="C11" s="55">
        <v>0.109</v>
      </c>
      <c r="D11" s="56">
        <v>0.66300000000000003</v>
      </c>
      <c r="E11" s="57">
        <v>0.106</v>
      </c>
      <c r="F11" s="54">
        <v>0.64200000000000002</v>
      </c>
      <c r="G11" s="55">
        <v>0.10199999999999999</v>
      </c>
      <c r="H11" s="56">
        <v>0.622</v>
      </c>
      <c r="I11" s="57">
        <v>0.1</v>
      </c>
      <c r="J11" s="54">
        <v>0.60099999999999998</v>
      </c>
      <c r="K11" s="55">
        <v>9.6000000000000002E-2</v>
      </c>
      <c r="L11" s="9">
        <v>3</v>
      </c>
    </row>
    <row r="12" spans="1:12" ht="15" customHeight="1">
      <c r="A12" s="8" t="s">
        <v>15</v>
      </c>
      <c r="B12" s="58">
        <v>0.77400000000000002</v>
      </c>
      <c r="C12" s="59">
        <v>0.123</v>
      </c>
      <c r="D12" s="60">
        <v>0.752</v>
      </c>
      <c r="E12" s="61">
        <v>0.12</v>
      </c>
      <c r="F12" s="58">
        <v>0.72799999999999998</v>
      </c>
      <c r="G12" s="59">
        <v>0.11700000000000001</v>
      </c>
      <c r="H12" s="60">
        <v>0.70399999999999996</v>
      </c>
      <c r="I12" s="61">
        <v>0.112</v>
      </c>
      <c r="J12" s="58">
        <v>0.68100000000000005</v>
      </c>
      <c r="K12" s="59">
        <v>0.109</v>
      </c>
      <c r="L12" s="7">
        <v>5</v>
      </c>
    </row>
    <row r="13" spans="1:12" ht="15" customHeight="1">
      <c r="A13" s="939" t="s">
        <v>16</v>
      </c>
      <c r="B13" s="82">
        <v>0.85499999999999998</v>
      </c>
      <c r="C13" s="83">
        <v>0.13600000000000001</v>
      </c>
      <c r="D13" s="80">
        <v>0.82899999999999996</v>
      </c>
      <c r="E13" s="81">
        <v>0.13200000000000001</v>
      </c>
      <c r="F13" s="82">
        <v>0.80300000000000005</v>
      </c>
      <c r="G13" s="83">
        <v>0.128</v>
      </c>
      <c r="H13" s="80">
        <v>0.77800000000000002</v>
      </c>
      <c r="I13" s="81">
        <v>0.124</v>
      </c>
      <c r="J13" s="82">
        <v>0.752</v>
      </c>
      <c r="K13" s="83">
        <v>0.12</v>
      </c>
      <c r="L13" s="940">
        <v>5</v>
      </c>
    </row>
    <row r="14" spans="1:12" ht="15" customHeight="1">
      <c r="A14" s="8" t="s">
        <v>17</v>
      </c>
      <c r="B14" s="58">
        <v>0.61499999999999999</v>
      </c>
      <c r="C14" s="59">
        <v>9.8000000000000004E-2</v>
      </c>
      <c r="D14" s="60">
        <v>0.59599999999999997</v>
      </c>
      <c r="E14" s="61">
        <v>9.6000000000000002E-2</v>
      </c>
      <c r="F14" s="58">
        <v>0.57799999999999996</v>
      </c>
      <c r="G14" s="59">
        <v>9.1999999999999998E-2</v>
      </c>
      <c r="H14" s="60">
        <v>0.56000000000000005</v>
      </c>
      <c r="I14" s="61">
        <v>8.8999999999999996E-2</v>
      </c>
      <c r="J14" s="58">
        <v>0.54100000000000004</v>
      </c>
      <c r="K14" s="59">
        <v>8.6999999999999994E-2</v>
      </c>
      <c r="L14" s="7">
        <v>3</v>
      </c>
    </row>
    <row r="15" spans="1:12" ht="15" customHeight="1">
      <c r="A15" s="8" t="s">
        <v>18</v>
      </c>
      <c r="B15" s="58">
        <v>0.61499999999999999</v>
      </c>
      <c r="C15" s="59">
        <v>9.8000000000000004E-2</v>
      </c>
      <c r="D15" s="60">
        <v>0.59599999999999997</v>
      </c>
      <c r="E15" s="61">
        <v>9.6000000000000002E-2</v>
      </c>
      <c r="F15" s="58">
        <v>0.57799999999999996</v>
      </c>
      <c r="G15" s="59">
        <v>9.1999999999999998E-2</v>
      </c>
      <c r="H15" s="60">
        <v>0.56000000000000005</v>
      </c>
      <c r="I15" s="61">
        <v>8.8999999999999996E-2</v>
      </c>
      <c r="J15" s="58">
        <v>0.54100000000000004</v>
      </c>
      <c r="K15" s="59">
        <v>8.6999999999999994E-2</v>
      </c>
      <c r="L15" s="7">
        <v>3</v>
      </c>
    </row>
    <row r="16" spans="1:12" ht="15" customHeight="1">
      <c r="A16" s="8" t="s">
        <v>19</v>
      </c>
      <c r="B16" s="58">
        <v>0.69699999999999995</v>
      </c>
      <c r="C16" s="59">
        <v>0.111</v>
      </c>
      <c r="D16" s="60">
        <v>0.67600000000000005</v>
      </c>
      <c r="E16" s="61">
        <v>0.108</v>
      </c>
      <c r="F16" s="58">
        <v>0.65400000000000003</v>
      </c>
      <c r="G16" s="59">
        <v>0.105</v>
      </c>
      <c r="H16" s="60">
        <v>0.63400000000000001</v>
      </c>
      <c r="I16" s="61">
        <v>0.10100000000000001</v>
      </c>
      <c r="J16" s="58">
        <v>0.61399999999999999</v>
      </c>
      <c r="K16" s="59">
        <v>9.7000000000000003E-2</v>
      </c>
      <c r="L16" s="7">
        <v>5</v>
      </c>
    </row>
    <row r="17" spans="1:12" ht="15" customHeight="1">
      <c r="A17" s="8" t="s">
        <v>20</v>
      </c>
      <c r="B17" s="58">
        <v>0.69699999999999995</v>
      </c>
      <c r="C17" s="59">
        <v>0.111</v>
      </c>
      <c r="D17" s="60">
        <v>0.67600000000000005</v>
      </c>
      <c r="E17" s="61">
        <v>0.108</v>
      </c>
      <c r="F17" s="58">
        <v>0.65400000000000003</v>
      </c>
      <c r="G17" s="59">
        <v>0.105</v>
      </c>
      <c r="H17" s="60">
        <v>0.63400000000000001</v>
      </c>
      <c r="I17" s="61">
        <v>0.10100000000000001</v>
      </c>
      <c r="J17" s="58">
        <v>0.61399999999999999</v>
      </c>
      <c r="K17" s="59">
        <v>9.7000000000000003E-2</v>
      </c>
      <c r="L17" s="7">
        <v>5</v>
      </c>
    </row>
    <row r="18" spans="1:12" ht="15" customHeight="1">
      <c r="A18" s="8" t="s">
        <v>21</v>
      </c>
      <c r="B18" s="58">
        <v>0.54700000000000004</v>
      </c>
      <c r="C18" s="59">
        <v>8.6999999999999994E-2</v>
      </c>
      <c r="D18" s="60">
        <v>0.53</v>
      </c>
      <c r="E18" s="61">
        <v>8.5000000000000006E-2</v>
      </c>
      <c r="F18" s="58">
        <v>0.51400000000000001</v>
      </c>
      <c r="G18" s="59">
        <v>8.3000000000000004E-2</v>
      </c>
      <c r="H18" s="60">
        <v>0.498</v>
      </c>
      <c r="I18" s="61">
        <v>7.9000000000000001E-2</v>
      </c>
      <c r="J18" s="58">
        <v>0.48099999999999998</v>
      </c>
      <c r="K18" s="59">
        <v>7.6999999999999999E-2</v>
      </c>
      <c r="L18" s="7">
        <v>3</v>
      </c>
    </row>
    <row r="19" spans="1:12" ht="15" customHeight="1">
      <c r="A19" s="8" t="s">
        <v>22</v>
      </c>
      <c r="B19" s="58">
        <v>0.85499999999999998</v>
      </c>
      <c r="C19" s="59">
        <v>0.13600000000000001</v>
      </c>
      <c r="D19" s="60">
        <v>0.82899999999999996</v>
      </c>
      <c r="E19" s="61">
        <v>0.13200000000000001</v>
      </c>
      <c r="F19" s="58">
        <v>0.80300000000000005</v>
      </c>
      <c r="G19" s="59">
        <v>0.128</v>
      </c>
      <c r="H19" s="60">
        <v>0.77800000000000002</v>
      </c>
      <c r="I19" s="61">
        <v>0.124</v>
      </c>
      <c r="J19" s="58">
        <v>0.752</v>
      </c>
      <c r="K19" s="59">
        <v>0.12</v>
      </c>
      <c r="L19" s="7">
        <v>4</v>
      </c>
    </row>
    <row r="20" spans="1:12" ht="15" customHeight="1">
      <c r="A20" s="8" t="s">
        <v>23</v>
      </c>
      <c r="B20" s="58">
        <v>0.85499999999999998</v>
      </c>
      <c r="C20" s="59">
        <v>0.13600000000000001</v>
      </c>
      <c r="D20" s="60">
        <v>0.82899999999999996</v>
      </c>
      <c r="E20" s="61">
        <v>0.13200000000000001</v>
      </c>
      <c r="F20" s="58">
        <v>0.80300000000000005</v>
      </c>
      <c r="G20" s="59">
        <v>0.128</v>
      </c>
      <c r="H20" s="60">
        <v>0.77800000000000002</v>
      </c>
      <c r="I20" s="61">
        <v>0.124</v>
      </c>
      <c r="J20" s="58">
        <v>0.752</v>
      </c>
      <c r="K20" s="59">
        <v>0.12</v>
      </c>
      <c r="L20" s="7">
        <v>4</v>
      </c>
    </row>
    <row r="21" spans="1:12" ht="15" customHeight="1">
      <c r="A21" s="8" t="s">
        <v>24</v>
      </c>
      <c r="B21" s="58">
        <v>0.72899999999999998</v>
      </c>
      <c r="C21" s="59">
        <v>0.11700000000000001</v>
      </c>
      <c r="D21" s="60">
        <v>0.70799999999999996</v>
      </c>
      <c r="E21" s="61">
        <v>0.112</v>
      </c>
      <c r="F21" s="58">
        <v>0.68500000000000005</v>
      </c>
      <c r="G21" s="59">
        <v>0.109</v>
      </c>
      <c r="H21" s="60">
        <v>0.66300000000000003</v>
      </c>
      <c r="I21" s="61">
        <v>0.106</v>
      </c>
      <c r="J21" s="58">
        <v>0.64100000000000001</v>
      </c>
      <c r="K21" s="59">
        <v>0.10199999999999999</v>
      </c>
      <c r="L21" s="7">
        <v>3</v>
      </c>
    </row>
    <row r="22" spans="1:12" ht="15" customHeight="1">
      <c r="A22" s="8" t="s">
        <v>25</v>
      </c>
      <c r="B22" s="58">
        <v>0.94799999999999995</v>
      </c>
      <c r="C22" s="59">
        <v>0.15</v>
      </c>
      <c r="D22" s="60">
        <v>0.91900000000000004</v>
      </c>
      <c r="E22" s="61">
        <v>0.14599999999999999</v>
      </c>
      <c r="F22" s="58">
        <v>0.89100000000000001</v>
      </c>
      <c r="G22" s="59">
        <v>0.14199999999999999</v>
      </c>
      <c r="H22" s="60">
        <v>0.86199999999999999</v>
      </c>
      <c r="I22" s="61">
        <v>0.13800000000000001</v>
      </c>
      <c r="J22" s="58">
        <v>0.83299999999999996</v>
      </c>
      <c r="K22" s="59">
        <v>0.13300000000000001</v>
      </c>
      <c r="L22" s="7">
        <v>2</v>
      </c>
    </row>
    <row r="23" spans="1:12" ht="15" customHeight="1">
      <c r="A23" s="8" t="s">
        <v>26</v>
      </c>
      <c r="B23" s="58">
        <v>0.746</v>
      </c>
      <c r="C23" s="59">
        <v>0.11799999999999999</v>
      </c>
      <c r="D23" s="60">
        <v>0.72299999999999998</v>
      </c>
      <c r="E23" s="61">
        <v>0.115</v>
      </c>
      <c r="F23" s="58">
        <v>0.70099999999999996</v>
      </c>
      <c r="G23" s="59">
        <v>0.112</v>
      </c>
      <c r="H23" s="60">
        <v>0.67900000000000005</v>
      </c>
      <c r="I23" s="61">
        <v>0.108</v>
      </c>
      <c r="J23" s="58">
        <v>0.65600000000000003</v>
      </c>
      <c r="K23" s="59">
        <v>0.105</v>
      </c>
      <c r="L23" s="7">
        <v>2</v>
      </c>
    </row>
    <row r="24" spans="1:12" ht="15" customHeight="1">
      <c r="A24" s="8" t="s">
        <v>27</v>
      </c>
      <c r="B24" s="62">
        <v>0.746</v>
      </c>
      <c r="C24" s="63">
        <v>0.11799999999999999</v>
      </c>
      <c r="D24" s="60">
        <v>0.72299999999999998</v>
      </c>
      <c r="E24" s="61">
        <v>0.115</v>
      </c>
      <c r="F24" s="58">
        <v>0.70099999999999996</v>
      </c>
      <c r="G24" s="59">
        <v>0.112</v>
      </c>
      <c r="H24" s="60">
        <v>0.67900000000000005</v>
      </c>
      <c r="I24" s="61">
        <v>0.108</v>
      </c>
      <c r="J24" s="58">
        <v>0.65600000000000003</v>
      </c>
      <c r="K24" s="59">
        <v>0.105</v>
      </c>
      <c r="L24" s="7">
        <v>2</v>
      </c>
    </row>
    <row r="25" spans="1:12" ht="15" customHeight="1">
      <c r="A25" s="975" t="s">
        <v>28</v>
      </c>
      <c r="B25" s="976">
        <v>0.79900000000000004</v>
      </c>
      <c r="C25" s="977">
        <v>0.127</v>
      </c>
      <c r="D25" s="84">
        <v>0.77500000000000002</v>
      </c>
      <c r="E25" s="85">
        <v>0.123</v>
      </c>
      <c r="F25" s="86">
        <v>0.752</v>
      </c>
      <c r="G25" s="87">
        <v>0.12</v>
      </c>
      <c r="H25" s="84">
        <v>0.72699999999999998</v>
      </c>
      <c r="I25" s="85">
        <v>0.11700000000000001</v>
      </c>
      <c r="J25" s="86">
        <v>0.70299999999999996</v>
      </c>
      <c r="K25" s="87">
        <v>0.112</v>
      </c>
      <c r="L25" s="978">
        <v>3</v>
      </c>
    </row>
    <row r="26" spans="1:12" s="53" customFormat="1" ht="15" customHeight="1">
      <c r="A26" s="358" t="s">
        <v>29</v>
      </c>
      <c r="B26" s="359">
        <v>0.746</v>
      </c>
      <c r="C26" s="360">
        <v>0.11799999999999999</v>
      </c>
      <c r="D26" s="64">
        <v>0.72299999999999998</v>
      </c>
      <c r="E26" s="65">
        <v>0.115</v>
      </c>
      <c r="F26" s="66">
        <v>0.70099999999999996</v>
      </c>
      <c r="G26" s="67">
        <v>0.112</v>
      </c>
      <c r="H26" s="66">
        <v>0.67900000000000005</v>
      </c>
      <c r="I26" s="67">
        <v>0.108</v>
      </c>
      <c r="J26" s="66">
        <v>0.65600000000000003</v>
      </c>
      <c r="K26" s="68">
        <v>0.105</v>
      </c>
      <c r="L26" s="361">
        <v>2</v>
      </c>
    </row>
    <row r="27" spans="1:12" ht="15" customHeight="1">
      <c r="A27" s="8" t="s">
        <v>30</v>
      </c>
      <c r="B27" s="58">
        <v>0.41</v>
      </c>
      <c r="C27" s="59">
        <v>6.5000000000000002E-2</v>
      </c>
      <c r="D27" s="69">
        <v>0.39800000000000002</v>
      </c>
      <c r="E27" s="70">
        <v>6.3E-2</v>
      </c>
      <c r="F27" s="71">
        <v>0.38600000000000001</v>
      </c>
      <c r="G27" s="72">
        <v>6.0999999999999999E-2</v>
      </c>
      <c r="H27" s="73">
        <v>0.373</v>
      </c>
      <c r="I27" s="74">
        <v>0.06</v>
      </c>
      <c r="J27" s="75">
        <v>0.36099999999999999</v>
      </c>
      <c r="K27" s="72">
        <v>5.7000000000000002E-2</v>
      </c>
      <c r="L27" s="6">
        <v>3</v>
      </c>
    </row>
    <row r="28" spans="1:12" ht="15" customHeight="1">
      <c r="A28" s="5" t="s">
        <v>31</v>
      </c>
      <c r="B28" s="75">
        <v>0.41</v>
      </c>
      <c r="C28" s="72">
        <v>6.5000000000000002E-2</v>
      </c>
      <c r="D28" s="73">
        <v>0.39800000000000002</v>
      </c>
      <c r="E28" s="74">
        <v>6.3E-2</v>
      </c>
      <c r="F28" s="58">
        <v>0.38600000000000001</v>
      </c>
      <c r="G28" s="59">
        <v>6.0999999999999999E-2</v>
      </c>
      <c r="H28" s="60">
        <v>0.373</v>
      </c>
      <c r="I28" s="61">
        <v>0.06</v>
      </c>
      <c r="J28" s="58">
        <v>0.36099999999999999</v>
      </c>
      <c r="K28" s="59">
        <v>5.7000000000000002E-2</v>
      </c>
      <c r="L28" s="7">
        <v>2</v>
      </c>
    </row>
    <row r="29" spans="1:12" ht="15" customHeight="1">
      <c r="A29" s="8" t="s">
        <v>32</v>
      </c>
      <c r="B29" s="58">
        <v>0.49199999999999999</v>
      </c>
      <c r="C29" s="59">
        <v>7.8E-2</v>
      </c>
      <c r="D29" s="60">
        <v>0.47699999999999998</v>
      </c>
      <c r="E29" s="61">
        <v>7.5999999999999998E-2</v>
      </c>
      <c r="F29" s="58">
        <v>0.46200000000000002</v>
      </c>
      <c r="G29" s="59">
        <v>7.3999999999999996E-2</v>
      </c>
      <c r="H29" s="60">
        <v>0.44700000000000001</v>
      </c>
      <c r="I29" s="61">
        <v>7.1999999999999995E-2</v>
      </c>
      <c r="J29" s="58">
        <v>0.433</v>
      </c>
      <c r="K29" s="59">
        <v>6.9000000000000006E-2</v>
      </c>
      <c r="L29" s="7">
        <v>3</v>
      </c>
    </row>
    <row r="30" spans="1:12" ht="15" customHeight="1">
      <c r="A30" s="8" t="s">
        <v>33</v>
      </c>
      <c r="B30" s="58">
        <v>0.51100000000000001</v>
      </c>
      <c r="C30" s="59">
        <v>8.2000000000000003E-2</v>
      </c>
      <c r="D30" s="60">
        <v>0.495</v>
      </c>
      <c r="E30" s="61">
        <v>7.9000000000000001E-2</v>
      </c>
      <c r="F30" s="58">
        <v>0.47899999999999998</v>
      </c>
      <c r="G30" s="59">
        <v>7.5999999999999998E-2</v>
      </c>
      <c r="H30" s="60">
        <v>0.46400000000000002</v>
      </c>
      <c r="I30" s="61">
        <v>7.3999999999999996E-2</v>
      </c>
      <c r="J30" s="58">
        <v>0.44900000000000001</v>
      </c>
      <c r="K30" s="59">
        <v>7.1999999999999995E-2</v>
      </c>
      <c r="L30" s="7">
        <v>2</v>
      </c>
    </row>
    <row r="31" spans="1:12" ht="15" customHeight="1">
      <c r="A31" s="8" t="s">
        <v>34</v>
      </c>
      <c r="B31" s="58">
        <v>0.51100000000000001</v>
      </c>
      <c r="C31" s="59">
        <v>8.2000000000000003E-2</v>
      </c>
      <c r="D31" s="60">
        <v>0.495</v>
      </c>
      <c r="E31" s="61">
        <v>7.9000000000000001E-2</v>
      </c>
      <c r="F31" s="58">
        <v>0.47899999999999998</v>
      </c>
      <c r="G31" s="59">
        <v>7.5999999999999998E-2</v>
      </c>
      <c r="H31" s="60">
        <v>0.46400000000000002</v>
      </c>
      <c r="I31" s="61">
        <v>7.3999999999999996E-2</v>
      </c>
      <c r="J31" s="58">
        <v>0.44900000000000001</v>
      </c>
      <c r="K31" s="59">
        <v>7.1999999999999995E-2</v>
      </c>
      <c r="L31" s="7">
        <v>2</v>
      </c>
    </row>
    <row r="32" spans="1:12" ht="15" customHeight="1">
      <c r="A32" s="4" t="s">
        <v>35</v>
      </c>
      <c r="B32" s="76">
        <v>0.52900000000000003</v>
      </c>
      <c r="C32" s="77">
        <v>8.5000000000000006E-2</v>
      </c>
      <c r="D32" s="78">
        <v>0.51300000000000001</v>
      </c>
      <c r="E32" s="79">
        <v>8.2000000000000003E-2</v>
      </c>
      <c r="F32" s="76">
        <v>0.497</v>
      </c>
      <c r="G32" s="77">
        <v>7.9000000000000001E-2</v>
      </c>
      <c r="H32" s="78">
        <v>0.48099999999999998</v>
      </c>
      <c r="I32" s="79">
        <v>7.6999999999999999E-2</v>
      </c>
      <c r="J32" s="76">
        <v>0.46600000000000003</v>
      </c>
      <c r="K32" s="77">
        <v>7.3999999999999996E-2</v>
      </c>
      <c r="L32" s="3">
        <v>3</v>
      </c>
    </row>
    <row r="33" spans="1:16">
      <c r="A33" s="2"/>
      <c r="B33" s="2"/>
    </row>
    <row r="34" spans="1:16">
      <c r="P34" t="s">
        <v>79</v>
      </c>
    </row>
  </sheetData>
  <mergeCells count="13">
    <mergeCell ref="A8:A10"/>
    <mergeCell ref="B8:K8"/>
    <mergeCell ref="L8:L10"/>
    <mergeCell ref="B9:C9"/>
    <mergeCell ref="D9:E9"/>
    <mergeCell ref="F9:G9"/>
    <mergeCell ref="H9:I9"/>
    <mergeCell ref="J9:K9"/>
    <mergeCell ref="K2:L2"/>
    <mergeCell ref="K3:L3"/>
    <mergeCell ref="K4:L4"/>
    <mergeCell ref="K5:L5"/>
    <mergeCell ref="K6:L6"/>
  </mergeCells>
  <phoneticPr fontId="9" type="noConversion"/>
  <printOptions horizontalCentered="1"/>
  <pageMargins left="0.55118110236220474" right="0.55118110236220474" top="0.75" bottom="0.5" header="0.51181102362204722" footer="0.38"/>
  <pageSetup paperSize="9" orientation="landscape" verticalDpi="4294967294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3" tint="0.79998168889431442"/>
    <pageSetUpPr fitToPage="1"/>
  </sheetPr>
  <dimension ref="A1:J17"/>
  <sheetViews>
    <sheetView view="pageBreakPreview" topLeftCell="A3" zoomScaleNormal="100" zoomScaleSheetLayoutView="100" workbookViewId="0">
      <selection activeCell="D8" sqref="D8:D9"/>
    </sheetView>
  </sheetViews>
  <sheetFormatPr defaultRowHeight="13.5"/>
  <cols>
    <col min="1" max="1" width="11.109375" customWidth="1"/>
    <col min="2" max="2" width="11.88671875" customWidth="1"/>
    <col min="3" max="3" width="18.109375" customWidth="1"/>
    <col min="5" max="5" width="10.6640625" customWidth="1"/>
    <col min="6" max="6" width="11" customWidth="1"/>
    <col min="7" max="7" width="24.5546875" customWidth="1"/>
    <col min="8" max="8" width="11.21875" customWidth="1"/>
    <col min="9" max="9" width="14.5546875" customWidth="1"/>
    <col min="13" max="13" width="10.5546875" bestFit="1" customWidth="1"/>
    <col min="18" max="18" width="9.5546875" bestFit="1" customWidth="1"/>
  </cols>
  <sheetData>
    <row r="1" spans="1:10" hidden="1"/>
    <row r="2" spans="1:10" hidden="1">
      <c r="A2" s="14"/>
    </row>
    <row r="3" spans="1:10" ht="31.5" customHeight="1">
      <c r="A3" s="1072" t="s">
        <v>75</v>
      </c>
      <c r="B3" s="1072"/>
      <c r="C3" s="1072"/>
      <c r="D3" s="1072"/>
      <c r="E3" s="1072"/>
      <c r="F3" s="1072"/>
      <c r="G3" s="1072"/>
      <c r="H3" s="1072"/>
      <c r="I3" s="1072"/>
    </row>
    <row r="4" spans="1:10" ht="14.25" thickBot="1"/>
    <row r="5" spans="1:10" ht="30" customHeight="1">
      <c r="A5" s="1068" t="s">
        <v>46</v>
      </c>
      <c r="B5" s="1070" t="s">
        <v>57</v>
      </c>
      <c r="C5" s="1070" t="s">
        <v>47</v>
      </c>
      <c r="D5" s="1070" t="s">
        <v>48</v>
      </c>
      <c r="E5" s="1070"/>
      <c r="F5" s="1070"/>
      <c r="G5" s="1070"/>
      <c r="H5" s="1070"/>
      <c r="I5" s="1073" t="s">
        <v>76</v>
      </c>
    </row>
    <row r="6" spans="1:10" ht="30" customHeight="1">
      <c r="A6" s="1069"/>
      <c r="B6" s="1071"/>
      <c r="C6" s="1071"/>
      <c r="D6" s="15" t="s">
        <v>49</v>
      </c>
      <c r="E6" s="1071" t="s">
        <v>51</v>
      </c>
      <c r="F6" s="1071"/>
      <c r="G6" s="1071" t="s">
        <v>52</v>
      </c>
      <c r="H6" s="1071"/>
      <c r="I6" s="1074"/>
    </row>
    <row r="7" spans="1:10" ht="30" customHeight="1">
      <c r="A7" s="1069"/>
      <c r="B7" s="1071"/>
      <c r="C7" s="1071"/>
      <c r="D7" s="16" t="s">
        <v>50</v>
      </c>
      <c r="E7" s="17" t="s">
        <v>53</v>
      </c>
      <c r="F7" s="17" t="s">
        <v>54</v>
      </c>
      <c r="G7" s="17" t="s">
        <v>55</v>
      </c>
      <c r="H7" s="17" t="s">
        <v>56</v>
      </c>
      <c r="I7" s="1074"/>
    </row>
    <row r="8" spans="1:10" ht="30" customHeight="1">
      <c r="A8" s="1078" t="s">
        <v>1035</v>
      </c>
      <c r="B8" s="1079">
        <f>'2. 설계비 산출근거'!X13</f>
        <v>2021250</v>
      </c>
      <c r="C8" s="1081" t="s">
        <v>1005</v>
      </c>
      <c r="D8" s="1075">
        <f>E8+F8+G9+H8</f>
        <v>94</v>
      </c>
      <c r="E8" s="1076">
        <v>30</v>
      </c>
      <c r="F8" s="1076">
        <f>ROUND(E8*0.1,0)</f>
        <v>3</v>
      </c>
      <c r="G8" s="979" t="str">
        <f>"30일+("&amp;(E8+F8)&amp;"×0.75)"</f>
        <v>30일+(33×0.75)</v>
      </c>
      <c r="H8" s="1076">
        <f>ROUND(G9*0.1,0)</f>
        <v>6</v>
      </c>
      <c r="I8" s="1077" t="s">
        <v>1026</v>
      </c>
    </row>
    <row r="9" spans="1:10" ht="30" customHeight="1">
      <c r="A9" s="1078"/>
      <c r="B9" s="1080"/>
      <c r="C9" s="1082"/>
      <c r="D9" s="1075"/>
      <c r="E9" s="1076"/>
      <c r="F9" s="1076"/>
      <c r="G9" s="980">
        <f>ROUND(30+(E8+F8)*0.75,0)</f>
        <v>55</v>
      </c>
      <c r="H9" s="1076"/>
      <c r="I9" s="1077"/>
    </row>
    <row r="10" spans="1:10" ht="30" customHeight="1" thickBot="1">
      <c r="A10" s="18" t="s">
        <v>76</v>
      </c>
      <c r="B10" s="19"/>
      <c r="C10" s="19"/>
      <c r="D10" s="19"/>
      <c r="E10" s="19"/>
      <c r="F10" s="23" t="s">
        <v>1007</v>
      </c>
      <c r="G10" s="19"/>
      <c r="H10" s="23" t="s">
        <v>1008</v>
      </c>
      <c r="I10" s="20"/>
    </row>
    <row r="11" spans="1:10" ht="30" customHeight="1">
      <c r="A11" s="21" t="s">
        <v>438</v>
      </c>
      <c r="B11" s="21"/>
      <c r="C11" s="21"/>
      <c r="D11" s="21"/>
      <c r="E11" s="21"/>
      <c r="F11" s="21"/>
      <c r="G11" s="21"/>
      <c r="H11" s="21"/>
      <c r="I11" s="21"/>
      <c r="J11" s="21"/>
    </row>
    <row r="17" spans="7:8">
      <c r="G17" s="24"/>
      <c r="H17" s="24"/>
    </row>
  </sheetData>
  <mergeCells count="16">
    <mergeCell ref="D8:D9"/>
    <mergeCell ref="H8:H9"/>
    <mergeCell ref="I8:I9"/>
    <mergeCell ref="A8:A9"/>
    <mergeCell ref="B8:B9"/>
    <mergeCell ref="C8:C9"/>
    <mergeCell ref="E8:E9"/>
    <mergeCell ref="F8:F9"/>
    <mergeCell ref="A5:A7"/>
    <mergeCell ref="B5:B7"/>
    <mergeCell ref="C5:C7"/>
    <mergeCell ref="D5:H5"/>
    <mergeCell ref="A3:I3"/>
    <mergeCell ref="I5:I7"/>
    <mergeCell ref="E6:F6"/>
    <mergeCell ref="G6:H6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93" orientation="landscape" horizontalDpi="4294967294" verticalDpi="4294967294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A1"/>
  <sheetViews>
    <sheetView workbookViewId="0">
      <selection activeCell="A2" sqref="A2"/>
    </sheetView>
  </sheetViews>
  <sheetFormatPr defaultRowHeight="13.5"/>
  <sheetData/>
  <phoneticPr fontId="9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FB4FB-02B0-4287-A92B-EE9F72DE330D}">
  <sheetPr>
    <tabColor rgb="FFFFFF00"/>
    <pageSetUpPr fitToPage="1"/>
  </sheetPr>
  <dimension ref="A1:I31"/>
  <sheetViews>
    <sheetView view="pageBreakPreview" zoomScale="115" zoomScaleNormal="100" zoomScaleSheetLayoutView="115" workbookViewId="0">
      <selection activeCell="E4" sqref="E4"/>
    </sheetView>
  </sheetViews>
  <sheetFormatPr defaultRowHeight="22.5" customHeight="1"/>
  <cols>
    <col min="1" max="1" width="20.109375" style="242" customWidth="1"/>
    <col min="2" max="2" width="5.21875" style="242" customWidth="1"/>
    <col min="3" max="3" width="5" style="242" customWidth="1"/>
    <col min="4" max="4" width="9.21875" style="242" customWidth="1"/>
    <col min="5" max="5" width="16.21875" style="242" bestFit="1" customWidth="1"/>
    <col min="6" max="6" width="16.77734375" style="242" customWidth="1"/>
    <col min="7" max="7" width="11" style="242" bestFit="1" customWidth="1"/>
    <col min="8" max="8" width="8.88671875" style="242"/>
    <col min="9" max="9" width="11" style="242" bestFit="1" customWidth="1"/>
    <col min="10" max="16384" width="8.88671875" style="242"/>
  </cols>
  <sheetData>
    <row r="1" spans="1:9" ht="45" customHeight="1">
      <c r="A1" s="1083" t="s">
        <v>1029</v>
      </c>
      <c r="B1" s="1084"/>
      <c r="C1" s="1084"/>
      <c r="D1" s="1084"/>
      <c r="E1" s="1084"/>
      <c r="F1" s="1085"/>
    </row>
    <row r="2" spans="1:9" ht="15" customHeight="1">
      <c r="A2" s="1086" t="s">
        <v>153</v>
      </c>
      <c r="B2" s="1088" t="s">
        <v>38</v>
      </c>
      <c r="C2" s="1088" t="s">
        <v>154</v>
      </c>
      <c r="D2" s="1088" t="s">
        <v>155</v>
      </c>
      <c r="E2" s="1090" t="s">
        <v>156</v>
      </c>
      <c r="F2" s="1092" t="s">
        <v>39</v>
      </c>
    </row>
    <row r="3" spans="1:9" ht="15" customHeight="1">
      <c r="A3" s="1087"/>
      <c r="B3" s="1089"/>
      <c r="C3" s="1089"/>
      <c r="D3" s="1089"/>
      <c r="E3" s="1091"/>
      <c r="F3" s="1093"/>
    </row>
    <row r="4" spans="1:9" ht="23.1" customHeight="1">
      <c r="A4" s="243" t="s">
        <v>157</v>
      </c>
      <c r="B4" s="244"/>
      <c r="C4" s="245"/>
      <c r="D4" s="245"/>
      <c r="E4" s="246">
        <f>SUM(E5:E9)</f>
        <v>404165.1</v>
      </c>
      <c r="F4" s="247"/>
    </row>
    <row r="5" spans="1:9" ht="23.1" customHeight="1">
      <c r="A5" s="248" t="s">
        <v>158</v>
      </c>
      <c r="B5" s="249" t="s">
        <v>159</v>
      </c>
      <c r="C5" s="250">
        <f>'조사업무량(측량)'!M167</f>
        <v>0.05</v>
      </c>
      <c r="D5" s="251">
        <f>'측량기술자임금(2026)'!D12</f>
        <v>289265</v>
      </c>
      <c r="E5" s="252">
        <f>INT(C5*D5)</f>
        <v>14463</v>
      </c>
      <c r="F5" s="253" t="s">
        <v>1030</v>
      </c>
    </row>
    <row r="6" spans="1:9" ht="23.1" customHeight="1">
      <c r="A6" s="248" t="s">
        <v>160</v>
      </c>
      <c r="B6" s="254" t="s">
        <v>41</v>
      </c>
      <c r="C6" s="250">
        <f>'조사업무량(측량)'!N167</f>
        <v>0.23</v>
      </c>
      <c r="D6" s="255">
        <f>'측량기술자임금(2026)'!D13</f>
        <v>251596</v>
      </c>
      <c r="E6" s="252">
        <f>INT(C6*D6)</f>
        <v>57867</v>
      </c>
      <c r="F6" s="256" t="s">
        <v>161</v>
      </c>
    </row>
    <row r="7" spans="1:9" ht="23.1" customHeight="1">
      <c r="A7" s="248" t="s">
        <v>162</v>
      </c>
      <c r="B7" s="254" t="s">
        <v>41</v>
      </c>
      <c r="C7" s="250">
        <f>'조사업무량(측량)'!O167</f>
        <v>0.23</v>
      </c>
      <c r="D7" s="255">
        <f>'측량기술자임금(2026)'!D14</f>
        <v>215609</v>
      </c>
      <c r="E7" s="252">
        <f>INT(C7*D7)</f>
        <v>49590</v>
      </c>
      <c r="F7" s="256" t="s">
        <v>161</v>
      </c>
    </row>
    <row r="8" spans="1:9" ht="23.1" customHeight="1">
      <c r="A8" s="248" t="s">
        <v>163</v>
      </c>
      <c r="B8" s="254" t="s">
        <v>41</v>
      </c>
      <c r="C8" s="250">
        <f>'조사업무량(측량)'!P167</f>
        <v>0.22</v>
      </c>
      <c r="D8" s="255">
        <f>'측량기술자임금(2026)'!D17</f>
        <v>200786</v>
      </c>
      <c r="E8" s="252">
        <f>INT(C8*D8)</f>
        <v>44172</v>
      </c>
      <c r="F8" s="256" t="s">
        <v>161</v>
      </c>
      <c r="G8" s="257"/>
    </row>
    <row r="9" spans="1:9" ht="23.1" customHeight="1">
      <c r="A9" s="248" t="s">
        <v>164</v>
      </c>
      <c r="B9" s="258" t="s">
        <v>159</v>
      </c>
      <c r="C9" s="250">
        <f>'조사업무량(측량)'!R167</f>
        <v>1.7</v>
      </c>
      <c r="D9" s="255">
        <f>'측량기술자임금(2026)'!D30</f>
        <v>140043</v>
      </c>
      <c r="E9" s="252">
        <f>C9*D9</f>
        <v>238073.1</v>
      </c>
      <c r="F9" s="259" t="s">
        <v>161</v>
      </c>
      <c r="G9" s="257"/>
    </row>
    <row r="10" spans="1:9" ht="23.1" customHeight="1">
      <c r="A10" s="243" t="s">
        <v>165</v>
      </c>
      <c r="B10" s="244"/>
      <c r="C10" s="260"/>
      <c r="D10" s="261"/>
      <c r="E10" s="246">
        <f>E11+E13+E14+E20</f>
        <v>477074</v>
      </c>
      <c r="F10" s="262"/>
    </row>
    <row r="11" spans="1:9" ht="23.1" customHeight="1">
      <c r="A11" s="248" t="s">
        <v>166</v>
      </c>
      <c r="B11" s="254"/>
      <c r="C11" s="263" t="s">
        <v>167</v>
      </c>
      <c r="D11" s="264" t="s">
        <v>167</v>
      </c>
      <c r="E11" s="252">
        <f>E12</f>
        <v>146257</v>
      </c>
      <c r="F11" s="256"/>
    </row>
    <row r="12" spans="1:9" ht="23.1" customHeight="1">
      <c r="A12" s="265" t="s">
        <v>168</v>
      </c>
      <c r="B12" s="254" t="s">
        <v>41</v>
      </c>
      <c r="C12" s="250">
        <f>'조사업무량(측량)'!Q167</f>
        <v>0.85</v>
      </c>
      <c r="D12" s="255">
        <f>'조사측량용단가(2026상)'!H6</f>
        <v>172068</v>
      </c>
      <c r="E12" s="252">
        <f>INT(C12*D12)</f>
        <v>146257</v>
      </c>
      <c r="F12" s="266" t="s">
        <v>1031</v>
      </c>
    </row>
    <row r="13" spans="1:9" ht="23.1" customHeight="1">
      <c r="A13" s="248" t="s">
        <v>169</v>
      </c>
      <c r="B13" s="267" t="s">
        <v>45</v>
      </c>
      <c r="C13" s="250">
        <f>ROUNDUP(SUM(C5:C9),0)</f>
        <v>3</v>
      </c>
      <c r="D13" s="255">
        <v>95000</v>
      </c>
      <c r="E13" s="252">
        <f>C13*D13</f>
        <v>285000</v>
      </c>
      <c r="F13" s="268" t="s">
        <v>170</v>
      </c>
      <c r="I13" s="269"/>
    </row>
    <row r="14" spans="1:9" ht="23.1" customHeight="1">
      <c r="A14" s="248" t="s">
        <v>171</v>
      </c>
      <c r="B14" s="254"/>
      <c r="C14" s="270"/>
      <c r="D14" s="264"/>
      <c r="E14" s="252">
        <f>SUM(E15:E19)</f>
        <v>0</v>
      </c>
      <c r="F14" s="256"/>
    </row>
    <row r="15" spans="1:9" ht="23.1" customHeight="1">
      <c r="A15" s="265" t="s">
        <v>172</v>
      </c>
      <c r="B15" s="271" t="s">
        <v>44</v>
      </c>
      <c r="C15" s="250">
        <f>ROUNDUP('조사업무량(측량)'!S167,0)</f>
        <v>0</v>
      </c>
      <c r="D15" s="255">
        <f>'조사측량용단가(2026상)'!H11</f>
        <v>91200</v>
      </c>
      <c r="E15" s="252">
        <f t="shared" ref="E15:E20" si="0">INT(C15*D15)</f>
        <v>0</v>
      </c>
      <c r="F15" s="266" t="s">
        <v>1031</v>
      </c>
    </row>
    <row r="16" spans="1:9" ht="23.1" customHeight="1">
      <c r="A16" s="272" t="s">
        <v>173</v>
      </c>
      <c r="B16" s="258" t="s">
        <v>44</v>
      </c>
      <c r="C16" s="250">
        <f>ROUNDUP('조사업무량(측량)'!T167,0)</f>
        <v>0</v>
      </c>
      <c r="D16" s="255">
        <f>'조사측량용단가(2026상)'!H12</f>
        <v>15460</v>
      </c>
      <c r="E16" s="252">
        <f t="shared" si="0"/>
        <v>0</v>
      </c>
      <c r="F16" s="256" t="s">
        <v>161</v>
      </c>
    </row>
    <row r="17" spans="1:7" ht="23.1" customHeight="1">
      <c r="A17" s="272" t="s">
        <v>174</v>
      </c>
      <c r="B17" s="258" t="s">
        <v>44</v>
      </c>
      <c r="C17" s="250">
        <f>ROUNDUP('조사업무량(측량)'!U167,0)</f>
        <v>0</v>
      </c>
      <c r="D17" s="255">
        <f>'조사측량용단가(2026상)'!H13</f>
        <v>810</v>
      </c>
      <c r="E17" s="252">
        <f t="shared" si="0"/>
        <v>0</v>
      </c>
      <c r="F17" s="256" t="s">
        <v>161</v>
      </c>
    </row>
    <row r="18" spans="1:7" ht="23.1" customHeight="1">
      <c r="A18" s="272" t="s">
        <v>175</v>
      </c>
      <c r="B18" s="258" t="s">
        <v>44</v>
      </c>
      <c r="C18" s="250">
        <f>ROUNDUP('조사업무량(측량)'!V167,0)</f>
        <v>0</v>
      </c>
      <c r="D18" s="255">
        <f>'조사측량용단가(2026상)'!H14</f>
        <v>240</v>
      </c>
      <c r="E18" s="252">
        <f t="shared" si="0"/>
        <v>0</v>
      </c>
      <c r="F18" s="256" t="s">
        <v>161</v>
      </c>
    </row>
    <row r="19" spans="1:7" ht="23.1" customHeight="1">
      <c r="A19" s="272" t="s">
        <v>176</v>
      </c>
      <c r="B19" s="258" t="s">
        <v>45</v>
      </c>
      <c r="C19" s="250"/>
      <c r="D19" s="255">
        <f>'조사측량용단가(2026상)'!H16</f>
        <v>530300</v>
      </c>
      <c r="E19" s="252">
        <f t="shared" si="0"/>
        <v>0</v>
      </c>
      <c r="F19" s="256" t="s">
        <v>161</v>
      </c>
    </row>
    <row r="20" spans="1:7" ht="23.1" customHeight="1">
      <c r="A20" s="248" t="s">
        <v>177</v>
      </c>
      <c r="B20" s="258" t="s">
        <v>178</v>
      </c>
      <c r="C20" s="250">
        <f>ROUNDUP(C13/4,0)</f>
        <v>1</v>
      </c>
      <c r="D20" s="255">
        <f>1007990/20/1.1</f>
        <v>45817.727272727272</v>
      </c>
      <c r="E20" s="252">
        <f t="shared" si="0"/>
        <v>45817</v>
      </c>
      <c r="F20" s="273" t="s">
        <v>179</v>
      </c>
    </row>
    <row r="21" spans="1:7" ht="23.1" customHeight="1">
      <c r="A21" s="243" t="s">
        <v>180</v>
      </c>
      <c r="B21" s="244"/>
      <c r="C21" s="260"/>
      <c r="D21" s="261"/>
      <c r="E21" s="246">
        <f>E22</f>
        <v>444581</v>
      </c>
      <c r="F21" s="274"/>
      <c r="G21" s="275"/>
    </row>
    <row r="22" spans="1:7" ht="23.1" customHeight="1">
      <c r="A22" s="265" t="s">
        <v>181</v>
      </c>
      <c r="B22" s="267" t="s">
        <v>127</v>
      </c>
      <c r="C22" s="276">
        <v>1.1000000000000001</v>
      </c>
      <c r="D22" s="255">
        <f>E4</f>
        <v>404165.1</v>
      </c>
      <c r="E22" s="252">
        <f>INT(C22*D22)</f>
        <v>444581</v>
      </c>
      <c r="F22" s="277"/>
    </row>
    <row r="23" spans="1:7" ht="23.1" customHeight="1">
      <c r="A23" s="243" t="s">
        <v>182</v>
      </c>
      <c r="B23" s="244"/>
      <c r="C23" s="260"/>
      <c r="D23" s="261"/>
      <c r="E23" s="246">
        <f>E24</f>
        <v>169749</v>
      </c>
      <c r="F23" s="262"/>
    </row>
    <row r="24" spans="1:7" ht="23.1" customHeight="1">
      <c r="A24" s="278" t="s">
        <v>183</v>
      </c>
      <c r="B24" s="267" t="s">
        <v>127</v>
      </c>
      <c r="C24" s="276">
        <v>0.2</v>
      </c>
      <c r="D24" s="255">
        <f>E4+E21</f>
        <v>848746.1</v>
      </c>
      <c r="E24" s="252">
        <f>INT(C24*D24)</f>
        <v>169749</v>
      </c>
      <c r="F24" s="268"/>
    </row>
    <row r="25" spans="1:7" ht="23.1" customHeight="1">
      <c r="A25" s="279" t="s">
        <v>469</v>
      </c>
      <c r="B25" s="280"/>
      <c r="C25" s="280"/>
      <c r="D25" s="281"/>
      <c r="E25" s="282">
        <f>ROUNDDOWN(((E4+E10+E21+E23)),-3)</f>
        <v>1495000</v>
      </c>
      <c r="F25" s="283"/>
    </row>
    <row r="26" spans="1:7" ht="23.1" hidden="1" customHeight="1">
      <c r="A26" s="284" t="s">
        <v>184</v>
      </c>
      <c r="B26" s="285"/>
      <c r="C26" s="285"/>
      <c r="D26" s="286"/>
      <c r="E26" s="287">
        <f>INT((E25)*0.00652/1000)*1000</f>
        <v>9000</v>
      </c>
      <c r="F26" s="288" t="s">
        <v>185</v>
      </c>
    </row>
    <row r="27" spans="1:7" ht="23.1" hidden="1" customHeight="1">
      <c r="A27" s="289" t="s">
        <v>186</v>
      </c>
      <c r="B27" s="290"/>
      <c r="C27" s="290"/>
      <c r="D27" s="291"/>
      <c r="E27" s="292">
        <f>ROUNDDOWN(((E25)*0.1),-3)</f>
        <v>149000</v>
      </c>
      <c r="F27" s="293"/>
    </row>
    <row r="28" spans="1:7" ht="23.1" hidden="1" customHeight="1">
      <c r="A28" s="294" t="s">
        <v>187</v>
      </c>
      <c r="B28" s="295"/>
      <c r="C28" s="295"/>
      <c r="D28" s="296"/>
      <c r="E28" s="297">
        <f>ROUNDDOWN(E25+E26+E27,-3)</f>
        <v>1653000</v>
      </c>
      <c r="F28" s="298" t="s">
        <v>188</v>
      </c>
    </row>
    <row r="29" spans="1:7" ht="23.1" customHeight="1">
      <c r="A29" s="299" t="s">
        <v>189</v>
      </c>
    </row>
    <row r="30" spans="1:7" ht="23.1" customHeight="1">
      <c r="A30" s="299" t="s">
        <v>190</v>
      </c>
    </row>
    <row r="31" spans="1:7" ht="22.5" customHeight="1">
      <c r="E31" s="275"/>
    </row>
  </sheetData>
  <mergeCells count="7">
    <mergeCell ref="A1:F1"/>
    <mergeCell ref="A2:A3"/>
    <mergeCell ref="B2:B3"/>
    <mergeCell ref="C2:C3"/>
    <mergeCell ref="D2:D3"/>
    <mergeCell ref="E2:E3"/>
    <mergeCell ref="F2:F3"/>
  </mergeCells>
  <phoneticPr fontId="9" type="noConversion"/>
  <pageMargins left="0.7" right="0.7" top="0.75" bottom="0.75" header="0.3" footer="0.3"/>
  <pageSetup paperSize="9" fitToHeight="0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30A7A-4D3E-42B4-961F-973902072532}">
  <sheetPr>
    <tabColor rgb="FFFFFF00"/>
  </sheetPr>
  <dimension ref="A1:AV174"/>
  <sheetViews>
    <sheetView view="pageBreakPreview" zoomScaleNormal="100" zoomScaleSheetLayoutView="100" workbookViewId="0">
      <selection activeCell="C10" sqref="C10"/>
    </sheetView>
  </sheetViews>
  <sheetFormatPr defaultRowHeight="22.5" customHeight="1"/>
  <cols>
    <col min="1" max="1" width="25.5546875" style="836" customWidth="1"/>
    <col min="2" max="2" width="4.109375" style="836" customWidth="1"/>
    <col min="3" max="3" width="5.33203125" style="928" customWidth="1"/>
    <col min="4" max="7" width="4.33203125" style="836" customWidth="1"/>
    <col min="8" max="11" width="3.21875" style="836" customWidth="1"/>
    <col min="12" max="15" width="4.33203125" style="836" customWidth="1"/>
    <col min="16" max="16" width="5.33203125" style="836" bestFit="1" customWidth="1"/>
    <col min="17" max="18" width="4.33203125" style="836" customWidth="1"/>
    <col min="19" max="22" width="3.21875" style="836" customWidth="1"/>
    <col min="23" max="23" width="5.44140625" style="836" customWidth="1"/>
    <col min="24" max="24" width="27.44140625" style="836" customWidth="1"/>
    <col min="25" max="25" width="8.88671875" style="836"/>
    <col min="26" max="26" width="7.44140625" style="836" customWidth="1"/>
    <col min="27" max="27" width="8.88671875" style="836"/>
    <col min="28" max="28" width="10.33203125" style="836" bestFit="1" customWidth="1"/>
    <col min="29" max="16384" width="8.88671875" style="836"/>
  </cols>
  <sheetData>
    <row r="1" spans="1:48" ht="22.5" customHeight="1">
      <c r="A1" s="834"/>
      <c r="B1" s="834"/>
      <c r="C1" s="835"/>
      <c r="D1" s="834"/>
      <c r="E1" s="834"/>
      <c r="F1" s="834"/>
      <c r="G1" s="834"/>
      <c r="H1" s="300"/>
      <c r="I1" s="300"/>
      <c r="J1" s="300"/>
      <c r="K1" s="300"/>
      <c r="L1" s="300"/>
      <c r="M1" s="834"/>
      <c r="N1" s="834"/>
      <c r="O1" s="834"/>
      <c r="P1" s="834"/>
      <c r="Q1" s="834"/>
      <c r="R1" s="834"/>
      <c r="S1" s="300"/>
      <c r="T1" s="300"/>
      <c r="U1" s="300"/>
      <c r="V1" s="300"/>
      <c r="W1" s="834"/>
      <c r="X1" s="834"/>
    </row>
    <row r="2" spans="1:48" ht="22.5" customHeight="1">
      <c r="A2" s="1107" t="s">
        <v>997</v>
      </c>
      <c r="B2" s="1107"/>
      <c r="C2" s="1107"/>
      <c r="D2" s="1107"/>
      <c r="E2" s="1107"/>
      <c r="F2" s="1107"/>
      <c r="G2" s="1107"/>
      <c r="H2" s="1107"/>
      <c r="I2" s="1107"/>
      <c r="J2" s="1107"/>
      <c r="K2" s="1107"/>
      <c r="L2" s="1107"/>
      <c r="M2" s="1107"/>
      <c r="N2" s="1107"/>
      <c r="O2" s="1107"/>
      <c r="P2" s="1107"/>
      <c r="Q2" s="1107"/>
      <c r="R2" s="1107"/>
      <c r="S2" s="1107"/>
      <c r="T2" s="1107"/>
      <c r="U2" s="1107"/>
      <c r="V2" s="1107"/>
      <c r="W2" s="1107"/>
      <c r="X2" s="1107"/>
      <c r="Y2" s="1107"/>
    </row>
    <row r="3" spans="1:48" ht="22.5" customHeight="1">
      <c r="A3" s="837"/>
      <c r="B3" s="838"/>
      <c r="C3" s="839"/>
      <c r="D3" s="838"/>
      <c r="E3" s="838"/>
      <c r="F3" s="838"/>
      <c r="G3" s="838"/>
      <c r="H3" s="301"/>
      <c r="I3" s="301"/>
      <c r="J3" s="301"/>
      <c r="K3" s="301"/>
      <c r="L3" s="301"/>
      <c r="M3" s="838"/>
      <c r="N3" s="838"/>
      <c r="O3" s="838"/>
      <c r="P3" s="838"/>
      <c r="Q3" s="838"/>
      <c r="R3" s="838"/>
      <c r="S3" s="301"/>
      <c r="T3" s="301"/>
      <c r="U3" s="301"/>
      <c r="V3" s="301"/>
      <c r="W3" s="837"/>
      <c r="X3" s="834" t="s">
        <v>191</v>
      </c>
      <c r="Y3" s="840"/>
      <c r="Z3" s="836" t="s">
        <v>192</v>
      </c>
    </row>
    <row r="4" spans="1:48" ht="22.5" customHeight="1">
      <c r="A4" s="1108" t="s">
        <v>4</v>
      </c>
      <c r="B4" s="1111" t="s">
        <v>38</v>
      </c>
      <c r="C4" s="1114" t="s">
        <v>193</v>
      </c>
      <c r="D4" s="1117" t="s">
        <v>194</v>
      </c>
      <c r="E4" s="1117"/>
      <c r="F4" s="1117"/>
      <c r="G4" s="1117"/>
      <c r="H4" s="1117"/>
      <c r="I4" s="1117"/>
      <c r="J4" s="1117"/>
      <c r="K4" s="1117"/>
      <c r="L4" s="1118" t="s">
        <v>195</v>
      </c>
      <c r="M4" s="1117"/>
      <c r="N4" s="1117"/>
      <c r="O4" s="1117"/>
      <c r="P4" s="1117"/>
      <c r="Q4" s="1117"/>
      <c r="R4" s="1117"/>
      <c r="S4" s="1117"/>
      <c r="T4" s="1117"/>
      <c r="U4" s="1117"/>
      <c r="V4" s="1119"/>
      <c r="W4" s="1111" t="s">
        <v>196</v>
      </c>
      <c r="X4" s="1120" t="s">
        <v>197</v>
      </c>
      <c r="Y4" s="1121"/>
      <c r="Z4" s="1122"/>
    </row>
    <row r="5" spans="1:48" ht="22.5" customHeight="1">
      <c r="A5" s="1109"/>
      <c r="B5" s="1112"/>
      <c r="C5" s="1115"/>
      <c r="D5" s="1127" t="s">
        <v>198</v>
      </c>
      <c r="E5" s="1129" t="s">
        <v>199</v>
      </c>
      <c r="F5" s="1099" t="s">
        <v>200</v>
      </c>
      <c r="G5" s="1099" t="s">
        <v>201</v>
      </c>
      <c r="H5" s="1101" t="s">
        <v>202</v>
      </c>
      <c r="I5" s="1102"/>
      <c r="J5" s="1102"/>
      <c r="K5" s="1102"/>
      <c r="L5" s="1103" t="s">
        <v>199</v>
      </c>
      <c r="M5" s="1104"/>
      <c r="N5" s="1104"/>
      <c r="O5" s="1104"/>
      <c r="P5" s="1105"/>
      <c r="Q5" s="1099" t="s">
        <v>200</v>
      </c>
      <c r="R5" s="1099" t="s">
        <v>203</v>
      </c>
      <c r="S5" s="1101" t="s">
        <v>202</v>
      </c>
      <c r="T5" s="1102"/>
      <c r="U5" s="1102"/>
      <c r="V5" s="1131"/>
      <c r="W5" s="1112"/>
      <c r="X5" s="1109"/>
      <c r="Y5" s="1123"/>
      <c r="Z5" s="1124"/>
    </row>
    <row r="6" spans="1:48" ht="22.5" customHeight="1">
      <c r="A6" s="1110"/>
      <c r="B6" s="1113"/>
      <c r="C6" s="1116"/>
      <c r="D6" s="1128"/>
      <c r="E6" s="1130"/>
      <c r="F6" s="1100"/>
      <c r="G6" s="1100"/>
      <c r="H6" s="302" t="s">
        <v>204</v>
      </c>
      <c r="I6" s="302" t="s">
        <v>205</v>
      </c>
      <c r="J6" s="302" t="s">
        <v>206</v>
      </c>
      <c r="K6" s="303" t="s">
        <v>207</v>
      </c>
      <c r="L6" s="841" t="s">
        <v>208</v>
      </c>
      <c r="M6" s="842" t="s">
        <v>209</v>
      </c>
      <c r="N6" s="843" t="s">
        <v>210</v>
      </c>
      <c r="O6" s="843" t="s">
        <v>211</v>
      </c>
      <c r="P6" s="844" t="s">
        <v>212</v>
      </c>
      <c r="Q6" s="1100"/>
      <c r="R6" s="1106"/>
      <c r="S6" s="302" t="s">
        <v>204</v>
      </c>
      <c r="T6" s="302" t="s">
        <v>205</v>
      </c>
      <c r="U6" s="302" t="s">
        <v>206</v>
      </c>
      <c r="V6" s="304" t="s">
        <v>207</v>
      </c>
      <c r="W6" s="1113"/>
      <c r="X6" s="1110"/>
      <c r="Y6" s="1125"/>
      <c r="Z6" s="1126"/>
      <c r="AB6" s="959" t="s">
        <v>1013</v>
      </c>
      <c r="AC6" s="960" t="s">
        <v>1022</v>
      </c>
      <c r="AD6" s="1003" t="s">
        <v>1035</v>
      </c>
      <c r="AE6" s="1003" t="s">
        <v>1036</v>
      </c>
      <c r="AF6" s="960" t="s">
        <v>1011</v>
      </c>
      <c r="AG6" s="960" t="s">
        <v>1012</v>
      </c>
    </row>
    <row r="7" spans="1:48" ht="22.5" customHeight="1">
      <c r="A7" s="845" t="s">
        <v>213</v>
      </c>
      <c r="B7" s="846"/>
      <c r="C7" s="847"/>
      <c r="D7" s="848"/>
      <c r="E7" s="849"/>
      <c r="F7" s="849"/>
      <c r="G7" s="849"/>
      <c r="H7" s="305"/>
      <c r="I7" s="305"/>
      <c r="J7" s="305"/>
      <c r="K7" s="306"/>
      <c r="L7" s="307"/>
      <c r="M7" s="848"/>
      <c r="N7" s="849"/>
      <c r="O7" s="849"/>
      <c r="P7" s="849"/>
      <c r="Q7" s="849"/>
      <c r="R7" s="849"/>
      <c r="S7" s="305"/>
      <c r="T7" s="305"/>
      <c r="U7" s="305"/>
      <c r="V7" s="308"/>
      <c r="W7" s="850"/>
      <c r="X7" s="851"/>
      <c r="Y7" s="852"/>
      <c r="Z7" s="853"/>
      <c r="AB7" s="959" t="s">
        <v>1010</v>
      </c>
      <c r="AC7" s="961">
        <v>3494</v>
      </c>
      <c r="AD7" s="961">
        <v>5119</v>
      </c>
      <c r="AE7" s="961">
        <v>12845</v>
      </c>
      <c r="AF7" s="961">
        <f>SUM(AC7:AE7)</f>
        <v>21458</v>
      </c>
      <c r="AG7" s="956">
        <f>AF7/1000</f>
        <v>21.457999999999998</v>
      </c>
      <c r="AH7" s="956"/>
      <c r="AI7" s="956"/>
      <c r="AJ7" s="956"/>
      <c r="AK7" s="956"/>
      <c r="AL7" s="956"/>
      <c r="AM7" s="956"/>
      <c r="AN7" s="956"/>
      <c r="AO7" s="956"/>
      <c r="AP7" s="956"/>
      <c r="AQ7" s="956"/>
      <c r="AR7" s="956"/>
      <c r="AS7" s="956"/>
      <c r="AT7" s="956"/>
      <c r="AU7" s="956"/>
      <c r="AV7" s="956"/>
    </row>
    <row r="8" spans="1:48" ht="22.5" customHeight="1">
      <c r="A8" s="854" t="s">
        <v>214</v>
      </c>
      <c r="B8" s="855" t="s">
        <v>215</v>
      </c>
      <c r="C8" s="856"/>
      <c r="D8" s="857"/>
      <c r="E8" s="858"/>
      <c r="F8" s="858"/>
      <c r="G8" s="858"/>
      <c r="H8" s="859"/>
      <c r="I8" s="309"/>
      <c r="J8" s="309"/>
      <c r="K8" s="310"/>
      <c r="L8" s="311"/>
      <c r="M8" s="860"/>
      <c r="N8" s="858"/>
      <c r="O8" s="858"/>
      <c r="P8" s="858"/>
      <c r="Q8" s="858"/>
      <c r="R8" s="858"/>
      <c r="S8" s="861"/>
      <c r="T8" s="861"/>
      <c r="U8" s="861"/>
      <c r="V8" s="862"/>
      <c r="W8" s="863"/>
      <c r="X8" s="864"/>
      <c r="Y8" s="865" t="s">
        <v>216</v>
      </c>
      <c r="Z8" s="866" t="s">
        <v>217</v>
      </c>
      <c r="AB8" s="959" t="s">
        <v>1014</v>
      </c>
      <c r="AC8" s="963" t="s">
        <v>1016</v>
      </c>
      <c r="AD8" s="963" t="s">
        <v>1016</v>
      </c>
      <c r="AE8" s="963" t="s">
        <v>1016</v>
      </c>
      <c r="AF8" s="957"/>
      <c r="AG8" s="957"/>
      <c r="AH8" s="957"/>
      <c r="AI8" s="957"/>
      <c r="AJ8" s="957"/>
      <c r="AK8" s="957"/>
      <c r="AL8" s="957"/>
      <c r="AM8" s="957"/>
      <c r="AN8" s="957"/>
      <c r="AO8" s="957"/>
      <c r="AP8" s="957"/>
      <c r="AQ8" s="957"/>
      <c r="AR8" s="957"/>
      <c r="AS8" s="957"/>
      <c r="AT8" s="957"/>
      <c r="AU8" s="957"/>
      <c r="AV8" s="958"/>
    </row>
    <row r="9" spans="1:48" ht="22.5" customHeight="1">
      <c r="A9" s="854" t="s">
        <v>218</v>
      </c>
      <c r="B9" s="855" t="s">
        <v>215</v>
      </c>
      <c r="C9" s="856">
        <v>0</v>
      </c>
      <c r="D9" s="857">
        <v>2</v>
      </c>
      <c r="E9" s="858">
        <f>'기술자분류(측량)'!I4</f>
        <v>0.1</v>
      </c>
      <c r="F9" s="858">
        <f>'기술자분류(측량)'!J4</f>
        <v>0</v>
      </c>
      <c r="G9" s="858">
        <f>'기술자분류(측량)'!K4</f>
        <v>0</v>
      </c>
      <c r="H9" s="859"/>
      <c r="I9" s="309"/>
      <c r="J9" s="309"/>
      <c r="K9" s="310"/>
      <c r="L9" s="311"/>
      <c r="M9" s="860">
        <f>ROUNDDOWN('기술자분류(측량)'!N4/$D$9*$C$9,2)</f>
        <v>0</v>
      </c>
      <c r="N9" s="858">
        <f>ROUNDDOWN('기술자분류(측량)'!O4/$D$9*$C$9,2)</f>
        <v>0</v>
      </c>
      <c r="O9" s="858">
        <f>ROUNDDOWN('기술자분류(측량)'!P4/$D$9*$C$9,2)</f>
        <v>0</v>
      </c>
      <c r="P9" s="858">
        <f>ROUNDDOWN('기술자분류(측량)'!Q4/$D$9*$C$9,2)</f>
        <v>0</v>
      </c>
      <c r="Q9" s="858">
        <f>ROUNDDOWN('기술자분류(측량)'!R4/$D$9*$C$9,2)</f>
        <v>0</v>
      </c>
      <c r="R9" s="858">
        <f>ROUNDDOWN('기술자분류(측량)'!S4/$D$9*$C$9,2)</f>
        <v>0</v>
      </c>
      <c r="S9" s="861"/>
      <c r="T9" s="861"/>
      <c r="U9" s="861"/>
      <c r="V9" s="862"/>
      <c r="W9" s="863"/>
      <c r="X9" s="867"/>
      <c r="Y9" s="865"/>
      <c r="Z9" s="866"/>
      <c r="AA9" s="868"/>
      <c r="AB9" s="962" t="s">
        <v>1015</v>
      </c>
      <c r="AC9" s="957">
        <f>ROUNDDOWN((AC7/3),-1)</f>
        <v>1160</v>
      </c>
      <c r="AD9" s="957">
        <f t="shared" ref="AD9:AE9" si="0">ROUNDDOWN((AD7/3),-1)</f>
        <v>1700</v>
      </c>
      <c r="AE9" s="957">
        <f t="shared" si="0"/>
        <v>4280</v>
      </c>
      <c r="AF9" s="957"/>
      <c r="AG9" s="813"/>
      <c r="AH9" s="813"/>
      <c r="AI9" s="813"/>
      <c r="AJ9" s="813"/>
      <c r="AK9" s="813"/>
      <c r="AL9" s="813"/>
      <c r="AM9" s="813"/>
      <c r="AN9" s="813"/>
      <c r="AO9" s="813"/>
      <c r="AP9" s="813"/>
      <c r="AQ9" s="813"/>
      <c r="AR9" s="813"/>
      <c r="AS9" s="813"/>
      <c r="AT9" s="813"/>
      <c r="AU9" s="813"/>
      <c r="AV9" s="813"/>
    </row>
    <row r="10" spans="1:48" ht="22.5" customHeight="1">
      <c r="A10" s="854" t="s">
        <v>219</v>
      </c>
      <c r="B10" s="855" t="s">
        <v>215</v>
      </c>
      <c r="C10" s="856">
        <f>AD10</f>
        <v>1.7</v>
      </c>
      <c r="D10" s="857">
        <v>2</v>
      </c>
      <c r="E10" s="858">
        <f>'기술자분류(측량)'!I5</f>
        <v>0.9</v>
      </c>
      <c r="F10" s="858">
        <f>'기술자분류(측량)'!J5</f>
        <v>1</v>
      </c>
      <c r="G10" s="858">
        <f>'기술자분류(측량)'!K5</f>
        <v>2</v>
      </c>
      <c r="H10" s="859"/>
      <c r="I10" s="309"/>
      <c r="J10" s="309"/>
      <c r="K10" s="310"/>
      <c r="L10" s="311"/>
      <c r="M10" s="860">
        <f>ROUNDDOWN('기술자분류(측량)'!N5/$D$10*$C$10,2)</f>
        <v>0.05</v>
      </c>
      <c r="N10" s="858">
        <f>ROUNDDOWN('기술자분류(측량)'!O5/$D$10*$C$10,2)</f>
        <v>0.23</v>
      </c>
      <c r="O10" s="858">
        <f>ROUNDDOWN('기술자분류(측량)'!P5/$D$10*$C$10,2)</f>
        <v>0.23</v>
      </c>
      <c r="P10" s="858">
        <f>ROUNDDOWN('기술자분류(측량)'!Q5/$D$10*$C$10,2)</f>
        <v>0.22</v>
      </c>
      <c r="Q10" s="858">
        <f>ROUNDDOWN('기술자분류(측량)'!R5/$D$10*$C$10,2)</f>
        <v>0.85</v>
      </c>
      <c r="R10" s="858">
        <f>ROUNDDOWN('기술자분류(측량)'!S5/$D$10*$C$10,2)</f>
        <v>1.7</v>
      </c>
      <c r="S10" s="861"/>
      <c r="T10" s="861"/>
      <c r="U10" s="861"/>
      <c r="V10" s="862"/>
      <c r="W10" s="863"/>
      <c r="X10" s="864"/>
      <c r="Y10" s="865"/>
      <c r="Z10" s="866"/>
      <c r="AA10" s="870"/>
      <c r="AB10" s="962" t="s">
        <v>1012</v>
      </c>
      <c r="AC10" s="964">
        <f>AC9/1000</f>
        <v>1.1599999999999999</v>
      </c>
      <c r="AD10" s="964">
        <f t="shared" ref="AD10:AE10" si="1">AD9/1000</f>
        <v>1.7</v>
      </c>
      <c r="AE10" s="964">
        <f t="shared" si="1"/>
        <v>4.28</v>
      </c>
      <c r="AF10" s="957"/>
      <c r="AG10" s="813"/>
      <c r="AH10" s="813"/>
      <c r="AI10" s="813"/>
      <c r="AJ10" s="813"/>
      <c r="AK10" s="813"/>
      <c r="AL10" s="813"/>
      <c r="AM10" s="813"/>
      <c r="AN10" s="813"/>
      <c r="AO10" s="813"/>
      <c r="AP10" s="813"/>
      <c r="AQ10" s="813"/>
      <c r="AR10" s="813"/>
      <c r="AS10" s="813"/>
      <c r="AT10" s="813"/>
      <c r="AU10" s="813"/>
      <c r="AV10" s="813"/>
    </row>
    <row r="11" spans="1:48" ht="22.5" hidden="1" customHeight="1">
      <c r="A11" s="871" t="s">
        <v>220</v>
      </c>
      <c r="B11" s="872"/>
      <c r="C11" s="873"/>
      <c r="D11" s="874"/>
      <c r="E11" s="875"/>
      <c r="F11" s="875"/>
      <c r="G11" s="875"/>
      <c r="H11" s="876"/>
      <c r="I11" s="312"/>
      <c r="J11" s="312"/>
      <c r="K11" s="313"/>
      <c r="L11" s="314"/>
      <c r="M11" s="877"/>
      <c r="N11" s="878"/>
      <c r="O11" s="878"/>
      <c r="P11" s="878"/>
      <c r="Q11" s="878"/>
      <c r="R11" s="878"/>
      <c r="S11" s="875"/>
      <c r="T11" s="875"/>
      <c r="U11" s="875"/>
      <c r="V11" s="879"/>
      <c r="W11" s="880"/>
      <c r="X11" s="881"/>
      <c r="Y11" s="882"/>
      <c r="Z11" s="866"/>
      <c r="AA11" s="870"/>
      <c r="AB11" s="869"/>
      <c r="AC11" s="813"/>
      <c r="AD11" s="813"/>
      <c r="AE11" s="813"/>
      <c r="AF11" s="813"/>
      <c r="AG11" s="813"/>
    </row>
    <row r="12" spans="1:48" ht="22.5" hidden="1" customHeight="1">
      <c r="A12" s="883" t="s">
        <v>221</v>
      </c>
      <c r="B12" s="872" t="s">
        <v>222</v>
      </c>
      <c r="C12" s="873"/>
      <c r="D12" s="874">
        <v>1</v>
      </c>
      <c r="E12" s="878"/>
      <c r="F12" s="878"/>
      <c r="G12" s="878"/>
      <c r="H12" s="876"/>
      <c r="I12" s="312"/>
      <c r="J12" s="312"/>
      <c r="K12" s="313"/>
      <c r="L12" s="314"/>
      <c r="M12" s="877"/>
      <c r="N12" s="878"/>
      <c r="O12" s="878"/>
      <c r="P12" s="878"/>
      <c r="Q12" s="878"/>
      <c r="R12" s="878"/>
      <c r="S12" s="875"/>
      <c r="T12" s="875"/>
      <c r="U12" s="875"/>
      <c r="V12" s="879"/>
      <c r="W12" s="880"/>
      <c r="X12" s="867"/>
      <c r="Y12" s="884" t="s">
        <v>216</v>
      </c>
      <c r="Z12" s="866" t="s">
        <v>223</v>
      </c>
      <c r="AA12" s="870"/>
      <c r="AB12" s="869"/>
      <c r="AC12" s="813"/>
      <c r="AD12" s="813"/>
      <c r="AE12" s="813"/>
      <c r="AF12" s="813"/>
      <c r="AG12" s="813"/>
    </row>
    <row r="13" spans="1:48" ht="22.5" hidden="1" customHeight="1">
      <c r="A13" s="883" t="s">
        <v>218</v>
      </c>
      <c r="B13" s="872" t="s">
        <v>222</v>
      </c>
      <c r="C13" s="873"/>
      <c r="D13" s="874">
        <v>1</v>
      </c>
      <c r="E13" s="878">
        <f>'기술자분류(측량)'!I7</f>
        <v>0.5</v>
      </c>
      <c r="F13" s="878">
        <f>'기술자분류(측량)'!J7</f>
        <v>0</v>
      </c>
      <c r="G13" s="878">
        <f>'기술자분류(측량)'!K7</f>
        <v>0.5</v>
      </c>
      <c r="H13" s="876"/>
      <c r="I13" s="312"/>
      <c r="J13" s="312"/>
      <c r="K13" s="313"/>
      <c r="L13" s="314"/>
      <c r="M13" s="860">
        <f>ROUNDDOWN('기술자분류(측량)'!N7/$D$13*$C$13,2)</f>
        <v>0</v>
      </c>
      <c r="N13" s="858">
        <f>ROUNDDOWN('기술자분류(측량)'!O7/$D$13*$C$13,2)</f>
        <v>0</v>
      </c>
      <c r="O13" s="858">
        <f>ROUNDDOWN('기술자분류(측량)'!P7/$D$13*$C$13,2)</f>
        <v>0</v>
      </c>
      <c r="P13" s="858">
        <f>ROUNDDOWN('기술자분류(측량)'!Q7/$D$13*$C$13,2)</f>
        <v>0</v>
      </c>
      <c r="Q13" s="858">
        <f>ROUNDDOWN('기술자분류(측량)'!R7/$D$13*$C$13,2)</f>
        <v>0</v>
      </c>
      <c r="R13" s="858">
        <f>ROUNDDOWN('기술자분류(측량)'!S7/$D$13*$C$13,2)</f>
        <v>0</v>
      </c>
      <c r="S13" s="875"/>
      <c r="T13" s="875"/>
      <c r="U13" s="875"/>
      <c r="V13" s="879"/>
      <c r="W13" s="880"/>
      <c r="X13" s="885"/>
      <c r="Y13" s="884"/>
      <c r="Z13" s="866"/>
      <c r="AA13" s="870"/>
      <c r="AB13" s="869"/>
      <c r="AC13" s="813"/>
      <c r="AD13" s="813"/>
      <c r="AE13" s="813"/>
      <c r="AF13" s="813"/>
      <c r="AG13" s="813"/>
    </row>
    <row r="14" spans="1:48" ht="22.5" hidden="1" customHeight="1">
      <c r="A14" s="883" t="s">
        <v>224</v>
      </c>
      <c r="B14" s="872" t="s">
        <v>222</v>
      </c>
      <c r="C14" s="873"/>
      <c r="D14" s="874">
        <v>1</v>
      </c>
      <c r="E14" s="878">
        <f>'기술자분류(측량)'!I8</f>
        <v>0.3</v>
      </c>
      <c r="F14" s="878">
        <f>'기술자분류(측량)'!J8</f>
        <v>0.7</v>
      </c>
      <c r="G14" s="878">
        <f>'기술자분류(측량)'!K8</f>
        <v>0.5</v>
      </c>
      <c r="H14" s="876"/>
      <c r="I14" s="312"/>
      <c r="J14" s="312"/>
      <c r="K14" s="313"/>
      <c r="L14" s="314"/>
      <c r="M14" s="860">
        <f>ROUNDDOWN('기술자분류(측량)'!N8/$D$14*$C$14,2)</f>
        <v>0</v>
      </c>
      <c r="N14" s="858">
        <f>ROUNDDOWN('기술자분류(측량)'!O8/$D$14*$C$14,2)</f>
        <v>0</v>
      </c>
      <c r="O14" s="858">
        <f>ROUNDDOWN('기술자분류(측량)'!P8/$D$14*$C$14,2)</f>
        <v>0</v>
      </c>
      <c r="P14" s="858">
        <f>ROUNDDOWN('기술자분류(측량)'!Q8/$D$14*$C$14,2)</f>
        <v>0</v>
      </c>
      <c r="Q14" s="858">
        <f>ROUNDDOWN('기술자분류(측량)'!R8/$D$14*$C$14,2)</f>
        <v>0</v>
      </c>
      <c r="R14" s="858">
        <f>ROUNDDOWN('기술자분류(측량)'!S8/$D$14*$C$14,2)</f>
        <v>0</v>
      </c>
      <c r="S14" s="875"/>
      <c r="T14" s="875"/>
      <c r="U14" s="875"/>
      <c r="V14" s="879"/>
      <c r="W14" s="880"/>
      <c r="X14" s="885"/>
      <c r="Y14" s="884"/>
      <c r="Z14" s="886" t="s">
        <v>225</v>
      </c>
      <c r="AA14" s="870"/>
      <c r="AB14" s="869"/>
      <c r="AC14" s="813"/>
      <c r="AD14" s="813"/>
      <c r="AE14" s="813"/>
      <c r="AF14" s="813"/>
      <c r="AG14" s="813"/>
    </row>
    <row r="15" spans="1:48" ht="22.5" hidden="1" customHeight="1">
      <c r="A15" s="883" t="s">
        <v>219</v>
      </c>
      <c r="B15" s="872" t="s">
        <v>222</v>
      </c>
      <c r="C15" s="873"/>
      <c r="D15" s="874">
        <v>1</v>
      </c>
      <c r="E15" s="878">
        <f>'기술자분류(측량)'!I9</f>
        <v>1.4</v>
      </c>
      <c r="F15" s="878">
        <f>'기술자분류(측량)'!J9</f>
        <v>0</v>
      </c>
      <c r="G15" s="878">
        <f>'기술자분류(측량)'!K9</f>
        <v>2</v>
      </c>
      <c r="H15" s="876"/>
      <c r="I15" s="312"/>
      <c r="J15" s="312"/>
      <c r="K15" s="313"/>
      <c r="L15" s="314"/>
      <c r="M15" s="860">
        <f>ROUNDDOWN('기술자분류(측량)'!N9/$D$15*$C$15,2)</f>
        <v>0</v>
      </c>
      <c r="N15" s="858">
        <f>ROUNDDOWN('기술자분류(측량)'!O9/$D$15*$C$15,2)</f>
        <v>0</v>
      </c>
      <c r="O15" s="858">
        <f>ROUNDDOWN('기술자분류(측량)'!P9/$D$15*$C$15,2)</f>
        <v>0</v>
      </c>
      <c r="P15" s="858">
        <f>ROUNDDOWN('기술자분류(측량)'!Q9/$D$15*$C$15,2)</f>
        <v>0</v>
      </c>
      <c r="Q15" s="858">
        <f>ROUNDDOWN('기술자분류(측량)'!R9/$D$15*$C$15,2)</f>
        <v>0</v>
      </c>
      <c r="R15" s="858">
        <f>ROUNDDOWN('기술자분류(측량)'!S9/$D$15*$C$15,2)</f>
        <v>0</v>
      </c>
      <c r="S15" s="875"/>
      <c r="T15" s="875"/>
      <c r="U15" s="875"/>
      <c r="V15" s="879"/>
      <c r="W15" s="880"/>
      <c r="X15" s="885"/>
      <c r="Y15" s="884"/>
      <c r="Z15" s="886" t="s">
        <v>225</v>
      </c>
      <c r="AA15" s="870"/>
      <c r="AB15" s="869"/>
      <c r="AC15" s="813"/>
      <c r="AD15" s="813"/>
      <c r="AE15" s="813"/>
      <c r="AF15" s="813"/>
      <c r="AG15" s="813"/>
    </row>
    <row r="16" spans="1:48" ht="22.5" hidden="1" customHeight="1">
      <c r="A16" s="883" t="s">
        <v>226</v>
      </c>
      <c r="B16" s="872" t="s">
        <v>222</v>
      </c>
      <c r="C16" s="873"/>
      <c r="D16" s="874">
        <v>1</v>
      </c>
      <c r="E16" s="878"/>
      <c r="F16" s="878"/>
      <c r="G16" s="878"/>
      <c r="H16" s="876"/>
      <c r="I16" s="312"/>
      <c r="J16" s="312"/>
      <c r="K16" s="313"/>
      <c r="L16" s="314"/>
      <c r="M16" s="877"/>
      <c r="N16" s="878"/>
      <c r="O16" s="878"/>
      <c r="P16" s="878"/>
      <c r="Q16" s="878"/>
      <c r="R16" s="878"/>
      <c r="S16" s="875"/>
      <c r="T16" s="875"/>
      <c r="U16" s="875"/>
      <c r="V16" s="879"/>
      <c r="W16" s="880"/>
      <c r="X16" s="885"/>
      <c r="Y16" s="884" t="s">
        <v>216</v>
      </c>
      <c r="Z16" s="866" t="s">
        <v>223</v>
      </c>
      <c r="AA16" s="870"/>
      <c r="AB16" s="869"/>
      <c r="AC16" s="813"/>
      <c r="AD16" s="813"/>
      <c r="AE16" s="813"/>
      <c r="AF16" s="813"/>
      <c r="AG16" s="813"/>
    </row>
    <row r="17" spans="1:33" ht="22.5" hidden="1" customHeight="1">
      <c r="A17" s="883" t="s">
        <v>218</v>
      </c>
      <c r="B17" s="872" t="s">
        <v>222</v>
      </c>
      <c r="C17" s="873"/>
      <c r="D17" s="874">
        <v>1</v>
      </c>
      <c r="E17" s="878">
        <f>'기술자분류(측량)'!I11</f>
        <v>0.4</v>
      </c>
      <c r="F17" s="878">
        <f>'기술자분류(측량)'!J11</f>
        <v>0</v>
      </c>
      <c r="G17" s="878">
        <f>'기술자분류(측량)'!K11</f>
        <v>0.4</v>
      </c>
      <c r="H17" s="876"/>
      <c r="I17" s="312"/>
      <c r="J17" s="312"/>
      <c r="K17" s="313"/>
      <c r="L17" s="314"/>
      <c r="M17" s="860">
        <f>ROUNDDOWN('기술자분류(측량)'!N11/$D$17*$C$17,2)</f>
        <v>0</v>
      </c>
      <c r="N17" s="858">
        <f>ROUNDDOWN('기술자분류(측량)'!O11/$D$17*$C$17,2)</f>
        <v>0</v>
      </c>
      <c r="O17" s="858">
        <f>ROUNDDOWN('기술자분류(측량)'!P11/$D$17*$C$17,2)</f>
        <v>0</v>
      </c>
      <c r="P17" s="858">
        <f>ROUNDDOWN('기술자분류(측량)'!Q11/$D$17*$C$17,2)</f>
        <v>0</v>
      </c>
      <c r="Q17" s="858">
        <f>ROUNDDOWN('기술자분류(측량)'!R11/$D$17*$C$17,2)</f>
        <v>0</v>
      </c>
      <c r="R17" s="858">
        <f>ROUNDDOWN('기술자분류(측량)'!S11/$D$17*$C$17,2)</f>
        <v>0</v>
      </c>
      <c r="S17" s="875"/>
      <c r="T17" s="875"/>
      <c r="U17" s="875"/>
      <c r="V17" s="879"/>
      <c r="W17" s="880"/>
      <c r="X17" s="885"/>
      <c r="Y17" s="884"/>
      <c r="Z17" s="866"/>
      <c r="AA17" s="870"/>
      <c r="AB17" s="869"/>
      <c r="AC17" s="813"/>
      <c r="AD17" s="813"/>
      <c r="AE17" s="813"/>
      <c r="AF17" s="813"/>
      <c r="AG17" s="813"/>
    </row>
    <row r="18" spans="1:33" ht="22.5" hidden="1" customHeight="1">
      <c r="A18" s="883" t="s">
        <v>224</v>
      </c>
      <c r="B18" s="872" t="s">
        <v>222</v>
      </c>
      <c r="C18" s="873"/>
      <c r="D18" s="874">
        <v>1</v>
      </c>
      <c r="E18" s="878">
        <f>'기술자분류(측량)'!I12</f>
        <v>0.2</v>
      </c>
      <c r="F18" s="878">
        <f>'기술자분류(측량)'!J12</f>
        <v>0.5</v>
      </c>
      <c r="G18" s="878">
        <f>'기술자분류(측량)'!K12</f>
        <v>0.4</v>
      </c>
      <c r="H18" s="876"/>
      <c r="I18" s="312"/>
      <c r="J18" s="312"/>
      <c r="K18" s="313"/>
      <c r="L18" s="314"/>
      <c r="M18" s="860">
        <f>ROUNDDOWN('기술자분류(측량)'!N12/$D$18*$C$18,2)</f>
        <v>0</v>
      </c>
      <c r="N18" s="858">
        <f>ROUNDDOWN('기술자분류(측량)'!O12/$D$18*$C$18,2)</f>
        <v>0</v>
      </c>
      <c r="O18" s="858">
        <f>ROUNDDOWN('기술자분류(측량)'!P12/$D$18*$C$18,2)</f>
        <v>0</v>
      </c>
      <c r="P18" s="858">
        <f>ROUNDDOWN('기술자분류(측량)'!Q12/$D$18*$C$18,2)</f>
        <v>0</v>
      </c>
      <c r="Q18" s="858">
        <f>ROUNDDOWN('기술자분류(측량)'!R12/$D$18*$C$18,2)</f>
        <v>0</v>
      </c>
      <c r="R18" s="858">
        <f>ROUNDDOWN('기술자분류(측량)'!S12/$D$18*$C$18,2)</f>
        <v>0</v>
      </c>
      <c r="S18" s="875"/>
      <c r="T18" s="875"/>
      <c r="U18" s="875"/>
      <c r="V18" s="879"/>
      <c r="W18" s="880"/>
      <c r="X18" s="885"/>
      <c r="Y18" s="884"/>
      <c r="Z18" s="886" t="s">
        <v>225</v>
      </c>
      <c r="AA18" s="870"/>
      <c r="AB18" s="869"/>
      <c r="AC18" s="813"/>
      <c r="AD18" s="813"/>
      <c r="AE18" s="813"/>
      <c r="AF18" s="813"/>
      <c r="AG18" s="813"/>
    </row>
    <row r="19" spans="1:33" ht="22.5" hidden="1" customHeight="1">
      <c r="A19" s="883" t="s">
        <v>219</v>
      </c>
      <c r="B19" s="872" t="s">
        <v>222</v>
      </c>
      <c r="C19" s="873"/>
      <c r="D19" s="874">
        <v>1</v>
      </c>
      <c r="E19" s="878">
        <f>'기술자분류(측량)'!I13</f>
        <v>1.2</v>
      </c>
      <c r="F19" s="878">
        <f>'기술자분류(측량)'!J13</f>
        <v>0</v>
      </c>
      <c r="G19" s="878">
        <f>'기술자분류(측량)'!K13</f>
        <v>1.7</v>
      </c>
      <c r="H19" s="876"/>
      <c r="I19" s="312"/>
      <c r="J19" s="312"/>
      <c r="K19" s="313"/>
      <c r="L19" s="314"/>
      <c r="M19" s="860">
        <f>ROUNDDOWN('기술자분류(측량)'!N13/$D$19*$C$19,2)</f>
        <v>0</v>
      </c>
      <c r="N19" s="858">
        <f>ROUNDDOWN('기술자분류(측량)'!O13/$D$19*$C$19,2)</f>
        <v>0</v>
      </c>
      <c r="O19" s="858">
        <f>ROUNDDOWN('기술자분류(측량)'!P13/$D$19*$C$19,2)</f>
        <v>0</v>
      </c>
      <c r="P19" s="858">
        <f>ROUNDDOWN('기술자분류(측량)'!Q13/$D$19*$C$19,2)</f>
        <v>0</v>
      </c>
      <c r="Q19" s="858">
        <f>ROUNDDOWN('기술자분류(측량)'!R13/$D$19*$C$19,2)</f>
        <v>0</v>
      </c>
      <c r="R19" s="858">
        <f>ROUNDDOWN('기술자분류(측량)'!S13/$D$19*$C$19,2)</f>
        <v>0</v>
      </c>
      <c r="S19" s="875"/>
      <c r="T19" s="875"/>
      <c r="U19" s="875"/>
      <c r="V19" s="879"/>
      <c r="W19" s="880"/>
      <c r="X19" s="885"/>
      <c r="Y19" s="884"/>
      <c r="Z19" s="886" t="s">
        <v>225</v>
      </c>
      <c r="AA19" s="870"/>
      <c r="AB19" s="869"/>
      <c r="AC19" s="813"/>
      <c r="AD19" s="813"/>
      <c r="AE19" s="813"/>
      <c r="AF19" s="813"/>
      <c r="AG19" s="813"/>
    </row>
    <row r="20" spans="1:33" ht="22.5" hidden="1" customHeight="1">
      <c r="A20" s="883" t="s">
        <v>227</v>
      </c>
      <c r="B20" s="872" t="s">
        <v>222</v>
      </c>
      <c r="C20" s="873"/>
      <c r="D20" s="874">
        <v>1</v>
      </c>
      <c r="E20" s="878"/>
      <c r="F20" s="878"/>
      <c r="G20" s="878"/>
      <c r="H20" s="876"/>
      <c r="I20" s="312"/>
      <c r="J20" s="312"/>
      <c r="K20" s="313"/>
      <c r="L20" s="314"/>
      <c r="M20" s="877"/>
      <c r="N20" s="878"/>
      <c r="O20" s="878"/>
      <c r="P20" s="878"/>
      <c r="Q20" s="878"/>
      <c r="R20" s="878"/>
      <c r="S20" s="875"/>
      <c r="T20" s="875"/>
      <c r="U20" s="875"/>
      <c r="V20" s="879"/>
      <c r="W20" s="880"/>
      <c r="X20" s="885"/>
      <c r="Y20" s="884" t="s">
        <v>216</v>
      </c>
      <c r="Z20" s="866" t="s">
        <v>223</v>
      </c>
      <c r="AA20" s="870"/>
      <c r="AB20" s="869"/>
      <c r="AC20" s="813"/>
      <c r="AD20" s="813"/>
      <c r="AE20" s="813"/>
      <c r="AF20" s="813"/>
      <c r="AG20" s="813"/>
    </row>
    <row r="21" spans="1:33" ht="22.5" hidden="1" customHeight="1">
      <c r="A21" s="883" t="s">
        <v>218</v>
      </c>
      <c r="B21" s="872" t="s">
        <v>222</v>
      </c>
      <c r="C21" s="873"/>
      <c r="D21" s="874">
        <v>1</v>
      </c>
      <c r="E21" s="878">
        <f>'기술자분류(측량)'!I15</f>
        <v>0.1</v>
      </c>
      <c r="F21" s="878">
        <f>'기술자분류(측량)'!J15</f>
        <v>0</v>
      </c>
      <c r="G21" s="878">
        <f>'기술자분류(측량)'!K15</f>
        <v>0.1</v>
      </c>
      <c r="H21" s="876"/>
      <c r="I21" s="312"/>
      <c r="J21" s="312"/>
      <c r="K21" s="313"/>
      <c r="L21" s="314"/>
      <c r="M21" s="860">
        <f>ROUNDDOWN('기술자분류(측량)'!N15/$D$21*$C$21,2)</f>
        <v>0</v>
      </c>
      <c r="N21" s="858">
        <f>ROUNDDOWN('기술자분류(측량)'!O15/$D$21*$C$21,2)</f>
        <v>0</v>
      </c>
      <c r="O21" s="858">
        <f>ROUNDDOWN('기술자분류(측량)'!P15/$D$21*$C$21,2)</f>
        <v>0</v>
      </c>
      <c r="P21" s="858">
        <f>ROUNDDOWN('기술자분류(측량)'!Q15/$D$21*$C$21,2)</f>
        <v>0</v>
      </c>
      <c r="Q21" s="858">
        <f>ROUNDDOWN('기술자분류(측량)'!R15/$D$21*$C$21,2)</f>
        <v>0</v>
      </c>
      <c r="R21" s="858">
        <f>ROUNDDOWN('기술자분류(측량)'!S15/$D$21*$C$21,2)</f>
        <v>0</v>
      </c>
      <c r="S21" s="875"/>
      <c r="T21" s="875"/>
      <c r="U21" s="875"/>
      <c r="V21" s="879"/>
      <c r="W21" s="880"/>
      <c r="X21" s="885"/>
      <c r="Y21" s="884"/>
      <c r="Z21" s="866"/>
      <c r="AA21" s="870"/>
      <c r="AB21" s="869"/>
      <c r="AC21" s="813"/>
      <c r="AD21" s="813"/>
      <c r="AE21" s="813"/>
      <c r="AF21" s="813"/>
      <c r="AG21" s="813"/>
    </row>
    <row r="22" spans="1:33" ht="22.5" hidden="1" customHeight="1">
      <c r="A22" s="883" t="s">
        <v>224</v>
      </c>
      <c r="B22" s="872" t="s">
        <v>222</v>
      </c>
      <c r="C22" s="873"/>
      <c r="D22" s="874">
        <v>1</v>
      </c>
      <c r="E22" s="878">
        <f>'기술자분류(측량)'!I16</f>
        <v>0.1</v>
      </c>
      <c r="F22" s="878">
        <f>'기술자분류(측량)'!J16</f>
        <v>0.1</v>
      </c>
      <c r="G22" s="878">
        <f>'기술자분류(측량)'!K16</f>
        <v>0.1</v>
      </c>
      <c r="H22" s="876"/>
      <c r="I22" s="312"/>
      <c r="J22" s="312"/>
      <c r="K22" s="313"/>
      <c r="L22" s="314"/>
      <c r="M22" s="860">
        <f>ROUNDDOWN('기술자분류(측량)'!N16/$D$22*$C$22,2)</f>
        <v>0</v>
      </c>
      <c r="N22" s="858">
        <f>ROUNDDOWN('기술자분류(측량)'!O16/$D$22*$C$22,2)</f>
        <v>0</v>
      </c>
      <c r="O22" s="858">
        <f>ROUNDDOWN('기술자분류(측량)'!P16/$D$22*$C$22,2)</f>
        <v>0</v>
      </c>
      <c r="P22" s="858">
        <f>ROUNDDOWN('기술자분류(측량)'!Q16/$D$22*$C$22,2)</f>
        <v>0</v>
      </c>
      <c r="Q22" s="858">
        <f>ROUNDDOWN('기술자분류(측량)'!R16/$D$22*$C$22,2)</f>
        <v>0</v>
      </c>
      <c r="R22" s="858">
        <f>ROUNDDOWN('기술자분류(측량)'!S16/$D$22*$C$22,2)</f>
        <v>0</v>
      </c>
      <c r="S22" s="875"/>
      <c r="T22" s="875"/>
      <c r="U22" s="875"/>
      <c r="V22" s="879"/>
      <c r="W22" s="880"/>
      <c r="X22" s="885"/>
      <c r="Y22" s="884"/>
      <c r="Z22" s="886" t="s">
        <v>225</v>
      </c>
      <c r="AA22" s="870"/>
      <c r="AB22" s="869"/>
      <c r="AC22" s="813"/>
      <c r="AD22" s="813"/>
      <c r="AE22" s="813"/>
      <c r="AF22" s="813"/>
      <c r="AG22" s="813"/>
    </row>
    <row r="23" spans="1:33" ht="22.5" hidden="1" customHeight="1">
      <c r="A23" s="883" t="s">
        <v>219</v>
      </c>
      <c r="B23" s="872" t="s">
        <v>222</v>
      </c>
      <c r="C23" s="873"/>
      <c r="D23" s="874">
        <v>1</v>
      </c>
      <c r="E23" s="878">
        <f>'기술자분류(측량)'!I17</f>
        <v>0.7</v>
      </c>
      <c r="F23" s="878">
        <f>'기술자분류(측량)'!J17</f>
        <v>0</v>
      </c>
      <c r="G23" s="878">
        <f>'기술자분류(측량)'!K17</f>
        <v>1.1000000000000001</v>
      </c>
      <c r="H23" s="876"/>
      <c r="I23" s="312"/>
      <c r="J23" s="312"/>
      <c r="K23" s="313"/>
      <c r="L23" s="314"/>
      <c r="M23" s="860">
        <f>ROUNDDOWN('기술자분류(측량)'!N17/$D$23*$C$23,2)</f>
        <v>0</v>
      </c>
      <c r="N23" s="858">
        <f>ROUNDDOWN('기술자분류(측량)'!O17/$D$23*$C$23,2)</f>
        <v>0</v>
      </c>
      <c r="O23" s="858">
        <f>ROUNDDOWN('기술자분류(측량)'!P17/$D$23*$C$23,2)</f>
        <v>0</v>
      </c>
      <c r="P23" s="858">
        <f>ROUNDDOWN('기술자분류(측량)'!Q17/$D$23*$C$23,2)</f>
        <v>0</v>
      </c>
      <c r="Q23" s="858">
        <f>ROUNDDOWN('기술자분류(측량)'!R17/$D$23*$C$23,2)</f>
        <v>0</v>
      </c>
      <c r="R23" s="858">
        <f>ROUNDDOWN('기술자분류(측량)'!S17/$D$23*$C$23,2)</f>
        <v>0</v>
      </c>
      <c r="S23" s="875"/>
      <c r="T23" s="875"/>
      <c r="U23" s="875"/>
      <c r="V23" s="879"/>
      <c r="W23" s="880"/>
      <c r="X23" s="885"/>
      <c r="Y23" s="884"/>
      <c r="Z23" s="886" t="s">
        <v>225</v>
      </c>
      <c r="AA23" s="870"/>
      <c r="AB23" s="869"/>
      <c r="AC23" s="813"/>
      <c r="AD23" s="813"/>
      <c r="AE23" s="813"/>
      <c r="AF23" s="813"/>
      <c r="AG23" s="813"/>
    </row>
    <row r="24" spans="1:33" ht="22.5" hidden="1" customHeight="1">
      <c r="A24" s="883" t="s">
        <v>228</v>
      </c>
      <c r="B24" s="872" t="s">
        <v>222</v>
      </c>
      <c r="C24" s="873"/>
      <c r="D24" s="887">
        <v>1</v>
      </c>
      <c r="E24" s="888">
        <f>'기술자분류(측량)'!I19</f>
        <v>0.2</v>
      </c>
      <c r="F24" s="888">
        <f>'기술자분류(측량)'!J19</f>
        <v>0.1</v>
      </c>
      <c r="G24" s="888">
        <f>'기술자분류(측량)'!K19</f>
        <v>0.2</v>
      </c>
      <c r="H24" s="876"/>
      <c r="I24" s="315"/>
      <c r="J24" s="315"/>
      <c r="K24" s="316"/>
      <c r="L24" s="317"/>
      <c r="M24" s="860">
        <f>ROUNDDOWN('기술자분류(측량)'!N19/$D$24*$C$24,2)</f>
        <v>0</v>
      </c>
      <c r="N24" s="858">
        <f>ROUNDDOWN('기술자분류(측량)'!O19/$D$24*$C$24,2)</f>
        <v>0</v>
      </c>
      <c r="O24" s="858">
        <f>ROUNDDOWN('기술자분류(측량)'!P19/$D$24*$C$24,2)</f>
        <v>0</v>
      </c>
      <c r="P24" s="858">
        <f>ROUNDDOWN('기술자분류(측량)'!Q19/$D$24*$C$24,2)</f>
        <v>0</v>
      </c>
      <c r="Q24" s="858">
        <f>ROUNDDOWN('기술자분류(측량)'!R19/$D$24*$C$24,2)</f>
        <v>0</v>
      </c>
      <c r="R24" s="858">
        <f>ROUNDDOWN('기술자분류(측량)'!S19/$D$24*$C$24,2)</f>
        <v>0</v>
      </c>
      <c r="S24" s="875"/>
      <c r="T24" s="875"/>
      <c r="U24" s="875"/>
      <c r="V24" s="879"/>
      <c r="W24" s="880"/>
      <c r="X24" s="885"/>
      <c r="Y24" s="884" t="s">
        <v>216</v>
      </c>
      <c r="Z24" s="866" t="s">
        <v>223</v>
      </c>
      <c r="AA24" s="870"/>
      <c r="AB24" s="869"/>
      <c r="AC24" s="813"/>
      <c r="AD24" s="813"/>
      <c r="AE24" s="813"/>
      <c r="AF24" s="813"/>
      <c r="AG24" s="813"/>
    </row>
    <row r="25" spans="1:33" ht="22.5" customHeight="1">
      <c r="A25" s="871" t="s">
        <v>229</v>
      </c>
      <c r="B25" s="872"/>
      <c r="C25" s="873"/>
      <c r="D25" s="874"/>
      <c r="E25" s="875"/>
      <c r="F25" s="875"/>
      <c r="G25" s="875"/>
      <c r="H25" s="889"/>
      <c r="I25" s="318"/>
      <c r="J25" s="889"/>
      <c r="K25" s="890"/>
      <c r="L25" s="891"/>
      <c r="M25" s="877"/>
      <c r="N25" s="878"/>
      <c r="O25" s="878"/>
      <c r="P25" s="878"/>
      <c r="Q25" s="878"/>
      <c r="R25" s="878"/>
      <c r="S25" s="875"/>
      <c r="T25" s="875"/>
      <c r="U25" s="875"/>
      <c r="V25" s="879"/>
      <c r="W25" s="880"/>
      <c r="X25" s="885"/>
      <c r="Y25" s="884"/>
      <c r="Z25" s="866"/>
      <c r="AA25" s="870"/>
      <c r="AB25" s="869"/>
      <c r="AC25" s="813"/>
      <c r="AD25" s="813"/>
      <c r="AE25" s="813"/>
      <c r="AF25" s="813"/>
      <c r="AG25" s="813"/>
    </row>
    <row r="26" spans="1:33" ht="22.5" hidden="1" customHeight="1">
      <c r="A26" s="883" t="s">
        <v>230</v>
      </c>
      <c r="B26" s="872" t="s">
        <v>231</v>
      </c>
      <c r="C26" s="873"/>
      <c r="D26" s="874">
        <v>2</v>
      </c>
      <c r="E26" s="878">
        <f>'기술자분류(측량)'!I23</f>
        <v>3</v>
      </c>
      <c r="F26" s="878">
        <f>'기술자분류(측량)'!J23</f>
        <v>1</v>
      </c>
      <c r="G26" s="878">
        <f>'기술자분류(측량)'!K23</f>
        <v>2</v>
      </c>
      <c r="H26" s="876"/>
      <c r="I26" s="312"/>
      <c r="J26" s="312"/>
      <c r="K26" s="313">
        <v>5</v>
      </c>
      <c r="L26" s="314"/>
      <c r="M26" s="860">
        <f>ROUNDDOWN('기술자분류(측량)'!N23/$D$26*$C$26,2)</f>
        <v>0</v>
      </c>
      <c r="N26" s="858">
        <f>ROUNDDOWN('기술자분류(측량)'!O23/$D$26*$C$26,2)</f>
        <v>0</v>
      </c>
      <c r="O26" s="858">
        <f>ROUNDDOWN('기술자분류(측량)'!P23/$D$26*$C$26,2)</f>
        <v>0</v>
      </c>
      <c r="P26" s="858">
        <f>ROUNDDOWN('기술자분류(측량)'!Q23/$D$26*$C$26,2)</f>
        <v>0</v>
      </c>
      <c r="Q26" s="858">
        <f>ROUNDDOWN('기술자분류(측량)'!R23/$D$26*$C$26,2)</f>
        <v>0</v>
      </c>
      <c r="R26" s="858">
        <f>ROUNDDOWN('기술자분류(측량)'!S23/$D$26*$C$26,2)</f>
        <v>0</v>
      </c>
      <c r="S26" s="875"/>
      <c r="T26" s="875"/>
      <c r="U26" s="875"/>
      <c r="V26" s="879">
        <f>K26/D26*C26</f>
        <v>0</v>
      </c>
      <c r="W26" s="880"/>
      <c r="X26" s="892"/>
      <c r="Y26" s="893" t="s">
        <v>232</v>
      </c>
      <c r="Z26" s="866" t="s">
        <v>233</v>
      </c>
      <c r="AA26" s="870"/>
      <c r="AB26" s="869"/>
      <c r="AC26" s="813"/>
      <c r="AD26" s="813"/>
      <c r="AE26" s="813"/>
      <c r="AF26" s="813"/>
      <c r="AG26" s="813"/>
    </row>
    <row r="27" spans="1:33" ht="22.5" hidden="1" customHeight="1">
      <c r="A27" s="883" t="s">
        <v>234</v>
      </c>
      <c r="B27" s="872" t="s">
        <v>231</v>
      </c>
      <c r="C27" s="873"/>
      <c r="D27" s="874">
        <v>8</v>
      </c>
      <c r="E27" s="878">
        <f>'기술자분류(측량)'!I26</f>
        <v>3</v>
      </c>
      <c r="F27" s="878">
        <f>'기술자분류(측량)'!J26</f>
        <v>1</v>
      </c>
      <c r="G27" s="878">
        <f>'기술자분류(측량)'!K26</f>
        <v>2</v>
      </c>
      <c r="H27" s="876"/>
      <c r="I27" s="312"/>
      <c r="J27" s="312"/>
      <c r="K27" s="313">
        <v>20</v>
      </c>
      <c r="L27" s="314"/>
      <c r="M27" s="860">
        <f>ROUNDDOWN('기술자분류(측량)'!N26/$D$27*$C$27,2)</f>
        <v>0</v>
      </c>
      <c r="N27" s="858">
        <f>ROUNDDOWN('기술자분류(측량)'!O26/$D$27*$C$27,2)</f>
        <v>0</v>
      </c>
      <c r="O27" s="858">
        <f>ROUNDDOWN('기술자분류(측량)'!P26/$D$27*$C$27,2)</f>
        <v>0</v>
      </c>
      <c r="P27" s="858">
        <f>ROUNDDOWN('기술자분류(측량)'!Q26/$D$27*$C$27,2)</f>
        <v>0</v>
      </c>
      <c r="Q27" s="858">
        <f>ROUNDDOWN('기술자분류(측량)'!R26/$D$27*$C$27,2)</f>
        <v>0</v>
      </c>
      <c r="R27" s="858">
        <f>ROUNDDOWN('기술자분류(측량)'!S26/$D$27*$C$27,2)</f>
        <v>0</v>
      </c>
      <c r="S27" s="875"/>
      <c r="T27" s="875"/>
      <c r="U27" s="875"/>
      <c r="V27" s="879">
        <f>K27/D27*C27</f>
        <v>0</v>
      </c>
      <c r="W27" s="880"/>
      <c r="X27" s="885" t="s">
        <v>235</v>
      </c>
      <c r="Y27" s="884" t="s">
        <v>216</v>
      </c>
      <c r="Z27" s="866" t="s">
        <v>236</v>
      </c>
      <c r="AA27" s="870"/>
      <c r="AB27" s="869"/>
      <c r="AC27" s="813"/>
      <c r="AD27" s="813"/>
      <c r="AE27" s="813"/>
      <c r="AF27" s="813"/>
      <c r="AG27" s="813"/>
    </row>
    <row r="28" spans="1:33" ht="22.5" customHeight="1">
      <c r="A28" s="854" t="s">
        <v>234</v>
      </c>
      <c r="B28" s="855" t="s">
        <v>231</v>
      </c>
      <c r="C28" s="856">
        <v>0</v>
      </c>
      <c r="D28" s="857">
        <v>10</v>
      </c>
      <c r="E28" s="858">
        <f>'기술자분류(측량)'!I26</f>
        <v>3</v>
      </c>
      <c r="F28" s="858">
        <f>'기술자분류(측량)'!J26</f>
        <v>1</v>
      </c>
      <c r="G28" s="858">
        <f>'기술자분류(측량)'!K26</f>
        <v>2</v>
      </c>
      <c r="H28" s="859"/>
      <c r="I28" s="309"/>
      <c r="J28" s="309"/>
      <c r="K28" s="310">
        <v>20</v>
      </c>
      <c r="L28" s="311"/>
      <c r="M28" s="860">
        <f>ROUNDDOWN('기술자분류(측량)'!N26/$D$28*$C$28,2)</f>
        <v>0</v>
      </c>
      <c r="N28" s="858">
        <f>ROUNDDOWN('기술자분류(측량)'!O26/$D28*$C28,2)</f>
        <v>0</v>
      </c>
      <c r="O28" s="858">
        <f>ROUNDDOWN('기술자분류(측량)'!P26/$D28*$C28,2)</f>
        <v>0</v>
      </c>
      <c r="P28" s="858">
        <f>ROUNDDOWN('기술자분류(측량)'!Q26/$D28*$C28,2)</f>
        <v>0</v>
      </c>
      <c r="Q28" s="858">
        <f>ROUNDDOWN('기술자분류(측량)'!R26/$D28*$C28,2)</f>
        <v>0</v>
      </c>
      <c r="R28" s="858">
        <f>ROUNDDOWN('기술자분류(측량)'!S26/$D$28*$C$28,2)</f>
        <v>0</v>
      </c>
      <c r="S28" s="861"/>
      <c r="T28" s="861"/>
      <c r="U28" s="861"/>
      <c r="V28" s="862">
        <f>K28/D28*C28</f>
        <v>0</v>
      </c>
      <c r="W28" s="863"/>
      <c r="X28" s="864" t="s">
        <v>237</v>
      </c>
      <c r="Y28" s="865" t="s">
        <v>216</v>
      </c>
      <c r="Z28" s="866" t="s">
        <v>236</v>
      </c>
      <c r="AA28" s="870"/>
      <c r="AB28" s="869"/>
      <c r="AC28" s="813"/>
      <c r="AD28" s="813"/>
      <c r="AE28" s="813"/>
      <c r="AF28" s="813"/>
      <c r="AG28" s="813"/>
    </row>
    <row r="29" spans="1:33" ht="22.5" hidden="1" customHeight="1">
      <c r="A29" s="854" t="s">
        <v>238</v>
      </c>
      <c r="B29" s="855" t="s">
        <v>231</v>
      </c>
      <c r="C29" s="856"/>
      <c r="D29" s="857">
        <v>30</v>
      </c>
      <c r="E29" s="858">
        <f>'기술자분류(측량)'!I30</f>
        <v>2</v>
      </c>
      <c r="F29" s="858">
        <f>'기술자분류(측량)'!J30</f>
        <v>0</v>
      </c>
      <c r="G29" s="858">
        <f>'기술자분류(측량)'!K30</f>
        <v>2</v>
      </c>
      <c r="H29" s="859"/>
      <c r="I29" s="309"/>
      <c r="J29" s="309"/>
      <c r="K29" s="310"/>
      <c r="L29" s="311"/>
      <c r="M29" s="860"/>
      <c r="N29" s="858">
        <f>ROUNDDOWN('기술자분류(측량)'!O30/$D$29*$C$29,2)</f>
        <v>0</v>
      </c>
      <c r="O29" s="858">
        <f>ROUNDDOWN('기술자분류(측량)'!P30/$D$29*$C$29,2)</f>
        <v>0</v>
      </c>
      <c r="P29" s="858">
        <f>ROUNDDOWN('기술자분류(측량)'!Q30/$D$29*$C$29,2)</f>
        <v>0</v>
      </c>
      <c r="Q29" s="858">
        <f>ROUNDDOWN('기술자분류(측량)'!R30/$D$29*$C$29,2)</f>
        <v>0</v>
      </c>
      <c r="R29" s="858">
        <f>ROUNDDOWN('기술자분류(측량)'!S30/$D$29*$C$29,2)</f>
        <v>0</v>
      </c>
      <c r="S29" s="861"/>
      <c r="T29" s="861"/>
      <c r="U29" s="861"/>
      <c r="V29" s="862"/>
      <c r="W29" s="863"/>
      <c r="X29" s="894"/>
      <c r="Y29" s="895" t="s">
        <v>216</v>
      </c>
      <c r="Z29" s="866" t="s">
        <v>239</v>
      </c>
      <c r="AA29" s="870"/>
      <c r="AB29" s="869"/>
    </row>
    <row r="30" spans="1:33" ht="22.5" hidden="1" customHeight="1">
      <c r="A30" s="854" t="s">
        <v>240</v>
      </c>
      <c r="B30" s="855" t="s">
        <v>231</v>
      </c>
      <c r="C30" s="856"/>
      <c r="D30" s="857">
        <v>20</v>
      </c>
      <c r="E30" s="858">
        <f>'기술자분류(측량)'!I31</f>
        <v>3</v>
      </c>
      <c r="F30" s="858">
        <f>'기술자분류(측량)'!J31</f>
        <v>1</v>
      </c>
      <c r="G30" s="858">
        <f>'기술자분류(측량)'!K31</f>
        <v>2</v>
      </c>
      <c r="H30" s="859"/>
      <c r="I30" s="309"/>
      <c r="J30" s="309"/>
      <c r="K30" s="310"/>
      <c r="L30" s="311"/>
      <c r="M30" s="860"/>
      <c r="N30" s="858">
        <f>ROUNDDOWN('기술자분류(측량)'!O31/$D$30*$C$30,2)</f>
        <v>0</v>
      </c>
      <c r="O30" s="858">
        <f>ROUNDDOWN('기술자분류(측량)'!P31/$D$30*$C$30,2)</f>
        <v>0</v>
      </c>
      <c r="P30" s="858">
        <f>ROUNDDOWN('기술자분류(측량)'!Q31/$D$30*$C$30,2)</f>
        <v>0</v>
      </c>
      <c r="Q30" s="858">
        <f>ROUNDDOWN('기술자분류(측량)'!R31/$D$30*$C$30,2)</f>
        <v>0</v>
      </c>
      <c r="R30" s="858">
        <f>ROUNDDOWN('기술자분류(측량)'!S31/$D$30*$C$30,2)</f>
        <v>0</v>
      </c>
      <c r="S30" s="861"/>
      <c r="T30" s="861"/>
      <c r="U30" s="861"/>
      <c r="V30" s="862"/>
      <c r="W30" s="863"/>
      <c r="X30" s="894"/>
      <c r="Y30" s="895" t="s">
        <v>232</v>
      </c>
      <c r="Z30" s="866" t="s">
        <v>239</v>
      </c>
      <c r="AA30" s="870"/>
      <c r="AB30" s="869"/>
    </row>
    <row r="31" spans="1:33" ht="22.5" customHeight="1">
      <c r="A31" s="854" t="s">
        <v>241</v>
      </c>
      <c r="B31" s="855" t="s">
        <v>231</v>
      </c>
      <c r="C31" s="856"/>
      <c r="D31" s="857">
        <v>50</v>
      </c>
      <c r="E31" s="858">
        <f>'기술자분류(측량)'!I32</f>
        <v>2</v>
      </c>
      <c r="F31" s="858">
        <f>'기술자분류(측량)'!J32</f>
        <v>0</v>
      </c>
      <c r="G31" s="858">
        <f>'기술자분류(측량)'!K32</f>
        <v>2</v>
      </c>
      <c r="H31" s="859"/>
      <c r="I31" s="309"/>
      <c r="J31" s="309"/>
      <c r="K31" s="310"/>
      <c r="L31" s="311"/>
      <c r="M31" s="860"/>
      <c r="N31" s="858">
        <f>ROUNDDOWN('기술자분류(측량)'!O32/$D$31*$C$31,2)</f>
        <v>0</v>
      </c>
      <c r="O31" s="858">
        <f>ROUNDDOWN('기술자분류(측량)'!P29/$D31*$C31,2)</f>
        <v>0</v>
      </c>
      <c r="P31" s="858">
        <f>ROUNDDOWN('기술자분류(측량)'!Q29/$D31*$C31,2)</f>
        <v>0</v>
      </c>
      <c r="Q31" s="858">
        <f>ROUNDDOWN('기술자분류(측량)'!R29/$D31*$C31,2)</f>
        <v>0</v>
      </c>
      <c r="R31" s="858">
        <f>ROUNDDOWN('기술자분류(측량)'!S32/$D$31*$C$31,2)</f>
        <v>0</v>
      </c>
      <c r="S31" s="861"/>
      <c r="T31" s="861"/>
      <c r="U31" s="861"/>
      <c r="V31" s="862"/>
      <c r="W31" s="863"/>
      <c r="X31" s="896"/>
      <c r="Y31" s="897" t="s">
        <v>216</v>
      </c>
      <c r="Z31" s="866" t="s">
        <v>239</v>
      </c>
      <c r="AA31" s="870"/>
      <c r="AB31" s="869"/>
    </row>
    <row r="32" spans="1:33" ht="22.5" hidden="1" customHeight="1">
      <c r="A32" s="854" t="s">
        <v>242</v>
      </c>
      <c r="B32" s="855" t="s">
        <v>231</v>
      </c>
      <c r="C32" s="856"/>
      <c r="D32" s="857">
        <v>1</v>
      </c>
      <c r="E32" s="858">
        <f>'기술자분류(측량)'!I35*0.9</f>
        <v>1.62</v>
      </c>
      <c r="F32" s="858">
        <f>'기술자분류(측량)'!J35*0.9</f>
        <v>0.9</v>
      </c>
      <c r="G32" s="858">
        <f>'기술자분류(측량)'!K35*0.9</f>
        <v>1.8</v>
      </c>
      <c r="H32" s="859"/>
      <c r="I32" s="309"/>
      <c r="J32" s="309"/>
      <c r="K32" s="310"/>
      <c r="L32" s="311"/>
      <c r="M32" s="860"/>
      <c r="N32" s="858">
        <f>ROUNDDOWN('기술자분류(측량)'!O35/$D$32*$C$32,2)*0.9*1.2</f>
        <v>0</v>
      </c>
      <c r="O32" s="858">
        <f>ROUNDDOWN('기술자분류(측량)'!P35/$D$32*$C$32,2)*0.9*1.2</f>
        <v>0</v>
      </c>
      <c r="P32" s="858">
        <f>ROUNDDOWN('기술자분류(측량)'!Q35/$D$32*$C$32,2)*0.9*1.2</f>
        <v>0</v>
      </c>
      <c r="Q32" s="858">
        <f>ROUNDDOWN('기술자분류(측량)'!R35/$D$32*$C$32,2)*0.9*1.2</f>
        <v>0</v>
      </c>
      <c r="R32" s="858">
        <f>ROUNDDOWN('기술자분류(측량)'!S35/$D$32*$C$32,2)*0.9*1.2</f>
        <v>0</v>
      </c>
      <c r="S32" s="861"/>
      <c r="T32" s="861"/>
      <c r="U32" s="861"/>
      <c r="V32" s="862"/>
      <c r="W32" s="863"/>
      <c r="X32" s="898" t="s">
        <v>243</v>
      </c>
      <c r="Y32" s="897" t="s">
        <v>216</v>
      </c>
      <c r="Z32" s="866" t="s">
        <v>244</v>
      </c>
      <c r="AA32" s="870"/>
      <c r="AB32" s="869"/>
    </row>
    <row r="33" spans="1:28" ht="22.5" hidden="1" customHeight="1">
      <c r="A33" s="854" t="s">
        <v>242</v>
      </c>
      <c r="B33" s="855" t="s">
        <v>231</v>
      </c>
      <c r="C33" s="856"/>
      <c r="D33" s="857">
        <v>1</v>
      </c>
      <c r="E33" s="858">
        <f>'기술자분류(측량)'!I36</f>
        <v>2.1</v>
      </c>
      <c r="F33" s="858">
        <f>'기술자분류(측량)'!J36</f>
        <v>1.2</v>
      </c>
      <c r="G33" s="858">
        <f>'기술자분류(측량)'!K36</f>
        <v>2.4</v>
      </c>
      <c r="H33" s="859"/>
      <c r="I33" s="309"/>
      <c r="J33" s="309"/>
      <c r="K33" s="310"/>
      <c r="L33" s="311"/>
      <c r="M33" s="860"/>
      <c r="N33" s="858">
        <f>ROUNDDOWN('기술자분류(측량)'!O36/$D$33*$C$33,2)*0.9*1.2</f>
        <v>0</v>
      </c>
      <c r="O33" s="858">
        <f>ROUNDDOWN('기술자분류(측량)'!P36/$D$33*$C$33,2)*0.9*1.2</f>
        <v>0</v>
      </c>
      <c r="P33" s="858">
        <f>ROUNDDOWN('기술자분류(측량)'!Q36/$D$33*$C$33,2)*0.9*1.2</f>
        <v>0</v>
      </c>
      <c r="Q33" s="858">
        <f>ROUNDDOWN('기술자분류(측량)'!R36/$D$33*$C$33,2)*0.9*1.2</f>
        <v>0</v>
      </c>
      <c r="R33" s="858">
        <f>ROUNDDOWN('기술자분류(측량)'!S36/$D$33*$C$33,2)*0.9*1.2</f>
        <v>0</v>
      </c>
      <c r="S33" s="861"/>
      <c r="T33" s="861"/>
      <c r="U33" s="861"/>
      <c r="V33" s="862"/>
      <c r="W33" s="863"/>
      <c r="X33" s="898" t="s">
        <v>245</v>
      </c>
      <c r="Y33" s="899" t="s">
        <v>232</v>
      </c>
      <c r="Z33" s="866" t="s">
        <v>244</v>
      </c>
      <c r="AA33" s="870"/>
      <c r="AB33" s="869"/>
    </row>
    <row r="34" spans="1:28" ht="22.5" hidden="1" customHeight="1">
      <c r="A34" s="854" t="s">
        <v>242</v>
      </c>
      <c r="B34" s="855" t="s">
        <v>231</v>
      </c>
      <c r="C34" s="856"/>
      <c r="D34" s="857">
        <v>1</v>
      </c>
      <c r="E34" s="858">
        <f>'기술자분류(측량)'!I37</f>
        <v>3.6</v>
      </c>
      <c r="F34" s="858">
        <f>'기술자분류(측량)'!J37</f>
        <v>1</v>
      </c>
      <c r="G34" s="858">
        <f>'기술자분류(측량)'!K37</f>
        <v>4</v>
      </c>
      <c r="H34" s="859"/>
      <c r="I34" s="309"/>
      <c r="J34" s="309"/>
      <c r="K34" s="310"/>
      <c r="L34" s="311"/>
      <c r="M34" s="860"/>
      <c r="N34" s="858">
        <f>ROUNDDOWN('기술자분류(측량)'!O37/$D$34*$C$34,2)</f>
        <v>0</v>
      </c>
      <c r="O34" s="858">
        <f>ROUNDDOWN('기술자분류(측량)'!P37/$D$34*$C$34,2)</f>
        <v>0</v>
      </c>
      <c r="P34" s="858">
        <f>ROUNDDOWN('기술자분류(측량)'!Q37/$D$34*$C$34,2)</f>
        <v>0</v>
      </c>
      <c r="Q34" s="858">
        <f>ROUNDDOWN('기술자분류(측량)'!R37/$D$34*$C$34,2)</f>
        <v>0</v>
      </c>
      <c r="R34" s="858">
        <f>ROUNDDOWN('기술자분류(측량)'!S37/$D$34*$C$34,2)</f>
        <v>0</v>
      </c>
      <c r="S34" s="861"/>
      <c r="T34" s="861"/>
      <c r="U34" s="861"/>
      <c r="V34" s="862"/>
      <c r="W34" s="863"/>
      <c r="X34" s="898" t="s">
        <v>246</v>
      </c>
      <c r="Y34" s="899" t="s">
        <v>232</v>
      </c>
      <c r="Z34" s="866" t="s">
        <v>244</v>
      </c>
      <c r="AA34" s="870"/>
      <c r="AB34" s="869"/>
    </row>
    <row r="35" spans="1:28" ht="22.5" hidden="1" customHeight="1">
      <c r="A35" s="883" t="s">
        <v>247</v>
      </c>
      <c r="B35" s="872" t="s">
        <v>231</v>
      </c>
      <c r="C35" s="873"/>
      <c r="D35" s="874">
        <v>1</v>
      </c>
      <c r="E35" s="878">
        <f>'기술자분류(측량)'!I40</f>
        <v>1.1000000000000001</v>
      </c>
      <c r="F35" s="878">
        <f>'기술자분류(측량)'!J40</f>
        <v>0.6</v>
      </c>
      <c r="G35" s="878">
        <f>'기술자분류(측량)'!K40</f>
        <v>0.6</v>
      </c>
      <c r="H35" s="876"/>
      <c r="I35" s="312"/>
      <c r="J35" s="312"/>
      <c r="K35" s="313">
        <v>1</v>
      </c>
      <c r="L35" s="314"/>
      <c r="M35" s="877"/>
      <c r="N35" s="878">
        <f>ROUNDDOWN('기술자분류(측량)'!O40/$D$35*$C$35,2)</f>
        <v>0</v>
      </c>
      <c r="O35" s="878">
        <f>ROUNDDOWN('기술자분류(측량)'!P40/$D$35*$C$35,2)</f>
        <v>0</v>
      </c>
      <c r="P35" s="878">
        <f>ROUNDDOWN('기술자분류(측량)'!Q40/$D$35*$C$35,2)</f>
        <v>0</v>
      </c>
      <c r="Q35" s="878">
        <f>ROUNDDOWN('기술자분류(측량)'!R40/$D$35*$C$35,2)</f>
        <v>0</v>
      </c>
      <c r="R35" s="878">
        <f>ROUNDDOWN('기술자분류(측량)'!S40/$D$35*$C$35,2)</f>
        <v>0</v>
      </c>
      <c r="S35" s="875"/>
      <c r="T35" s="875"/>
      <c r="U35" s="875"/>
      <c r="V35" s="879">
        <f>K35/D35*C35</f>
        <v>0</v>
      </c>
      <c r="W35" s="880"/>
      <c r="X35" s="892"/>
      <c r="Y35" s="893" t="s">
        <v>216</v>
      </c>
      <c r="Z35" s="866" t="s">
        <v>248</v>
      </c>
      <c r="AA35" s="870"/>
      <c r="AB35" s="869"/>
    </row>
    <row r="36" spans="1:28" ht="22.5" hidden="1" customHeight="1">
      <c r="A36" s="871" t="s">
        <v>249</v>
      </c>
      <c r="B36" s="872"/>
      <c r="C36" s="873"/>
      <c r="D36" s="874"/>
      <c r="E36" s="875"/>
      <c r="F36" s="875"/>
      <c r="G36" s="875"/>
      <c r="H36" s="889"/>
      <c r="I36" s="318"/>
      <c r="J36" s="889"/>
      <c r="K36" s="890"/>
      <c r="L36" s="891"/>
      <c r="M36" s="877"/>
      <c r="N36" s="878"/>
      <c r="O36" s="878"/>
      <c r="P36" s="878"/>
      <c r="Q36" s="878"/>
      <c r="R36" s="878"/>
      <c r="S36" s="875"/>
      <c r="T36" s="875"/>
      <c r="U36" s="875"/>
      <c r="V36" s="879"/>
      <c r="W36" s="880"/>
      <c r="X36" s="881"/>
      <c r="Y36" s="882"/>
      <c r="Z36" s="866"/>
      <c r="AA36" s="870"/>
      <c r="AB36" s="869"/>
    </row>
    <row r="37" spans="1:28" ht="22.5" hidden="1" customHeight="1">
      <c r="A37" s="900" t="s">
        <v>250</v>
      </c>
      <c r="B37" s="872" t="s">
        <v>215</v>
      </c>
      <c r="C37" s="873"/>
      <c r="D37" s="874"/>
      <c r="E37" s="878"/>
      <c r="F37" s="878"/>
      <c r="G37" s="878"/>
      <c r="H37" s="876"/>
      <c r="I37" s="312"/>
      <c r="J37" s="312"/>
      <c r="K37" s="313"/>
      <c r="L37" s="314"/>
      <c r="M37" s="877"/>
      <c r="N37" s="878"/>
      <c r="O37" s="878"/>
      <c r="P37" s="878"/>
      <c r="Q37" s="878"/>
      <c r="R37" s="878"/>
      <c r="S37" s="875"/>
      <c r="T37" s="875"/>
      <c r="U37" s="875"/>
      <c r="V37" s="879"/>
      <c r="W37" s="880"/>
      <c r="X37" s="892"/>
      <c r="Y37" s="893" t="s">
        <v>251</v>
      </c>
      <c r="Z37" s="866" t="s">
        <v>252</v>
      </c>
      <c r="AA37" s="870"/>
      <c r="AB37" s="869"/>
    </row>
    <row r="38" spans="1:28" ht="22.5" hidden="1" customHeight="1">
      <c r="A38" s="900" t="s">
        <v>253</v>
      </c>
      <c r="B38" s="872" t="s">
        <v>215</v>
      </c>
      <c r="C38" s="873"/>
      <c r="D38" s="874">
        <v>3</v>
      </c>
      <c r="E38" s="878">
        <f>'기술자분류(측량)'!I42</f>
        <v>1</v>
      </c>
      <c r="F38" s="878">
        <f>'기술자분류(측량)'!J42</f>
        <v>0</v>
      </c>
      <c r="G38" s="878">
        <f>'기술자분류(측량)'!K42</f>
        <v>0</v>
      </c>
      <c r="H38" s="876"/>
      <c r="I38" s="312"/>
      <c r="J38" s="312"/>
      <c r="K38" s="313"/>
      <c r="L38" s="314"/>
      <c r="M38" s="877">
        <f>ROUNDDOWN('기술자분류(측량)'!N42/$D$38*$C$38,2)</f>
        <v>0</v>
      </c>
      <c r="N38" s="878">
        <f>ROUNDDOWN('기술자분류(측량)'!O42/$D$38*$C$38,2)</f>
        <v>0</v>
      </c>
      <c r="O38" s="878">
        <f>ROUNDDOWN('기술자분류(측량)'!P42/$D$38*$C$38,2)</f>
        <v>0</v>
      </c>
      <c r="P38" s="878">
        <f>ROUNDDOWN('기술자분류(측량)'!Q42/$D$38*$C$38,2)</f>
        <v>0</v>
      </c>
      <c r="Q38" s="878">
        <f>ROUNDDOWN('기술자분류(측량)'!R42/$D$38*$C$38,2)</f>
        <v>0</v>
      </c>
      <c r="R38" s="878">
        <f>ROUNDDOWN('기술자분류(측량)'!S42/$D$38*$C$38,2)</f>
        <v>0</v>
      </c>
      <c r="S38" s="875"/>
      <c r="T38" s="875"/>
      <c r="U38" s="875"/>
      <c r="V38" s="879"/>
      <c r="W38" s="880"/>
      <c r="X38" s="892"/>
      <c r="Y38" s="893"/>
      <c r="Z38" s="866"/>
      <c r="AA38" s="870"/>
      <c r="AB38" s="901"/>
    </row>
    <row r="39" spans="1:28" ht="22.5" hidden="1" customHeight="1">
      <c r="A39" s="900" t="s">
        <v>254</v>
      </c>
      <c r="B39" s="872" t="s">
        <v>215</v>
      </c>
      <c r="C39" s="873"/>
      <c r="D39" s="874">
        <v>3</v>
      </c>
      <c r="E39" s="878">
        <f>'기술자분류(측량)'!I43</f>
        <v>1</v>
      </c>
      <c r="F39" s="878">
        <f>'기술자분류(측량)'!J43</f>
        <v>1</v>
      </c>
      <c r="G39" s="878">
        <f>'기술자분류(측량)'!K43</f>
        <v>1</v>
      </c>
      <c r="H39" s="876"/>
      <c r="I39" s="312"/>
      <c r="J39" s="312">
        <v>30</v>
      </c>
      <c r="K39" s="313"/>
      <c r="L39" s="314"/>
      <c r="M39" s="877">
        <f>ROUNDDOWN('기술자분류(측량)'!N43/$D$39*$C$39,2)</f>
        <v>0</v>
      </c>
      <c r="N39" s="878">
        <f>ROUNDDOWN('기술자분류(측량)'!O43/$D$39*$C$39,2)</f>
        <v>0</v>
      </c>
      <c r="O39" s="878">
        <f>ROUNDDOWN('기술자분류(측량)'!P43/$D$39*$C$39,2)</f>
        <v>0</v>
      </c>
      <c r="P39" s="878">
        <f>ROUNDDOWN('기술자분류(측량)'!Q43/$D$39*$C$39,2)</f>
        <v>0</v>
      </c>
      <c r="Q39" s="878">
        <f>ROUNDDOWN('기술자분류(측량)'!R43/$D$39*$C$39,2)</f>
        <v>0</v>
      </c>
      <c r="R39" s="878">
        <f>ROUNDDOWN('기술자분류(측량)'!S43/$D$39*$C$39,2)</f>
        <v>0</v>
      </c>
      <c r="S39" s="875"/>
      <c r="T39" s="875"/>
      <c r="U39" s="875">
        <f>J39/D39*C39</f>
        <v>0</v>
      </c>
      <c r="V39" s="879"/>
      <c r="W39" s="880"/>
      <c r="X39" s="892"/>
      <c r="Y39" s="893"/>
      <c r="Z39" s="866"/>
      <c r="AA39" s="870"/>
      <c r="AB39" s="869"/>
    </row>
    <row r="40" spans="1:28" ht="22.5" hidden="1" customHeight="1">
      <c r="A40" s="900" t="s">
        <v>250</v>
      </c>
      <c r="B40" s="872" t="s">
        <v>215</v>
      </c>
      <c r="C40" s="873"/>
      <c r="D40" s="874">
        <v>3</v>
      </c>
      <c r="E40" s="878"/>
      <c r="F40" s="878"/>
      <c r="G40" s="878"/>
      <c r="H40" s="876"/>
      <c r="I40" s="312"/>
      <c r="J40" s="312"/>
      <c r="K40" s="313"/>
      <c r="L40" s="314"/>
      <c r="M40" s="877"/>
      <c r="N40" s="878"/>
      <c r="O40" s="878"/>
      <c r="P40" s="878"/>
      <c r="Q40" s="878"/>
      <c r="R40" s="878"/>
      <c r="S40" s="875"/>
      <c r="T40" s="875"/>
      <c r="U40" s="875"/>
      <c r="V40" s="879"/>
      <c r="W40" s="880"/>
      <c r="X40" s="892"/>
      <c r="Y40" s="893" t="s">
        <v>232</v>
      </c>
      <c r="Z40" s="866" t="s">
        <v>252</v>
      </c>
      <c r="AA40" s="870"/>
      <c r="AB40" s="869"/>
    </row>
    <row r="41" spans="1:28" ht="22.5" hidden="1" customHeight="1">
      <c r="A41" s="900" t="s">
        <v>253</v>
      </c>
      <c r="B41" s="872" t="s">
        <v>215</v>
      </c>
      <c r="C41" s="873"/>
      <c r="D41" s="874">
        <v>3</v>
      </c>
      <c r="E41" s="878">
        <f>'기술자분류(측량)'!I42</f>
        <v>1</v>
      </c>
      <c r="F41" s="878">
        <f>'기술자분류(측량)'!J42</f>
        <v>0</v>
      </c>
      <c r="G41" s="878">
        <f>'기술자분류(측량)'!K42</f>
        <v>0</v>
      </c>
      <c r="H41" s="876"/>
      <c r="I41" s="312"/>
      <c r="J41" s="312"/>
      <c r="K41" s="313"/>
      <c r="L41" s="314"/>
      <c r="M41" s="877">
        <f>ROUNDDOWN('기술자분류(측량)'!N42/$D$41*$C$41,2)</f>
        <v>0</v>
      </c>
      <c r="N41" s="878">
        <f>ROUNDDOWN('기술자분류(측량)'!O42/$D$41*$C$41,2)</f>
        <v>0</v>
      </c>
      <c r="O41" s="878">
        <f>ROUNDDOWN('기술자분류(측량)'!P42/$D$41*$C$41,2)</f>
        <v>0</v>
      </c>
      <c r="P41" s="878">
        <f>ROUNDDOWN('기술자분류(측량)'!Q42/$D$41*$C$41,2)</f>
        <v>0</v>
      </c>
      <c r="Q41" s="878">
        <f>ROUNDDOWN('기술자분류(측량)'!R42/$D$41*$C$41,2)</f>
        <v>0</v>
      </c>
      <c r="R41" s="878">
        <f>ROUNDDOWN('기술자분류(측량)'!S42/$D$41*$C$41,2)</f>
        <v>0</v>
      </c>
      <c r="S41" s="875"/>
      <c r="T41" s="875"/>
      <c r="U41" s="875"/>
      <c r="V41" s="879"/>
      <c r="W41" s="880"/>
      <c r="X41" s="892"/>
      <c r="Y41" s="893"/>
      <c r="Z41" s="866"/>
      <c r="AA41" s="870"/>
      <c r="AB41" s="869"/>
    </row>
    <row r="42" spans="1:28" ht="22.5" hidden="1" customHeight="1">
      <c r="A42" s="900" t="s">
        <v>254</v>
      </c>
      <c r="B42" s="872" t="s">
        <v>215</v>
      </c>
      <c r="C42" s="873"/>
      <c r="D42" s="874">
        <v>3</v>
      </c>
      <c r="E42" s="878">
        <f>'기술자분류(측량)'!I43</f>
        <v>1</v>
      </c>
      <c r="F42" s="878">
        <f>'기술자분류(측량)'!J43</f>
        <v>1</v>
      </c>
      <c r="G42" s="878">
        <f>'기술자분류(측량)'!K43</f>
        <v>1</v>
      </c>
      <c r="H42" s="876"/>
      <c r="I42" s="312"/>
      <c r="J42" s="312">
        <v>30</v>
      </c>
      <c r="K42" s="313"/>
      <c r="L42" s="314"/>
      <c r="M42" s="877">
        <f>ROUNDDOWN('기술자분류(측량)'!N43/$D$42*$C$42,2)</f>
        <v>0</v>
      </c>
      <c r="N42" s="878">
        <f>ROUNDDOWN('기술자분류(측량)'!O43/$D$42*$C$42,2)</f>
        <v>0</v>
      </c>
      <c r="O42" s="878">
        <f>ROUNDDOWN('기술자분류(측량)'!P43/$D$42*$C$42,2)</f>
        <v>0</v>
      </c>
      <c r="P42" s="878">
        <f>ROUNDDOWN('기술자분류(측량)'!Q43/$D$42*$C$42,2)</f>
        <v>0</v>
      </c>
      <c r="Q42" s="878">
        <f>ROUNDDOWN('기술자분류(측량)'!R43/$D$42*$C$42,2)</f>
        <v>0</v>
      </c>
      <c r="R42" s="878">
        <f>ROUNDDOWN('기술자분류(측량)'!S43/$D$42*$C$42,2)</f>
        <v>0</v>
      </c>
      <c r="S42" s="875"/>
      <c r="T42" s="875"/>
      <c r="U42" s="875">
        <f>J42/D42*C42</f>
        <v>0</v>
      </c>
      <c r="V42" s="879"/>
      <c r="W42" s="880"/>
      <c r="X42" s="892"/>
      <c r="Y42" s="893"/>
      <c r="Z42" s="866"/>
      <c r="AA42" s="870"/>
      <c r="AB42" s="869"/>
    </row>
    <row r="43" spans="1:28" ht="22.5" hidden="1" customHeight="1">
      <c r="A43" s="900" t="s">
        <v>255</v>
      </c>
      <c r="B43" s="872" t="s">
        <v>215</v>
      </c>
      <c r="C43" s="873"/>
      <c r="D43" s="874">
        <v>3</v>
      </c>
      <c r="E43" s="878">
        <f>'기술자분류(측량)'!I44</f>
        <v>3</v>
      </c>
      <c r="F43" s="878">
        <f>'기술자분류(측량)'!J44</f>
        <v>2</v>
      </c>
      <c r="G43" s="878">
        <f>'기술자분류(측량)'!K44</f>
        <v>3</v>
      </c>
      <c r="H43" s="876"/>
      <c r="I43" s="312"/>
      <c r="J43" s="312"/>
      <c r="K43" s="313">
        <v>120</v>
      </c>
      <c r="L43" s="314"/>
      <c r="M43" s="877">
        <f>ROUNDDOWN('기술자분류(측량)'!N44/$D$43*$C$43,2)</f>
        <v>0</v>
      </c>
      <c r="N43" s="878">
        <f>ROUNDDOWN('기술자분류(측량)'!O44/$D$43*$C$43,2)</f>
        <v>0</v>
      </c>
      <c r="O43" s="878">
        <f>ROUNDDOWN('기술자분류(측량)'!P44/$D$43*$C$43,2)</f>
        <v>0</v>
      </c>
      <c r="P43" s="878">
        <f>ROUNDDOWN('기술자분류(측량)'!Q44/$D$43*$C$43,2)</f>
        <v>0</v>
      </c>
      <c r="Q43" s="878">
        <f>ROUNDDOWN('기술자분류(측량)'!R44/$D$43*$C$43,2)</f>
        <v>0</v>
      </c>
      <c r="R43" s="878">
        <f>ROUNDDOWN('기술자분류(측량)'!S44/$D$43*$C$43,2)</f>
        <v>0</v>
      </c>
      <c r="S43" s="875"/>
      <c r="T43" s="875"/>
      <c r="U43" s="875"/>
      <c r="V43" s="879">
        <f>K43/D43*C43</f>
        <v>0</v>
      </c>
      <c r="W43" s="880"/>
      <c r="X43" s="892"/>
      <c r="Y43" s="893"/>
      <c r="Z43" s="886" t="s">
        <v>256</v>
      </c>
      <c r="AA43" s="870"/>
      <c r="AB43" s="869"/>
    </row>
    <row r="44" spans="1:28" ht="22.5" hidden="1" customHeight="1">
      <c r="A44" s="900" t="s">
        <v>257</v>
      </c>
      <c r="B44" s="872" t="s">
        <v>215</v>
      </c>
      <c r="C44" s="873"/>
      <c r="D44" s="874">
        <v>3</v>
      </c>
      <c r="E44" s="878">
        <f>'기술자분류(측량)'!I45</f>
        <v>1</v>
      </c>
      <c r="F44" s="878">
        <f>'기술자분류(측량)'!J45</f>
        <v>0</v>
      </c>
      <c r="G44" s="878">
        <f>'기술자분류(측량)'!K45</f>
        <v>1</v>
      </c>
      <c r="H44" s="876"/>
      <c r="I44" s="312"/>
      <c r="J44" s="312"/>
      <c r="K44" s="313"/>
      <c r="L44" s="314"/>
      <c r="M44" s="877">
        <f>ROUNDDOWN('기술자분류(측량)'!N45/$D$44*$C$44,2)</f>
        <v>0</v>
      </c>
      <c r="N44" s="878">
        <f>ROUNDDOWN('기술자분류(측량)'!O45/$D$44*$C$44,2)</f>
        <v>0</v>
      </c>
      <c r="O44" s="878">
        <f>ROUNDDOWN('기술자분류(측량)'!P45/$D$44*$C$44,2)</f>
        <v>0</v>
      </c>
      <c r="P44" s="878">
        <f>ROUNDDOWN('기술자분류(측량)'!Q45/$D$44*$C$44,2)</f>
        <v>0</v>
      </c>
      <c r="Q44" s="878">
        <f>ROUNDDOWN('기술자분류(측량)'!R45/$D$44*$C$44,2)</f>
        <v>0</v>
      </c>
      <c r="R44" s="878">
        <f>ROUNDDOWN('기술자분류(측량)'!S45/$D$44*$C$44,2)</f>
        <v>0</v>
      </c>
      <c r="S44" s="875"/>
      <c r="T44" s="875"/>
      <c r="U44" s="875"/>
      <c r="V44" s="879"/>
      <c r="W44" s="880"/>
      <c r="X44" s="892"/>
      <c r="Y44" s="893"/>
      <c r="Z44" s="886" t="s">
        <v>256</v>
      </c>
      <c r="AA44" s="870"/>
      <c r="AB44" s="869"/>
    </row>
    <row r="45" spans="1:28" ht="22.5" hidden="1" customHeight="1">
      <c r="A45" s="900" t="s">
        <v>258</v>
      </c>
      <c r="B45" s="872" t="s">
        <v>215</v>
      </c>
      <c r="C45" s="873"/>
      <c r="D45" s="874">
        <v>3</v>
      </c>
      <c r="E45" s="878">
        <f>'기술자분류(측량)'!I46</f>
        <v>2</v>
      </c>
      <c r="F45" s="878">
        <f>'기술자분류(측량)'!J46</f>
        <v>0</v>
      </c>
      <c r="G45" s="878">
        <f>'기술자분류(측량)'!K46</f>
        <v>2</v>
      </c>
      <c r="H45" s="876"/>
      <c r="I45" s="312"/>
      <c r="J45" s="312"/>
      <c r="K45" s="313"/>
      <c r="L45" s="314"/>
      <c r="M45" s="877">
        <f>ROUNDDOWN('기술자분류(측량)'!N46/$D$45*$C$45,2)</f>
        <v>0</v>
      </c>
      <c r="N45" s="878">
        <f>ROUNDDOWN('기술자분류(측량)'!O46/$D$45*$C$45,2)</f>
        <v>0</v>
      </c>
      <c r="O45" s="878">
        <f>ROUNDDOWN('기술자분류(측량)'!P46/$D$45*$C$45,2)</f>
        <v>0</v>
      </c>
      <c r="P45" s="878">
        <f>ROUNDDOWN('기술자분류(측량)'!Q46/$D$45*$C$45,2)</f>
        <v>0</v>
      </c>
      <c r="Q45" s="878">
        <f>ROUNDDOWN('기술자분류(측량)'!R46/$D$45*$C$45,2)</f>
        <v>0</v>
      </c>
      <c r="R45" s="878">
        <f>ROUNDDOWN('기술자분류(측량)'!S46/$D$45*$C$45,2)</f>
        <v>0</v>
      </c>
      <c r="S45" s="875"/>
      <c r="T45" s="875"/>
      <c r="U45" s="875"/>
      <c r="V45" s="879"/>
      <c r="W45" s="880"/>
      <c r="X45" s="892"/>
      <c r="Y45" s="893"/>
      <c r="Z45" s="886" t="s">
        <v>256</v>
      </c>
      <c r="AA45" s="870"/>
      <c r="AB45" s="869"/>
    </row>
    <row r="46" spans="1:28" ht="22.5" hidden="1" customHeight="1">
      <c r="A46" s="900" t="s">
        <v>259</v>
      </c>
      <c r="B46" s="872" t="s">
        <v>215</v>
      </c>
      <c r="C46" s="873"/>
      <c r="D46" s="874">
        <v>3</v>
      </c>
      <c r="E46" s="878">
        <f>'기술자분류(측량)'!I47</f>
        <v>2</v>
      </c>
      <c r="F46" s="878">
        <f>'기술자분류(측량)'!J47</f>
        <v>0</v>
      </c>
      <c r="G46" s="878">
        <f>'기술자분류(측량)'!K47</f>
        <v>2</v>
      </c>
      <c r="H46" s="876"/>
      <c r="I46" s="312"/>
      <c r="J46" s="312"/>
      <c r="K46" s="313"/>
      <c r="L46" s="314"/>
      <c r="M46" s="877">
        <f>ROUNDDOWN('기술자분류(측량)'!N47/$D$46*$C$46,2)</f>
        <v>0</v>
      </c>
      <c r="N46" s="878">
        <f>ROUNDDOWN('기술자분류(측량)'!O47/$D$46*$C$46,2)</f>
        <v>0</v>
      </c>
      <c r="O46" s="878">
        <f>ROUNDDOWN('기술자분류(측량)'!P47/$D$46*$C$46,2)</f>
        <v>0</v>
      </c>
      <c r="P46" s="878">
        <f>ROUNDDOWN('기술자분류(측량)'!Q47/$D$46*$C$46,2)</f>
        <v>0</v>
      </c>
      <c r="Q46" s="878">
        <f>ROUNDDOWN('기술자분류(측량)'!R47/$D$46*$C$46,2)</f>
        <v>0</v>
      </c>
      <c r="R46" s="878">
        <f>ROUNDDOWN('기술자분류(측량)'!S47/$D$46*$C$46,2)</f>
        <v>0</v>
      </c>
      <c r="S46" s="875"/>
      <c r="T46" s="875"/>
      <c r="U46" s="875"/>
      <c r="V46" s="879"/>
      <c r="W46" s="880"/>
      <c r="X46" s="892"/>
      <c r="Y46" s="893"/>
      <c r="Z46" s="886" t="s">
        <v>256</v>
      </c>
      <c r="AA46" s="870"/>
      <c r="AB46" s="869"/>
    </row>
    <row r="47" spans="1:28" ht="22.5" hidden="1" customHeight="1">
      <c r="A47" s="883" t="s">
        <v>260</v>
      </c>
      <c r="B47" s="872" t="s">
        <v>215</v>
      </c>
      <c r="C47" s="873"/>
      <c r="D47" s="874"/>
      <c r="E47" s="878"/>
      <c r="F47" s="878"/>
      <c r="G47" s="878"/>
      <c r="H47" s="876"/>
      <c r="I47" s="312"/>
      <c r="J47" s="312"/>
      <c r="K47" s="313"/>
      <c r="L47" s="314"/>
      <c r="M47" s="877"/>
      <c r="N47" s="878"/>
      <c r="O47" s="878"/>
      <c r="P47" s="878"/>
      <c r="Q47" s="878"/>
      <c r="R47" s="878"/>
      <c r="S47" s="875"/>
      <c r="T47" s="875"/>
      <c r="U47" s="875"/>
      <c r="V47" s="879"/>
      <c r="W47" s="880"/>
      <c r="X47" s="892" t="s">
        <v>261</v>
      </c>
      <c r="Y47" s="893" t="s">
        <v>262</v>
      </c>
      <c r="Z47" s="866" t="s">
        <v>263</v>
      </c>
      <c r="AA47" s="870"/>
      <c r="AB47" s="869"/>
    </row>
    <row r="48" spans="1:28" ht="22.5" hidden="1" customHeight="1">
      <c r="A48" s="900" t="s">
        <v>253</v>
      </c>
      <c r="B48" s="872" t="s">
        <v>215</v>
      </c>
      <c r="C48" s="873"/>
      <c r="D48" s="874">
        <v>1.7</v>
      </c>
      <c r="E48" s="878">
        <f>'기술자분류(측량)'!I49</f>
        <v>1</v>
      </c>
      <c r="F48" s="878">
        <f>'기술자분류(측량)'!J49</f>
        <v>0</v>
      </c>
      <c r="G48" s="878">
        <f>'기술자분류(측량)'!K49</f>
        <v>0</v>
      </c>
      <c r="H48" s="876"/>
      <c r="I48" s="312"/>
      <c r="J48" s="312"/>
      <c r="K48" s="313"/>
      <c r="L48" s="314"/>
      <c r="M48" s="877">
        <f>ROUNDDOWN('기술자분류(측량)'!N49/$D$48*$C$48,2)</f>
        <v>0</v>
      </c>
      <c r="N48" s="878">
        <f>ROUNDDOWN('기술자분류(측량)'!O49/$D$48*$C$48,2)</f>
        <v>0</v>
      </c>
      <c r="O48" s="878">
        <f>ROUNDDOWN('기술자분류(측량)'!P49/$D$48*$C$48,2)</f>
        <v>0</v>
      </c>
      <c r="P48" s="878">
        <f>ROUNDDOWN('기술자분류(측량)'!Q49/$D$48*$C$48,2)</f>
        <v>0</v>
      </c>
      <c r="Q48" s="878">
        <f>ROUNDDOWN('기술자분류(측량)'!R49/$D$48*$C$48,2)</f>
        <v>0</v>
      </c>
      <c r="R48" s="878">
        <f>ROUNDDOWN('기술자분류(측량)'!S49/$D$48*$C$48,2)</f>
        <v>0</v>
      </c>
      <c r="S48" s="875"/>
      <c r="T48" s="875"/>
      <c r="U48" s="875"/>
      <c r="V48" s="879"/>
      <c r="W48" s="880"/>
      <c r="X48" s="892"/>
      <c r="Y48" s="893"/>
      <c r="Z48" s="866"/>
      <c r="AA48" s="870"/>
      <c r="AB48" s="869"/>
    </row>
    <row r="49" spans="1:28" ht="22.5" hidden="1" customHeight="1">
      <c r="A49" s="900" t="s">
        <v>254</v>
      </c>
      <c r="B49" s="872" t="s">
        <v>215</v>
      </c>
      <c r="C49" s="873"/>
      <c r="D49" s="874">
        <v>1.7</v>
      </c>
      <c r="E49" s="878">
        <f>'기술자분류(측량)'!I50</f>
        <v>1</v>
      </c>
      <c r="F49" s="878">
        <f>'기술자분류(측량)'!J50</f>
        <v>1</v>
      </c>
      <c r="G49" s="878">
        <f>'기술자분류(측량)'!K50</f>
        <v>1</v>
      </c>
      <c r="H49" s="876"/>
      <c r="I49" s="312"/>
      <c r="J49" s="312">
        <v>30</v>
      </c>
      <c r="K49" s="313"/>
      <c r="L49" s="314"/>
      <c r="M49" s="877">
        <f>ROUNDDOWN('기술자분류(측량)'!N50/$D$49*$C$49,2)</f>
        <v>0</v>
      </c>
      <c r="N49" s="878">
        <f>ROUNDDOWN('기술자분류(측량)'!O50/$D$49*$C$49,2)</f>
        <v>0</v>
      </c>
      <c r="O49" s="878">
        <f>ROUNDDOWN('기술자분류(측량)'!P50/$D$49*$C$49,2)</f>
        <v>0</v>
      </c>
      <c r="P49" s="878">
        <f>ROUNDDOWN('기술자분류(측량)'!Q50/$D$49*$C$49,2)</f>
        <v>0</v>
      </c>
      <c r="Q49" s="878">
        <f>ROUNDDOWN('기술자분류(측량)'!R50/$D$49*$C$49,2)</f>
        <v>0</v>
      </c>
      <c r="R49" s="878">
        <f>ROUNDDOWN('기술자분류(측량)'!S50/$D$49*$C$49,2)</f>
        <v>0</v>
      </c>
      <c r="S49" s="875"/>
      <c r="T49" s="875"/>
      <c r="U49" s="875">
        <f>J49/D49*C49</f>
        <v>0</v>
      </c>
      <c r="V49" s="879"/>
      <c r="W49" s="880"/>
      <c r="X49" s="892"/>
      <c r="Y49" s="893"/>
      <c r="Z49" s="866"/>
      <c r="AA49" s="870"/>
      <c r="AB49" s="869"/>
    </row>
    <row r="50" spans="1:28" ht="22.5" hidden="1" customHeight="1">
      <c r="A50" s="883" t="s">
        <v>260</v>
      </c>
      <c r="B50" s="872" t="s">
        <v>215</v>
      </c>
      <c r="C50" s="873"/>
      <c r="D50" s="874"/>
      <c r="E50" s="878"/>
      <c r="F50" s="878"/>
      <c r="G50" s="878"/>
      <c r="H50" s="876"/>
      <c r="I50" s="312"/>
      <c r="J50" s="312"/>
      <c r="K50" s="313"/>
      <c r="L50" s="314"/>
      <c r="M50" s="877"/>
      <c r="N50" s="878"/>
      <c r="O50" s="878"/>
      <c r="P50" s="878"/>
      <c r="Q50" s="878"/>
      <c r="R50" s="878"/>
      <c r="S50" s="875"/>
      <c r="T50" s="875"/>
      <c r="U50" s="875"/>
      <c r="V50" s="879"/>
      <c r="W50" s="880"/>
      <c r="X50" s="892" t="s">
        <v>264</v>
      </c>
      <c r="Y50" s="893" t="s">
        <v>265</v>
      </c>
      <c r="Z50" s="866" t="s">
        <v>263</v>
      </c>
      <c r="AA50" s="870"/>
      <c r="AB50" s="869"/>
    </row>
    <row r="51" spans="1:28" ht="22.5" hidden="1" customHeight="1">
      <c r="A51" s="900" t="s">
        <v>253</v>
      </c>
      <c r="B51" s="872" t="s">
        <v>215</v>
      </c>
      <c r="C51" s="873"/>
      <c r="D51" s="874">
        <v>1.7</v>
      </c>
      <c r="E51" s="878">
        <f>'기술자분류(측량)'!I49</f>
        <v>1</v>
      </c>
      <c r="F51" s="878">
        <f>'기술자분류(측량)'!J49</f>
        <v>0</v>
      </c>
      <c r="G51" s="878">
        <f>'기술자분류(측량)'!K49</f>
        <v>0</v>
      </c>
      <c r="H51" s="876"/>
      <c r="I51" s="312"/>
      <c r="J51" s="312"/>
      <c r="K51" s="313"/>
      <c r="L51" s="314"/>
      <c r="M51" s="877">
        <f>ROUNDDOWN('기술자분류(측량)'!N49/$D$51*$C$51,2)</f>
        <v>0</v>
      </c>
      <c r="N51" s="878">
        <f>ROUNDDOWN('기술자분류(측량)'!O49/$D$51*$C$51,2)</f>
        <v>0</v>
      </c>
      <c r="O51" s="878">
        <f>ROUNDDOWN('기술자분류(측량)'!P49/$D$51*$C$51,2)</f>
        <v>0</v>
      </c>
      <c r="P51" s="878">
        <f>ROUNDDOWN('기술자분류(측량)'!Q49/$D$51*$C$51,2)</f>
        <v>0</v>
      </c>
      <c r="Q51" s="878">
        <f>ROUNDDOWN('기술자분류(측량)'!R49/$D$51*$C$51,2)</f>
        <v>0</v>
      </c>
      <c r="R51" s="878">
        <f>ROUNDDOWN('기술자분류(측량)'!S49/$D$51*$C$51,2)</f>
        <v>0</v>
      </c>
      <c r="S51" s="875"/>
      <c r="T51" s="875"/>
      <c r="U51" s="875"/>
      <c r="V51" s="879"/>
      <c r="W51" s="880"/>
      <c r="X51" s="892"/>
      <c r="Y51" s="893"/>
      <c r="Z51" s="866"/>
      <c r="AA51" s="870"/>
      <c r="AB51" s="869"/>
    </row>
    <row r="52" spans="1:28" ht="22.5" hidden="1" customHeight="1">
      <c r="A52" s="900" t="s">
        <v>254</v>
      </c>
      <c r="B52" s="872" t="s">
        <v>215</v>
      </c>
      <c r="C52" s="873"/>
      <c r="D52" s="874">
        <v>1.7</v>
      </c>
      <c r="E52" s="878">
        <f>'기술자분류(측량)'!I51</f>
        <v>2</v>
      </c>
      <c r="F52" s="878">
        <f>'기술자분류(측량)'!J51</f>
        <v>2</v>
      </c>
      <c r="G52" s="878">
        <f>'기술자분류(측량)'!K51</f>
        <v>1</v>
      </c>
      <c r="H52" s="876"/>
      <c r="I52" s="312"/>
      <c r="J52" s="312">
        <v>30</v>
      </c>
      <c r="K52" s="313"/>
      <c r="L52" s="314"/>
      <c r="M52" s="877">
        <f>ROUNDDOWN('기술자분류(측량)'!N51/$D$52*$C$52,2)</f>
        <v>0</v>
      </c>
      <c r="N52" s="878">
        <f>ROUNDDOWN('기술자분류(측량)'!O51/$D$52*$C$52,2)</f>
        <v>0</v>
      </c>
      <c r="O52" s="878">
        <f>ROUNDDOWN('기술자분류(측량)'!P51/$D$52*$C$52,2)</f>
        <v>0</v>
      </c>
      <c r="P52" s="878">
        <f>ROUNDDOWN('기술자분류(측량)'!Q51/$D$52*$C$52,2)</f>
        <v>0</v>
      </c>
      <c r="Q52" s="878">
        <f>ROUNDDOWN('기술자분류(측량)'!R51/$D$52*$C$52,2)</f>
        <v>0</v>
      </c>
      <c r="R52" s="878">
        <f>ROUNDDOWN('기술자분류(측량)'!S51/$D$52*$C$52,2)</f>
        <v>0</v>
      </c>
      <c r="S52" s="875"/>
      <c r="T52" s="875"/>
      <c r="U52" s="875">
        <f>J52/D52*C52</f>
        <v>0</v>
      </c>
      <c r="V52" s="879"/>
      <c r="W52" s="880"/>
      <c r="X52" s="892"/>
      <c r="Y52" s="893"/>
      <c r="Z52" s="866"/>
      <c r="AA52" s="870"/>
      <c r="AB52" s="869"/>
    </row>
    <row r="53" spans="1:28" ht="22.5" hidden="1" customHeight="1">
      <c r="A53" s="900" t="s">
        <v>255</v>
      </c>
      <c r="B53" s="872" t="s">
        <v>215</v>
      </c>
      <c r="C53" s="873"/>
      <c r="D53" s="874">
        <v>1.7</v>
      </c>
      <c r="E53" s="878">
        <f>'기술자분류(측량)'!I52</f>
        <v>3</v>
      </c>
      <c r="F53" s="878">
        <f>'기술자분류(측량)'!J52</f>
        <v>3</v>
      </c>
      <c r="G53" s="878">
        <f>'기술자분류(측량)'!K52</f>
        <v>3</v>
      </c>
      <c r="H53" s="876"/>
      <c r="I53" s="312"/>
      <c r="J53" s="312"/>
      <c r="K53" s="313">
        <v>110</v>
      </c>
      <c r="L53" s="314"/>
      <c r="M53" s="877">
        <f>ROUNDDOWN('기술자분류(측량)'!N52/$D$53*$C$53,2)</f>
        <v>0</v>
      </c>
      <c r="N53" s="878">
        <f>ROUNDDOWN('기술자분류(측량)'!O52/$D$53*$C$53,2)</f>
        <v>0</v>
      </c>
      <c r="O53" s="878">
        <f>ROUNDDOWN('기술자분류(측량)'!P52/$D$53*$C$53,2)</f>
        <v>0</v>
      </c>
      <c r="P53" s="878">
        <f>ROUNDDOWN('기술자분류(측량)'!Q52/$D$53*$C$53,2)</f>
        <v>0</v>
      </c>
      <c r="Q53" s="878">
        <f>ROUNDDOWN('기술자분류(측량)'!R52/$D$53*$C$53,2)</f>
        <v>0</v>
      </c>
      <c r="R53" s="878">
        <f>ROUNDDOWN('기술자분류(측량)'!S52/$D$53*$C$53,2)</f>
        <v>0</v>
      </c>
      <c r="S53" s="875"/>
      <c r="T53" s="875"/>
      <c r="U53" s="875"/>
      <c r="V53" s="879">
        <f>K53/D53*C53</f>
        <v>0</v>
      </c>
      <c r="W53" s="880"/>
      <c r="X53" s="892"/>
      <c r="Y53" s="893"/>
      <c r="Z53" s="866"/>
      <c r="AA53" s="870"/>
      <c r="AB53" s="869"/>
    </row>
    <row r="54" spans="1:28" ht="22.5" hidden="1" customHeight="1">
      <c r="A54" s="900" t="s">
        <v>257</v>
      </c>
      <c r="B54" s="872" t="s">
        <v>215</v>
      </c>
      <c r="C54" s="873"/>
      <c r="D54" s="874">
        <v>1.7</v>
      </c>
      <c r="E54" s="878">
        <f>'기술자분류(측량)'!I53</f>
        <v>1</v>
      </c>
      <c r="F54" s="878">
        <f>'기술자분류(측량)'!J53</f>
        <v>0</v>
      </c>
      <c r="G54" s="878">
        <f>'기술자분류(측량)'!K53</f>
        <v>1</v>
      </c>
      <c r="H54" s="876"/>
      <c r="I54" s="312"/>
      <c r="J54" s="312"/>
      <c r="K54" s="313"/>
      <c r="L54" s="314"/>
      <c r="M54" s="877">
        <f>ROUNDDOWN('기술자분류(측량)'!N53/$D$54*$C$54,2)</f>
        <v>0</v>
      </c>
      <c r="N54" s="878">
        <f>ROUNDDOWN('기술자분류(측량)'!O53/$D$54*$C$54,2)</f>
        <v>0</v>
      </c>
      <c r="O54" s="878">
        <f>ROUNDDOWN('기술자분류(측량)'!P53/$D$54*$C$54,2)</f>
        <v>0</v>
      </c>
      <c r="P54" s="878">
        <f>ROUNDDOWN('기술자분류(측량)'!Q53/$D$54*$C$54,2)</f>
        <v>0</v>
      </c>
      <c r="Q54" s="878">
        <f>ROUNDDOWN('기술자분류(측량)'!R53/$D$54*$C$54,2)</f>
        <v>0</v>
      </c>
      <c r="R54" s="878">
        <f>ROUNDDOWN('기술자분류(측량)'!S53/$D$54*$C$54,2)</f>
        <v>0</v>
      </c>
      <c r="S54" s="875"/>
      <c r="T54" s="875"/>
      <c r="U54" s="875"/>
      <c r="V54" s="879"/>
      <c r="W54" s="880"/>
      <c r="X54" s="892"/>
      <c r="Y54" s="893"/>
      <c r="Z54" s="866"/>
      <c r="AA54" s="870"/>
      <c r="AB54" s="869"/>
    </row>
    <row r="55" spans="1:28" ht="22.5" hidden="1" customHeight="1">
      <c r="A55" s="900" t="s">
        <v>258</v>
      </c>
      <c r="B55" s="872" t="s">
        <v>215</v>
      </c>
      <c r="C55" s="873"/>
      <c r="D55" s="874">
        <v>1.7</v>
      </c>
      <c r="E55" s="878">
        <f>'기술자분류(측량)'!I54</f>
        <v>2</v>
      </c>
      <c r="F55" s="878">
        <f>'기술자분류(측량)'!J54</f>
        <v>0</v>
      </c>
      <c r="G55" s="878">
        <f>'기술자분류(측량)'!K54</f>
        <v>2</v>
      </c>
      <c r="H55" s="876"/>
      <c r="I55" s="312"/>
      <c r="J55" s="312"/>
      <c r="K55" s="313"/>
      <c r="L55" s="314"/>
      <c r="M55" s="877">
        <f>ROUNDDOWN('기술자분류(측량)'!N54/$D$55*$C$55,2)</f>
        <v>0</v>
      </c>
      <c r="N55" s="878">
        <f>ROUNDDOWN('기술자분류(측량)'!O54/$D$55*$C$55,2)</f>
        <v>0</v>
      </c>
      <c r="O55" s="878">
        <f>ROUNDDOWN('기술자분류(측량)'!P54/$D$55*$C$55,2)</f>
        <v>0</v>
      </c>
      <c r="P55" s="878">
        <f>ROUNDDOWN('기술자분류(측량)'!Q54/$D$55*$C$55,2)</f>
        <v>0</v>
      </c>
      <c r="Q55" s="878">
        <f>ROUNDDOWN('기술자분류(측량)'!R54/$D$55*$C$55,2)</f>
        <v>0</v>
      </c>
      <c r="R55" s="878">
        <f>ROUNDDOWN('기술자분류(측량)'!S54/$D$55*$C$55,2)</f>
        <v>0</v>
      </c>
      <c r="S55" s="875"/>
      <c r="T55" s="875"/>
      <c r="U55" s="875"/>
      <c r="V55" s="879"/>
      <c r="W55" s="880"/>
      <c r="X55" s="892"/>
      <c r="Y55" s="893"/>
      <c r="Z55" s="866"/>
      <c r="AA55" s="870"/>
      <c r="AB55" s="869"/>
    </row>
    <row r="56" spans="1:28" ht="22.5" hidden="1" customHeight="1">
      <c r="A56" s="900" t="s">
        <v>259</v>
      </c>
      <c r="B56" s="872" t="s">
        <v>215</v>
      </c>
      <c r="C56" s="873"/>
      <c r="D56" s="874">
        <v>1.7</v>
      </c>
      <c r="E56" s="878">
        <f>'기술자분류(측량)'!I55</f>
        <v>2</v>
      </c>
      <c r="F56" s="878">
        <f>'기술자분류(측량)'!J55</f>
        <v>0</v>
      </c>
      <c r="G56" s="878">
        <f>'기술자분류(측량)'!K55</f>
        <v>2</v>
      </c>
      <c r="H56" s="876"/>
      <c r="I56" s="312"/>
      <c r="J56" s="312"/>
      <c r="K56" s="313"/>
      <c r="L56" s="314"/>
      <c r="M56" s="877">
        <f>ROUNDDOWN('기술자분류(측량)'!N55/$D$56*$C$56,2)</f>
        <v>0</v>
      </c>
      <c r="N56" s="878">
        <f>ROUNDDOWN('기술자분류(측량)'!O55/$D$56*$C$56,2)</f>
        <v>0</v>
      </c>
      <c r="O56" s="878">
        <f>ROUNDDOWN('기술자분류(측량)'!P55/$D$56*$C$56,2)</f>
        <v>0</v>
      </c>
      <c r="P56" s="878">
        <f>ROUNDDOWN('기술자분류(측량)'!Q55/$D$56*$C$56,2)</f>
        <v>0</v>
      </c>
      <c r="Q56" s="878">
        <f>ROUNDDOWN('기술자분류(측량)'!R55/$D$56*$C$56,2)</f>
        <v>0</v>
      </c>
      <c r="R56" s="878">
        <f>ROUNDDOWN('기술자분류(측량)'!S55/$D$56*$C$56,2)</f>
        <v>0</v>
      </c>
      <c r="S56" s="875"/>
      <c r="T56" s="875"/>
      <c r="U56" s="875"/>
      <c r="V56" s="879"/>
      <c r="W56" s="880"/>
      <c r="X56" s="892"/>
      <c r="Y56" s="893"/>
      <c r="Z56" s="866"/>
      <c r="AA56" s="870"/>
      <c r="AB56" s="869"/>
    </row>
    <row r="57" spans="1:28" ht="22.5" hidden="1" customHeight="1">
      <c r="A57" s="900" t="s">
        <v>266</v>
      </c>
      <c r="B57" s="872" t="s">
        <v>267</v>
      </c>
      <c r="C57" s="873"/>
      <c r="D57" s="874">
        <v>0.4</v>
      </c>
      <c r="E57" s="878">
        <f>'기술자분류(측량)'!I57</f>
        <v>3</v>
      </c>
      <c r="F57" s="878">
        <f>'기술자분류(측량)'!J57</f>
        <v>2</v>
      </c>
      <c r="G57" s="878">
        <f>'기술자분류(측량)'!K57</f>
        <v>2</v>
      </c>
      <c r="H57" s="876"/>
      <c r="I57" s="319"/>
      <c r="J57" s="320"/>
      <c r="K57" s="321"/>
      <c r="L57" s="322"/>
      <c r="M57" s="877">
        <f>ROUNDDOWN('기술자분류(측량)'!N57/$D$57*$C$57,2)</f>
        <v>0</v>
      </c>
      <c r="N57" s="878">
        <f>ROUNDDOWN('기술자분류(측량)'!O57/$D$57*$C$57,2)</f>
        <v>0</v>
      </c>
      <c r="O57" s="878">
        <f>ROUNDDOWN('기술자분류(측량)'!P57/$D$57*$C$57,2)</f>
        <v>0</v>
      </c>
      <c r="P57" s="878">
        <f>ROUNDDOWN('기술자분류(측량)'!Q57/$D$57*$C$57,2)</f>
        <v>0</v>
      </c>
      <c r="Q57" s="878">
        <f>ROUNDDOWN('기술자분류(측량)'!R57/$D$57*$C$57,2)</f>
        <v>0</v>
      </c>
      <c r="R57" s="878">
        <f>ROUNDDOWN('기술자분류(측량)'!S57/$D$57*$C$57,2)</f>
        <v>0</v>
      </c>
      <c r="S57" s="875"/>
      <c r="T57" s="875"/>
      <c r="U57" s="875"/>
      <c r="V57" s="879"/>
      <c r="W57" s="880"/>
      <c r="X57" s="892" t="s">
        <v>268</v>
      </c>
      <c r="Y57" s="893" t="s">
        <v>265</v>
      </c>
      <c r="Z57" s="866" t="s">
        <v>269</v>
      </c>
      <c r="AA57" s="870"/>
      <c r="AB57" s="869"/>
    </row>
    <row r="58" spans="1:28" ht="22.5" hidden="1" customHeight="1">
      <c r="A58" s="883" t="s">
        <v>270</v>
      </c>
      <c r="B58" s="872" t="s">
        <v>267</v>
      </c>
      <c r="C58" s="873"/>
      <c r="D58" s="874">
        <v>0.3</v>
      </c>
      <c r="E58" s="878">
        <f>'기술자분류(측량)'!I59</f>
        <v>3</v>
      </c>
      <c r="F58" s="878">
        <f>'기술자분류(측량)'!J59</f>
        <v>2</v>
      </c>
      <c r="G58" s="878">
        <f>'기술자분류(측량)'!K59</f>
        <v>2</v>
      </c>
      <c r="H58" s="876"/>
      <c r="I58" s="319"/>
      <c r="J58" s="321"/>
      <c r="K58" s="321"/>
      <c r="L58" s="322"/>
      <c r="M58" s="877">
        <f>ROUNDDOWN('기술자분류(측량)'!N59/$D$58*$C$58,2)</f>
        <v>0</v>
      </c>
      <c r="N58" s="878">
        <f>ROUNDDOWN('기술자분류(측량)'!O59/$D$58*$C$58,2)</f>
        <v>0</v>
      </c>
      <c r="O58" s="878">
        <f>ROUNDDOWN('기술자분류(측량)'!P59/$D$58*$C$58,2)</f>
        <v>0</v>
      </c>
      <c r="P58" s="878">
        <f>ROUNDDOWN('기술자분류(측량)'!Q59/$D$58*$C$58,2)</f>
        <v>0</v>
      </c>
      <c r="Q58" s="878">
        <f>ROUNDDOWN('기술자분류(측량)'!R59/$D$58*$C$58,2)</f>
        <v>0</v>
      </c>
      <c r="R58" s="878">
        <f>ROUNDDOWN('기술자분류(측량)'!S59/$D$58*$C$58,2)</f>
        <v>0</v>
      </c>
      <c r="S58" s="875"/>
      <c r="T58" s="875"/>
      <c r="U58" s="875"/>
      <c r="V58" s="879"/>
      <c r="W58" s="880"/>
      <c r="X58" s="892" t="s">
        <v>268</v>
      </c>
      <c r="Y58" s="893" t="s">
        <v>265</v>
      </c>
      <c r="Z58" s="866" t="s">
        <v>269</v>
      </c>
      <c r="AA58" s="870"/>
      <c r="AB58" s="869"/>
    </row>
    <row r="59" spans="1:28" ht="22.5" hidden="1" customHeight="1">
      <c r="A59" s="883" t="s">
        <v>271</v>
      </c>
      <c r="B59" s="872" t="s">
        <v>272</v>
      </c>
      <c r="C59" s="873"/>
      <c r="D59" s="902"/>
      <c r="E59" s="878"/>
      <c r="F59" s="878"/>
      <c r="G59" s="878"/>
      <c r="H59" s="876"/>
      <c r="I59" s="312"/>
      <c r="J59" s="312"/>
      <c r="K59" s="313"/>
      <c r="L59" s="314"/>
      <c r="M59" s="877"/>
      <c r="N59" s="878"/>
      <c r="O59" s="878"/>
      <c r="P59" s="878"/>
      <c r="Q59" s="878"/>
      <c r="R59" s="878"/>
      <c r="S59" s="875"/>
      <c r="T59" s="875"/>
      <c r="U59" s="875"/>
      <c r="V59" s="879"/>
      <c r="W59" s="880"/>
      <c r="X59" s="885"/>
      <c r="Y59" s="884" t="s">
        <v>251</v>
      </c>
      <c r="Z59" s="866" t="s">
        <v>273</v>
      </c>
      <c r="AA59" s="870"/>
      <c r="AB59" s="869"/>
    </row>
    <row r="60" spans="1:28" ht="22.5" hidden="1" customHeight="1">
      <c r="A60" s="883" t="s">
        <v>274</v>
      </c>
      <c r="B60" s="872" t="s">
        <v>275</v>
      </c>
      <c r="C60" s="873"/>
      <c r="D60" s="874">
        <v>1</v>
      </c>
      <c r="E60" s="878">
        <f>'기술자분류(측량)'!I61</f>
        <v>1</v>
      </c>
      <c r="F60" s="878">
        <f>'기술자분류(측량)'!J61</f>
        <v>0</v>
      </c>
      <c r="G60" s="878">
        <f>'기술자분류(측량)'!K61</f>
        <v>1</v>
      </c>
      <c r="H60" s="876"/>
      <c r="I60" s="312"/>
      <c r="J60" s="312"/>
      <c r="K60" s="313"/>
      <c r="L60" s="314"/>
      <c r="M60" s="877">
        <f>ROUNDDOWN('기술자분류(측량)'!N61/$D$60*$C$60,2)</f>
        <v>0</v>
      </c>
      <c r="N60" s="878">
        <f>ROUNDDOWN('기술자분류(측량)'!O61/$D$60*$C$60,2)</f>
        <v>0</v>
      </c>
      <c r="O60" s="878">
        <f>ROUNDDOWN('기술자분류(측량)'!P61/$D$60*$C$60,2)</f>
        <v>0</v>
      </c>
      <c r="P60" s="878">
        <f>ROUNDDOWN('기술자분류(측량)'!Q61/$D$60*$C$60,2)</f>
        <v>0</v>
      </c>
      <c r="Q60" s="878">
        <f>ROUNDDOWN('기술자분류(측량)'!R61/$D$60*$C$60,2)</f>
        <v>0</v>
      </c>
      <c r="R60" s="878">
        <f>ROUNDDOWN('기술자분류(측량)'!S61/$D$60*$C$60,2)</f>
        <v>0</v>
      </c>
      <c r="S60" s="875"/>
      <c r="T60" s="875"/>
      <c r="U60" s="875"/>
      <c r="V60" s="879"/>
      <c r="W60" s="880"/>
      <c r="X60" s="885"/>
      <c r="Y60" s="884"/>
      <c r="Z60" s="866"/>
      <c r="AA60" s="870"/>
      <c r="AB60" s="869"/>
    </row>
    <row r="61" spans="1:28" ht="22.5" hidden="1" customHeight="1">
      <c r="A61" s="883" t="s">
        <v>276</v>
      </c>
      <c r="B61" s="872" t="s">
        <v>275</v>
      </c>
      <c r="C61" s="873"/>
      <c r="D61" s="874">
        <v>1</v>
      </c>
      <c r="E61" s="878">
        <f>'기술자분류(측량)'!I62</f>
        <v>1</v>
      </c>
      <c r="F61" s="878">
        <f>'기술자분류(측량)'!J62</f>
        <v>0</v>
      </c>
      <c r="G61" s="878">
        <f>'기술자분류(측량)'!K62</f>
        <v>1</v>
      </c>
      <c r="H61" s="876"/>
      <c r="I61" s="312">
        <v>2</v>
      </c>
      <c r="J61" s="312"/>
      <c r="K61" s="313"/>
      <c r="L61" s="314"/>
      <c r="M61" s="877">
        <f>ROUNDDOWN('기술자분류(측량)'!N62/$D$61*$C$61,2)</f>
        <v>0</v>
      </c>
      <c r="N61" s="878">
        <f>ROUNDDOWN('기술자분류(측량)'!O62/$D$61*$C$61,2)</f>
        <v>0</v>
      </c>
      <c r="O61" s="878">
        <f>ROUNDDOWN('기술자분류(측량)'!P62/$D$61*$C$61,2)</f>
        <v>0</v>
      </c>
      <c r="P61" s="878">
        <f>ROUNDDOWN('기술자분류(측량)'!Q62/$D$61*$C$61,2)</f>
        <v>0</v>
      </c>
      <c r="Q61" s="878">
        <f>ROUNDDOWN('기술자분류(측량)'!R62/$D$61*$C$61,2)</f>
        <v>0</v>
      </c>
      <c r="R61" s="878">
        <f>ROUNDDOWN('기술자분류(측량)'!S62/$D$61*$C$61,2)</f>
        <v>0</v>
      </c>
      <c r="S61" s="875"/>
      <c r="T61" s="875">
        <f>I61/D61*C61</f>
        <v>0</v>
      </c>
      <c r="U61" s="875"/>
      <c r="V61" s="879"/>
      <c r="W61" s="880"/>
      <c r="X61" s="885"/>
      <c r="Y61" s="884"/>
      <c r="Z61" s="866"/>
      <c r="AA61" s="870"/>
      <c r="AB61" s="869"/>
    </row>
    <row r="62" spans="1:28" ht="22.5" hidden="1" customHeight="1">
      <c r="A62" s="883" t="s">
        <v>255</v>
      </c>
      <c r="B62" s="872" t="s">
        <v>277</v>
      </c>
      <c r="C62" s="873"/>
      <c r="D62" s="874">
        <v>150</v>
      </c>
      <c r="E62" s="878">
        <f>'기술자분류(측량)'!I63</f>
        <v>1</v>
      </c>
      <c r="F62" s="878">
        <f>'기술자분류(측량)'!J63</f>
        <v>2</v>
      </c>
      <c r="G62" s="878">
        <f>'기술자분류(측량)'!K63</f>
        <v>3</v>
      </c>
      <c r="H62" s="876"/>
      <c r="I62" s="312"/>
      <c r="J62" s="312">
        <v>15</v>
      </c>
      <c r="K62" s="313"/>
      <c r="L62" s="314"/>
      <c r="M62" s="877">
        <f>ROUNDDOWN('기술자분류(측량)'!N63/$D$62*$C$62,2)</f>
        <v>0</v>
      </c>
      <c r="N62" s="878">
        <f>ROUNDDOWN('기술자분류(측량)'!O63/$D$62*$C$62,2)</f>
        <v>0</v>
      </c>
      <c r="O62" s="878">
        <f>ROUNDDOWN('기술자분류(측량)'!P63/$D$62*$C$62,2)</f>
        <v>0</v>
      </c>
      <c r="P62" s="878">
        <f>ROUNDDOWN('기술자분류(측량)'!Q63/$D$62*$C$62,2)</f>
        <v>0</v>
      </c>
      <c r="Q62" s="878">
        <f>ROUNDDOWN('기술자분류(측량)'!R63/$D$62*$C$62,2)</f>
        <v>0</v>
      </c>
      <c r="R62" s="878">
        <f>ROUNDDOWN('기술자분류(측량)'!S63/$D$62*$C$62,2)</f>
        <v>0</v>
      </c>
      <c r="S62" s="875"/>
      <c r="T62" s="875"/>
      <c r="U62" s="875">
        <f>J62/D62*C62</f>
        <v>0</v>
      </c>
      <c r="V62" s="879"/>
      <c r="W62" s="880"/>
      <c r="X62" s="885"/>
      <c r="Y62" s="884"/>
      <c r="Z62" s="886" t="s">
        <v>256</v>
      </c>
      <c r="AA62" s="870"/>
      <c r="AB62" s="869"/>
    </row>
    <row r="63" spans="1:28" ht="22.5" hidden="1" customHeight="1">
      <c r="A63" s="883" t="s">
        <v>257</v>
      </c>
      <c r="B63" s="872" t="s">
        <v>277</v>
      </c>
      <c r="C63" s="873"/>
      <c r="D63" s="874">
        <v>150</v>
      </c>
      <c r="E63" s="878">
        <f>'기술자분류(측량)'!I64</f>
        <v>1</v>
      </c>
      <c r="F63" s="878">
        <f>'기술자분류(측량)'!J64</f>
        <v>0</v>
      </c>
      <c r="G63" s="878">
        <f>'기술자분류(측량)'!K64</f>
        <v>1</v>
      </c>
      <c r="H63" s="876"/>
      <c r="I63" s="312"/>
      <c r="J63" s="312"/>
      <c r="K63" s="313"/>
      <c r="L63" s="314"/>
      <c r="M63" s="877">
        <f>ROUNDDOWN('기술자분류(측량)'!N64/$D$63*$C$63,2)</f>
        <v>0</v>
      </c>
      <c r="N63" s="878">
        <f>ROUNDDOWN('기술자분류(측량)'!O64/$D$63*$C$63,2)</f>
        <v>0</v>
      </c>
      <c r="O63" s="878">
        <f>ROUNDDOWN('기술자분류(측량)'!P64/$D$63*$C$63,2)</f>
        <v>0</v>
      </c>
      <c r="P63" s="878">
        <f>ROUNDDOWN('기술자분류(측량)'!Q64/$D$63*$C$63,2)</f>
        <v>0</v>
      </c>
      <c r="Q63" s="878">
        <f>ROUNDDOWN('기술자분류(측량)'!R64/$D$63*$C$63,2)</f>
        <v>0</v>
      </c>
      <c r="R63" s="878">
        <f>ROUNDDOWN('기술자분류(측량)'!S64/$D$63*$C$63,2)</f>
        <v>0</v>
      </c>
      <c r="S63" s="875"/>
      <c r="T63" s="875"/>
      <c r="U63" s="875"/>
      <c r="V63" s="879"/>
      <c r="W63" s="880"/>
      <c r="X63" s="885"/>
      <c r="Y63" s="884"/>
      <c r="Z63" s="886" t="s">
        <v>256</v>
      </c>
      <c r="AA63" s="870"/>
      <c r="AB63" s="869"/>
    </row>
    <row r="64" spans="1:28" ht="22.5" hidden="1" customHeight="1">
      <c r="A64" s="883" t="s">
        <v>271</v>
      </c>
      <c r="B64" s="872" t="s">
        <v>272</v>
      </c>
      <c r="C64" s="873"/>
      <c r="D64" s="902"/>
      <c r="E64" s="878"/>
      <c r="F64" s="878"/>
      <c r="G64" s="878"/>
      <c r="H64" s="876"/>
      <c r="I64" s="312"/>
      <c r="J64" s="312"/>
      <c r="K64" s="313"/>
      <c r="L64" s="314"/>
      <c r="M64" s="877"/>
      <c r="N64" s="878"/>
      <c r="O64" s="878"/>
      <c r="P64" s="878"/>
      <c r="Q64" s="878"/>
      <c r="R64" s="878"/>
      <c r="S64" s="875"/>
      <c r="T64" s="875"/>
      <c r="U64" s="875"/>
      <c r="V64" s="879"/>
      <c r="W64" s="880"/>
      <c r="X64" s="885"/>
      <c r="Y64" s="884" t="s">
        <v>232</v>
      </c>
      <c r="Z64" s="866" t="s">
        <v>273</v>
      </c>
      <c r="AA64" s="870"/>
      <c r="AB64" s="869"/>
    </row>
    <row r="65" spans="1:28" ht="22.5" hidden="1" customHeight="1">
      <c r="A65" s="883" t="s">
        <v>274</v>
      </c>
      <c r="B65" s="872" t="s">
        <v>275</v>
      </c>
      <c r="C65" s="873"/>
      <c r="D65" s="874">
        <v>1</v>
      </c>
      <c r="E65" s="878">
        <f>'기술자분류(측량)'!I61</f>
        <v>1</v>
      </c>
      <c r="F65" s="878">
        <f>'기술자분류(측량)'!J61</f>
        <v>0</v>
      </c>
      <c r="G65" s="878">
        <f>'기술자분류(측량)'!K61</f>
        <v>1</v>
      </c>
      <c r="H65" s="876"/>
      <c r="I65" s="312"/>
      <c r="J65" s="312"/>
      <c r="K65" s="313"/>
      <c r="L65" s="314"/>
      <c r="M65" s="877">
        <f>ROUNDDOWN('기술자분류(측량)'!N61/$D$65*$C$65,2)</f>
        <v>0</v>
      </c>
      <c r="N65" s="878">
        <f>ROUNDDOWN('기술자분류(측량)'!O61/$D$65*$C$65,2)</f>
        <v>0</v>
      </c>
      <c r="O65" s="878">
        <f>ROUNDDOWN('기술자분류(측량)'!P61/$D$65*$C$65,2)</f>
        <v>0</v>
      </c>
      <c r="P65" s="878">
        <f>ROUNDDOWN('기술자분류(측량)'!Q61/$D$65*$C$65,2)</f>
        <v>0</v>
      </c>
      <c r="Q65" s="878">
        <f>ROUNDDOWN('기술자분류(측량)'!R61/$D$65*$C$65,2)</f>
        <v>0</v>
      </c>
      <c r="R65" s="878">
        <f>ROUNDDOWN('기술자분류(측량)'!S61/$D$65*$C$65,2)</f>
        <v>0</v>
      </c>
      <c r="S65" s="875"/>
      <c r="T65" s="875"/>
      <c r="U65" s="875"/>
      <c r="V65" s="879"/>
      <c r="W65" s="880"/>
      <c r="X65" s="885"/>
      <c r="Y65" s="884"/>
      <c r="Z65" s="866"/>
      <c r="AA65" s="870"/>
      <c r="AB65" s="869"/>
    </row>
    <row r="66" spans="1:28" ht="22.5" hidden="1" customHeight="1">
      <c r="A66" s="883" t="s">
        <v>276</v>
      </c>
      <c r="B66" s="872" t="s">
        <v>275</v>
      </c>
      <c r="C66" s="873"/>
      <c r="D66" s="874">
        <v>1</v>
      </c>
      <c r="E66" s="878">
        <f>'기술자분류(측량)'!I62</f>
        <v>1</v>
      </c>
      <c r="F66" s="878">
        <f>'기술자분류(측량)'!J62</f>
        <v>0</v>
      </c>
      <c r="G66" s="878">
        <f>'기술자분류(측량)'!K62</f>
        <v>1</v>
      </c>
      <c r="H66" s="876"/>
      <c r="I66" s="312">
        <v>2</v>
      </c>
      <c r="J66" s="312"/>
      <c r="K66" s="313"/>
      <c r="L66" s="314"/>
      <c r="M66" s="877">
        <f>ROUNDDOWN('기술자분류(측량)'!N62/$D$66*$C$66,2)</f>
        <v>0</v>
      </c>
      <c r="N66" s="878">
        <f>ROUNDDOWN('기술자분류(측량)'!O62/$D$66*$C$66,2)</f>
        <v>0</v>
      </c>
      <c r="O66" s="878">
        <f>ROUNDDOWN('기술자분류(측량)'!P62/$D$66*$C$66,2)</f>
        <v>0</v>
      </c>
      <c r="P66" s="878">
        <f>ROUNDDOWN('기술자분류(측량)'!Q62/$D$66*$C$66,2)</f>
        <v>0</v>
      </c>
      <c r="Q66" s="878">
        <f>ROUNDDOWN('기술자분류(측량)'!R62/$D$66*$C$66,2)</f>
        <v>0</v>
      </c>
      <c r="R66" s="878">
        <f>ROUNDDOWN('기술자분류(측량)'!S62/$D$66*$C$66,2)</f>
        <v>0</v>
      </c>
      <c r="S66" s="875"/>
      <c r="T66" s="875">
        <f>I66/D66*C66</f>
        <v>0</v>
      </c>
      <c r="U66" s="875"/>
      <c r="V66" s="879"/>
      <c r="W66" s="880"/>
      <c r="X66" s="885"/>
      <c r="Y66" s="884"/>
      <c r="Z66" s="866"/>
      <c r="AA66" s="870"/>
      <c r="AB66" s="869"/>
    </row>
    <row r="67" spans="1:28" ht="22.5" hidden="1" customHeight="1">
      <c r="A67" s="883" t="s">
        <v>255</v>
      </c>
      <c r="B67" s="872" t="s">
        <v>277</v>
      </c>
      <c r="C67" s="873"/>
      <c r="D67" s="874">
        <v>150</v>
      </c>
      <c r="E67" s="878">
        <f>'기술자분류(측량)'!I63</f>
        <v>1</v>
      </c>
      <c r="F67" s="878">
        <f>'기술자분류(측량)'!J63</f>
        <v>2</v>
      </c>
      <c r="G67" s="878">
        <f>'기술자분류(측량)'!K63</f>
        <v>3</v>
      </c>
      <c r="H67" s="876"/>
      <c r="I67" s="312"/>
      <c r="J67" s="312">
        <v>15</v>
      </c>
      <c r="K67" s="313"/>
      <c r="L67" s="314"/>
      <c r="M67" s="877">
        <f>ROUNDDOWN('기술자분류(측량)'!N63/$D$67*$C$67,2)</f>
        <v>0</v>
      </c>
      <c r="N67" s="878">
        <f>ROUNDDOWN('기술자분류(측량)'!O63/$D$67*$C$67,2)</f>
        <v>0</v>
      </c>
      <c r="O67" s="878">
        <f>ROUNDDOWN('기술자분류(측량)'!P63/$D$67*$C$67,2)</f>
        <v>0</v>
      </c>
      <c r="P67" s="878">
        <f>ROUNDDOWN('기술자분류(측량)'!Q63/$D$67*$C$67,2)</f>
        <v>0</v>
      </c>
      <c r="Q67" s="878">
        <f>ROUNDDOWN('기술자분류(측량)'!R63/$D$67*$C$67,2)</f>
        <v>0</v>
      </c>
      <c r="R67" s="878">
        <f>ROUNDDOWN('기술자분류(측량)'!S63/$D$67*$C$67,2)</f>
        <v>0</v>
      </c>
      <c r="S67" s="875"/>
      <c r="T67" s="875"/>
      <c r="U67" s="875">
        <f>J67/D67*C67</f>
        <v>0</v>
      </c>
      <c r="V67" s="879"/>
      <c r="W67" s="880"/>
      <c r="X67" s="885"/>
      <c r="Y67" s="884"/>
      <c r="Z67" s="886" t="s">
        <v>256</v>
      </c>
      <c r="AA67" s="870"/>
      <c r="AB67" s="869"/>
    </row>
    <row r="68" spans="1:28" ht="22.5" hidden="1" customHeight="1">
      <c r="A68" s="883" t="s">
        <v>257</v>
      </c>
      <c r="B68" s="872" t="s">
        <v>277</v>
      </c>
      <c r="C68" s="873"/>
      <c r="D68" s="874">
        <v>150</v>
      </c>
      <c r="E68" s="878">
        <f>'기술자분류(측량)'!I64</f>
        <v>1</v>
      </c>
      <c r="F68" s="878">
        <f>'기술자분류(측량)'!J64</f>
        <v>0</v>
      </c>
      <c r="G68" s="878">
        <f>'기술자분류(측량)'!K64</f>
        <v>1</v>
      </c>
      <c r="H68" s="876"/>
      <c r="I68" s="312"/>
      <c r="J68" s="312"/>
      <c r="K68" s="313"/>
      <c r="L68" s="314"/>
      <c r="M68" s="877">
        <f>ROUNDDOWN('기술자분류(측량)'!N64/$D$68*$C$68,2)</f>
        <v>0</v>
      </c>
      <c r="N68" s="878">
        <f>ROUNDDOWN('기술자분류(측량)'!O64/$D$68*$C$68,2)</f>
        <v>0</v>
      </c>
      <c r="O68" s="878">
        <f>ROUNDDOWN('기술자분류(측량)'!P64/$D$68*$C$68,2)</f>
        <v>0</v>
      </c>
      <c r="P68" s="878">
        <f>ROUNDDOWN('기술자분류(측량)'!Q64/$D$68*$C$68,2)</f>
        <v>0</v>
      </c>
      <c r="Q68" s="878">
        <f>ROUNDDOWN('기술자분류(측량)'!R64/$D$68*$C$68,2)</f>
        <v>0</v>
      </c>
      <c r="R68" s="878">
        <f>ROUNDDOWN('기술자분류(측량)'!S64/$D$68*$C$68,2)</f>
        <v>0</v>
      </c>
      <c r="S68" s="875"/>
      <c r="T68" s="875"/>
      <c r="U68" s="875"/>
      <c r="V68" s="879"/>
      <c r="W68" s="880"/>
      <c r="X68" s="885"/>
      <c r="Y68" s="884"/>
      <c r="Z68" s="886" t="s">
        <v>256</v>
      </c>
      <c r="AA68" s="870"/>
      <c r="AB68" s="869"/>
    </row>
    <row r="69" spans="1:28" ht="22.5" hidden="1" customHeight="1">
      <c r="A69" s="883" t="s">
        <v>258</v>
      </c>
      <c r="B69" s="872" t="s">
        <v>277</v>
      </c>
      <c r="C69" s="873"/>
      <c r="D69" s="874">
        <v>150</v>
      </c>
      <c r="E69" s="878">
        <f>'기술자분류(측량)'!I65</f>
        <v>4</v>
      </c>
      <c r="F69" s="878">
        <f>'기술자분류(측량)'!J65</f>
        <v>1</v>
      </c>
      <c r="G69" s="878">
        <f>'기술자분류(측량)'!K65</f>
        <v>3</v>
      </c>
      <c r="H69" s="876"/>
      <c r="I69" s="312"/>
      <c r="J69" s="312"/>
      <c r="K69" s="313">
        <v>150</v>
      </c>
      <c r="L69" s="314"/>
      <c r="M69" s="877">
        <f>ROUNDDOWN('기술자분류(측량)'!N65/$D$69*$C$69,2)</f>
        <v>0</v>
      </c>
      <c r="N69" s="878">
        <f>ROUNDDOWN('기술자분류(측량)'!O65/$D$69*$C$69,2)</f>
        <v>0</v>
      </c>
      <c r="O69" s="878">
        <f>ROUNDDOWN('기술자분류(측량)'!P65/$D$69*$C$69,2)</f>
        <v>0</v>
      </c>
      <c r="P69" s="878">
        <f>ROUNDDOWN('기술자분류(측량)'!Q65/$D$69*$C$69,2)</f>
        <v>0</v>
      </c>
      <c r="Q69" s="878">
        <f>ROUNDDOWN('기술자분류(측량)'!R65/$D$69*$C$69,2)</f>
        <v>0</v>
      </c>
      <c r="R69" s="878">
        <f>ROUNDDOWN('기술자분류(측량)'!S65/$D$69*$C$69,2)</f>
        <v>0</v>
      </c>
      <c r="S69" s="875"/>
      <c r="T69" s="875"/>
      <c r="U69" s="875"/>
      <c r="V69" s="879">
        <f>K69/D69*C69</f>
        <v>0</v>
      </c>
      <c r="W69" s="880"/>
      <c r="X69" s="885"/>
      <c r="Y69" s="884"/>
      <c r="Z69" s="886" t="s">
        <v>256</v>
      </c>
      <c r="AA69" s="870"/>
      <c r="AB69" s="869"/>
    </row>
    <row r="70" spans="1:28" ht="22.5" hidden="1" customHeight="1">
      <c r="A70" s="883" t="s">
        <v>278</v>
      </c>
      <c r="B70" s="872" t="s">
        <v>272</v>
      </c>
      <c r="C70" s="873"/>
      <c r="D70" s="902"/>
      <c r="E70" s="878"/>
      <c r="F70" s="878"/>
      <c r="G70" s="878"/>
      <c r="H70" s="876"/>
      <c r="I70" s="312"/>
      <c r="J70" s="312"/>
      <c r="K70" s="313"/>
      <c r="L70" s="314"/>
      <c r="M70" s="877"/>
      <c r="N70" s="878"/>
      <c r="O70" s="878"/>
      <c r="P70" s="878"/>
      <c r="Q70" s="878"/>
      <c r="R70" s="878"/>
      <c r="S70" s="875"/>
      <c r="T70" s="875"/>
      <c r="U70" s="875"/>
      <c r="V70" s="879"/>
      <c r="W70" s="880"/>
      <c r="X70" s="885"/>
      <c r="Y70" s="884" t="s">
        <v>251</v>
      </c>
      <c r="Z70" s="866" t="s">
        <v>279</v>
      </c>
      <c r="AA70" s="870"/>
      <c r="AB70" s="869"/>
    </row>
    <row r="71" spans="1:28" ht="22.5" hidden="1" customHeight="1">
      <c r="A71" s="883" t="s">
        <v>274</v>
      </c>
      <c r="B71" s="872" t="s">
        <v>275</v>
      </c>
      <c r="C71" s="873"/>
      <c r="D71" s="874">
        <v>1</v>
      </c>
      <c r="E71" s="878">
        <f>'기술자분류(측량)'!I67</f>
        <v>0.5</v>
      </c>
      <c r="F71" s="878">
        <f>'기술자분류(측량)'!J67</f>
        <v>0</v>
      </c>
      <c r="G71" s="878">
        <f>'기술자분류(측량)'!K67</f>
        <v>0</v>
      </c>
      <c r="H71" s="876"/>
      <c r="I71" s="312"/>
      <c r="J71" s="312"/>
      <c r="K71" s="313"/>
      <c r="L71" s="314"/>
      <c r="M71" s="877">
        <f>ROUNDDOWN('기술자분류(측량)'!N67/$D$71*$C$71,2)</f>
        <v>0</v>
      </c>
      <c r="N71" s="878">
        <f>ROUNDDOWN('기술자분류(측량)'!O67/$D$71*$C$71,2)</f>
        <v>0</v>
      </c>
      <c r="O71" s="878">
        <f>ROUNDDOWN('기술자분류(측량)'!P67/$D$71*$C$71,2)</f>
        <v>0</v>
      </c>
      <c r="P71" s="878">
        <f>ROUNDDOWN('기술자분류(측량)'!Q67/$D$71*$C$71,2)</f>
        <v>0</v>
      </c>
      <c r="Q71" s="878">
        <f>ROUNDDOWN('기술자분류(측량)'!R67/$D$71*$C$71,2)</f>
        <v>0</v>
      </c>
      <c r="R71" s="878">
        <f>ROUNDDOWN('기술자분류(측량)'!S67/$D$71*$C$71,2)</f>
        <v>0</v>
      </c>
      <c r="S71" s="875"/>
      <c r="T71" s="875"/>
      <c r="U71" s="875"/>
      <c r="V71" s="879"/>
      <c r="W71" s="880"/>
      <c r="X71" s="885"/>
      <c r="Y71" s="884"/>
      <c r="Z71" s="866"/>
      <c r="AA71" s="870"/>
      <c r="AB71" s="869"/>
    </row>
    <row r="72" spans="1:28" ht="22.5" hidden="1" customHeight="1">
      <c r="A72" s="883" t="s">
        <v>276</v>
      </c>
      <c r="B72" s="872" t="s">
        <v>275</v>
      </c>
      <c r="C72" s="873"/>
      <c r="D72" s="874">
        <v>1</v>
      </c>
      <c r="E72" s="878">
        <f>'기술자분류(측량)'!I68</f>
        <v>0.5</v>
      </c>
      <c r="F72" s="878">
        <f>'기술자분류(측량)'!J68</f>
        <v>0</v>
      </c>
      <c r="G72" s="878">
        <f>'기술자분류(측량)'!K68</f>
        <v>0.5</v>
      </c>
      <c r="H72" s="876"/>
      <c r="I72" s="312">
        <v>2</v>
      </c>
      <c r="J72" s="312"/>
      <c r="K72" s="313"/>
      <c r="L72" s="314"/>
      <c r="M72" s="877">
        <f>ROUNDDOWN('기술자분류(측량)'!N68/$D$72*$C$72,2)</f>
        <v>0</v>
      </c>
      <c r="N72" s="878">
        <f>ROUNDDOWN('기술자분류(측량)'!O68/$D$72*$C$72,2)</f>
        <v>0</v>
      </c>
      <c r="O72" s="878">
        <f>ROUNDDOWN('기술자분류(측량)'!P68/$D$72*$C$72,2)</f>
        <v>0</v>
      </c>
      <c r="P72" s="878">
        <f>ROUNDDOWN('기술자분류(측량)'!Q68/$D$72*$C$72,2)</f>
        <v>0</v>
      </c>
      <c r="Q72" s="878">
        <f>ROUNDDOWN('기술자분류(측량)'!R68/$D$72*$C$72,2)</f>
        <v>0</v>
      </c>
      <c r="R72" s="878">
        <f>ROUNDDOWN('기술자분류(측량)'!S68/$D$72*$C$72,2)</f>
        <v>0</v>
      </c>
      <c r="S72" s="875"/>
      <c r="T72" s="875">
        <f>I72/D72*C72</f>
        <v>0</v>
      </c>
      <c r="U72" s="875"/>
      <c r="V72" s="879"/>
      <c r="W72" s="880"/>
      <c r="X72" s="885"/>
      <c r="Y72" s="884"/>
      <c r="Z72" s="866"/>
      <c r="AA72" s="870"/>
      <c r="AB72" s="869"/>
    </row>
    <row r="73" spans="1:28" ht="22.5" hidden="1" customHeight="1">
      <c r="A73" s="883" t="s">
        <v>278</v>
      </c>
      <c r="B73" s="872" t="s">
        <v>272</v>
      </c>
      <c r="C73" s="873"/>
      <c r="D73" s="902"/>
      <c r="E73" s="878"/>
      <c r="F73" s="878"/>
      <c r="G73" s="878"/>
      <c r="H73" s="876"/>
      <c r="I73" s="312"/>
      <c r="J73" s="312"/>
      <c r="K73" s="313"/>
      <c r="L73" s="314"/>
      <c r="M73" s="877"/>
      <c r="N73" s="878"/>
      <c r="O73" s="878"/>
      <c r="P73" s="878"/>
      <c r="Q73" s="878"/>
      <c r="R73" s="878"/>
      <c r="S73" s="875"/>
      <c r="T73" s="875"/>
      <c r="U73" s="875"/>
      <c r="V73" s="879"/>
      <c r="W73" s="880"/>
      <c r="X73" s="885"/>
      <c r="Y73" s="884" t="s">
        <v>232</v>
      </c>
      <c r="Z73" s="866" t="s">
        <v>279</v>
      </c>
      <c r="AA73" s="870"/>
      <c r="AB73" s="869"/>
    </row>
    <row r="74" spans="1:28" ht="22.5" hidden="1" customHeight="1">
      <c r="A74" s="883" t="s">
        <v>274</v>
      </c>
      <c r="B74" s="872" t="s">
        <v>275</v>
      </c>
      <c r="C74" s="873"/>
      <c r="D74" s="874">
        <v>1</v>
      </c>
      <c r="E74" s="878">
        <f>'기술자분류(측량)'!I67</f>
        <v>0.5</v>
      </c>
      <c r="F74" s="878">
        <f>'기술자분류(측량)'!J67</f>
        <v>0</v>
      </c>
      <c r="G74" s="878">
        <f>'기술자분류(측량)'!K67</f>
        <v>0</v>
      </c>
      <c r="H74" s="876"/>
      <c r="I74" s="312"/>
      <c r="J74" s="312"/>
      <c r="K74" s="313"/>
      <c r="L74" s="314"/>
      <c r="M74" s="877">
        <f>ROUNDDOWN('기술자분류(측량)'!N67/$D$74*$C$74,2)</f>
        <v>0</v>
      </c>
      <c r="N74" s="878">
        <f>ROUNDDOWN('기술자분류(측량)'!O67/$D$74*$C$74,2)</f>
        <v>0</v>
      </c>
      <c r="O74" s="878">
        <f>ROUNDDOWN('기술자분류(측량)'!P67/$D$74*$C$74,2)</f>
        <v>0</v>
      </c>
      <c r="P74" s="878">
        <f>ROUNDDOWN('기술자분류(측량)'!Q67/$D$74*$C$74,2)</f>
        <v>0</v>
      </c>
      <c r="Q74" s="878">
        <f>ROUNDDOWN('기술자분류(측량)'!R67/$D$74*$C$74,2)</f>
        <v>0</v>
      </c>
      <c r="R74" s="878">
        <f>ROUNDDOWN('기술자분류(측량)'!S67/$D$74*$C$74,2)</f>
        <v>0</v>
      </c>
      <c r="S74" s="875"/>
      <c r="T74" s="875"/>
      <c r="U74" s="875"/>
      <c r="V74" s="879"/>
      <c r="W74" s="880"/>
      <c r="X74" s="885"/>
      <c r="Y74" s="884"/>
      <c r="Z74" s="866"/>
      <c r="AA74" s="870"/>
      <c r="AB74" s="869"/>
    </row>
    <row r="75" spans="1:28" ht="22.5" hidden="1" customHeight="1">
      <c r="A75" s="883" t="s">
        <v>276</v>
      </c>
      <c r="B75" s="872" t="s">
        <v>275</v>
      </c>
      <c r="C75" s="873"/>
      <c r="D75" s="874">
        <v>1</v>
      </c>
      <c r="E75" s="878">
        <f>'기술자분류(측량)'!I68</f>
        <v>0.5</v>
      </c>
      <c r="F75" s="878">
        <f>'기술자분류(측량)'!J68</f>
        <v>0</v>
      </c>
      <c r="G75" s="878">
        <f>'기술자분류(측량)'!K68</f>
        <v>0.5</v>
      </c>
      <c r="H75" s="876"/>
      <c r="I75" s="312">
        <v>2</v>
      </c>
      <c r="J75" s="312"/>
      <c r="K75" s="313"/>
      <c r="L75" s="314"/>
      <c r="M75" s="877">
        <f>ROUNDDOWN('기술자분류(측량)'!N68/$D$75*$C$75,2)</f>
        <v>0</v>
      </c>
      <c r="N75" s="878">
        <f>ROUNDDOWN('기술자분류(측량)'!O68/$D$75*$C$75,2)</f>
        <v>0</v>
      </c>
      <c r="O75" s="878">
        <f>ROUNDDOWN('기술자분류(측량)'!P68/$D$75*$C$75,2)</f>
        <v>0</v>
      </c>
      <c r="P75" s="878">
        <f>ROUNDDOWN('기술자분류(측량)'!Q68/$D$75*$C$75,2)</f>
        <v>0</v>
      </c>
      <c r="Q75" s="878">
        <f>ROUNDDOWN('기술자분류(측량)'!R68/$D$75*$C$75,2)</f>
        <v>0</v>
      </c>
      <c r="R75" s="878">
        <f>ROUNDDOWN('기술자분류(측량)'!S68/$D$75*$C$75,2)</f>
        <v>0</v>
      </c>
      <c r="S75" s="875"/>
      <c r="T75" s="875">
        <f>I75/D75*C75</f>
        <v>0</v>
      </c>
      <c r="U75" s="875"/>
      <c r="V75" s="879"/>
      <c r="W75" s="880"/>
      <c r="X75" s="885"/>
      <c r="Y75" s="884"/>
      <c r="Z75" s="866"/>
      <c r="AA75" s="870"/>
      <c r="AB75" s="869"/>
    </row>
    <row r="76" spans="1:28" ht="22.5" hidden="1" customHeight="1">
      <c r="A76" s="883" t="s">
        <v>255</v>
      </c>
      <c r="B76" s="872" t="s">
        <v>277</v>
      </c>
      <c r="C76" s="873"/>
      <c r="D76" s="874">
        <v>100</v>
      </c>
      <c r="E76" s="878">
        <f>'기술자분류(측량)'!I69</f>
        <v>0.3</v>
      </c>
      <c r="F76" s="878">
        <f>'기술자분류(측량)'!J69</f>
        <v>0.7</v>
      </c>
      <c r="G76" s="878">
        <f>'기술자분류(측량)'!K69</f>
        <v>1</v>
      </c>
      <c r="H76" s="876"/>
      <c r="I76" s="312"/>
      <c r="J76" s="312">
        <v>10</v>
      </c>
      <c r="K76" s="313"/>
      <c r="L76" s="314"/>
      <c r="M76" s="877">
        <f>ROUNDDOWN('기술자분류(측량)'!N69/$D$76*$C$76,2)</f>
        <v>0</v>
      </c>
      <c r="N76" s="878">
        <f>ROUNDDOWN('기술자분류(측량)'!O69/$D$76*$C$76,2)</f>
        <v>0</v>
      </c>
      <c r="O76" s="878">
        <f>ROUNDDOWN('기술자분류(측량)'!P69/$D$76*$C$76,2)</f>
        <v>0</v>
      </c>
      <c r="P76" s="878">
        <f>ROUNDDOWN('기술자분류(측량)'!Q69/$D$76*$C$76,2)</f>
        <v>0</v>
      </c>
      <c r="Q76" s="878">
        <f>ROUNDDOWN('기술자분류(측량)'!R69/$D$76*$C$76,2)</f>
        <v>0</v>
      </c>
      <c r="R76" s="878">
        <f>ROUNDDOWN('기술자분류(측량)'!S69/$D$76*$C$76,2)</f>
        <v>0</v>
      </c>
      <c r="S76" s="875"/>
      <c r="T76" s="875"/>
      <c r="U76" s="875">
        <f>J76/D76*C76</f>
        <v>0</v>
      </c>
      <c r="V76" s="879"/>
      <c r="W76" s="880"/>
      <c r="X76" s="885"/>
      <c r="Y76" s="884"/>
      <c r="Z76" s="886" t="s">
        <v>256</v>
      </c>
      <c r="AA76" s="870"/>
      <c r="AB76" s="869"/>
    </row>
    <row r="77" spans="1:28" ht="22.5" hidden="1" customHeight="1">
      <c r="A77" s="883" t="s">
        <v>257</v>
      </c>
      <c r="B77" s="872" t="s">
        <v>277</v>
      </c>
      <c r="C77" s="873"/>
      <c r="D77" s="874">
        <v>100</v>
      </c>
      <c r="E77" s="878">
        <f>'기술자분류(측량)'!I70</f>
        <v>0.3</v>
      </c>
      <c r="F77" s="878">
        <f>'기술자분류(측량)'!J70</f>
        <v>0</v>
      </c>
      <c r="G77" s="878">
        <f>'기술자분류(측량)'!K70</f>
        <v>0.3</v>
      </c>
      <c r="H77" s="876"/>
      <c r="I77" s="312"/>
      <c r="J77" s="312"/>
      <c r="K77" s="313"/>
      <c r="L77" s="314"/>
      <c r="M77" s="877">
        <f>ROUNDDOWN('기술자분류(측량)'!N70/$D$77*$C$77,2)</f>
        <v>0</v>
      </c>
      <c r="N77" s="878">
        <f>ROUNDDOWN('기술자분류(측량)'!O70/$D$77*$C$77,2)</f>
        <v>0</v>
      </c>
      <c r="O77" s="878">
        <f>ROUNDDOWN('기술자분류(측량)'!P70/$D$77*$C$77,2)</f>
        <v>0</v>
      </c>
      <c r="P77" s="878">
        <f>ROUNDDOWN('기술자분류(측량)'!Q70/$D$77*$C$77,2)</f>
        <v>0</v>
      </c>
      <c r="Q77" s="878">
        <f>ROUNDDOWN('기술자분류(측량)'!R70/$D$77*$C$77,2)</f>
        <v>0</v>
      </c>
      <c r="R77" s="878">
        <f>ROUNDDOWN('기술자분류(측량)'!S70/$D$77*$C$77,2)</f>
        <v>0</v>
      </c>
      <c r="S77" s="875"/>
      <c r="T77" s="875"/>
      <c r="U77" s="875"/>
      <c r="V77" s="879"/>
      <c r="W77" s="880"/>
      <c r="X77" s="885"/>
      <c r="Y77" s="884"/>
      <c r="Z77" s="886" t="s">
        <v>256</v>
      </c>
      <c r="AA77" s="870"/>
      <c r="AB77" s="869"/>
    </row>
    <row r="78" spans="1:28" ht="22.5" hidden="1" customHeight="1">
      <c r="A78" s="883" t="s">
        <v>258</v>
      </c>
      <c r="B78" s="872" t="s">
        <v>277</v>
      </c>
      <c r="C78" s="873"/>
      <c r="D78" s="874">
        <v>100</v>
      </c>
      <c r="E78" s="878">
        <f>'기술자분류(측량)'!I71</f>
        <v>0.3</v>
      </c>
      <c r="F78" s="878">
        <f>'기술자분류(측량)'!J71</f>
        <v>0</v>
      </c>
      <c r="G78" s="878">
        <f>'기술자분류(측량)'!K71</f>
        <v>0.7</v>
      </c>
      <c r="H78" s="876"/>
      <c r="I78" s="312"/>
      <c r="J78" s="312"/>
      <c r="K78" s="313"/>
      <c r="L78" s="314"/>
      <c r="M78" s="877">
        <f>ROUNDDOWN('기술자분류(측량)'!N71/$D$78*$C$78,2)</f>
        <v>0</v>
      </c>
      <c r="N78" s="878">
        <f>ROUNDDOWN('기술자분류(측량)'!O71/$D$78*$C$78,2)</f>
        <v>0</v>
      </c>
      <c r="O78" s="878">
        <f>ROUNDDOWN('기술자분류(측량)'!P71/$D$78*$C$78,2)</f>
        <v>0</v>
      </c>
      <c r="P78" s="878">
        <f>ROUNDDOWN('기술자분류(측량)'!Q71/$D$78*$C$78,2)</f>
        <v>0</v>
      </c>
      <c r="Q78" s="878">
        <f>ROUNDDOWN('기술자분류(측량)'!R71/$D$78*$C$78,2)</f>
        <v>0</v>
      </c>
      <c r="R78" s="878">
        <f>ROUNDDOWN('기술자분류(측량)'!S71/$D$78*$C$78,2)</f>
        <v>0</v>
      </c>
      <c r="S78" s="875"/>
      <c r="T78" s="875"/>
      <c r="U78" s="875"/>
      <c r="V78" s="879"/>
      <c r="W78" s="880"/>
      <c r="X78" s="885"/>
      <c r="Y78" s="884"/>
      <c r="Z78" s="886" t="s">
        <v>256</v>
      </c>
      <c r="AA78" s="870"/>
      <c r="AB78" s="869"/>
    </row>
    <row r="79" spans="1:28" ht="22.5" hidden="1" customHeight="1">
      <c r="A79" s="883" t="s">
        <v>280</v>
      </c>
      <c r="B79" s="872" t="s">
        <v>272</v>
      </c>
      <c r="C79" s="873"/>
      <c r="D79" s="902"/>
      <c r="E79" s="878"/>
      <c r="F79" s="878"/>
      <c r="G79" s="878"/>
      <c r="H79" s="876"/>
      <c r="I79" s="312"/>
      <c r="J79" s="312"/>
      <c r="K79" s="313"/>
      <c r="L79" s="314"/>
      <c r="M79" s="877"/>
      <c r="N79" s="878"/>
      <c r="O79" s="878"/>
      <c r="P79" s="878"/>
      <c r="Q79" s="878"/>
      <c r="R79" s="878"/>
      <c r="S79" s="875"/>
      <c r="T79" s="875"/>
      <c r="U79" s="875"/>
      <c r="V79" s="879"/>
      <c r="W79" s="880"/>
      <c r="X79" s="885"/>
      <c r="Y79" s="884" t="s">
        <v>251</v>
      </c>
      <c r="Z79" s="866" t="s">
        <v>281</v>
      </c>
      <c r="AA79" s="870"/>
      <c r="AB79" s="869"/>
    </row>
    <row r="80" spans="1:28" ht="22.5" hidden="1" customHeight="1">
      <c r="A80" s="883" t="s">
        <v>274</v>
      </c>
      <c r="B80" s="872" t="s">
        <v>275</v>
      </c>
      <c r="C80" s="873"/>
      <c r="D80" s="874">
        <v>1</v>
      </c>
      <c r="E80" s="878">
        <f>'기술자분류(측량)'!I73</f>
        <v>0.5</v>
      </c>
      <c r="F80" s="878">
        <f>'기술자분류(측량)'!J73</f>
        <v>0</v>
      </c>
      <c r="G80" s="878">
        <f>'기술자분류(측량)'!K73</f>
        <v>0</v>
      </c>
      <c r="H80" s="876"/>
      <c r="I80" s="312"/>
      <c r="J80" s="312"/>
      <c r="K80" s="313"/>
      <c r="L80" s="314"/>
      <c r="M80" s="877">
        <f>ROUNDDOWN('기술자분류(측량)'!N73/$D$80*$C$80,2)</f>
        <v>0</v>
      </c>
      <c r="N80" s="878">
        <f>ROUNDDOWN('기술자분류(측량)'!O73/$D$80*$C$80,2)</f>
        <v>0</v>
      </c>
      <c r="O80" s="878">
        <f>ROUNDDOWN('기술자분류(측량)'!P73/$D$80*$C$80,2)</f>
        <v>0</v>
      </c>
      <c r="P80" s="878">
        <f>ROUNDDOWN('기술자분류(측량)'!Q73/$D$80*$C$80,2)</f>
        <v>0</v>
      </c>
      <c r="Q80" s="878">
        <f>ROUNDDOWN('기술자분류(측량)'!R73/$D$80*$C$80,2)</f>
        <v>0</v>
      </c>
      <c r="R80" s="878">
        <f>ROUNDDOWN('기술자분류(측량)'!S73/$D$80*$C$80,2)</f>
        <v>0</v>
      </c>
      <c r="S80" s="875"/>
      <c r="T80" s="875"/>
      <c r="U80" s="875"/>
      <c r="V80" s="879"/>
      <c r="W80" s="880"/>
      <c r="X80" s="885"/>
      <c r="Y80" s="884"/>
      <c r="Z80" s="866"/>
      <c r="AA80" s="870"/>
      <c r="AB80" s="869"/>
    </row>
    <row r="81" spans="1:28" ht="22.5" hidden="1" customHeight="1">
      <c r="A81" s="883" t="s">
        <v>276</v>
      </c>
      <c r="B81" s="872" t="s">
        <v>275</v>
      </c>
      <c r="C81" s="873"/>
      <c r="D81" s="874">
        <v>1</v>
      </c>
      <c r="E81" s="878">
        <f>'기술자분류(측량)'!I74</f>
        <v>0.5</v>
      </c>
      <c r="F81" s="878">
        <f>'기술자분류(측량)'!J74</f>
        <v>0</v>
      </c>
      <c r="G81" s="878">
        <f>'기술자분류(측량)'!K74</f>
        <v>0.5</v>
      </c>
      <c r="H81" s="876"/>
      <c r="I81" s="312"/>
      <c r="J81" s="312"/>
      <c r="K81" s="313"/>
      <c r="L81" s="314"/>
      <c r="M81" s="877">
        <f>ROUNDDOWN('기술자분류(측량)'!N74/$D$81*$C$81,2)</f>
        <v>0</v>
      </c>
      <c r="N81" s="878">
        <f>ROUNDDOWN('기술자분류(측량)'!O74/$D$81*$C$81,2)</f>
        <v>0</v>
      </c>
      <c r="O81" s="878">
        <f>ROUNDDOWN('기술자분류(측량)'!P74/$D$81*$C$81,2)</f>
        <v>0</v>
      </c>
      <c r="P81" s="878">
        <f>ROUNDDOWN('기술자분류(측량)'!Q74/$D$81*$C$81,2)</f>
        <v>0</v>
      </c>
      <c r="Q81" s="878">
        <f>ROUNDDOWN('기술자분류(측량)'!R74/$D$81*$C$81,2)</f>
        <v>0</v>
      </c>
      <c r="R81" s="878">
        <f>ROUNDDOWN('기술자분류(측량)'!S74/$D$81*$C$81,2)</f>
        <v>0</v>
      </c>
      <c r="S81" s="875"/>
      <c r="T81" s="875"/>
      <c r="U81" s="875"/>
      <c r="V81" s="879"/>
      <c r="W81" s="880"/>
      <c r="X81" s="885"/>
      <c r="Y81" s="884"/>
      <c r="Z81" s="866"/>
      <c r="AA81" s="870"/>
      <c r="AB81" s="869"/>
    </row>
    <row r="82" spans="1:28" ht="22.5" hidden="1" customHeight="1">
      <c r="A82" s="883" t="s">
        <v>255</v>
      </c>
      <c r="B82" s="872" t="s">
        <v>277</v>
      </c>
      <c r="C82" s="873"/>
      <c r="D82" s="874">
        <v>100</v>
      </c>
      <c r="E82" s="878">
        <f>'기술자분류(측량)'!I75</f>
        <v>0.3</v>
      </c>
      <c r="F82" s="878">
        <f>'기술자분류(측량)'!J75</f>
        <v>0.7</v>
      </c>
      <c r="G82" s="878">
        <f>'기술자분류(측량)'!K75</f>
        <v>1</v>
      </c>
      <c r="H82" s="876"/>
      <c r="I82" s="312"/>
      <c r="J82" s="312">
        <v>10</v>
      </c>
      <c r="K82" s="313"/>
      <c r="L82" s="314"/>
      <c r="M82" s="877">
        <f>ROUNDDOWN('기술자분류(측량)'!N75/$D$82*$C$82,2)</f>
        <v>0</v>
      </c>
      <c r="N82" s="878">
        <f>ROUNDDOWN('기술자분류(측량)'!O75/$D$82*$C$82,2)</f>
        <v>0</v>
      </c>
      <c r="O82" s="878">
        <f>ROUNDDOWN('기술자분류(측량)'!P75/$D$82*$C$82,2)</f>
        <v>0</v>
      </c>
      <c r="P82" s="878">
        <f>ROUNDDOWN('기술자분류(측량)'!Q75/$D$82*$C$82,2)</f>
        <v>0</v>
      </c>
      <c r="Q82" s="878">
        <f>ROUNDDOWN('기술자분류(측량)'!R75/$D$82*$C$82,2)</f>
        <v>0</v>
      </c>
      <c r="R82" s="878">
        <f>ROUNDDOWN('기술자분류(측량)'!S75/$D$82*$C$82,2)</f>
        <v>0</v>
      </c>
      <c r="S82" s="875"/>
      <c r="T82" s="875"/>
      <c r="U82" s="875">
        <f>J82/D82*C82</f>
        <v>0</v>
      </c>
      <c r="V82" s="879"/>
      <c r="W82" s="880"/>
      <c r="X82" s="885"/>
      <c r="Y82" s="884"/>
      <c r="Z82" s="886" t="s">
        <v>256</v>
      </c>
      <c r="AA82" s="870"/>
      <c r="AB82" s="869"/>
    </row>
    <row r="83" spans="1:28" ht="22.5" hidden="1" customHeight="1">
      <c r="A83" s="883" t="s">
        <v>257</v>
      </c>
      <c r="B83" s="872" t="s">
        <v>277</v>
      </c>
      <c r="C83" s="873"/>
      <c r="D83" s="874">
        <v>100</v>
      </c>
      <c r="E83" s="878">
        <f>'기술자분류(측량)'!I76</f>
        <v>0.3</v>
      </c>
      <c r="F83" s="878">
        <f>'기술자분류(측량)'!J76</f>
        <v>0</v>
      </c>
      <c r="G83" s="878">
        <f>'기술자분류(측량)'!K76</f>
        <v>0.3</v>
      </c>
      <c r="H83" s="876"/>
      <c r="I83" s="312"/>
      <c r="J83" s="312"/>
      <c r="K83" s="313"/>
      <c r="L83" s="314"/>
      <c r="M83" s="877">
        <f>ROUNDDOWN('기술자분류(측량)'!N76/$D$83*$C$83,2)</f>
        <v>0</v>
      </c>
      <c r="N83" s="878">
        <f>ROUNDDOWN('기술자분류(측량)'!O76/$D$83*$C$83,2)</f>
        <v>0</v>
      </c>
      <c r="O83" s="878">
        <f>ROUNDDOWN('기술자분류(측량)'!P76/$D$83*$C$83,2)</f>
        <v>0</v>
      </c>
      <c r="P83" s="878">
        <f>ROUNDDOWN('기술자분류(측량)'!Q76/$D$83*$C$83,2)</f>
        <v>0</v>
      </c>
      <c r="Q83" s="878">
        <f>ROUNDDOWN('기술자분류(측량)'!R76/$D$83*$C$83,2)</f>
        <v>0</v>
      </c>
      <c r="R83" s="878">
        <f>ROUNDDOWN('기술자분류(측량)'!S76/$D$83*$C$83,2)</f>
        <v>0</v>
      </c>
      <c r="S83" s="875"/>
      <c r="T83" s="875"/>
      <c r="U83" s="875"/>
      <c r="V83" s="879"/>
      <c r="W83" s="880"/>
      <c r="X83" s="885"/>
      <c r="Y83" s="884"/>
      <c r="Z83" s="886" t="s">
        <v>256</v>
      </c>
      <c r="AA83" s="870"/>
      <c r="AB83" s="869"/>
    </row>
    <row r="84" spans="1:28" ht="22.5" hidden="1" customHeight="1">
      <c r="A84" s="854" t="s">
        <v>280</v>
      </c>
      <c r="B84" s="855" t="s">
        <v>272</v>
      </c>
      <c r="C84" s="856"/>
      <c r="D84" s="903"/>
      <c r="E84" s="858"/>
      <c r="F84" s="858"/>
      <c r="G84" s="858"/>
      <c r="H84" s="859"/>
      <c r="I84" s="309"/>
      <c r="J84" s="309"/>
      <c r="K84" s="310"/>
      <c r="L84" s="311"/>
      <c r="M84" s="860"/>
      <c r="N84" s="858"/>
      <c r="O84" s="858"/>
      <c r="P84" s="858"/>
      <c r="Q84" s="858"/>
      <c r="R84" s="858"/>
      <c r="S84" s="861"/>
      <c r="T84" s="861"/>
      <c r="U84" s="904"/>
      <c r="V84" s="862"/>
      <c r="W84" s="863"/>
      <c r="X84" s="864"/>
      <c r="Y84" s="865" t="s">
        <v>232</v>
      </c>
      <c r="Z84" s="866" t="s">
        <v>281</v>
      </c>
      <c r="AA84" s="870"/>
      <c r="AB84" s="869"/>
    </row>
    <row r="85" spans="1:28" ht="22.5" hidden="1" customHeight="1">
      <c r="A85" s="883" t="s">
        <v>274</v>
      </c>
      <c r="B85" s="872" t="s">
        <v>275</v>
      </c>
      <c r="C85" s="873"/>
      <c r="D85" s="874">
        <v>1</v>
      </c>
      <c r="E85" s="878">
        <f>'기술자분류(측량)'!I73</f>
        <v>0.5</v>
      </c>
      <c r="F85" s="878">
        <f>'기술자분류(측량)'!J73</f>
        <v>0</v>
      </c>
      <c r="G85" s="878">
        <f>'기술자분류(측량)'!K73</f>
        <v>0</v>
      </c>
      <c r="H85" s="876"/>
      <c r="I85" s="312"/>
      <c r="J85" s="312"/>
      <c r="K85" s="313"/>
      <c r="L85" s="314"/>
      <c r="M85" s="877">
        <f>ROUNDDOWN('기술자분류(측량)'!N73/$D$85*$C$85,2)</f>
        <v>0</v>
      </c>
      <c r="N85" s="878">
        <f>ROUNDDOWN('기술자분류(측량)'!O73/$D$85*$C$85,2)</f>
        <v>0</v>
      </c>
      <c r="O85" s="878">
        <f>ROUNDDOWN('기술자분류(측량)'!P73/$D$85*$C$85,2)</f>
        <v>0</v>
      </c>
      <c r="P85" s="878">
        <f>ROUNDDOWN('기술자분류(측량)'!Q73/$D$85*$C$85,2)</f>
        <v>0</v>
      </c>
      <c r="Q85" s="878">
        <f>ROUNDDOWN('기술자분류(측량)'!R73/$D$85*$C$85,2)</f>
        <v>0</v>
      </c>
      <c r="R85" s="878">
        <f>ROUNDDOWN('기술자분류(측량)'!S73/$D$85*$C$85,2)</f>
        <v>0</v>
      </c>
      <c r="S85" s="875"/>
      <c r="T85" s="875"/>
      <c r="U85" s="875"/>
      <c r="V85" s="879"/>
      <c r="W85" s="880"/>
      <c r="X85" s="885"/>
      <c r="Y85" s="884"/>
      <c r="Z85" s="866"/>
      <c r="AA85" s="870"/>
      <c r="AB85" s="869"/>
    </row>
    <row r="86" spans="1:28" ht="22.5" hidden="1" customHeight="1">
      <c r="A86" s="883" t="s">
        <v>276</v>
      </c>
      <c r="B86" s="872" t="s">
        <v>275</v>
      </c>
      <c r="C86" s="873"/>
      <c r="D86" s="874">
        <v>1</v>
      </c>
      <c r="E86" s="878">
        <f>'기술자분류(측량)'!I74</f>
        <v>0.5</v>
      </c>
      <c r="F86" s="878">
        <f>'기술자분류(측량)'!J74</f>
        <v>0</v>
      </c>
      <c r="G86" s="878">
        <f>'기술자분류(측량)'!K74</f>
        <v>0.5</v>
      </c>
      <c r="H86" s="876"/>
      <c r="I86" s="312"/>
      <c r="J86" s="312"/>
      <c r="K86" s="313"/>
      <c r="L86" s="314"/>
      <c r="M86" s="877">
        <f>ROUNDDOWN('기술자분류(측량)'!N74/$D$86*$C$86,2)</f>
        <v>0</v>
      </c>
      <c r="N86" s="878">
        <f>ROUNDDOWN('기술자분류(측량)'!O74/$D$86*$C$86,2)</f>
        <v>0</v>
      </c>
      <c r="O86" s="878">
        <f>ROUNDDOWN('기술자분류(측량)'!P74/$D$86*$C$86,2)</f>
        <v>0</v>
      </c>
      <c r="P86" s="878">
        <f>ROUNDDOWN('기술자분류(측량)'!Q74/$D$86*$C$86,2)</f>
        <v>0</v>
      </c>
      <c r="Q86" s="878">
        <f>ROUNDDOWN('기술자분류(측량)'!R74/$D$86*$C$86,2)</f>
        <v>0</v>
      </c>
      <c r="R86" s="878">
        <f>ROUNDDOWN('기술자분류(측량)'!S74/$D$86*$C$86,2)</f>
        <v>0</v>
      </c>
      <c r="S86" s="875"/>
      <c r="T86" s="875"/>
      <c r="U86" s="875"/>
      <c r="V86" s="879"/>
      <c r="W86" s="880"/>
      <c r="X86" s="885"/>
      <c r="Y86" s="884"/>
      <c r="Z86" s="866"/>
      <c r="AA86" s="870"/>
      <c r="AB86" s="869"/>
    </row>
    <row r="87" spans="1:28" ht="22.5" hidden="1" customHeight="1">
      <c r="A87" s="883" t="s">
        <v>255</v>
      </c>
      <c r="B87" s="872" t="s">
        <v>277</v>
      </c>
      <c r="C87" s="873"/>
      <c r="D87" s="874">
        <v>100</v>
      </c>
      <c r="E87" s="878">
        <f>'기술자분류(측량)'!I75</f>
        <v>0.3</v>
      </c>
      <c r="F87" s="878">
        <f>'기술자분류(측량)'!J75</f>
        <v>0.7</v>
      </c>
      <c r="G87" s="878">
        <f>'기술자분류(측량)'!K75</f>
        <v>1</v>
      </c>
      <c r="H87" s="876"/>
      <c r="I87" s="312"/>
      <c r="J87" s="312">
        <v>10</v>
      </c>
      <c r="K87" s="313"/>
      <c r="L87" s="314"/>
      <c r="M87" s="877">
        <f>ROUNDDOWN('기술자분류(측량)'!N75/$D$87*$C$87,2)</f>
        <v>0</v>
      </c>
      <c r="N87" s="878">
        <f>ROUNDDOWN('기술자분류(측량)'!O75/$D$87*$C$87,2)</f>
        <v>0</v>
      </c>
      <c r="O87" s="878">
        <f>ROUNDDOWN('기술자분류(측량)'!P75/$D$87*$C$87,2)</f>
        <v>0</v>
      </c>
      <c r="P87" s="878">
        <f>ROUNDDOWN('기술자분류(측량)'!Q75/$D$87*$C$87,2)</f>
        <v>0</v>
      </c>
      <c r="Q87" s="878">
        <f>ROUNDDOWN('기술자분류(측량)'!R75/$D$87*$C$87,2)</f>
        <v>0</v>
      </c>
      <c r="R87" s="878">
        <f>ROUNDDOWN('기술자분류(측량)'!S75/$D$87*$C$87,2)</f>
        <v>0</v>
      </c>
      <c r="S87" s="875"/>
      <c r="T87" s="875"/>
      <c r="U87" s="875">
        <f>J87/D87*C87</f>
        <v>0</v>
      </c>
      <c r="V87" s="879"/>
      <c r="W87" s="880"/>
      <c r="X87" s="885"/>
      <c r="Y87" s="884"/>
      <c r="Z87" s="886" t="s">
        <v>256</v>
      </c>
      <c r="AA87" s="870"/>
      <c r="AB87" s="869"/>
    </row>
    <row r="88" spans="1:28" ht="22.5" hidden="1" customHeight="1">
      <c r="A88" s="883" t="s">
        <v>257</v>
      </c>
      <c r="B88" s="872" t="s">
        <v>277</v>
      </c>
      <c r="C88" s="873"/>
      <c r="D88" s="874">
        <v>100</v>
      </c>
      <c r="E88" s="878">
        <f>'기술자분류(측량)'!I76</f>
        <v>0.3</v>
      </c>
      <c r="F88" s="878">
        <f>'기술자분류(측량)'!J76</f>
        <v>0</v>
      </c>
      <c r="G88" s="878">
        <f>'기술자분류(측량)'!K76</f>
        <v>0.3</v>
      </c>
      <c r="H88" s="876"/>
      <c r="I88" s="312"/>
      <c r="J88" s="312"/>
      <c r="K88" s="313"/>
      <c r="L88" s="314"/>
      <c r="M88" s="877">
        <f>ROUNDDOWN('기술자분류(측량)'!N76/$D$88*$C$88,2)</f>
        <v>0</v>
      </c>
      <c r="N88" s="878">
        <f>ROUNDDOWN('기술자분류(측량)'!O76/$D$88*$C$88,2)</f>
        <v>0</v>
      </c>
      <c r="O88" s="878">
        <f>ROUNDDOWN('기술자분류(측량)'!P76/$D$88*$C$88,2)</f>
        <v>0</v>
      </c>
      <c r="P88" s="878">
        <f>ROUNDDOWN('기술자분류(측량)'!Q76/$D$88*$C$88,2)</f>
        <v>0</v>
      </c>
      <c r="Q88" s="878">
        <f>ROUNDDOWN('기술자분류(측량)'!R76/$D$88*$C$88,2)</f>
        <v>0</v>
      </c>
      <c r="R88" s="878">
        <f>ROUNDDOWN('기술자분류(측량)'!S76/$D$88*$C$88,2)</f>
        <v>0</v>
      </c>
      <c r="S88" s="875"/>
      <c r="T88" s="875"/>
      <c r="U88" s="875"/>
      <c r="V88" s="879"/>
      <c r="W88" s="880"/>
      <c r="X88" s="885"/>
      <c r="Y88" s="884"/>
      <c r="Z88" s="886" t="s">
        <v>256</v>
      </c>
      <c r="AA88" s="870"/>
      <c r="AB88" s="869"/>
    </row>
    <row r="89" spans="1:28" ht="22.5" hidden="1" customHeight="1">
      <c r="A89" s="883" t="s">
        <v>258</v>
      </c>
      <c r="B89" s="872" t="s">
        <v>277</v>
      </c>
      <c r="C89" s="873"/>
      <c r="D89" s="874">
        <v>100</v>
      </c>
      <c r="E89" s="878">
        <f>'기술자분류(측량)'!I77</f>
        <v>0.3</v>
      </c>
      <c r="F89" s="878">
        <f>'기술자분류(측량)'!J77</f>
        <v>0</v>
      </c>
      <c r="G89" s="878">
        <f>'기술자분류(측량)'!K77</f>
        <v>0.7</v>
      </c>
      <c r="H89" s="876"/>
      <c r="I89" s="312"/>
      <c r="J89" s="312"/>
      <c r="K89" s="313"/>
      <c r="L89" s="314"/>
      <c r="M89" s="877">
        <f>ROUNDDOWN('기술자분류(측량)'!N77/$D$89*$C$89,2)</f>
        <v>0</v>
      </c>
      <c r="N89" s="878">
        <f>ROUNDDOWN('기술자분류(측량)'!O77/$D$89*$C$89,2)</f>
        <v>0</v>
      </c>
      <c r="O89" s="878">
        <f>ROUNDDOWN('기술자분류(측량)'!P77/$D$89*$C$89,2)</f>
        <v>0</v>
      </c>
      <c r="P89" s="878">
        <f>ROUNDDOWN('기술자분류(측량)'!Q77/$D$89*$C$89,2)</f>
        <v>0</v>
      </c>
      <c r="Q89" s="878">
        <f>ROUNDDOWN('기술자분류(측량)'!R77/$D$89*$C$89,2)</f>
        <v>0</v>
      </c>
      <c r="R89" s="878">
        <f>ROUNDDOWN('기술자분류(측량)'!S77/$D$89*$C$89,2)</f>
        <v>0</v>
      </c>
      <c r="S89" s="875"/>
      <c r="T89" s="875"/>
      <c r="U89" s="875"/>
      <c r="V89" s="879"/>
      <c r="W89" s="880"/>
      <c r="X89" s="885"/>
      <c r="Y89" s="884"/>
      <c r="Z89" s="886" t="s">
        <v>256</v>
      </c>
      <c r="AA89" s="870"/>
      <c r="AB89" s="869"/>
    </row>
    <row r="90" spans="1:28" ht="22.5" hidden="1" customHeight="1">
      <c r="A90" s="883" t="s">
        <v>282</v>
      </c>
      <c r="B90" s="872" t="s">
        <v>272</v>
      </c>
      <c r="C90" s="873"/>
      <c r="D90" s="902"/>
      <c r="E90" s="878"/>
      <c r="F90" s="878"/>
      <c r="G90" s="878"/>
      <c r="H90" s="876"/>
      <c r="I90" s="312"/>
      <c r="J90" s="312"/>
      <c r="K90" s="313"/>
      <c r="L90" s="314"/>
      <c r="M90" s="877"/>
      <c r="N90" s="878"/>
      <c r="O90" s="878"/>
      <c r="P90" s="878"/>
      <c r="Q90" s="878"/>
      <c r="R90" s="878"/>
      <c r="S90" s="875"/>
      <c r="T90" s="875"/>
      <c r="U90" s="875"/>
      <c r="V90" s="879"/>
      <c r="W90" s="880"/>
      <c r="X90" s="885"/>
      <c r="Y90" s="884" t="s">
        <v>251</v>
      </c>
      <c r="Z90" s="866" t="s">
        <v>283</v>
      </c>
      <c r="AA90" s="870"/>
      <c r="AB90" s="869"/>
    </row>
    <row r="91" spans="1:28" ht="22.5" hidden="1" customHeight="1">
      <c r="A91" s="883" t="s">
        <v>274</v>
      </c>
      <c r="B91" s="872" t="s">
        <v>275</v>
      </c>
      <c r="C91" s="873"/>
      <c r="D91" s="874">
        <v>1</v>
      </c>
      <c r="E91" s="878">
        <f>'기술자분류(측량)'!I79</f>
        <v>0.5</v>
      </c>
      <c r="F91" s="878">
        <f>'기술자분류(측량)'!J79</f>
        <v>0</v>
      </c>
      <c r="G91" s="878">
        <f>'기술자분류(측량)'!K79</f>
        <v>0</v>
      </c>
      <c r="H91" s="876"/>
      <c r="I91" s="312"/>
      <c r="J91" s="312"/>
      <c r="K91" s="313"/>
      <c r="L91" s="314"/>
      <c r="M91" s="877">
        <f>ROUNDDOWN('기술자분류(측량)'!N79/$D$91*$C$91,2)</f>
        <v>0</v>
      </c>
      <c r="N91" s="878">
        <f>ROUNDDOWN('기술자분류(측량)'!O79/$D$91*$C$91,2)</f>
        <v>0</v>
      </c>
      <c r="O91" s="878">
        <f>ROUNDDOWN('기술자분류(측량)'!P79/$D$91*$C$91,2)</f>
        <v>0</v>
      </c>
      <c r="P91" s="878">
        <f>ROUNDDOWN('기술자분류(측량)'!Q79/$D$91*$C$91,2)</f>
        <v>0</v>
      </c>
      <c r="Q91" s="878">
        <f>ROUNDDOWN('기술자분류(측량)'!R79/$D$91*$C$91,2)</f>
        <v>0</v>
      </c>
      <c r="R91" s="878">
        <f>ROUNDDOWN('기술자분류(측량)'!S79/$D$91*$C$91,2)</f>
        <v>0</v>
      </c>
      <c r="S91" s="875"/>
      <c r="T91" s="875"/>
      <c r="U91" s="875"/>
      <c r="V91" s="879"/>
      <c r="W91" s="880"/>
      <c r="X91" s="885"/>
      <c r="Y91" s="884"/>
      <c r="Z91" s="866"/>
      <c r="AA91" s="870"/>
      <c r="AB91" s="869"/>
    </row>
    <row r="92" spans="1:28" ht="22.5" hidden="1" customHeight="1">
      <c r="A92" s="883" t="s">
        <v>276</v>
      </c>
      <c r="B92" s="872" t="s">
        <v>275</v>
      </c>
      <c r="C92" s="873"/>
      <c r="D92" s="874">
        <v>1</v>
      </c>
      <c r="E92" s="878">
        <f>'기술자분류(측량)'!I80</f>
        <v>0.5</v>
      </c>
      <c r="F92" s="878">
        <f>'기술자분류(측량)'!J80</f>
        <v>0</v>
      </c>
      <c r="G92" s="878">
        <f>'기술자분류(측량)'!K80</f>
        <v>0.5</v>
      </c>
      <c r="H92" s="876"/>
      <c r="I92" s="312"/>
      <c r="J92" s="312"/>
      <c r="K92" s="313"/>
      <c r="L92" s="314"/>
      <c r="M92" s="877">
        <f>ROUNDDOWN('기술자분류(측량)'!N80/$D$92*$C$92,2)</f>
        <v>0</v>
      </c>
      <c r="N92" s="878">
        <f>ROUNDDOWN('기술자분류(측량)'!O80/$D$92*$C$92,2)</f>
        <v>0</v>
      </c>
      <c r="O92" s="878">
        <f>ROUNDDOWN('기술자분류(측량)'!P80/$D$92*$C$92,2)</f>
        <v>0</v>
      </c>
      <c r="P92" s="878">
        <f>ROUNDDOWN('기술자분류(측량)'!Q80/$D$92*$C$92,2)</f>
        <v>0</v>
      </c>
      <c r="Q92" s="878">
        <f>ROUNDDOWN('기술자분류(측량)'!R80/$D$92*$C$92,2)</f>
        <v>0</v>
      </c>
      <c r="R92" s="878">
        <f>ROUNDDOWN('기술자분류(측량)'!S80/$D$92*$C$92,2)</f>
        <v>0</v>
      </c>
      <c r="S92" s="875"/>
      <c r="T92" s="875"/>
      <c r="U92" s="875"/>
      <c r="V92" s="879"/>
      <c r="W92" s="880"/>
      <c r="X92" s="885"/>
      <c r="Y92" s="884"/>
      <c r="Z92" s="866"/>
      <c r="AA92" s="870"/>
      <c r="AB92" s="869"/>
    </row>
    <row r="93" spans="1:28" ht="22.5" hidden="1" customHeight="1">
      <c r="A93" s="883" t="s">
        <v>282</v>
      </c>
      <c r="B93" s="872" t="s">
        <v>272</v>
      </c>
      <c r="C93" s="873"/>
      <c r="D93" s="902"/>
      <c r="E93" s="878"/>
      <c r="F93" s="878"/>
      <c r="G93" s="878"/>
      <c r="H93" s="876"/>
      <c r="I93" s="312"/>
      <c r="J93" s="312"/>
      <c r="K93" s="313"/>
      <c r="L93" s="314"/>
      <c r="M93" s="877"/>
      <c r="N93" s="878"/>
      <c r="O93" s="878"/>
      <c r="P93" s="878"/>
      <c r="Q93" s="878"/>
      <c r="R93" s="878"/>
      <c r="S93" s="875"/>
      <c r="T93" s="875"/>
      <c r="U93" s="875"/>
      <c r="V93" s="879"/>
      <c r="W93" s="880"/>
      <c r="X93" s="885"/>
      <c r="Y93" s="884" t="s">
        <v>232</v>
      </c>
      <c r="Z93" s="866" t="s">
        <v>283</v>
      </c>
      <c r="AA93" s="870"/>
      <c r="AB93" s="869"/>
    </row>
    <row r="94" spans="1:28" ht="22.5" hidden="1" customHeight="1">
      <c r="A94" s="883" t="s">
        <v>274</v>
      </c>
      <c r="B94" s="872" t="s">
        <v>275</v>
      </c>
      <c r="C94" s="873"/>
      <c r="D94" s="874">
        <v>1</v>
      </c>
      <c r="E94" s="878">
        <f>'기술자분류(측량)'!I79</f>
        <v>0.5</v>
      </c>
      <c r="F94" s="878">
        <f>'기술자분류(측량)'!J79</f>
        <v>0</v>
      </c>
      <c r="G94" s="878">
        <f>'기술자분류(측량)'!K79</f>
        <v>0</v>
      </c>
      <c r="H94" s="876"/>
      <c r="I94" s="312"/>
      <c r="J94" s="312"/>
      <c r="K94" s="313"/>
      <c r="L94" s="314"/>
      <c r="M94" s="877">
        <f>ROUNDDOWN('기술자분류(측량)'!N79/$D$94*$C$94,2)</f>
        <v>0</v>
      </c>
      <c r="N94" s="878">
        <f>ROUNDDOWN('기술자분류(측량)'!O79/$D$94*$C$94,2)</f>
        <v>0</v>
      </c>
      <c r="O94" s="878">
        <f>ROUNDDOWN('기술자분류(측량)'!P79/$D$94*$C$94,2)</f>
        <v>0</v>
      </c>
      <c r="P94" s="878">
        <f>ROUNDDOWN('기술자분류(측량)'!Q79/$D$94*$C$94,2)</f>
        <v>0</v>
      </c>
      <c r="Q94" s="878">
        <f>ROUNDDOWN('기술자분류(측량)'!R79/$D$94*$C$94,2)</f>
        <v>0</v>
      </c>
      <c r="R94" s="878">
        <f>ROUNDDOWN('기술자분류(측량)'!S79/$D$94*$C$94,2)</f>
        <v>0</v>
      </c>
      <c r="S94" s="875"/>
      <c r="T94" s="875"/>
      <c r="U94" s="875"/>
      <c r="V94" s="879"/>
      <c r="W94" s="880"/>
      <c r="X94" s="885"/>
      <c r="Y94" s="884"/>
      <c r="Z94" s="866"/>
      <c r="AA94" s="870"/>
      <c r="AB94" s="869"/>
    </row>
    <row r="95" spans="1:28" ht="22.5" hidden="1" customHeight="1">
      <c r="A95" s="883" t="s">
        <v>276</v>
      </c>
      <c r="B95" s="872" t="s">
        <v>275</v>
      </c>
      <c r="C95" s="873"/>
      <c r="D95" s="874">
        <v>1</v>
      </c>
      <c r="E95" s="878">
        <f>'기술자분류(측량)'!I80</f>
        <v>0.5</v>
      </c>
      <c r="F95" s="878">
        <f>'기술자분류(측량)'!J80</f>
        <v>0</v>
      </c>
      <c r="G95" s="878">
        <f>'기술자분류(측량)'!K80</f>
        <v>0.5</v>
      </c>
      <c r="H95" s="876"/>
      <c r="I95" s="312"/>
      <c r="J95" s="312"/>
      <c r="K95" s="313"/>
      <c r="L95" s="314"/>
      <c r="M95" s="877">
        <f>ROUNDDOWN('기술자분류(측량)'!N80/$D$95*$C$95,2)</f>
        <v>0</v>
      </c>
      <c r="N95" s="878">
        <f>ROUNDDOWN('기술자분류(측량)'!O80/$D$95*$C$95,2)</f>
        <v>0</v>
      </c>
      <c r="O95" s="878">
        <f>ROUNDDOWN('기술자분류(측량)'!P80/$D$95*$C$95,2)</f>
        <v>0</v>
      </c>
      <c r="P95" s="878">
        <f>ROUNDDOWN('기술자분류(측량)'!Q80/$D$95*$C$95,2)</f>
        <v>0</v>
      </c>
      <c r="Q95" s="878">
        <f>ROUNDDOWN('기술자분류(측량)'!R80/$D$95*$C$95,2)</f>
        <v>0</v>
      </c>
      <c r="R95" s="878">
        <f>ROUNDDOWN('기술자분류(측량)'!S80/$D$95*$C$95,2)</f>
        <v>0</v>
      </c>
      <c r="S95" s="875"/>
      <c r="T95" s="875"/>
      <c r="U95" s="875"/>
      <c r="V95" s="879"/>
      <c r="W95" s="880"/>
      <c r="X95" s="885"/>
      <c r="Y95" s="884"/>
      <c r="Z95" s="866"/>
      <c r="AA95" s="870"/>
      <c r="AB95" s="869"/>
    </row>
    <row r="96" spans="1:28" ht="22.5" hidden="1" customHeight="1">
      <c r="A96" s="883" t="s">
        <v>255</v>
      </c>
      <c r="B96" s="872" t="s">
        <v>277</v>
      </c>
      <c r="C96" s="873"/>
      <c r="D96" s="874">
        <v>50</v>
      </c>
      <c r="E96" s="878">
        <f>'기술자분류(측량)'!I81</f>
        <v>0.5</v>
      </c>
      <c r="F96" s="878">
        <f>'기술자분류(측량)'!J81</f>
        <v>0.5</v>
      </c>
      <c r="G96" s="878">
        <f>'기술자분류(측량)'!K81</f>
        <v>1</v>
      </c>
      <c r="H96" s="876"/>
      <c r="I96" s="312"/>
      <c r="J96" s="312">
        <v>10</v>
      </c>
      <c r="K96" s="313"/>
      <c r="L96" s="314"/>
      <c r="M96" s="877">
        <f>ROUNDDOWN('기술자분류(측량)'!N81/$D$96*$C$96,2)</f>
        <v>0</v>
      </c>
      <c r="N96" s="878">
        <f>ROUNDDOWN('기술자분류(측량)'!O81/$D$96*$C$96,2)</f>
        <v>0</v>
      </c>
      <c r="O96" s="878">
        <f>ROUNDDOWN('기술자분류(측량)'!P81/$D$96*$C$96,2)</f>
        <v>0</v>
      </c>
      <c r="P96" s="878">
        <f>ROUNDDOWN('기술자분류(측량)'!Q81/$D$96*$C$96,2)</f>
        <v>0</v>
      </c>
      <c r="Q96" s="878">
        <f>ROUNDDOWN('기술자분류(측량)'!R81/$D$96*$C$96,2)</f>
        <v>0</v>
      </c>
      <c r="R96" s="878">
        <f>ROUNDDOWN('기술자분류(측량)'!S81/$D$96*$C$96,2)</f>
        <v>0</v>
      </c>
      <c r="S96" s="875"/>
      <c r="T96" s="875"/>
      <c r="U96" s="875">
        <f>J96/D96*C96</f>
        <v>0</v>
      </c>
      <c r="V96" s="879"/>
      <c r="W96" s="880"/>
      <c r="X96" s="885"/>
      <c r="Y96" s="884"/>
      <c r="Z96" s="886" t="s">
        <v>256</v>
      </c>
      <c r="AA96" s="870"/>
      <c r="AB96" s="869"/>
    </row>
    <row r="97" spans="1:28" ht="22.5" hidden="1" customHeight="1">
      <c r="A97" s="883" t="s">
        <v>257</v>
      </c>
      <c r="B97" s="872" t="s">
        <v>277</v>
      </c>
      <c r="C97" s="873"/>
      <c r="D97" s="874">
        <v>50</v>
      </c>
      <c r="E97" s="878">
        <f>'기술자분류(측량)'!I82</f>
        <v>0.5</v>
      </c>
      <c r="F97" s="878">
        <f>'기술자분류(측량)'!J82</f>
        <v>0</v>
      </c>
      <c r="G97" s="878">
        <f>'기술자분류(측량)'!K82</f>
        <v>0.5</v>
      </c>
      <c r="H97" s="876"/>
      <c r="I97" s="312"/>
      <c r="J97" s="312"/>
      <c r="K97" s="313"/>
      <c r="L97" s="314"/>
      <c r="M97" s="877">
        <f>ROUNDDOWN('기술자분류(측량)'!N82/$D$97*$C$97,2)</f>
        <v>0</v>
      </c>
      <c r="N97" s="878">
        <f>ROUNDDOWN('기술자분류(측량)'!O82/$D$97*$C$97,2)</f>
        <v>0</v>
      </c>
      <c r="O97" s="878">
        <f>ROUNDDOWN('기술자분류(측량)'!P82/$D$97*$C$97,2)</f>
        <v>0</v>
      </c>
      <c r="P97" s="878">
        <f>ROUNDDOWN('기술자분류(측량)'!Q82/$D$97*$C$97,2)</f>
        <v>0</v>
      </c>
      <c r="Q97" s="878">
        <f>ROUNDDOWN('기술자분류(측량)'!R82/$D$97*$C$97,2)</f>
        <v>0</v>
      </c>
      <c r="R97" s="878">
        <f>ROUNDDOWN('기술자분류(측량)'!S82/$D$97*$C$97,2)</f>
        <v>0</v>
      </c>
      <c r="S97" s="875"/>
      <c r="T97" s="875"/>
      <c r="U97" s="875"/>
      <c r="V97" s="879"/>
      <c r="W97" s="880"/>
      <c r="X97" s="885"/>
      <c r="Y97" s="884"/>
      <c r="Z97" s="886" t="s">
        <v>256</v>
      </c>
      <c r="AA97" s="870"/>
      <c r="AB97" s="869"/>
    </row>
    <row r="98" spans="1:28" ht="22.5" hidden="1" customHeight="1">
      <c r="A98" s="883" t="s">
        <v>258</v>
      </c>
      <c r="B98" s="872" t="s">
        <v>277</v>
      </c>
      <c r="C98" s="873"/>
      <c r="D98" s="874">
        <v>50</v>
      </c>
      <c r="E98" s="878">
        <f>'기술자분류(측량)'!I83</f>
        <v>0.5</v>
      </c>
      <c r="F98" s="878">
        <f>'기술자분류(측량)'!J83</f>
        <v>0</v>
      </c>
      <c r="G98" s="878">
        <f>'기술자분류(측량)'!K83</f>
        <v>0.5</v>
      </c>
      <c r="H98" s="876"/>
      <c r="I98" s="312"/>
      <c r="J98" s="312"/>
      <c r="K98" s="313"/>
      <c r="L98" s="314"/>
      <c r="M98" s="877">
        <f>ROUNDDOWN('기술자분류(측량)'!N83/$D$98*$C$98,2)</f>
        <v>0</v>
      </c>
      <c r="N98" s="878">
        <f>ROUNDDOWN('기술자분류(측량)'!O83/$D$98*$C$98,2)</f>
        <v>0</v>
      </c>
      <c r="O98" s="878">
        <f>ROUNDDOWN('기술자분류(측량)'!P83/$D$98*$C$98,2)</f>
        <v>0</v>
      </c>
      <c r="P98" s="878">
        <f>ROUNDDOWN('기술자분류(측량)'!Q83/$D$98*$C$98,2)</f>
        <v>0</v>
      </c>
      <c r="Q98" s="878">
        <f>ROUNDDOWN('기술자분류(측량)'!R83/$D$98*$C$98,2)</f>
        <v>0</v>
      </c>
      <c r="R98" s="878">
        <f>ROUNDDOWN('기술자분류(측량)'!S83/$D$98*$C$98,2)</f>
        <v>0</v>
      </c>
      <c r="S98" s="875"/>
      <c r="T98" s="875"/>
      <c r="U98" s="875"/>
      <c r="V98" s="879"/>
      <c r="W98" s="880"/>
      <c r="X98" s="885"/>
      <c r="Y98" s="884"/>
      <c r="Z98" s="886" t="s">
        <v>256</v>
      </c>
      <c r="AA98" s="870"/>
      <c r="AB98" s="869"/>
    </row>
    <row r="99" spans="1:28" ht="22.5" customHeight="1">
      <c r="A99" s="871" t="s">
        <v>249</v>
      </c>
      <c r="B99" s="872"/>
      <c r="C99" s="873"/>
      <c r="D99" s="905"/>
      <c r="E99" s="886"/>
      <c r="F99" s="886"/>
      <c r="G99" s="906"/>
      <c r="H99" s="312"/>
      <c r="I99" s="312"/>
      <c r="J99" s="312"/>
      <c r="K99" s="313"/>
      <c r="L99" s="314"/>
      <c r="M99" s="877"/>
      <c r="N99" s="878"/>
      <c r="O99" s="878"/>
      <c r="P99" s="878"/>
      <c r="Q99" s="878"/>
      <c r="R99" s="878"/>
      <c r="S99" s="875"/>
      <c r="T99" s="875"/>
      <c r="U99" s="875"/>
      <c r="V99" s="879"/>
      <c r="W99" s="880"/>
      <c r="X99" s="881"/>
      <c r="Y99" s="882"/>
      <c r="Z99" s="866"/>
      <c r="AA99" s="870"/>
      <c r="AB99" s="869"/>
    </row>
    <row r="100" spans="1:28" ht="22.5" customHeight="1">
      <c r="A100" s="883" t="s">
        <v>1009</v>
      </c>
      <c r="B100" s="872" t="s">
        <v>267</v>
      </c>
      <c r="C100" s="873">
        <v>0</v>
      </c>
      <c r="D100" s="874">
        <v>3</v>
      </c>
      <c r="E100" s="878">
        <f>'기술자분류(측량)'!I85</f>
        <v>1</v>
      </c>
      <c r="F100" s="878">
        <v>0</v>
      </c>
      <c r="G100" s="878">
        <v>0</v>
      </c>
      <c r="H100" s="876"/>
      <c r="I100" s="312"/>
      <c r="J100" s="312"/>
      <c r="K100" s="313"/>
      <c r="L100" s="314"/>
      <c r="M100" s="877">
        <f>ROUNDDOWN('기술자분류(측량)'!N98/$D$100*$C$100,2)</f>
        <v>0</v>
      </c>
      <c r="N100" s="878">
        <f>ROUNDDOWN('기술자분류(측량)'!O98/$D100*$C100,2)</f>
        <v>0</v>
      </c>
      <c r="O100" s="878">
        <f>ROUNDDOWN('기술자분류(측량)'!P98/$D100*$C100,2)</f>
        <v>0</v>
      </c>
      <c r="P100" s="878">
        <f>ROUNDDOWN('기술자분류(측량)'!Q98/$D100*$C100,2)</f>
        <v>0</v>
      </c>
      <c r="Q100" s="878">
        <f>ROUNDDOWN('기술자분류(측량)'!R98/$D100*$C100,2)</f>
        <v>0</v>
      </c>
      <c r="R100" s="878">
        <f>ROUNDDOWN('기술자분류(측량)'!S85/$D$100*$C$100,2)*0.8</f>
        <v>0</v>
      </c>
      <c r="S100" s="875"/>
      <c r="T100" s="875"/>
      <c r="U100" s="875"/>
      <c r="V100" s="879"/>
      <c r="W100" s="880"/>
      <c r="X100" s="885"/>
      <c r="Y100" s="884" t="s">
        <v>232</v>
      </c>
      <c r="Z100" s="866" t="s">
        <v>285</v>
      </c>
      <c r="AA100" s="870"/>
      <c r="AB100" s="869"/>
    </row>
    <row r="101" spans="1:28" ht="22.5" hidden="1" customHeight="1">
      <c r="A101" s="854" t="s">
        <v>284</v>
      </c>
      <c r="B101" s="855" t="s">
        <v>267</v>
      </c>
      <c r="C101" s="856"/>
      <c r="D101" s="857">
        <v>3</v>
      </c>
      <c r="E101" s="858"/>
      <c r="F101" s="858"/>
      <c r="G101" s="858"/>
      <c r="H101" s="859"/>
      <c r="I101" s="309"/>
      <c r="J101" s="309"/>
      <c r="K101" s="310"/>
      <c r="L101" s="311"/>
      <c r="M101" s="860"/>
      <c r="N101" s="858"/>
      <c r="O101" s="858"/>
      <c r="P101" s="858"/>
      <c r="Q101" s="858"/>
      <c r="R101" s="858"/>
      <c r="S101" s="861"/>
      <c r="T101" s="861"/>
      <c r="U101" s="861"/>
      <c r="V101" s="862"/>
      <c r="W101" s="863"/>
      <c r="X101" s="864"/>
      <c r="Y101" s="865" t="s">
        <v>232</v>
      </c>
      <c r="Z101" s="866" t="s">
        <v>285</v>
      </c>
      <c r="AA101" s="870"/>
      <c r="AB101" s="869"/>
    </row>
    <row r="102" spans="1:28" ht="22.5" hidden="1" customHeight="1">
      <c r="A102" s="854" t="s">
        <v>276</v>
      </c>
      <c r="B102" s="855" t="s">
        <v>286</v>
      </c>
      <c r="C102" s="856"/>
      <c r="D102" s="857">
        <v>3</v>
      </c>
      <c r="E102" s="858">
        <f>'기술자분류(측량)'!I85</f>
        <v>1</v>
      </c>
      <c r="F102" s="858">
        <f>'기술자분류(측량)'!J85</f>
        <v>1</v>
      </c>
      <c r="G102" s="858">
        <f>'기술자분류(측량)'!K85</f>
        <v>1</v>
      </c>
      <c r="H102" s="859"/>
      <c r="I102" s="309"/>
      <c r="J102" s="309"/>
      <c r="K102" s="310"/>
      <c r="L102" s="311"/>
      <c r="M102" s="877">
        <f>ROUNDDOWN('기술자분류(측량)'!N85/$D$102*$C$102,2)</f>
        <v>0</v>
      </c>
      <c r="N102" s="878">
        <f>ROUNDDOWN('기술자분류(측량)'!O85/$D$102*$C$102,2)</f>
        <v>0</v>
      </c>
      <c r="O102" s="878">
        <f>ROUNDDOWN('기술자분류(측량)'!P85/$D$102*$C$102,2)</f>
        <v>0</v>
      </c>
      <c r="P102" s="878">
        <f>ROUNDDOWN('기술자분류(측량)'!Q85/$D$102*$C$102,2)</f>
        <v>0</v>
      </c>
      <c r="Q102" s="878">
        <f>ROUNDDOWN('기술자분류(측량)'!R85/$D$102*$C$102,2)</f>
        <v>0</v>
      </c>
      <c r="R102" s="878">
        <f>ROUNDDOWN('기술자분류(측량)'!S85/$D$102*$C$102,2)</f>
        <v>0</v>
      </c>
      <c r="S102" s="861"/>
      <c r="T102" s="861"/>
      <c r="U102" s="861"/>
      <c r="V102" s="862"/>
      <c r="W102" s="863"/>
      <c r="X102" s="864"/>
      <c r="Y102" s="865"/>
      <c r="Z102" s="866"/>
      <c r="AA102" s="870"/>
      <c r="AB102" s="869"/>
    </row>
    <row r="103" spans="1:28" ht="22.5" hidden="1" customHeight="1">
      <c r="A103" s="854" t="s">
        <v>255</v>
      </c>
      <c r="B103" s="855" t="s">
        <v>286</v>
      </c>
      <c r="C103" s="856"/>
      <c r="D103" s="857">
        <v>3</v>
      </c>
      <c r="E103" s="858">
        <f>'기술자분류(측량)'!I86</f>
        <v>3</v>
      </c>
      <c r="F103" s="858">
        <f>'기술자분류(측량)'!J86</f>
        <v>2</v>
      </c>
      <c r="G103" s="858">
        <f>'기술자분류(측량)'!K86</f>
        <v>3</v>
      </c>
      <c r="H103" s="859"/>
      <c r="I103" s="309"/>
      <c r="J103" s="309">
        <v>60</v>
      </c>
      <c r="K103" s="310"/>
      <c r="L103" s="311"/>
      <c r="M103" s="877">
        <f>ROUNDDOWN('기술자분류(측량)'!N86/$D$103*$C$103,2)</f>
        <v>0</v>
      </c>
      <c r="N103" s="878">
        <f>ROUNDDOWN('기술자분류(측량)'!O86/$D$103*$C$103,2)</f>
        <v>0</v>
      </c>
      <c r="O103" s="878">
        <f>ROUNDDOWN('기술자분류(측량)'!P86/$D$103*$C$103,2)</f>
        <v>0</v>
      </c>
      <c r="P103" s="878">
        <f>ROUNDDOWN('기술자분류(측량)'!Q86/$D$103*$C$103,2)</f>
        <v>0</v>
      </c>
      <c r="Q103" s="878">
        <f>ROUNDDOWN('기술자분류(측량)'!R86/$D$103*$C$103,2)</f>
        <v>0</v>
      </c>
      <c r="R103" s="878">
        <f>ROUNDDOWN('기술자분류(측량)'!S86/$D$103*$C$103,2)</f>
        <v>0</v>
      </c>
      <c r="S103" s="861"/>
      <c r="T103" s="861"/>
      <c r="U103" s="875">
        <f>J103/D103*C103</f>
        <v>0</v>
      </c>
      <c r="V103" s="862"/>
      <c r="W103" s="863"/>
      <c r="X103" s="885"/>
      <c r="Y103" s="865"/>
      <c r="Z103" s="886" t="s">
        <v>256</v>
      </c>
      <c r="AA103" s="870"/>
      <c r="AB103" s="869"/>
    </row>
    <row r="104" spans="1:28" ht="22.5" hidden="1" customHeight="1">
      <c r="A104" s="854" t="s">
        <v>257</v>
      </c>
      <c r="B104" s="855" t="s">
        <v>286</v>
      </c>
      <c r="C104" s="856"/>
      <c r="D104" s="857">
        <v>3</v>
      </c>
      <c r="E104" s="858">
        <f>'기술자분류(측량)'!I87*0.9</f>
        <v>0.9</v>
      </c>
      <c r="F104" s="858">
        <f>'기술자분류(측량)'!J87</f>
        <v>0</v>
      </c>
      <c r="G104" s="858">
        <f>'기술자분류(측량)'!K87*0.9</f>
        <v>0.9</v>
      </c>
      <c r="H104" s="859"/>
      <c r="I104" s="309"/>
      <c r="J104" s="309"/>
      <c r="K104" s="310"/>
      <c r="L104" s="311"/>
      <c r="M104" s="877">
        <f>ROUNDDOWN('기술자분류(측량)'!N87/$D$104*$C$104,2)</f>
        <v>0</v>
      </c>
      <c r="N104" s="878">
        <f>ROUNDDOWN('기술자분류(측량)'!O87/$D$104*$C$104,2)*0.9</f>
        <v>0</v>
      </c>
      <c r="O104" s="878">
        <f>ROUNDDOWN('기술자분류(측량)'!P87/$D$104*$C$104,2)*0.9</f>
        <v>0</v>
      </c>
      <c r="P104" s="878">
        <f>ROUNDDOWN('기술자분류(측량)'!Q87/$D$104*$C$104,2)*0.9</f>
        <v>0</v>
      </c>
      <c r="Q104" s="878">
        <f>ROUNDDOWN('기술자분류(측량)'!R87/$D$104*$C$104,2)</f>
        <v>0</v>
      </c>
      <c r="R104" s="878">
        <f>ROUNDDOWN('기술자분류(측량)'!S87/$D$104*$C$104,2)*0.9</f>
        <v>0</v>
      </c>
      <c r="S104" s="861"/>
      <c r="T104" s="861"/>
      <c r="U104" s="861"/>
      <c r="V104" s="862"/>
      <c r="W104" s="863"/>
      <c r="X104" s="885"/>
      <c r="Y104" s="865"/>
      <c r="Z104" s="886" t="s">
        <v>256</v>
      </c>
      <c r="AA104" s="870"/>
      <c r="AB104" s="869"/>
    </row>
    <row r="105" spans="1:28" ht="22.5" hidden="1" customHeight="1">
      <c r="A105" s="854" t="s">
        <v>258</v>
      </c>
      <c r="B105" s="855" t="s">
        <v>286</v>
      </c>
      <c r="C105" s="856"/>
      <c r="D105" s="857">
        <v>3</v>
      </c>
      <c r="E105" s="858">
        <f>'기술자분류(측량)'!I88*0.9</f>
        <v>0.9</v>
      </c>
      <c r="F105" s="858">
        <f>'기술자분류(측량)'!J88</f>
        <v>0</v>
      </c>
      <c r="G105" s="858">
        <f>'기술자분류(측량)'!K88*0.9</f>
        <v>1.8</v>
      </c>
      <c r="H105" s="859"/>
      <c r="I105" s="309"/>
      <c r="J105" s="309"/>
      <c r="K105" s="310"/>
      <c r="L105" s="311"/>
      <c r="M105" s="877">
        <f>ROUNDDOWN('기술자분류(측량)'!N88/$D$105*$C$105,2)</f>
        <v>0</v>
      </c>
      <c r="N105" s="878">
        <f>ROUNDDOWN('기술자분류(측량)'!O88/$D$105*$C$105,2)*0.9</f>
        <v>0</v>
      </c>
      <c r="O105" s="878">
        <f>ROUNDDOWN('기술자분류(측량)'!P88/$D$105*$C$105,2)*0.9</f>
        <v>0</v>
      </c>
      <c r="P105" s="878">
        <f>ROUNDDOWN('기술자분류(측량)'!Q88/$D$105*$C$105,2)*0.9</f>
        <v>0</v>
      </c>
      <c r="Q105" s="878">
        <f>ROUNDDOWN('기술자분류(측량)'!R88/$D$105*$C$105,2)</f>
        <v>0</v>
      </c>
      <c r="R105" s="878">
        <f>ROUNDDOWN('기술자분류(측량)'!S88/$D$105*$C$105,2)*0.9</f>
        <v>0</v>
      </c>
      <c r="S105" s="861"/>
      <c r="T105" s="861"/>
      <c r="U105" s="861"/>
      <c r="V105" s="862"/>
      <c r="W105" s="863"/>
      <c r="X105" s="885"/>
      <c r="Y105" s="865"/>
      <c r="Z105" s="886" t="s">
        <v>256</v>
      </c>
      <c r="AA105" s="870"/>
      <c r="AB105" s="869"/>
    </row>
    <row r="106" spans="1:28" ht="22.5" hidden="1" customHeight="1">
      <c r="A106" s="854" t="s">
        <v>287</v>
      </c>
      <c r="B106" s="855" t="s">
        <v>277</v>
      </c>
      <c r="C106" s="856"/>
      <c r="D106" s="857"/>
      <c r="E106" s="858"/>
      <c r="F106" s="858"/>
      <c r="G106" s="858"/>
      <c r="H106" s="859"/>
      <c r="I106" s="309"/>
      <c r="J106" s="309"/>
      <c r="K106" s="310"/>
      <c r="L106" s="311"/>
      <c r="M106" s="877"/>
      <c r="N106" s="878"/>
      <c r="O106" s="878"/>
      <c r="P106" s="878"/>
      <c r="Q106" s="878"/>
      <c r="R106" s="878"/>
      <c r="S106" s="861"/>
      <c r="T106" s="861"/>
      <c r="U106" s="861"/>
      <c r="V106" s="862"/>
      <c r="W106" s="863"/>
      <c r="X106" s="864"/>
      <c r="Y106" s="865" t="s">
        <v>232</v>
      </c>
      <c r="Z106" s="866" t="s">
        <v>288</v>
      </c>
      <c r="AA106" s="870"/>
      <c r="AB106" s="869"/>
    </row>
    <row r="107" spans="1:28" ht="22.5" hidden="1" customHeight="1">
      <c r="A107" s="854" t="s">
        <v>257</v>
      </c>
      <c r="B107" s="855" t="s">
        <v>277</v>
      </c>
      <c r="C107" s="856"/>
      <c r="D107" s="857">
        <v>150</v>
      </c>
      <c r="E107" s="858">
        <f>'기술자분류(측량)'!I142</f>
        <v>0.2</v>
      </c>
      <c r="F107" s="858">
        <f>'기술자분류(측량)'!J142</f>
        <v>0</v>
      </c>
      <c r="G107" s="858">
        <f>'기술자분류(측량)'!K142</f>
        <v>0.2</v>
      </c>
      <c r="H107" s="859"/>
      <c r="I107" s="309"/>
      <c r="J107" s="309"/>
      <c r="K107" s="310">
        <v>10</v>
      </c>
      <c r="L107" s="311"/>
      <c r="M107" s="877"/>
      <c r="N107" s="878">
        <f>ROUNDDOWN('기술자분류(측량)'!O142/$D$107*$C$107,2)</f>
        <v>0</v>
      </c>
      <c r="O107" s="878">
        <f>ROUNDDOWN('기술자분류(측량)'!P142/$D$107*$C$107,2)</f>
        <v>0</v>
      </c>
      <c r="P107" s="878">
        <f>ROUNDDOWN('기술자분류(측량)'!Q142/$D$107*$C$107,2)</f>
        <v>0</v>
      </c>
      <c r="Q107" s="878">
        <f>ROUNDDOWN('기술자분류(측량)'!R142/$D$107*$C$107,2)</f>
        <v>0</v>
      </c>
      <c r="R107" s="878">
        <f>ROUNDDOWN('기술자분류(측량)'!S142/$D$107*$C$107,2)</f>
        <v>0</v>
      </c>
      <c r="S107" s="861"/>
      <c r="T107" s="861"/>
      <c r="U107" s="861"/>
      <c r="V107" s="879">
        <f>K107/D107*C107</f>
        <v>0</v>
      </c>
      <c r="W107" s="863"/>
      <c r="X107" s="885"/>
      <c r="Y107" s="865"/>
      <c r="Z107" s="886" t="s">
        <v>256</v>
      </c>
      <c r="AA107" s="870"/>
      <c r="AB107" s="869"/>
    </row>
    <row r="108" spans="1:28" ht="22.5" hidden="1" customHeight="1">
      <c r="A108" s="854" t="s">
        <v>258</v>
      </c>
      <c r="B108" s="855" t="s">
        <v>277</v>
      </c>
      <c r="C108" s="856"/>
      <c r="D108" s="857">
        <v>150</v>
      </c>
      <c r="E108" s="858">
        <f>'기술자분류(측량)'!I143</f>
        <v>2.4</v>
      </c>
      <c r="F108" s="858">
        <f>'기술자분류(측량)'!J143</f>
        <v>0.6</v>
      </c>
      <c r="G108" s="858">
        <f>'기술자분류(측량)'!K143</f>
        <v>1.8</v>
      </c>
      <c r="H108" s="859"/>
      <c r="I108" s="309"/>
      <c r="J108" s="309"/>
      <c r="K108" s="310">
        <v>40</v>
      </c>
      <c r="L108" s="311"/>
      <c r="M108" s="877"/>
      <c r="N108" s="878">
        <f>ROUNDDOWN('기술자분류(측량)'!O143/$D$108*$C$108,2)</f>
        <v>0</v>
      </c>
      <c r="O108" s="878">
        <f>ROUNDDOWN('기술자분류(측량)'!P143/$D$108*$C$108,2)</f>
        <v>0</v>
      </c>
      <c r="P108" s="878">
        <f>ROUNDDOWN('기술자분류(측량)'!Q143/$D$108*$C$108,2)</f>
        <v>0</v>
      </c>
      <c r="Q108" s="878">
        <f>ROUNDDOWN('기술자분류(측량)'!R143/$D$108*$C$108,2)</f>
        <v>0</v>
      </c>
      <c r="R108" s="878">
        <f>ROUNDDOWN('기술자분류(측량)'!S143/$D$108*$C$108,2)</f>
        <v>0</v>
      </c>
      <c r="S108" s="861"/>
      <c r="T108" s="861"/>
      <c r="U108" s="861"/>
      <c r="V108" s="879">
        <f>K108/D108*C108</f>
        <v>0</v>
      </c>
      <c r="W108" s="863"/>
      <c r="X108" s="885"/>
      <c r="Y108" s="865"/>
      <c r="Z108" s="886" t="s">
        <v>256</v>
      </c>
      <c r="AA108" s="870"/>
      <c r="AB108" s="869"/>
    </row>
    <row r="109" spans="1:28" ht="22.5" hidden="1" customHeight="1">
      <c r="A109" s="854" t="s">
        <v>289</v>
      </c>
      <c r="B109" s="855"/>
      <c r="C109" s="856"/>
      <c r="D109" s="857"/>
      <c r="E109" s="858"/>
      <c r="F109" s="858"/>
      <c r="G109" s="858"/>
      <c r="H109" s="859"/>
      <c r="I109" s="309"/>
      <c r="J109" s="309"/>
      <c r="K109" s="310"/>
      <c r="L109" s="311"/>
      <c r="M109" s="877"/>
      <c r="N109" s="878"/>
      <c r="O109" s="878"/>
      <c r="P109" s="878"/>
      <c r="Q109" s="878"/>
      <c r="R109" s="878"/>
      <c r="S109" s="861"/>
      <c r="T109" s="861"/>
      <c r="U109" s="861"/>
      <c r="V109" s="862"/>
      <c r="W109" s="863"/>
      <c r="X109" s="864"/>
      <c r="Y109" s="865" t="s">
        <v>232</v>
      </c>
      <c r="Z109" s="866" t="s">
        <v>288</v>
      </c>
      <c r="AA109" s="870"/>
      <c r="AB109" s="869"/>
    </row>
    <row r="110" spans="1:28" ht="22.5" hidden="1" customHeight="1">
      <c r="A110" s="854" t="s">
        <v>257</v>
      </c>
      <c r="B110" s="855" t="s">
        <v>277</v>
      </c>
      <c r="C110" s="856"/>
      <c r="D110" s="857">
        <v>100</v>
      </c>
      <c r="E110" s="858">
        <f>'기술자분류(측량)'!I145</f>
        <v>0.5</v>
      </c>
      <c r="F110" s="858">
        <f>'기술자분류(측량)'!J145</f>
        <v>0</v>
      </c>
      <c r="G110" s="858">
        <f>'기술자분류(측량)'!K145</f>
        <v>0.2</v>
      </c>
      <c r="H110" s="859"/>
      <c r="I110" s="309"/>
      <c r="J110" s="309"/>
      <c r="K110" s="310"/>
      <c r="L110" s="311"/>
      <c r="M110" s="877"/>
      <c r="N110" s="878">
        <f>ROUNDDOWN('기술자분류(측량)'!O145/$D$110*$C$110,2)</f>
        <v>0</v>
      </c>
      <c r="O110" s="878">
        <f>ROUNDDOWN('기술자분류(측량)'!P145/$D$110*$C$110,2)</f>
        <v>0</v>
      </c>
      <c r="P110" s="878">
        <f>ROUNDDOWN('기술자분류(측량)'!Q145/$D$110*$C$110,2)</f>
        <v>0</v>
      </c>
      <c r="Q110" s="878">
        <f>ROUNDDOWN('기술자분류(측량)'!R145/$D$110*$C$110,2)</f>
        <v>0</v>
      </c>
      <c r="R110" s="878">
        <f>ROUNDDOWN('기술자분류(측량)'!S145/$D$110*$C$110,2)</f>
        <v>0</v>
      </c>
      <c r="S110" s="861"/>
      <c r="T110" s="861"/>
      <c r="U110" s="861"/>
      <c r="V110" s="862"/>
      <c r="W110" s="863"/>
      <c r="X110" s="885"/>
      <c r="Y110" s="865"/>
      <c r="Z110" s="886" t="s">
        <v>290</v>
      </c>
      <c r="AA110" s="870"/>
      <c r="AB110" s="869"/>
    </row>
    <row r="111" spans="1:28" ht="22.5" hidden="1" customHeight="1">
      <c r="A111" s="854" t="s">
        <v>258</v>
      </c>
      <c r="B111" s="855" t="s">
        <v>277</v>
      </c>
      <c r="C111" s="856"/>
      <c r="D111" s="857">
        <v>100</v>
      </c>
      <c r="E111" s="858">
        <f>'기술자분류(측량)'!I146</f>
        <v>0.5</v>
      </c>
      <c r="F111" s="858">
        <f>'기술자분류(측량)'!J146</f>
        <v>0</v>
      </c>
      <c r="G111" s="858">
        <f>'기술자분류(측량)'!K146</f>
        <v>0.7</v>
      </c>
      <c r="H111" s="859"/>
      <c r="I111" s="309"/>
      <c r="J111" s="309"/>
      <c r="K111" s="310"/>
      <c r="L111" s="311"/>
      <c r="M111" s="877"/>
      <c r="N111" s="878">
        <f>ROUNDDOWN('기술자분류(측량)'!O146/$D$111*$C$111,2)</f>
        <v>0</v>
      </c>
      <c r="O111" s="878">
        <f>ROUNDDOWN('기술자분류(측량)'!P146/$D$111*$C$111,2)</f>
        <v>0</v>
      </c>
      <c r="P111" s="878">
        <f>ROUNDDOWN('기술자분류(측량)'!Q146/$D$111*$C$111,2)</f>
        <v>0</v>
      </c>
      <c r="Q111" s="878">
        <f>ROUNDDOWN('기술자분류(측량)'!R146/$D$111*$C$111,2)</f>
        <v>0</v>
      </c>
      <c r="R111" s="878">
        <f>ROUNDDOWN('기술자분류(측량)'!S146/$D$111*$C$111,2)</f>
        <v>0</v>
      </c>
      <c r="S111" s="861"/>
      <c r="T111" s="861"/>
      <c r="U111" s="861"/>
      <c r="V111" s="862"/>
      <c r="W111" s="863"/>
      <c r="X111" s="885"/>
      <c r="Y111" s="865"/>
      <c r="Z111" s="886" t="s">
        <v>256</v>
      </c>
      <c r="AA111" s="870"/>
      <c r="AB111" s="869"/>
    </row>
    <row r="112" spans="1:28" ht="22.5" hidden="1" customHeight="1">
      <c r="A112" s="854" t="s">
        <v>291</v>
      </c>
      <c r="B112" s="855"/>
      <c r="C112" s="856"/>
      <c r="D112" s="857"/>
      <c r="E112" s="858"/>
      <c r="F112" s="858"/>
      <c r="G112" s="858"/>
      <c r="H112" s="859"/>
      <c r="I112" s="309"/>
      <c r="J112" s="309"/>
      <c r="K112" s="310"/>
      <c r="L112" s="311"/>
      <c r="M112" s="877"/>
      <c r="N112" s="878"/>
      <c r="O112" s="878"/>
      <c r="P112" s="878"/>
      <c r="Q112" s="878"/>
      <c r="R112" s="878"/>
      <c r="S112" s="861"/>
      <c r="T112" s="861"/>
      <c r="U112" s="861"/>
      <c r="V112" s="862"/>
      <c r="W112" s="863"/>
      <c r="X112" s="864"/>
      <c r="Y112" s="865" t="s">
        <v>232</v>
      </c>
      <c r="Z112" s="866" t="s">
        <v>292</v>
      </c>
      <c r="AA112" s="870"/>
      <c r="AB112" s="869"/>
    </row>
    <row r="113" spans="1:28" ht="22.5" hidden="1" customHeight="1">
      <c r="A113" s="854" t="s">
        <v>257</v>
      </c>
      <c r="B113" s="855" t="s">
        <v>286</v>
      </c>
      <c r="C113" s="856"/>
      <c r="D113" s="857">
        <v>1</v>
      </c>
      <c r="E113" s="858">
        <f>'기술자분류(측량)'!I148</f>
        <v>0.2</v>
      </c>
      <c r="F113" s="858">
        <f>'기술자분류(측량)'!J148</f>
        <v>0.2</v>
      </c>
      <c r="G113" s="858">
        <f>'기술자분류(측량)'!K148</f>
        <v>0.4</v>
      </c>
      <c r="H113" s="859"/>
      <c r="I113" s="309"/>
      <c r="J113" s="309"/>
      <c r="K113" s="310">
        <v>20</v>
      </c>
      <c r="L113" s="311"/>
      <c r="M113" s="877"/>
      <c r="N113" s="878">
        <f>ROUNDDOWN('기술자분류(측량)'!O148/$D$113*$C$113,2)</f>
        <v>0</v>
      </c>
      <c r="O113" s="878">
        <f>ROUNDDOWN('기술자분류(측량)'!P148/$D$113*$C$113,2)</f>
        <v>0</v>
      </c>
      <c r="P113" s="878">
        <f>ROUNDDOWN('기술자분류(측량)'!Q148/$D$113*$C$113,2)</f>
        <v>0</v>
      </c>
      <c r="Q113" s="878">
        <f>ROUNDDOWN('기술자분류(측량)'!R148/$D$113*$C$113,2)</f>
        <v>0</v>
      </c>
      <c r="R113" s="878">
        <f>ROUNDDOWN('기술자분류(측량)'!S148/$D$113*$C$113,2)</f>
        <v>0</v>
      </c>
      <c r="S113" s="861"/>
      <c r="T113" s="861"/>
      <c r="U113" s="861"/>
      <c r="V113" s="879">
        <f>K113/D113*C113</f>
        <v>0</v>
      </c>
      <c r="W113" s="863"/>
      <c r="X113" s="885"/>
      <c r="Y113" s="865"/>
      <c r="Z113" s="886" t="s">
        <v>256</v>
      </c>
      <c r="AA113" s="870"/>
      <c r="AB113" s="869"/>
    </row>
    <row r="114" spans="1:28" ht="22.5" hidden="1" customHeight="1">
      <c r="A114" s="854" t="s">
        <v>258</v>
      </c>
      <c r="B114" s="855" t="s">
        <v>286</v>
      </c>
      <c r="C114" s="856"/>
      <c r="D114" s="857">
        <v>1</v>
      </c>
      <c r="E114" s="858">
        <f>'기술자분류(측량)'!I149</f>
        <v>2.8</v>
      </c>
      <c r="F114" s="858">
        <f>'기술자분류(측량)'!J149</f>
        <v>2.8</v>
      </c>
      <c r="G114" s="858">
        <f>'기술자분류(측량)'!K149</f>
        <v>2.8</v>
      </c>
      <c r="H114" s="859"/>
      <c r="I114" s="309"/>
      <c r="J114" s="309"/>
      <c r="K114" s="310">
        <v>40</v>
      </c>
      <c r="L114" s="311"/>
      <c r="M114" s="877"/>
      <c r="N114" s="878">
        <f>ROUNDDOWN('기술자분류(측량)'!O149/$D$114*$C$114,2)</f>
        <v>0</v>
      </c>
      <c r="O114" s="878">
        <f>ROUNDDOWN('기술자분류(측량)'!P149/$D$114*$C$114,2)</f>
        <v>0</v>
      </c>
      <c r="P114" s="878">
        <f>ROUNDDOWN('기술자분류(측량)'!Q149/$D$114*$C$114,2)</f>
        <v>0</v>
      </c>
      <c r="Q114" s="878">
        <f>ROUNDDOWN('기술자분류(측량)'!R149/$D$114*$C$114,2)</f>
        <v>0</v>
      </c>
      <c r="R114" s="878">
        <f>ROUNDDOWN('기술자분류(측량)'!S149/$D$114*$C$114,2)</f>
        <v>0</v>
      </c>
      <c r="S114" s="861"/>
      <c r="T114" s="861"/>
      <c r="U114" s="861"/>
      <c r="V114" s="879">
        <f>K114/D114*C114</f>
        <v>0</v>
      </c>
      <c r="W114" s="863"/>
      <c r="X114" s="885"/>
      <c r="Y114" s="865"/>
      <c r="Z114" s="886" t="s">
        <v>256</v>
      </c>
      <c r="AA114" s="870"/>
      <c r="AB114" s="869"/>
    </row>
    <row r="115" spans="1:28" ht="22.5" hidden="1" customHeight="1">
      <c r="A115" s="907" t="s">
        <v>293</v>
      </c>
      <c r="B115" s="855"/>
      <c r="C115" s="856"/>
      <c r="D115" s="857"/>
      <c r="E115" s="861"/>
      <c r="F115" s="861"/>
      <c r="G115" s="861"/>
      <c r="H115" s="309"/>
      <c r="I115" s="309"/>
      <c r="J115" s="309"/>
      <c r="K115" s="310"/>
      <c r="L115" s="311"/>
      <c r="M115" s="860"/>
      <c r="N115" s="858"/>
      <c r="O115" s="858"/>
      <c r="P115" s="858"/>
      <c r="Q115" s="858"/>
      <c r="R115" s="858"/>
      <c r="S115" s="861"/>
      <c r="T115" s="861"/>
      <c r="U115" s="861"/>
      <c r="V115" s="862"/>
      <c r="W115" s="863"/>
      <c r="X115" s="908"/>
      <c r="Y115" s="865"/>
      <c r="Z115" s="866"/>
      <c r="AA115" s="870"/>
      <c r="AB115" s="869"/>
    </row>
    <row r="116" spans="1:28" ht="22.5" hidden="1" customHeight="1">
      <c r="A116" s="854" t="s">
        <v>294</v>
      </c>
      <c r="B116" s="855" t="s">
        <v>215</v>
      </c>
      <c r="C116" s="856"/>
      <c r="D116" s="857">
        <v>2</v>
      </c>
      <c r="E116" s="861">
        <f>'기술자분류(측량)'!I90</f>
        <v>1.6</v>
      </c>
      <c r="F116" s="861">
        <f>'기술자분류(측량)'!J90</f>
        <v>1.6</v>
      </c>
      <c r="G116" s="861">
        <f>'기술자분류(측량)'!K90</f>
        <v>3.2</v>
      </c>
      <c r="H116" s="309"/>
      <c r="I116" s="309"/>
      <c r="J116" s="309"/>
      <c r="K116" s="310"/>
      <c r="L116" s="311"/>
      <c r="M116" s="877">
        <f>ROUNDDOWN('기술자분류(측량)'!N90/$D$116*$C$116,2)</f>
        <v>0</v>
      </c>
      <c r="N116" s="878">
        <f>ROUNDDOWN('기술자분류(측량)'!O90/$D$116*$C$116,2)</f>
        <v>0</v>
      </c>
      <c r="O116" s="878">
        <f>ROUNDDOWN('기술자분류(측량)'!P90/$D$116*$C$116,2)</f>
        <v>0</v>
      </c>
      <c r="P116" s="878">
        <f>ROUNDDOWN('기술자분류(측량)'!Q90/$D$116*$C$116,2)</f>
        <v>0</v>
      </c>
      <c r="Q116" s="878">
        <f>ROUNDDOWN('기술자분류(측량)'!R90/$D$116*$C$116,2)</f>
        <v>0</v>
      </c>
      <c r="R116" s="878">
        <f>ROUNDDOWN('기술자분류(측량)'!S90/$D$116*$C$116,2)</f>
        <v>0</v>
      </c>
      <c r="S116" s="861"/>
      <c r="T116" s="861"/>
      <c r="U116" s="861"/>
      <c r="V116" s="862"/>
      <c r="W116" s="863"/>
      <c r="X116" s="892" t="s">
        <v>295</v>
      </c>
      <c r="Y116" s="893"/>
      <c r="Z116" s="866" t="s">
        <v>296</v>
      </c>
      <c r="AA116" s="870"/>
      <c r="AB116" s="869"/>
    </row>
    <row r="117" spans="1:28" ht="22.5" hidden="1" customHeight="1">
      <c r="A117" s="854" t="s">
        <v>297</v>
      </c>
      <c r="B117" s="855" t="s">
        <v>215</v>
      </c>
      <c r="C117" s="856"/>
      <c r="D117" s="857">
        <v>2</v>
      </c>
      <c r="E117" s="858">
        <f>'기술자분류(측량)'!I91</f>
        <v>0.8</v>
      </c>
      <c r="F117" s="858">
        <f>'기술자분류(측량)'!J91</f>
        <v>0.8</v>
      </c>
      <c r="G117" s="858">
        <f>'기술자분류(측량)'!K91</f>
        <v>1.6</v>
      </c>
      <c r="H117" s="859"/>
      <c r="I117" s="309"/>
      <c r="J117" s="309"/>
      <c r="K117" s="310"/>
      <c r="L117" s="311"/>
      <c r="M117" s="877">
        <f>ROUNDDOWN('기술자분류(측량)'!N91/$D$117*$C$117,2)</f>
        <v>0</v>
      </c>
      <c r="N117" s="878">
        <f>ROUNDDOWN('기술자분류(측량)'!O91/$D$117*$C$117,2)</f>
        <v>0</v>
      </c>
      <c r="O117" s="878">
        <f>ROUNDDOWN('기술자분류(측량)'!P91/$D$117*$C$117,2)</f>
        <v>0</v>
      </c>
      <c r="P117" s="878">
        <f>ROUNDDOWN('기술자분류(측량)'!Q91/$D$117*$C$117,2)</f>
        <v>0</v>
      </c>
      <c r="Q117" s="878">
        <f>ROUNDDOWN('기술자분류(측량)'!R91/$D$117*$C$117,2)</f>
        <v>0</v>
      </c>
      <c r="R117" s="878">
        <f>ROUNDDOWN('기술자분류(측량)'!S91/$D$117*$C$117,2)</f>
        <v>0</v>
      </c>
      <c r="S117" s="861"/>
      <c r="T117" s="861"/>
      <c r="U117" s="861"/>
      <c r="V117" s="862"/>
      <c r="W117" s="863"/>
      <c r="X117" s="864" t="s">
        <v>298</v>
      </c>
      <c r="Y117" s="865"/>
      <c r="Z117" s="866" t="s">
        <v>296</v>
      </c>
      <c r="AA117" s="870"/>
      <c r="AB117" s="869"/>
    </row>
    <row r="118" spans="1:28" ht="22.5" hidden="1" customHeight="1">
      <c r="A118" s="854" t="s">
        <v>299</v>
      </c>
      <c r="B118" s="855" t="s">
        <v>300</v>
      </c>
      <c r="C118" s="856"/>
      <c r="D118" s="857">
        <v>1</v>
      </c>
      <c r="E118" s="858">
        <f>'기술자분류(측량)'!I93</f>
        <v>1.7</v>
      </c>
      <c r="F118" s="858">
        <f>'기술자분류(측량)'!J93</f>
        <v>1.1000000000000001</v>
      </c>
      <c r="G118" s="858">
        <f>'기술자분류(측량)'!K93</f>
        <v>2.2000000000000002</v>
      </c>
      <c r="H118" s="859"/>
      <c r="I118" s="309"/>
      <c r="J118" s="309"/>
      <c r="K118" s="310"/>
      <c r="L118" s="311"/>
      <c r="M118" s="877">
        <f>ROUNDDOWN('기술자분류(측량)'!N93/$D$118*$C$118,2)</f>
        <v>0</v>
      </c>
      <c r="N118" s="878">
        <f>ROUNDDOWN('기술자분류(측량)'!O93/$D$118*$C$118,2)</f>
        <v>0</v>
      </c>
      <c r="O118" s="878">
        <f>ROUNDDOWN('기술자분류(측량)'!P93/$D$118*$C$118,2)</f>
        <v>0</v>
      </c>
      <c r="P118" s="878">
        <f>ROUNDDOWN('기술자분류(측량)'!Q93/$D$118*$C$118,2)</f>
        <v>0</v>
      </c>
      <c r="Q118" s="878">
        <f>ROUNDDOWN('기술자분류(측량)'!R93/$D$118*$C$118,2)</f>
        <v>0</v>
      </c>
      <c r="R118" s="878">
        <f>ROUNDDOWN('기술자분류(측량)'!S93/$D$118*$C$118,2)</f>
        <v>0</v>
      </c>
      <c r="S118" s="861"/>
      <c r="T118" s="861"/>
      <c r="U118" s="861"/>
      <c r="V118" s="862"/>
      <c r="W118" s="863"/>
      <c r="X118" s="864" t="s">
        <v>301</v>
      </c>
      <c r="Y118" s="865"/>
      <c r="Z118" s="866" t="s">
        <v>296</v>
      </c>
      <c r="AA118" s="870"/>
      <c r="AB118" s="869"/>
    </row>
    <row r="119" spans="1:28" ht="22.5" hidden="1" customHeight="1">
      <c r="A119" s="854" t="s">
        <v>302</v>
      </c>
      <c r="B119" s="855" t="s">
        <v>300</v>
      </c>
      <c r="C119" s="856"/>
      <c r="D119" s="857">
        <v>1</v>
      </c>
      <c r="E119" s="858">
        <f>'기술자분류(측량)'!I94</f>
        <v>1.3</v>
      </c>
      <c r="F119" s="858">
        <f>'기술자분류(측량)'!J94</f>
        <v>0.9</v>
      </c>
      <c r="G119" s="858">
        <f>'기술자분류(측량)'!K94</f>
        <v>1.8</v>
      </c>
      <c r="H119" s="859"/>
      <c r="I119" s="309"/>
      <c r="J119" s="309"/>
      <c r="K119" s="310"/>
      <c r="L119" s="311"/>
      <c r="M119" s="877">
        <f>ROUNDDOWN('기술자분류(측량)'!N94/$D$119*$C$119,2)</f>
        <v>0</v>
      </c>
      <c r="N119" s="878">
        <f>ROUNDDOWN('기술자분류(측량)'!O94/$D$119*$C$119,2)</f>
        <v>0</v>
      </c>
      <c r="O119" s="878">
        <f>ROUNDDOWN('기술자분류(측량)'!P94/$D$119*$C$119,2)</f>
        <v>0</v>
      </c>
      <c r="P119" s="878">
        <f>ROUNDDOWN('기술자분류(측량)'!Q94/$D$119*$C$119,2)</f>
        <v>0</v>
      </c>
      <c r="Q119" s="878">
        <f>ROUNDDOWN('기술자분류(측량)'!R94/$D$119*$C$119,2)</f>
        <v>0</v>
      </c>
      <c r="R119" s="878">
        <f>ROUNDDOWN('기술자분류(측량)'!S94/$D$119*$C$119,2)</f>
        <v>0</v>
      </c>
      <c r="S119" s="861"/>
      <c r="T119" s="861"/>
      <c r="U119" s="861"/>
      <c r="V119" s="862"/>
      <c r="W119" s="863"/>
      <c r="X119" s="864" t="s">
        <v>301</v>
      </c>
      <c r="Y119" s="865"/>
      <c r="Z119" s="866" t="s">
        <v>296</v>
      </c>
      <c r="AA119" s="870"/>
      <c r="AB119" s="869"/>
    </row>
    <row r="120" spans="1:28" ht="22.5" hidden="1" customHeight="1">
      <c r="A120" s="854" t="s">
        <v>303</v>
      </c>
      <c r="B120" s="855" t="s">
        <v>300</v>
      </c>
      <c r="C120" s="856"/>
      <c r="D120" s="857">
        <v>1</v>
      </c>
      <c r="E120" s="858">
        <f>'기술자분류(측량)'!I95</f>
        <v>1</v>
      </c>
      <c r="F120" s="858">
        <f>'기술자분류(측량)'!J95</f>
        <v>0.6</v>
      </c>
      <c r="G120" s="858">
        <f>'기술자분류(측량)'!K95</f>
        <v>1</v>
      </c>
      <c r="H120" s="859"/>
      <c r="I120" s="309"/>
      <c r="J120" s="309"/>
      <c r="K120" s="310"/>
      <c r="L120" s="311"/>
      <c r="M120" s="877">
        <f>ROUNDDOWN('기술자분류(측량)'!N95/$D$120*$C$120,2)</f>
        <v>0</v>
      </c>
      <c r="N120" s="878">
        <f>ROUNDDOWN('기술자분류(측량)'!O95/$D$120*$C$120,2)</f>
        <v>0</v>
      </c>
      <c r="O120" s="878">
        <f>ROUNDDOWN('기술자분류(측량)'!P95/$D$120*$C$120,2)</f>
        <v>0</v>
      </c>
      <c r="P120" s="878">
        <f>ROUNDDOWN('기술자분류(측량)'!Q95/$D$120*$C$120,2)</f>
        <v>0</v>
      </c>
      <c r="Q120" s="878">
        <f>ROUNDDOWN('기술자분류(측량)'!R95/$D$120*$C$120,2)</f>
        <v>0</v>
      </c>
      <c r="R120" s="878">
        <f>ROUNDDOWN('기술자분류(측량)'!S95/$D$120*$C$120,2)</f>
        <v>0</v>
      </c>
      <c r="S120" s="861"/>
      <c r="T120" s="861"/>
      <c r="U120" s="861"/>
      <c r="V120" s="862"/>
      <c r="W120" s="863"/>
      <c r="X120" s="864" t="s">
        <v>301</v>
      </c>
      <c r="Y120" s="865"/>
      <c r="Z120" s="866" t="s">
        <v>296</v>
      </c>
      <c r="AA120" s="870"/>
      <c r="AB120" s="869"/>
    </row>
    <row r="121" spans="1:28" ht="22.5" hidden="1" customHeight="1">
      <c r="A121" s="854" t="s">
        <v>304</v>
      </c>
      <c r="B121" s="855" t="s">
        <v>300</v>
      </c>
      <c r="C121" s="856"/>
      <c r="D121" s="857">
        <v>1</v>
      </c>
      <c r="E121" s="858">
        <f>'기술자분류(측량)'!I96</f>
        <v>0.4</v>
      </c>
      <c r="F121" s="858">
        <f>'기술자분류(측량)'!J96</f>
        <v>0.4</v>
      </c>
      <c r="G121" s="858">
        <f>'기술자분류(측량)'!K96</f>
        <v>0.6</v>
      </c>
      <c r="H121" s="859"/>
      <c r="I121" s="309"/>
      <c r="J121" s="309"/>
      <c r="K121" s="310"/>
      <c r="L121" s="311"/>
      <c r="M121" s="877">
        <f>ROUNDDOWN('기술자분류(측량)'!N96/$D$121*$C$121,2)</f>
        <v>0</v>
      </c>
      <c r="N121" s="878">
        <f>ROUNDDOWN('기술자분류(측량)'!O96/$D$121*$C$121,2)</f>
        <v>0</v>
      </c>
      <c r="O121" s="878">
        <f>ROUNDDOWN('기술자분류(측량)'!P96/$D$121*$C$121,2)</f>
        <v>0</v>
      </c>
      <c r="P121" s="878">
        <f>ROUNDDOWN('기술자분류(측량)'!Q96/$D$121*$C$121,2)</f>
        <v>0</v>
      </c>
      <c r="Q121" s="878">
        <f>ROUNDDOWN('기술자분류(측량)'!R96/$D$121*$C$121,2)</f>
        <v>0</v>
      </c>
      <c r="R121" s="878">
        <f>ROUNDDOWN('기술자분류(측량)'!S96/$D$121*$C$121,2)</f>
        <v>0</v>
      </c>
      <c r="S121" s="861"/>
      <c r="T121" s="861"/>
      <c r="U121" s="861"/>
      <c r="V121" s="862"/>
      <c r="W121" s="863"/>
      <c r="X121" s="864" t="s">
        <v>301</v>
      </c>
      <c r="Y121" s="865"/>
      <c r="Z121" s="866" t="s">
        <v>296</v>
      </c>
      <c r="AA121" s="870"/>
      <c r="AB121" s="869"/>
    </row>
    <row r="122" spans="1:28" ht="22.5" hidden="1" customHeight="1">
      <c r="A122" s="854" t="s">
        <v>305</v>
      </c>
      <c r="B122" s="855" t="s">
        <v>300</v>
      </c>
      <c r="C122" s="856"/>
      <c r="D122" s="857">
        <v>1</v>
      </c>
      <c r="E122" s="858">
        <f>'기술자분류(측량)'!I97</f>
        <v>0.2</v>
      </c>
      <c r="F122" s="858">
        <f>'기술자분류(측량)'!J97</f>
        <v>0.2</v>
      </c>
      <c r="G122" s="858">
        <f>'기술자분류(측량)'!K97</f>
        <v>0.2</v>
      </c>
      <c r="H122" s="859"/>
      <c r="I122" s="309"/>
      <c r="J122" s="309"/>
      <c r="K122" s="310"/>
      <c r="L122" s="311"/>
      <c r="M122" s="877">
        <f>ROUNDDOWN('기술자분류(측량)'!N97/$D$122*$C$122,2)</f>
        <v>0</v>
      </c>
      <c r="N122" s="878">
        <f>ROUNDDOWN('기술자분류(측량)'!O97/$D$122*$C$122,2)</f>
        <v>0</v>
      </c>
      <c r="O122" s="878">
        <f>ROUNDDOWN('기술자분류(측량)'!P97/$D$122*$C$122,2)</f>
        <v>0</v>
      </c>
      <c r="P122" s="878">
        <f>ROUNDDOWN('기술자분류(측량)'!Q97/$D$122*$C$122,2)</f>
        <v>0</v>
      </c>
      <c r="Q122" s="878">
        <f>ROUNDDOWN('기술자분류(측량)'!R97/$D$122*$C$122,2)</f>
        <v>0</v>
      </c>
      <c r="R122" s="878">
        <f>ROUNDDOWN('기술자분류(측량)'!S97/$D$122*$C$122,2)</f>
        <v>0</v>
      </c>
      <c r="S122" s="861"/>
      <c r="T122" s="861"/>
      <c r="U122" s="861"/>
      <c r="V122" s="862"/>
      <c r="W122" s="863"/>
      <c r="X122" s="864" t="s">
        <v>301</v>
      </c>
      <c r="Y122" s="865"/>
      <c r="Z122" s="866" t="s">
        <v>296</v>
      </c>
      <c r="AA122" s="870"/>
      <c r="AB122" s="869"/>
    </row>
    <row r="123" spans="1:28" ht="22.5" hidden="1" customHeight="1">
      <c r="A123" s="854" t="s">
        <v>306</v>
      </c>
      <c r="B123" s="855" t="s">
        <v>300</v>
      </c>
      <c r="C123" s="856"/>
      <c r="D123" s="857">
        <v>1</v>
      </c>
      <c r="E123" s="858">
        <f>'기술자분류(측량)'!I98</f>
        <v>0.1</v>
      </c>
      <c r="F123" s="858">
        <f>'기술자분류(측량)'!J98</f>
        <v>0.1</v>
      </c>
      <c r="G123" s="858">
        <f>'기술자분류(측량)'!K98</f>
        <v>0.1</v>
      </c>
      <c r="H123" s="859"/>
      <c r="I123" s="309"/>
      <c r="J123" s="309"/>
      <c r="K123" s="310"/>
      <c r="L123" s="311"/>
      <c r="M123" s="877">
        <f>ROUNDDOWN('기술자분류(측량)'!N98/$D$123*$C$123,2)</f>
        <v>0</v>
      </c>
      <c r="N123" s="878">
        <f>ROUNDDOWN('기술자분류(측량)'!O98/$D$123*$C$123,2)</f>
        <v>0</v>
      </c>
      <c r="O123" s="878">
        <f>ROUNDDOWN('기술자분류(측량)'!P98/$D$123*$C$123,2)</f>
        <v>0</v>
      </c>
      <c r="P123" s="878">
        <f>ROUNDDOWN('기술자분류(측량)'!Q98/$D$123*$C$123,2)</f>
        <v>0</v>
      </c>
      <c r="Q123" s="878">
        <f>ROUNDDOWN('기술자분류(측량)'!R98/$D$123*$C$123,2)</f>
        <v>0</v>
      </c>
      <c r="R123" s="878">
        <f>ROUNDDOWN('기술자분류(측량)'!S98/$D$123*$C$123,2)</f>
        <v>0</v>
      </c>
      <c r="S123" s="861"/>
      <c r="T123" s="861"/>
      <c r="U123" s="861"/>
      <c r="V123" s="862"/>
      <c r="W123" s="863"/>
      <c r="X123" s="864" t="s">
        <v>301</v>
      </c>
      <c r="Y123" s="865"/>
      <c r="Z123" s="866" t="s">
        <v>296</v>
      </c>
      <c r="AA123" s="870"/>
      <c r="AB123" s="869"/>
    </row>
    <row r="124" spans="1:28" ht="22.5" customHeight="1">
      <c r="A124" s="907" t="s">
        <v>307</v>
      </c>
      <c r="B124" s="855"/>
      <c r="C124" s="856"/>
      <c r="D124" s="857"/>
      <c r="E124" s="858"/>
      <c r="F124" s="858"/>
      <c r="G124" s="858"/>
      <c r="H124" s="859"/>
      <c r="I124" s="309"/>
      <c r="J124" s="309"/>
      <c r="K124" s="310"/>
      <c r="L124" s="311"/>
      <c r="M124" s="860"/>
      <c r="N124" s="858"/>
      <c r="O124" s="858"/>
      <c r="P124" s="858"/>
      <c r="Q124" s="858"/>
      <c r="R124" s="858"/>
      <c r="S124" s="861"/>
      <c r="T124" s="861"/>
      <c r="U124" s="861"/>
      <c r="V124" s="862"/>
      <c r="W124" s="863"/>
      <c r="X124" s="864"/>
      <c r="Y124" s="865"/>
      <c r="Z124" s="866"/>
      <c r="AA124" s="870"/>
      <c r="AB124" s="869"/>
    </row>
    <row r="125" spans="1:28" ht="22.5" customHeight="1">
      <c r="A125" s="854" t="s">
        <v>308</v>
      </c>
      <c r="B125" s="855" t="s">
        <v>222</v>
      </c>
      <c r="C125" s="856">
        <v>0</v>
      </c>
      <c r="D125" s="857">
        <v>1</v>
      </c>
      <c r="E125" s="858">
        <f>'기술자분류(측량)'!I100</f>
        <v>0.4</v>
      </c>
      <c r="F125" s="858">
        <f>'기술자분류(측량)'!J100</f>
        <v>0.4</v>
      </c>
      <c r="G125" s="858"/>
      <c r="H125" s="859">
        <v>1</v>
      </c>
      <c r="I125" s="309"/>
      <c r="J125" s="309"/>
      <c r="K125" s="310"/>
      <c r="L125" s="311"/>
      <c r="M125" s="877">
        <f>ROUNDDOWN('기술자분류(측량)'!N123/$D$125*$C$125,2)</f>
        <v>0</v>
      </c>
      <c r="N125" s="878">
        <f>ROUNDDOWN('기술자분류(측량)'!O123/$D125*$C125,2)</f>
        <v>0</v>
      </c>
      <c r="O125" s="878">
        <f>ROUNDDOWN('기술자분류(측량)'!P123/$D125*$C125,2)</f>
        <v>0</v>
      </c>
      <c r="P125" s="878">
        <f>ROUNDDOWN('기술자분류(측량)'!Q123/$D125*$C125,2)</f>
        <v>0</v>
      </c>
      <c r="Q125" s="878">
        <f>ROUNDDOWN('기술자분류(측량)'!R123/$D125*$C125,2)</f>
        <v>0</v>
      </c>
      <c r="R125" s="878">
        <f>ROUNDDOWN('기술자분류(측량)'!S100/$D$125*$C$125,2)</f>
        <v>0</v>
      </c>
      <c r="S125" s="861">
        <f>H125/D125*C125</f>
        <v>0</v>
      </c>
      <c r="T125" s="861"/>
      <c r="U125" s="861"/>
      <c r="V125" s="862"/>
      <c r="W125" s="863"/>
      <c r="X125" s="864"/>
      <c r="Y125" s="865" t="s">
        <v>309</v>
      </c>
      <c r="Z125" s="866" t="s">
        <v>310</v>
      </c>
      <c r="AA125" s="870"/>
      <c r="AB125" s="869"/>
    </row>
    <row r="126" spans="1:28" ht="22.5" hidden="1" customHeight="1">
      <c r="A126" s="854" t="s">
        <v>311</v>
      </c>
      <c r="B126" s="855" t="s">
        <v>222</v>
      </c>
      <c r="C126" s="856"/>
      <c r="D126" s="857">
        <v>1</v>
      </c>
      <c r="E126" s="858">
        <f>'기술자분류(측량)'!I101</f>
        <v>0.5</v>
      </c>
      <c r="F126" s="858">
        <f>'기술자분류(측량)'!J101</f>
        <v>0.5</v>
      </c>
      <c r="G126" s="858"/>
      <c r="H126" s="859"/>
      <c r="I126" s="309"/>
      <c r="J126" s="309"/>
      <c r="K126" s="310"/>
      <c r="L126" s="311"/>
      <c r="M126" s="877">
        <f>ROUNDDOWN('기술자분류(측량)'!N101/$D$126*$C$126,2)</f>
        <v>0</v>
      </c>
      <c r="N126" s="878">
        <f>ROUNDDOWN('기술자분류(측량)'!O101/$D$126*$C$126,2)</f>
        <v>0</v>
      </c>
      <c r="O126" s="878">
        <f>ROUNDDOWN('기술자분류(측량)'!P101/$D$126*$C$126,2)</f>
        <v>0</v>
      </c>
      <c r="P126" s="878">
        <f>ROUNDDOWN('기술자분류(측량)'!Q101/$D$126*$C$126,2)</f>
        <v>0</v>
      </c>
      <c r="Q126" s="878">
        <f>ROUNDDOWN('기술자분류(측량)'!R101/$D$126*$C$126,2)</f>
        <v>0</v>
      </c>
      <c r="R126" s="878">
        <f>ROUNDDOWN('기술자분류(측량)'!S101/$D$126*$C$126,2)</f>
        <v>0</v>
      </c>
      <c r="S126" s="861"/>
      <c r="T126" s="861"/>
      <c r="U126" s="861"/>
      <c r="V126" s="862"/>
      <c r="W126" s="863"/>
      <c r="X126" s="864"/>
      <c r="Y126" s="865" t="s">
        <v>309</v>
      </c>
      <c r="Z126" s="866" t="s">
        <v>310</v>
      </c>
      <c r="AA126" s="870"/>
      <c r="AB126" s="869"/>
    </row>
    <row r="127" spans="1:28" ht="22.5" hidden="1" customHeight="1">
      <c r="A127" s="854" t="s">
        <v>312</v>
      </c>
      <c r="B127" s="855" t="s">
        <v>222</v>
      </c>
      <c r="C127" s="856"/>
      <c r="D127" s="857">
        <v>1</v>
      </c>
      <c r="E127" s="858">
        <f>'기술자분류(측량)'!I102</f>
        <v>0.25</v>
      </c>
      <c r="F127" s="858">
        <f>'기술자분류(측량)'!J102</f>
        <v>0.25</v>
      </c>
      <c r="G127" s="858"/>
      <c r="H127" s="859"/>
      <c r="I127" s="309">
        <v>1</v>
      </c>
      <c r="J127" s="309"/>
      <c r="K127" s="310"/>
      <c r="L127" s="311"/>
      <c r="M127" s="877">
        <f>ROUNDDOWN('기술자분류(측량)'!N102/$D$127*$C$127,2)</f>
        <v>0</v>
      </c>
      <c r="N127" s="878">
        <f>ROUNDDOWN('기술자분류(측량)'!O102/$D$127*$C$127,2)</f>
        <v>0</v>
      </c>
      <c r="O127" s="878">
        <f>ROUNDDOWN('기술자분류(측량)'!P102/$D$127*$C$127,2)</f>
        <v>0</v>
      </c>
      <c r="P127" s="878">
        <f>ROUNDDOWN('기술자분류(측량)'!Q102/$D$127*$C$127,2)</f>
        <v>0</v>
      </c>
      <c r="Q127" s="878">
        <f>ROUNDDOWN('기술자분류(측량)'!R102/$D$127*$C$127,2)</f>
        <v>0</v>
      </c>
      <c r="R127" s="878">
        <f>ROUNDDOWN('기술자분류(측량)'!S102/$D$127*$C$127,2)</f>
        <v>0</v>
      </c>
      <c r="S127" s="861"/>
      <c r="T127" s="875">
        <f>I127/D127*C127</f>
        <v>0</v>
      </c>
      <c r="U127" s="861"/>
      <c r="V127" s="862"/>
      <c r="W127" s="863"/>
      <c r="X127" s="864"/>
      <c r="Y127" s="865" t="s">
        <v>309</v>
      </c>
      <c r="Z127" s="866" t="s">
        <v>310</v>
      </c>
      <c r="AA127" s="870"/>
      <c r="AB127" s="869"/>
    </row>
    <row r="128" spans="1:28" ht="22.5" hidden="1" customHeight="1">
      <c r="A128" s="907" t="s">
        <v>313</v>
      </c>
      <c r="B128" s="855"/>
      <c r="C128" s="856"/>
      <c r="D128" s="857"/>
      <c r="E128" s="858"/>
      <c r="F128" s="858"/>
      <c r="G128" s="858"/>
      <c r="H128" s="859"/>
      <c r="I128" s="309"/>
      <c r="J128" s="309"/>
      <c r="K128" s="310"/>
      <c r="L128" s="311"/>
      <c r="M128" s="860"/>
      <c r="N128" s="858"/>
      <c r="O128" s="858"/>
      <c r="P128" s="858"/>
      <c r="Q128" s="858"/>
      <c r="R128" s="858"/>
      <c r="S128" s="861"/>
      <c r="T128" s="861"/>
      <c r="U128" s="861"/>
      <c r="V128" s="862"/>
      <c r="W128" s="863"/>
      <c r="X128" s="864"/>
      <c r="Y128" s="865"/>
      <c r="Z128" s="866" t="s">
        <v>314</v>
      </c>
      <c r="AA128" s="870"/>
      <c r="AB128" s="869"/>
    </row>
    <row r="129" spans="1:28" ht="22.5" hidden="1" customHeight="1">
      <c r="A129" s="854" t="s">
        <v>315</v>
      </c>
      <c r="B129" s="855" t="s">
        <v>316</v>
      </c>
      <c r="C129" s="856"/>
      <c r="D129" s="857">
        <v>1</v>
      </c>
      <c r="E129" s="858">
        <f>'기술자분류(측량)'!I104</f>
        <v>2</v>
      </c>
      <c r="F129" s="858">
        <f>'기술자분류(측량)'!J104</f>
        <v>2</v>
      </c>
      <c r="G129" s="858">
        <f>'기술자분류(측량)'!K104</f>
        <v>0</v>
      </c>
      <c r="H129" s="859"/>
      <c r="I129" s="309"/>
      <c r="J129" s="309"/>
      <c r="K129" s="310"/>
      <c r="L129" s="311"/>
      <c r="M129" s="877">
        <f>ROUNDDOWN('기술자분류(측량)'!N104/$D$129*$C$129,2)</f>
        <v>0</v>
      </c>
      <c r="N129" s="878">
        <f>ROUNDDOWN('기술자분류(측량)'!O104/$D$129*$C$129,2)</f>
        <v>0</v>
      </c>
      <c r="O129" s="878">
        <f>ROUNDDOWN('기술자분류(측량)'!P104/$D$129*$C$129,2)</f>
        <v>0</v>
      </c>
      <c r="P129" s="878">
        <f>ROUNDDOWN('기술자분류(측량)'!Q104/$D$129*$C$129,2)</f>
        <v>0</v>
      </c>
      <c r="Q129" s="878">
        <f>ROUNDDOWN('기술자분류(측량)'!R104/$D$129*$C$129,2)</f>
        <v>0</v>
      </c>
      <c r="R129" s="878">
        <f>ROUNDDOWN('기술자분류(측량)'!S104/$D$129*$C$129,2)</f>
        <v>0</v>
      </c>
      <c r="S129" s="861"/>
      <c r="T129" s="861"/>
      <c r="U129" s="861"/>
      <c r="V129" s="862"/>
      <c r="W129" s="863"/>
      <c r="X129" s="864"/>
      <c r="Y129" s="865" t="s">
        <v>309</v>
      </c>
      <c r="Z129" s="866"/>
      <c r="AA129" s="870"/>
      <c r="AB129" s="869"/>
    </row>
    <row r="130" spans="1:28" ht="22.5" hidden="1" customHeight="1">
      <c r="A130" s="854" t="s">
        <v>317</v>
      </c>
      <c r="B130" s="855" t="s">
        <v>275</v>
      </c>
      <c r="C130" s="856"/>
      <c r="D130" s="857">
        <v>2</v>
      </c>
      <c r="E130" s="858">
        <f>'기술자분류(측량)'!I105</f>
        <v>2</v>
      </c>
      <c r="F130" s="858">
        <f>'기술자분류(측량)'!J105</f>
        <v>2</v>
      </c>
      <c r="G130" s="858">
        <f>'기술자분류(측량)'!K105</f>
        <v>0</v>
      </c>
      <c r="H130" s="859"/>
      <c r="I130" s="309"/>
      <c r="J130" s="309">
        <v>14</v>
      </c>
      <c r="K130" s="310"/>
      <c r="L130" s="311"/>
      <c r="M130" s="877">
        <f>ROUNDDOWN('기술자분류(측량)'!N105/$D$130*$C$130,2)</f>
        <v>0</v>
      </c>
      <c r="N130" s="878">
        <f>ROUNDDOWN('기술자분류(측량)'!O105/$D$130*$C$130,2)</f>
        <v>0</v>
      </c>
      <c r="O130" s="878">
        <f>ROUNDDOWN('기술자분류(측량)'!P105/$D$130*$C$130,2)</f>
        <v>0</v>
      </c>
      <c r="P130" s="878">
        <f>ROUNDDOWN('기술자분류(측량)'!Q105/$D$130*$C$130,2)</f>
        <v>0</v>
      </c>
      <c r="Q130" s="878">
        <f>ROUNDDOWN('기술자분류(측량)'!R105/$D$130*$C$130,2)</f>
        <v>0</v>
      </c>
      <c r="R130" s="878">
        <f>ROUNDDOWN('기술자분류(측량)'!S105/$D$130*$C$130,2)</f>
        <v>0</v>
      </c>
      <c r="S130" s="861"/>
      <c r="T130" s="861"/>
      <c r="U130" s="875">
        <f>J130/D130*C130</f>
        <v>0</v>
      </c>
      <c r="V130" s="862"/>
      <c r="W130" s="863"/>
      <c r="X130" s="864"/>
      <c r="Y130" s="865" t="s">
        <v>309</v>
      </c>
      <c r="Z130" s="866"/>
      <c r="AA130" s="870"/>
      <c r="AB130" s="869"/>
    </row>
    <row r="131" spans="1:28" ht="22.5" hidden="1" customHeight="1">
      <c r="A131" s="854" t="s">
        <v>318</v>
      </c>
      <c r="B131" s="855" t="s">
        <v>275</v>
      </c>
      <c r="C131" s="856"/>
      <c r="D131" s="857">
        <v>1</v>
      </c>
      <c r="E131" s="858">
        <f>'기술자분류(측량)'!I106</f>
        <v>8</v>
      </c>
      <c r="F131" s="858">
        <f>'기술자분류(측량)'!J106</f>
        <v>4</v>
      </c>
      <c r="G131" s="858">
        <f>'기술자분류(측량)'!K106</f>
        <v>4</v>
      </c>
      <c r="H131" s="859"/>
      <c r="I131" s="309"/>
      <c r="J131" s="309">
        <v>20</v>
      </c>
      <c r="K131" s="310"/>
      <c r="L131" s="311"/>
      <c r="M131" s="877">
        <f>ROUNDDOWN('기술자분류(측량)'!N106/$D$131*$C$131,2)</f>
        <v>0</v>
      </c>
      <c r="N131" s="878">
        <f>ROUNDDOWN('기술자분류(측량)'!O106/$D$131*$C$131,2)</f>
        <v>0</v>
      </c>
      <c r="O131" s="878">
        <f>ROUNDDOWN('기술자분류(측량)'!P106/$D$131*$C$131,2)</f>
        <v>0</v>
      </c>
      <c r="P131" s="878">
        <f>ROUNDDOWN('기술자분류(측량)'!Q106/$D$131*$C$131,2)</f>
        <v>0</v>
      </c>
      <c r="Q131" s="878">
        <f>ROUNDDOWN('기술자분류(측량)'!R106/$D$131*$C$131,2)</f>
        <v>0</v>
      </c>
      <c r="R131" s="878">
        <f>ROUNDDOWN('기술자분류(측량)'!S106/$D$131*$C$131,2)</f>
        <v>0</v>
      </c>
      <c r="S131" s="861"/>
      <c r="T131" s="861"/>
      <c r="U131" s="875">
        <f>J131/D131*C131</f>
        <v>0</v>
      </c>
      <c r="V131" s="862"/>
      <c r="W131" s="863"/>
      <c r="X131" s="864"/>
      <c r="Y131" s="865" t="s">
        <v>309</v>
      </c>
      <c r="Z131" s="909" t="s">
        <v>256</v>
      </c>
      <c r="AA131" s="870"/>
      <c r="AB131" s="869"/>
    </row>
    <row r="132" spans="1:28" ht="22.5" hidden="1" customHeight="1">
      <c r="A132" s="854" t="s">
        <v>319</v>
      </c>
      <c r="B132" s="855" t="s">
        <v>286</v>
      </c>
      <c r="C132" s="856"/>
      <c r="D132" s="857">
        <v>1</v>
      </c>
      <c r="E132" s="858">
        <f>'기술자분류(측량)'!I107</f>
        <v>7</v>
      </c>
      <c r="F132" s="858">
        <f>'기술자분류(측량)'!J107</f>
        <v>7</v>
      </c>
      <c r="G132" s="858">
        <f>'기술자분류(측량)'!K107</f>
        <v>9</v>
      </c>
      <c r="H132" s="859"/>
      <c r="I132" s="309"/>
      <c r="J132" s="309">
        <v>30</v>
      </c>
      <c r="K132" s="310"/>
      <c r="L132" s="311"/>
      <c r="M132" s="877">
        <f>ROUNDDOWN('기술자분류(측량)'!N107/$D$132*$C$132,2)</f>
        <v>0</v>
      </c>
      <c r="N132" s="878">
        <f>ROUNDDOWN('기술자분류(측량)'!O107/$D$132*$C$132,2)</f>
        <v>0</v>
      </c>
      <c r="O132" s="878">
        <f>ROUNDDOWN('기술자분류(측량)'!P107/$D$132*$C$132,2)</f>
        <v>0</v>
      </c>
      <c r="P132" s="878">
        <f>ROUNDDOWN('기술자분류(측량)'!Q107/$D$132*$C$132,2)</f>
        <v>0</v>
      </c>
      <c r="Q132" s="878">
        <f>ROUNDDOWN('기술자분류(측량)'!R107/$D$132*$C$132,2)</f>
        <v>0</v>
      </c>
      <c r="R132" s="878">
        <f>ROUNDDOWN('기술자분류(측량)'!S107/$D$132*$C$132,2)</f>
        <v>0</v>
      </c>
      <c r="S132" s="861"/>
      <c r="T132" s="861"/>
      <c r="U132" s="875">
        <f>J132/D132*C132</f>
        <v>0</v>
      </c>
      <c r="V132" s="862"/>
      <c r="W132" s="863"/>
      <c r="X132" s="864"/>
      <c r="Y132" s="865" t="s">
        <v>251</v>
      </c>
      <c r="Z132" s="909" t="s">
        <v>256</v>
      </c>
      <c r="AA132" s="870"/>
      <c r="AB132" s="869"/>
    </row>
    <row r="133" spans="1:28" ht="22.5" hidden="1" customHeight="1">
      <c r="A133" s="854" t="s">
        <v>319</v>
      </c>
      <c r="B133" s="855" t="s">
        <v>286</v>
      </c>
      <c r="C133" s="856"/>
      <c r="D133" s="857">
        <v>1</v>
      </c>
      <c r="E133" s="858">
        <f>'기술자분류(측량)'!I108</f>
        <v>15</v>
      </c>
      <c r="F133" s="858">
        <f>'기술자분류(측량)'!J108</f>
        <v>15</v>
      </c>
      <c r="G133" s="858">
        <f>'기술자분류(측량)'!K108</f>
        <v>17</v>
      </c>
      <c r="H133" s="859"/>
      <c r="I133" s="309"/>
      <c r="J133" s="309"/>
      <c r="K133" s="310"/>
      <c r="L133" s="311"/>
      <c r="M133" s="877">
        <f>ROUNDDOWN('기술자분류(측량)'!N108/$D$133*$C$133,2)</f>
        <v>0</v>
      </c>
      <c r="N133" s="878">
        <f>ROUNDDOWN('기술자분류(측량)'!O108/$D$133*$C$133,2)</f>
        <v>0</v>
      </c>
      <c r="O133" s="878">
        <f>ROUNDDOWN('기술자분류(측량)'!P108/$D$133*$C$133,2)</f>
        <v>0</v>
      </c>
      <c r="P133" s="878">
        <f>ROUNDDOWN('기술자분류(측량)'!Q108/$D$133*$C$133,2)</f>
        <v>0</v>
      </c>
      <c r="Q133" s="878">
        <f>ROUNDDOWN('기술자분류(측량)'!R108/$D$133*$C$133,2)</f>
        <v>0</v>
      </c>
      <c r="R133" s="878">
        <f>ROUNDDOWN('기술자분류(측량)'!S108/$D$133*$C$133,2)</f>
        <v>0</v>
      </c>
      <c r="S133" s="861"/>
      <c r="T133" s="861"/>
      <c r="U133" s="861"/>
      <c r="V133" s="862"/>
      <c r="W133" s="863"/>
      <c r="X133" s="864"/>
      <c r="Y133" s="865" t="s">
        <v>232</v>
      </c>
      <c r="Z133" s="909" t="s">
        <v>256</v>
      </c>
      <c r="AA133" s="870"/>
      <c r="AB133" s="869"/>
    </row>
    <row r="134" spans="1:28" ht="22.5" hidden="1" customHeight="1">
      <c r="A134" s="854" t="s">
        <v>320</v>
      </c>
      <c r="B134" s="855" t="s">
        <v>286</v>
      </c>
      <c r="C134" s="856"/>
      <c r="D134" s="857">
        <v>1</v>
      </c>
      <c r="E134" s="858">
        <f>'기술자분류(측량)'!I109</f>
        <v>5</v>
      </c>
      <c r="F134" s="858">
        <f>'기술자분류(측량)'!J109</f>
        <v>5</v>
      </c>
      <c r="G134" s="858">
        <f>'기술자분류(측량)'!K109</f>
        <v>5</v>
      </c>
      <c r="H134" s="859"/>
      <c r="I134" s="309"/>
      <c r="J134" s="309">
        <v>30</v>
      </c>
      <c r="K134" s="310"/>
      <c r="L134" s="311"/>
      <c r="M134" s="877">
        <f>ROUNDDOWN('기술자분류(측량)'!N109/$D$134*$C$134,2)</f>
        <v>0</v>
      </c>
      <c r="N134" s="878">
        <f>ROUNDDOWN('기술자분류(측량)'!O109/$D$134*$C$134,2)</f>
        <v>0</v>
      </c>
      <c r="O134" s="878">
        <f>ROUNDDOWN('기술자분류(측량)'!P109/$D$134*$C$134,2)</f>
        <v>0</v>
      </c>
      <c r="P134" s="878">
        <f>ROUNDDOWN('기술자분류(측량)'!Q109/$D$134*$C$134,2)</f>
        <v>0</v>
      </c>
      <c r="Q134" s="878">
        <f>ROUNDDOWN('기술자분류(측량)'!R109/$D$134*$C$134,2)</f>
        <v>0</v>
      </c>
      <c r="R134" s="878">
        <f>ROUNDDOWN('기술자분류(측량)'!S109/$D$134*$C$134,2)</f>
        <v>0</v>
      </c>
      <c r="S134" s="861"/>
      <c r="T134" s="861"/>
      <c r="U134" s="875">
        <f>J134/D134*C134</f>
        <v>0</v>
      </c>
      <c r="V134" s="862"/>
      <c r="W134" s="863"/>
      <c r="X134" s="864"/>
      <c r="Y134" s="865" t="s">
        <v>309</v>
      </c>
      <c r="Z134" s="909" t="s">
        <v>256</v>
      </c>
      <c r="AA134" s="870"/>
      <c r="AB134" s="869"/>
    </row>
    <row r="135" spans="1:28" ht="22.5" hidden="1" customHeight="1">
      <c r="A135" s="854" t="s">
        <v>321</v>
      </c>
      <c r="B135" s="855" t="s">
        <v>286</v>
      </c>
      <c r="C135" s="856"/>
      <c r="D135" s="857">
        <v>1</v>
      </c>
      <c r="E135" s="858">
        <f>'기술자분류(측량)'!I110</f>
        <v>2</v>
      </c>
      <c r="F135" s="858">
        <f>'기술자분류(측량)'!J110</f>
        <v>2</v>
      </c>
      <c r="G135" s="858">
        <f>'기술자분류(측량)'!K110</f>
        <v>4</v>
      </c>
      <c r="H135" s="859"/>
      <c r="I135" s="309"/>
      <c r="J135" s="309"/>
      <c r="K135" s="310"/>
      <c r="L135" s="311"/>
      <c r="M135" s="877">
        <f>ROUNDDOWN('기술자분류(측량)'!N110/$D$135*$C$135,2)</f>
        <v>0</v>
      </c>
      <c r="N135" s="878">
        <f>ROUNDDOWN('기술자분류(측량)'!O110/$D$135*$C$135,2)</f>
        <v>0</v>
      </c>
      <c r="O135" s="878">
        <f>ROUNDDOWN('기술자분류(측량)'!P110/$D$135*$C$135,2)</f>
        <v>0</v>
      </c>
      <c r="P135" s="878">
        <f>ROUNDDOWN('기술자분류(측량)'!Q110/$D$135*$C$135,2)</f>
        <v>0</v>
      </c>
      <c r="Q135" s="878">
        <f>ROUNDDOWN('기술자분류(측량)'!R110/$D$135*$C$135,2)</f>
        <v>0</v>
      </c>
      <c r="R135" s="878">
        <f>ROUNDDOWN('기술자분류(측량)'!S110/$D$135*$C$135,2)</f>
        <v>0</v>
      </c>
      <c r="S135" s="861"/>
      <c r="T135" s="861"/>
      <c r="U135" s="861"/>
      <c r="V135" s="862"/>
      <c r="W135" s="863"/>
      <c r="X135" s="864"/>
      <c r="Y135" s="865" t="s">
        <v>309</v>
      </c>
      <c r="Z135" s="909" t="s">
        <v>256</v>
      </c>
      <c r="AA135" s="870"/>
      <c r="AB135" s="869"/>
    </row>
    <row r="136" spans="1:28" ht="22.5" hidden="1" customHeight="1">
      <c r="A136" s="854" t="s">
        <v>322</v>
      </c>
      <c r="B136" s="855" t="s">
        <v>286</v>
      </c>
      <c r="C136" s="856"/>
      <c r="D136" s="857">
        <v>1</v>
      </c>
      <c r="E136" s="858">
        <f>'기술자분류(측량)'!I111</f>
        <v>8</v>
      </c>
      <c r="F136" s="858">
        <f>'기술자분류(측량)'!J111</f>
        <v>8</v>
      </c>
      <c r="G136" s="858">
        <f>'기술자분류(측량)'!K111</f>
        <v>8</v>
      </c>
      <c r="H136" s="859"/>
      <c r="I136" s="309"/>
      <c r="J136" s="309"/>
      <c r="K136" s="310"/>
      <c r="L136" s="311"/>
      <c r="M136" s="877">
        <f>ROUNDDOWN('기술자분류(측량)'!N111/$D$136*$C$136,2)</f>
        <v>0</v>
      </c>
      <c r="N136" s="878">
        <f>ROUNDDOWN('기술자분류(측량)'!O111/$D$136*$C$136,2)</f>
        <v>0</v>
      </c>
      <c r="O136" s="878">
        <f>ROUNDDOWN('기술자분류(측량)'!P111/$D$136*$C$136,2)</f>
        <v>0</v>
      </c>
      <c r="P136" s="878">
        <f>ROUNDDOWN('기술자분류(측량)'!Q111/$D$136*$C$136,2)</f>
        <v>0</v>
      </c>
      <c r="Q136" s="878">
        <f>ROUNDDOWN('기술자분류(측량)'!R111/$D$136*$C$136,2)</f>
        <v>0</v>
      </c>
      <c r="R136" s="878">
        <f>ROUNDDOWN('기술자분류(측량)'!S111/$D$136*$C$136,2)</f>
        <v>0</v>
      </c>
      <c r="S136" s="861"/>
      <c r="T136" s="861"/>
      <c r="U136" s="861"/>
      <c r="V136" s="862"/>
      <c r="W136" s="863"/>
      <c r="X136" s="864"/>
      <c r="Y136" s="865" t="s">
        <v>232</v>
      </c>
      <c r="Z136" s="909" t="s">
        <v>256</v>
      </c>
      <c r="AA136" s="870"/>
      <c r="AB136" s="869"/>
    </row>
    <row r="137" spans="1:28" ht="22.5" hidden="1" customHeight="1">
      <c r="A137" s="854" t="s">
        <v>323</v>
      </c>
      <c r="B137" s="855" t="s">
        <v>275</v>
      </c>
      <c r="C137" s="856"/>
      <c r="D137" s="857">
        <v>1</v>
      </c>
      <c r="E137" s="858">
        <f>'기술자분류(측량)'!I112</f>
        <v>7</v>
      </c>
      <c r="F137" s="858">
        <f>'기술자분류(측량)'!J112</f>
        <v>4</v>
      </c>
      <c r="G137" s="858">
        <f>'기술자분류(측량)'!K112</f>
        <v>12</v>
      </c>
      <c r="H137" s="859"/>
      <c r="I137" s="309"/>
      <c r="J137" s="309"/>
      <c r="K137" s="310"/>
      <c r="L137" s="910">
        <f>ROUNDDOWN('기술자분류(측량)'!M112/$D$137*$C$137,2)</f>
        <v>0</v>
      </c>
      <c r="M137" s="877">
        <f>ROUNDDOWN('기술자분류(측량)'!N112/$D$137*$C$137,2)</f>
        <v>0</v>
      </c>
      <c r="N137" s="878">
        <f>ROUNDDOWN('기술자분류(측량)'!O112/$D$137*$C$137,2)</f>
        <v>0</v>
      </c>
      <c r="O137" s="878">
        <f>ROUNDDOWN('기술자분류(측량)'!P112/$D$137*$C$137,2)</f>
        <v>0</v>
      </c>
      <c r="P137" s="878">
        <f>ROUNDDOWN('기술자분류(측량)'!Q112/$D$137*$C$137,2)</f>
        <v>0</v>
      </c>
      <c r="Q137" s="878">
        <f>ROUNDDOWN('기술자분류(측량)'!R112/$D$137*$C$137,2)</f>
        <v>0</v>
      </c>
      <c r="R137" s="878">
        <f>ROUNDDOWN('기술자분류(측량)'!S112/$D$137*$C$137,2)</f>
        <v>0</v>
      </c>
      <c r="S137" s="861"/>
      <c r="T137" s="861"/>
      <c r="U137" s="861"/>
      <c r="V137" s="862"/>
      <c r="W137" s="863"/>
      <c r="X137" s="864"/>
      <c r="Y137" s="865" t="s">
        <v>309</v>
      </c>
      <c r="Z137" s="866"/>
      <c r="AA137" s="870"/>
      <c r="AB137" s="869"/>
    </row>
    <row r="138" spans="1:28" ht="22.5" hidden="1" customHeight="1">
      <c r="A138" s="907" t="s">
        <v>324</v>
      </c>
      <c r="B138" s="855"/>
      <c r="C138" s="856"/>
      <c r="D138" s="857"/>
      <c r="E138" s="858"/>
      <c r="F138" s="858"/>
      <c r="G138" s="858"/>
      <c r="H138" s="859"/>
      <c r="I138" s="309"/>
      <c r="J138" s="309"/>
      <c r="K138" s="310"/>
      <c r="L138" s="311"/>
      <c r="M138" s="860"/>
      <c r="N138" s="858"/>
      <c r="O138" s="858"/>
      <c r="P138" s="858"/>
      <c r="Q138" s="858"/>
      <c r="R138" s="858"/>
      <c r="S138" s="861"/>
      <c r="T138" s="861"/>
      <c r="U138" s="861"/>
      <c r="V138" s="862"/>
      <c r="W138" s="863"/>
      <c r="X138" s="864"/>
      <c r="Y138" s="865"/>
      <c r="Z138" s="866" t="s">
        <v>325</v>
      </c>
      <c r="AA138" s="870"/>
      <c r="AB138" s="869"/>
    </row>
    <row r="139" spans="1:28" ht="22.5" hidden="1" customHeight="1">
      <c r="A139" s="854" t="s">
        <v>326</v>
      </c>
      <c r="B139" s="855" t="s">
        <v>275</v>
      </c>
      <c r="C139" s="856"/>
      <c r="D139" s="857">
        <v>1</v>
      </c>
      <c r="E139" s="858">
        <f>'기술자분류(측량)'!I114</f>
        <v>1</v>
      </c>
      <c r="F139" s="858">
        <f>'기술자분류(측량)'!J114</f>
        <v>0</v>
      </c>
      <c r="G139" s="858">
        <f>'기술자분류(측량)'!K114</f>
        <v>1</v>
      </c>
      <c r="H139" s="859"/>
      <c r="I139" s="309"/>
      <c r="J139" s="309"/>
      <c r="K139" s="310"/>
      <c r="L139" s="311"/>
      <c r="M139" s="877">
        <f>ROUNDDOWN('기술자분류(측량)'!N114/$D$139*$C$139,2)</f>
        <v>0</v>
      </c>
      <c r="N139" s="878">
        <f>ROUNDDOWN('기술자분류(측량)'!O114/$D$139*$C$139,2)</f>
        <v>0</v>
      </c>
      <c r="O139" s="878">
        <f>ROUNDDOWN('기술자분류(측량)'!P114/$D$139*$C$139,2)</f>
        <v>0</v>
      </c>
      <c r="P139" s="878">
        <f>ROUNDDOWN('기술자분류(측량)'!Q114/$D$139*$C$139,2)</f>
        <v>0</v>
      </c>
      <c r="Q139" s="878">
        <f>ROUNDDOWN('기술자분류(측량)'!R114/$D$139*$C$139,2)</f>
        <v>0</v>
      </c>
      <c r="R139" s="878">
        <f>ROUNDDOWN('기술자분류(측량)'!S114/$D$139*$C$139,2)</f>
        <v>0</v>
      </c>
      <c r="S139" s="861"/>
      <c r="T139" s="861"/>
      <c r="U139" s="861"/>
      <c r="V139" s="862"/>
      <c r="W139" s="863"/>
      <c r="X139" s="864"/>
      <c r="Y139" s="865" t="s">
        <v>309</v>
      </c>
      <c r="Z139" s="866"/>
      <c r="AA139" s="870"/>
      <c r="AB139" s="869"/>
    </row>
    <row r="140" spans="1:28" ht="22.5" hidden="1" customHeight="1">
      <c r="A140" s="854" t="s">
        <v>320</v>
      </c>
      <c r="B140" s="855" t="s">
        <v>275</v>
      </c>
      <c r="C140" s="856"/>
      <c r="D140" s="857">
        <v>1</v>
      </c>
      <c r="E140" s="858">
        <f>'기술자분류(측량)'!I115</f>
        <v>2</v>
      </c>
      <c r="F140" s="858">
        <f>'기술자분류(측량)'!J115</f>
        <v>2</v>
      </c>
      <c r="G140" s="858">
        <f>'기술자분류(측량)'!K115</f>
        <v>2</v>
      </c>
      <c r="H140" s="859"/>
      <c r="I140" s="309"/>
      <c r="J140" s="309">
        <v>10</v>
      </c>
      <c r="K140" s="310"/>
      <c r="L140" s="311"/>
      <c r="M140" s="877">
        <f>ROUNDDOWN('기술자분류(측량)'!N115/$D$140*$C$140,2)</f>
        <v>0</v>
      </c>
      <c r="N140" s="878">
        <f>ROUNDDOWN('기술자분류(측량)'!O115/$D$140*$C$140,2)</f>
        <v>0</v>
      </c>
      <c r="O140" s="878">
        <f>ROUNDDOWN('기술자분류(측량)'!P115/$D$140*$C$140,2)</f>
        <v>0</v>
      </c>
      <c r="P140" s="878">
        <f>ROUNDDOWN('기술자분류(측량)'!Q115/$D$140*$C$140,2)</f>
        <v>0</v>
      </c>
      <c r="Q140" s="878">
        <f>ROUNDDOWN('기술자분류(측량)'!R115/$D$140*$C$140,2)</f>
        <v>0</v>
      </c>
      <c r="R140" s="878">
        <f>ROUNDDOWN('기술자분류(측량)'!S115/$D$140*$C$140,2)</f>
        <v>0</v>
      </c>
      <c r="S140" s="861"/>
      <c r="T140" s="861"/>
      <c r="U140" s="875">
        <f>J140/D140*C140</f>
        <v>0</v>
      </c>
      <c r="V140" s="862"/>
      <c r="W140" s="863"/>
      <c r="X140" s="864"/>
      <c r="Y140" s="865" t="s">
        <v>309</v>
      </c>
      <c r="Z140" s="909" t="s">
        <v>256</v>
      </c>
      <c r="AA140" s="870"/>
      <c r="AB140" s="869"/>
    </row>
    <row r="141" spans="1:28" ht="22.5" hidden="1" customHeight="1">
      <c r="A141" s="854" t="s">
        <v>327</v>
      </c>
      <c r="B141" s="855" t="s">
        <v>275</v>
      </c>
      <c r="C141" s="856"/>
      <c r="D141" s="857">
        <v>1</v>
      </c>
      <c r="E141" s="858">
        <f>'기술자분류(측량)'!I116</f>
        <v>2</v>
      </c>
      <c r="F141" s="858">
        <f>'기술자분류(측량)'!J116</f>
        <v>2</v>
      </c>
      <c r="G141" s="858">
        <f>'기술자분류(측량)'!K116</f>
        <v>2</v>
      </c>
      <c r="H141" s="859"/>
      <c r="I141" s="309"/>
      <c r="J141" s="309"/>
      <c r="K141" s="310"/>
      <c r="L141" s="311"/>
      <c r="M141" s="877">
        <f>ROUNDDOWN('기술자분류(측량)'!N116/$D$141*$C$141,2)</f>
        <v>0</v>
      </c>
      <c r="N141" s="878">
        <f>ROUNDDOWN('기술자분류(측량)'!O116/$D$141*$C$141,2)</f>
        <v>0</v>
      </c>
      <c r="O141" s="878">
        <f>ROUNDDOWN('기술자분류(측량)'!P116/$D$141*$C$141,2)</f>
        <v>0</v>
      </c>
      <c r="P141" s="878">
        <f>ROUNDDOWN('기술자분류(측량)'!Q116/$D$141*$C$141,2)</f>
        <v>0</v>
      </c>
      <c r="Q141" s="878">
        <f>ROUNDDOWN('기술자분류(측량)'!R116/$D$141*$C$141,2)</f>
        <v>0</v>
      </c>
      <c r="R141" s="878">
        <f>ROUNDDOWN('기술자분류(측량)'!S116/$D$141*$C$141,2)</f>
        <v>0</v>
      </c>
      <c r="S141" s="861"/>
      <c r="T141" s="861"/>
      <c r="U141" s="861"/>
      <c r="V141" s="862"/>
      <c r="W141" s="863"/>
      <c r="X141" s="864"/>
      <c r="Y141" s="865" t="s">
        <v>309</v>
      </c>
      <c r="Z141" s="909" t="s">
        <v>256</v>
      </c>
      <c r="AA141" s="870"/>
      <c r="AB141" s="869"/>
    </row>
    <row r="142" spans="1:28" ht="22.5" hidden="1" customHeight="1">
      <c r="A142" s="854" t="s">
        <v>328</v>
      </c>
      <c r="B142" s="855" t="s">
        <v>275</v>
      </c>
      <c r="C142" s="856"/>
      <c r="D142" s="857">
        <v>1</v>
      </c>
      <c r="E142" s="858">
        <f>'기술자분류(측량)'!I117</f>
        <v>6</v>
      </c>
      <c r="F142" s="858">
        <f>'기술자분류(측량)'!J117</f>
        <v>4</v>
      </c>
      <c r="G142" s="858">
        <f>'기술자분류(측량)'!K117</f>
        <v>4</v>
      </c>
      <c r="H142" s="859"/>
      <c r="I142" s="309"/>
      <c r="J142" s="309">
        <v>20</v>
      </c>
      <c r="K142" s="310"/>
      <c r="L142" s="311"/>
      <c r="M142" s="877">
        <f>ROUNDDOWN('기술자분류(측량)'!N117/$D$142*$C$142,2)</f>
        <v>0</v>
      </c>
      <c r="N142" s="878">
        <f>ROUNDDOWN('기술자분류(측량)'!O117/$D$142*$C$142,2)</f>
        <v>0</v>
      </c>
      <c r="O142" s="878">
        <f>ROUNDDOWN('기술자분류(측량)'!P117/$D$142*$C$142,2)</f>
        <v>0</v>
      </c>
      <c r="P142" s="878">
        <f>ROUNDDOWN('기술자분류(측량)'!Q117/$D$142*$C$142,2)</f>
        <v>0</v>
      </c>
      <c r="Q142" s="878">
        <f>ROUNDDOWN('기술자분류(측량)'!R117/$D$142*$C$142,2)</f>
        <v>0</v>
      </c>
      <c r="R142" s="878">
        <f>ROUNDDOWN('기술자분류(측량)'!S117/$D$142*$C$142,2)</f>
        <v>0</v>
      </c>
      <c r="S142" s="861"/>
      <c r="T142" s="861"/>
      <c r="U142" s="875">
        <f>J142/D142*C142</f>
        <v>0</v>
      </c>
      <c r="V142" s="862"/>
      <c r="W142" s="863"/>
      <c r="X142" s="864"/>
      <c r="Y142" s="865" t="s">
        <v>309</v>
      </c>
      <c r="Z142" s="909" t="s">
        <v>256</v>
      </c>
      <c r="AA142" s="870"/>
      <c r="AB142" s="869"/>
    </row>
    <row r="143" spans="1:28" ht="22.5" hidden="1" customHeight="1">
      <c r="A143" s="854" t="s">
        <v>329</v>
      </c>
      <c r="B143" s="855" t="s">
        <v>286</v>
      </c>
      <c r="C143" s="856"/>
      <c r="D143" s="857">
        <v>1</v>
      </c>
      <c r="E143" s="858">
        <f>'기술자분류(측량)'!I118</f>
        <v>15</v>
      </c>
      <c r="F143" s="858">
        <f>'기술자분류(측량)'!J118</f>
        <v>15</v>
      </c>
      <c r="G143" s="858">
        <f>'기술자분류(측량)'!K118</f>
        <v>17</v>
      </c>
      <c r="H143" s="859"/>
      <c r="I143" s="309"/>
      <c r="J143" s="309">
        <v>30</v>
      </c>
      <c r="K143" s="310"/>
      <c r="L143" s="311"/>
      <c r="M143" s="877">
        <f>ROUNDDOWN('기술자분류(측량)'!N118/$D$143*$C$143,2)</f>
        <v>0</v>
      </c>
      <c r="N143" s="878">
        <f>ROUNDDOWN('기술자분류(측량)'!O118/$D$143*$C$143,2)</f>
        <v>0</v>
      </c>
      <c r="O143" s="878">
        <f>ROUNDDOWN('기술자분류(측량)'!P118/$D$143*$C$143,2)</f>
        <v>0</v>
      </c>
      <c r="P143" s="878">
        <f>ROUNDDOWN('기술자분류(측량)'!Q118/$D$143*$C$143,2)</f>
        <v>0</v>
      </c>
      <c r="Q143" s="878">
        <f>ROUNDDOWN('기술자분류(측량)'!R118/$D$143*$C$143,2)</f>
        <v>0</v>
      </c>
      <c r="R143" s="878">
        <f>ROUNDDOWN('기술자분류(측량)'!S118/$D$143*$C$143,2)</f>
        <v>0</v>
      </c>
      <c r="S143" s="861"/>
      <c r="T143" s="861"/>
      <c r="U143" s="875">
        <f>J143/D143*C143</f>
        <v>0</v>
      </c>
      <c r="V143" s="862"/>
      <c r="W143" s="863"/>
      <c r="X143" s="864"/>
      <c r="Y143" s="865" t="s">
        <v>309</v>
      </c>
      <c r="Z143" s="909" t="s">
        <v>256</v>
      </c>
      <c r="AA143" s="870"/>
      <c r="AB143" s="869"/>
    </row>
    <row r="144" spans="1:28" ht="22.5" hidden="1" customHeight="1">
      <c r="A144" s="854" t="s">
        <v>330</v>
      </c>
      <c r="B144" s="855" t="s">
        <v>275</v>
      </c>
      <c r="C144" s="856"/>
      <c r="D144" s="857">
        <v>1</v>
      </c>
      <c r="E144" s="858">
        <f>'기술자분류(측량)'!I119</f>
        <v>7</v>
      </c>
      <c r="F144" s="858">
        <f>'기술자분류(측량)'!J119</f>
        <v>4</v>
      </c>
      <c r="G144" s="858">
        <f>'기술자분류(측량)'!K119</f>
        <v>12</v>
      </c>
      <c r="H144" s="859"/>
      <c r="I144" s="309"/>
      <c r="J144" s="309"/>
      <c r="K144" s="310"/>
      <c r="L144" s="311"/>
      <c r="M144" s="877">
        <f>ROUNDDOWN('기술자분류(측량)'!N119/$D$144*$C$144,2)</f>
        <v>0</v>
      </c>
      <c r="N144" s="878">
        <f>ROUNDDOWN('기술자분류(측량)'!O119/$D$144*$C$144,2)</f>
        <v>0</v>
      </c>
      <c r="O144" s="878">
        <f>ROUNDDOWN('기술자분류(측량)'!P119/$D$144*$C$144,2)</f>
        <v>0</v>
      </c>
      <c r="P144" s="878">
        <f>ROUNDDOWN('기술자분류(측량)'!Q119/$D$144*$C$144,2)</f>
        <v>0</v>
      </c>
      <c r="Q144" s="878">
        <f>ROUNDDOWN('기술자분류(측량)'!R119/$D$144*$C$144,2)</f>
        <v>0</v>
      </c>
      <c r="R144" s="878">
        <f>ROUNDDOWN('기술자분류(측량)'!S119/$D$144*$C$144,2)</f>
        <v>0</v>
      </c>
      <c r="S144" s="861"/>
      <c r="T144" s="861"/>
      <c r="U144" s="861"/>
      <c r="V144" s="862"/>
      <c r="W144" s="863"/>
      <c r="X144" s="864"/>
      <c r="Y144" s="865" t="s">
        <v>309</v>
      </c>
      <c r="Z144" s="866"/>
      <c r="AA144" s="870"/>
      <c r="AB144" s="869"/>
    </row>
    <row r="145" spans="1:28" ht="22.5" hidden="1" customHeight="1">
      <c r="A145" s="907" t="s">
        <v>331</v>
      </c>
      <c r="B145" s="855"/>
      <c r="C145" s="856"/>
      <c r="D145" s="857"/>
      <c r="E145" s="858"/>
      <c r="F145" s="858"/>
      <c r="G145" s="858"/>
      <c r="H145" s="859"/>
      <c r="I145" s="309"/>
      <c r="J145" s="309"/>
      <c r="K145" s="310"/>
      <c r="L145" s="311"/>
      <c r="M145" s="860"/>
      <c r="N145" s="858"/>
      <c r="O145" s="858"/>
      <c r="P145" s="858"/>
      <c r="Q145" s="858"/>
      <c r="R145" s="858"/>
      <c r="S145" s="861"/>
      <c r="T145" s="861"/>
      <c r="U145" s="875"/>
      <c r="V145" s="862"/>
      <c r="W145" s="863"/>
      <c r="X145" s="864"/>
      <c r="Y145" s="865"/>
      <c r="Z145" s="866" t="s">
        <v>332</v>
      </c>
      <c r="AA145" s="870"/>
      <c r="AB145" s="869"/>
    </row>
    <row r="146" spans="1:28" ht="22.5" hidden="1" customHeight="1">
      <c r="A146" s="854" t="s">
        <v>333</v>
      </c>
      <c r="B146" s="855" t="s">
        <v>286</v>
      </c>
      <c r="C146" s="856"/>
      <c r="D146" s="857">
        <v>2</v>
      </c>
      <c r="E146" s="858">
        <f>'기술자분류(측량)'!I121</f>
        <v>5</v>
      </c>
      <c r="F146" s="858">
        <f>'기술자분류(측량)'!J121</f>
        <v>5</v>
      </c>
      <c r="G146" s="858">
        <f>'기술자분류(측량)'!K121</f>
        <v>4</v>
      </c>
      <c r="H146" s="859"/>
      <c r="I146" s="309"/>
      <c r="J146" s="309">
        <v>70</v>
      </c>
      <c r="K146" s="310"/>
      <c r="L146" s="311"/>
      <c r="M146" s="877">
        <f>ROUNDDOWN('기술자분류(측량)'!N121/$D$146*$C$146,2)</f>
        <v>0</v>
      </c>
      <c r="N146" s="878">
        <f>ROUNDDOWN('기술자분류(측량)'!O121/$D$146*$C$146,2)</f>
        <v>0</v>
      </c>
      <c r="O146" s="878">
        <f>ROUNDDOWN('기술자분류(측량)'!P121/$D$146*$C$146,2)</f>
        <v>0</v>
      </c>
      <c r="P146" s="878">
        <f>ROUNDDOWN('기술자분류(측량)'!Q121/$D$146*$C$146,2)</f>
        <v>0</v>
      </c>
      <c r="Q146" s="878">
        <f>ROUNDDOWN('기술자분류(측량)'!R121/$D$146*$C$146,2)</f>
        <v>0</v>
      </c>
      <c r="R146" s="878">
        <f>ROUNDDOWN('기술자분류(측량)'!S121/$D$146*$C$146,2)</f>
        <v>0</v>
      </c>
      <c r="S146" s="861"/>
      <c r="T146" s="861"/>
      <c r="U146" s="875">
        <f>J146/D146*C146</f>
        <v>0</v>
      </c>
      <c r="V146" s="862"/>
      <c r="W146" s="863"/>
      <c r="X146" s="864"/>
      <c r="Y146" s="865" t="s">
        <v>251</v>
      </c>
      <c r="Z146" s="909" t="s">
        <v>256</v>
      </c>
      <c r="AA146" s="870"/>
      <c r="AB146" s="869"/>
    </row>
    <row r="147" spans="1:28" ht="22.5" hidden="1" customHeight="1">
      <c r="A147" s="854" t="s">
        <v>334</v>
      </c>
      <c r="B147" s="855" t="s">
        <v>286</v>
      </c>
      <c r="C147" s="856"/>
      <c r="D147" s="857">
        <v>12</v>
      </c>
      <c r="E147" s="858">
        <f>'기술자분류(측량)'!I122</f>
        <v>7</v>
      </c>
      <c r="F147" s="858">
        <f>'기술자분류(측량)'!J122</f>
        <v>4</v>
      </c>
      <c r="G147" s="858">
        <f>'기술자분류(측량)'!K122</f>
        <v>3</v>
      </c>
      <c r="H147" s="859"/>
      <c r="I147" s="309"/>
      <c r="J147" s="309"/>
      <c r="K147" s="310"/>
      <c r="L147" s="311"/>
      <c r="M147" s="877">
        <f>ROUNDDOWN('기술자분류(측량)'!N122/$D$147*$C$147,2)</f>
        <v>0</v>
      </c>
      <c r="N147" s="878">
        <f>ROUNDDOWN('기술자분류(측량)'!O122/$D$147*$C$147,2)</f>
        <v>0</v>
      </c>
      <c r="O147" s="878">
        <f>ROUNDDOWN('기술자분류(측량)'!P122/$D$147*$C$147,2)</f>
        <v>0</v>
      </c>
      <c r="P147" s="878">
        <f>ROUNDDOWN('기술자분류(측량)'!Q122/$D$147*$C$147,2)</f>
        <v>0</v>
      </c>
      <c r="Q147" s="878">
        <f>ROUNDDOWN('기술자분류(측량)'!R122/$D$147*$C$147,2)</f>
        <v>0</v>
      </c>
      <c r="R147" s="878">
        <f>ROUNDDOWN('기술자분류(측량)'!S122/$D$147*$C$147,2)</f>
        <v>0</v>
      </c>
      <c r="S147" s="861"/>
      <c r="T147" s="861"/>
      <c r="U147" s="861"/>
      <c r="V147" s="862"/>
      <c r="W147" s="863"/>
      <c r="X147" s="864"/>
      <c r="Y147" s="865" t="s">
        <v>251</v>
      </c>
      <c r="Z147" s="866"/>
      <c r="AA147" s="870"/>
      <c r="AB147" s="869"/>
    </row>
    <row r="148" spans="1:28" ht="22.5" hidden="1" customHeight="1">
      <c r="A148" s="854" t="s">
        <v>335</v>
      </c>
      <c r="B148" s="855" t="s">
        <v>286</v>
      </c>
      <c r="C148" s="856"/>
      <c r="D148" s="857">
        <v>21.6</v>
      </c>
      <c r="E148" s="858">
        <f>'기술자분류(측량)'!I123</f>
        <v>4</v>
      </c>
      <c r="F148" s="858">
        <f>'기술자분류(측량)'!J123</f>
        <v>0</v>
      </c>
      <c r="G148" s="858">
        <f>'기술자분류(측량)'!K123</f>
        <v>1</v>
      </c>
      <c r="H148" s="859"/>
      <c r="I148" s="309"/>
      <c r="J148" s="309"/>
      <c r="K148" s="310"/>
      <c r="L148" s="311"/>
      <c r="M148" s="877">
        <f>ROUNDDOWN('기술자분류(측량)'!N123/$D$148*$C$148,2)</f>
        <v>0</v>
      </c>
      <c r="N148" s="878">
        <f>ROUNDDOWN('기술자분류(측량)'!O123/$D$148*$C$148,2)</f>
        <v>0</v>
      </c>
      <c r="O148" s="878">
        <f>ROUNDDOWN('기술자분류(측량)'!P123/$D$148*$C$148,2)</f>
        <v>0</v>
      </c>
      <c r="P148" s="878">
        <f>ROUNDDOWN('기술자분류(측량)'!Q123/$D$148*$C$148,2)</f>
        <v>0</v>
      </c>
      <c r="Q148" s="878">
        <f>ROUNDDOWN('기술자분류(측량)'!R123/$D$148*$C$148,2)</f>
        <v>0</v>
      </c>
      <c r="R148" s="878">
        <f>ROUNDDOWN('기술자분류(측량)'!S123/$D$148*$C$148,2)</f>
        <v>0</v>
      </c>
      <c r="S148" s="861"/>
      <c r="T148" s="861"/>
      <c r="U148" s="861"/>
      <c r="V148" s="862"/>
      <c r="W148" s="863"/>
      <c r="X148" s="864"/>
      <c r="Y148" s="865" t="s">
        <v>251</v>
      </c>
      <c r="Z148" s="866"/>
      <c r="AA148" s="870"/>
      <c r="AB148" s="869"/>
    </row>
    <row r="149" spans="1:28" ht="22.5" hidden="1" customHeight="1">
      <c r="A149" s="854" t="s">
        <v>336</v>
      </c>
      <c r="B149" s="855" t="s">
        <v>286</v>
      </c>
      <c r="C149" s="856"/>
      <c r="D149" s="857">
        <v>1</v>
      </c>
      <c r="E149" s="858">
        <f>'기술자분류(측량)'!I124</f>
        <v>6</v>
      </c>
      <c r="F149" s="858">
        <f>'기술자분류(측량)'!J124</f>
        <v>4</v>
      </c>
      <c r="G149" s="858">
        <f>'기술자분류(측량)'!K124</f>
        <v>4</v>
      </c>
      <c r="H149" s="859"/>
      <c r="I149" s="309"/>
      <c r="J149" s="309"/>
      <c r="K149" s="310"/>
      <c r="L149" s="311"/>
      <c r="M149" s="877">
        <f>ROUNDDOWN('기술자분류(측량)'!N124/$D$149*$C$149,2)</f>
        <v>0</v>
      </c>
      <c r="N149" s="878">
        <f>ROUNDDOWN('기술자분류(측량)'!O124/$D$149*$C$149,2)</f>
        <v>0</v>
      </c>
      <c r="O149" s="878">
        <f>ROUNDDOWN('기술자분류(측량)'!P124/$D$149*$C$149,2)</f>
        <v>0</v>
      </c>
      <c r="P149" s="878">
        <f>ROUNDDOWN('기술자분류(측량)'!Q124/$D$149*$C$149,2)</f>
        <v>0</v>
      </c>
      <c r="Q149" s="878">
        <f>ROUNDDOWN('기술자분류(측량)'!R124/$D$149*$C$149,2)</f>
        <v>0</v>
      </c>
      <c r="R149" s="878">
        <f>ROUNDDOWN('기술자분류(측량)'!S124/$D$149*$C$149,2)</f>
        <v>0</v>
      </c>
      <c r="S149" s="861"/>
      <c r="T149" s="861"/>
      <c r="U149" s="861"/>
      <c r="V149" s="862"/>
      <c r="W149" s="863"/>
      <c r="X149" s="864"/>
      <c r="Y149" s="865" t="s">
        <v>251</v>
      </c>
      <c r="Z149" s="909" t="s">
        <v>256</v>
      </c>
      <c r="AA149" s="870"/>
      <c r="AB149" s="869"/>
    </row>
    <row r="150" spans="1:28" ht="22.5" hidden="1" customHeight="1">
      <c r="A150" s="854" t="s">
        <v>337</v>
      </c>
      <c r="B150" s="855" t="s">
        <v>192</v>
      </c>
      <c r="C150" s="856"/>
      <c r="D150" s="857">
        <v>10</v>
      </c>
      <c r="E150" s="858">
        <f>'기술자분류(측량)'!I125</f>
        <v>3</v>
      </c>
      <c r="F150" s="858">
        <f>'기술자분류(측량)'!J125</f>
        <v>1</v>
      </c>
      <c r="G150" s="858">
        <f>'기술자분류(측량)'!K125</f>
        <v>2</v>
      </c>
      <c r="H150" s="859"/>
      <c r="I150" s="309"/>
      <c r="J150" s="309"/>
      <c r="K150" s="310"/>
      <c r="L150" s="311"/>
      <c r="M150" s="877">
        <f>ROUNDDOWN('기술자분류(측량)'!N125/$D$150*$C$150,2)</f>
        <v>0</v>
      </c>
      <c r="N150" s="878">
        <f>ROUNDDOWN('기술자분류(측량)'!O125/$D$150*$C$150,2)</f>
        <v>0</v>
      </c>
      <c r="O150" s="878">
        <f>ROUNDDOWN('기술자분류(측량)'!P125/$D$150*$C$150,2)</f>
        <v>0</v>
      </c>
      <c r="P150" s="878">
        <f>ROUNDDOWN('기술자분류(측량)'!Q125/$D$150*$C$150,2)</f>
        <v>0</v>
      </c>
      <c r="Q150" s="878">
        <f>ROUNDDOWN('기술자분류(측량)'!R125/$D$150*$C$150,2)</f>
        <v>0</v>
      </c>
      <c r="R150" s="878">
        <f>ROUNDDOWN('기술자분류(측량)'!S125/$D$150*$C$150,2)</f>
        <v>0</v>
      </c>
      <c r="S150" s="861"/>
      <c r="T150" s="861"/>
      <c r="U150" s="861"/>
      <c r="V150" s="862"/>
      <c r="W150" s="863"/>
      <c r="X150" s="864"/>
      <c r="Y150" s="865" t="s">
        <v>251</v>
      </c>
      <c r="Z150" s="909" t="s">
        <v>256</v>
      </c>
      <c r="AA150" s="870"/>
      <c r="AB150" s="869"/>
    </row>
    <row r="151" spans="1:28" ht="22.5" hidden="1" customHeight="1">
      <c r="A151" s="854" t="s">
        <v>338</v>
      </c>
      <c r="B151" s="855" t="s">
        <v>286</v>
      </c>
      <c r="C151" s="856"/>
      <c r="D151" s="857">
        <v>1</v>
      </c>
      <c r="E151" s="858">
        <f>'기술자분류(측량)'!I126</f>
        <v>6</v>
      </c>
      <c r="F151" s="858">
        <f>'기술자분류(측량)'!J126</f>
        <v>4</v>
      </c>
      <c r="G151" s="858">
        <f>'기술자분류(측량)'!K126</f>
        <v>4</v>
      </c>
      <c r="H151" s="859"/>
      <c r="I151" s="309"/>
      <c r="J151" s="309"/>
      <c r="K151" s="310"/>
      <c r="L151" s="311"/>
      <c r="M151" s="877">
        <f>ROUNDDOWN('기술자분류(측량)'!N126/$D$151*$C$151,2)</f>
        <v>0</v>
      </c>
      <c r="N151" s="878">
        <f>ROUNDDOWN('기술자분류(측량)'!O126/$D$151*$C$151,2)</f>
        <v>0</v>
      </c>
      <c r="O151" s="878">
        <f>ROUNDDOWN('기술자분류(측량)'!P126/$D$151*$C$151,2)</f>
        <v>0</v>
      </c>
      <c r="P151" s="878">
        <f>ROUNDDOWN('기술자분류(측량)'!Q126/$D$151*$C$151,2)</f>
        <v>0</v>
      </c>
      <c r="Q151" s="878">
        <f>ROUNDDOWN('기술자분류(측량)'!R126/$D$151*$C$151,2)</f>
        <v>0</v>
      </c>
      <c r="R151" s="878">
        <f>ROUNDDOWN('기술자분류(측량)'!S126/$D$151*$C$151,2)</f>
        <v>0</v>
      </c>
      <c r="S151" s="861"/>
      <c r="T151" s="861"/>
      <c r="U151" s="861"/>
      <c r="V151" s="862"/>
      <c r="W151" s="863"/>
      <c r="X151" s="864"/>
      <c r="Y151" s="865" t="s">
        <v>232</v>
      </c>
      <c r="Z151" s="909" t="s">
        <v>256</v>
      </c>
      <c r="AA151" s="870"/>
      <c r="AB151" s="869"/>
    </row>
    <row r="152" spans="1:28" ht="22.5" hidden="1" customHeight="1">
      <c r="A152" s="907" t="s">
        <v>339</v>
      </c>
      <c r="B152" s="855"/>
      <c r="C152" s="856"/>
      <c r="D152" s="857"/>
      <c r="E152" s="858"/>
      <c r="F152" s="858"/>
      <c r="G152" s="858"/>
      <c r="H152" s="859"/>
      <c r="I152" s="309"/>
      <c r="J152" s="309"/>
      <c r="K152" s="310"/>
      <c r="L152" s="311"/>
      <c r="M152" s="860"/>
      <c r="N152" s="858"/>
      <c r="O152" s="858"/>
      <c r="P152" s="858"/>
      <c r="Q152" s="858"/>
      <c r="R152" s="858"/>
      <c r="S152" s="861"/>
      <c r="T152" s="861"/>
      <c r="U152" s="861"/>
      <c r="V152" s="862"/>
      <c r="W152" s="863"/>
      <c r="X152" s="864"/>
      <c r="Y152" s="865"/>
      <c r="Z152" s="866" t="s">
        <v>340</v>
      </c>
      <c r="AA152" s="870"/>
      <c r="AB152" s="869"/>
    </row>
    <row r="153" spans="1:28" ht="22.5" hidden="1" customHeight="1">
      <c r="A153" s="854" t="s">
        <v>341</v>
      </c>
      <c r="B153" s="855" t="s">
        <v>286</v>
      </c>
      <c r="C153" s="856"/>
      <c r="D153" s="857">
        <v>2</v>
      </c>
      <c r="E153" s="858">
        <f>'기술자분류(측량)'!I128</f>
        <v>6</v>
      </c>
      <c r="F153" s="858">
        <f>'기술자분류(측량)'!J128</f>
        <v>8</v>
      </c>
      <c r="G153" s="858">
        <f>'기술자분류(측량)'!K128</f>
        <v>7</v>
      </c>
      <c r="H153" s="859"/>
      <c r="I153" s="309"/>
      <c r="J153" s="309">
        <v>20</v>
      </c>
      <c r="K153" s="310">
        <v>80</v>
      </c>
      <c r="L153" s="311"/>
      <c r="M153" s="877">
        <f>ROUNDDOWN('기술자분류(측량)'!N128/$D$153*$C$153,2)</f>
        <v>0</v>
      </c>
      <c r="N153" s="878">
        <f>ROUNDDOWN('기술자분류(측량)'!O128/$D$153*$C$153,2)</f>
        <v>0</v>
      </c>
      <c r="O153" s="878">
        <f>ROUNDDOWN('기술자분류(측량)'!P128/$D$153*$C$153,2)</f>
        <v>0</v>
      </c>
      <c r="P153" s="878">
        <f>ROUNDDOWN('기술자분류(측량)'!Q128/$D$153*$C$153,2)</f>
        <v>0</v>
      </c>
      <c r="Q153" s="878">
        <f>ROUNDDOWN('기술자분류(측량)'!R128/$D$153*$C$153,2)</f>
        <v>0</v>
      </c>
      <c r="R153" s="878">
        <f>ROUNDDOWN('기술자분류(측량)'!S128/$D$153*$C$153,2)</f>
        <v>0</v>
      </c>
      <c r="S153" s="861"/>
      <c r="T153" s="861"/>
      <c r="U153" s="875">
        <f>J153/D153*C153</f>
        <v>0</v>
      </c>
      <c r="V153" s="862">
        <f>K153/D153*C153</f>
        <v>0</v>
      </c>
      <c r="W153" s="863"/>
      <c r="X153" s="864"/>
      <c r="Y153" s="865" t="s">
        <v>232</v>
      </c>
      <c r="Z153" s="909" t="s">
        <v>256</v>
      </c>
      <c r="AA153" s="870"/>
      <c r="AB153" s="869"/>
    </row>
    <row r="154" spans="1:28" ht="22.5" hidden="1" customHeight="1">
      <c r="A154" s="907" t="s">
        <v>342</v>
      </c>
      <c r="B154" s="855"/>
      <c r="C154" s="856"/>
      <c r="D154" s="857"/>
      <c r="E154" s="858"/>
      <c r="F154" s="858"/>
      <c r="G154" s="858"/>
      <c r="H154" s="859"/>
      <c r="I154" s="309"/>
      <c r="J154" s="309"/>
      <c r="K154" s="310"/>
      <c r="L154" s="311"/>
      <c r="M154" s="860"/>
      <c r="N154" s="858"/>
      <c r="O154" s="858"/>
      <c r="P154" s="858"/>
      <c r="Q154" s="858"/>
      <c r="R154" s="858"/>
      <c r="S154" s="861"/>
      <c r="T154" s="861"/>
      <c r="U154" s="861"/>
      <c r="V154" s="862"/>
      <c r="W154" s="863"/>
      <c r="X154" s="864"/>
      <c r="Y154" s="865"/>
      <c r="Z154" s="866" t="s">
        <v>340</v>
      </c>
      <c r="AA154" s="870"/>
      <c r="AB154" s="869"/>
    </row>
    <row r="155" spans="1:28" ht="22.5" hidden="1" customHeight="1">
      <c r="A155" s="854" t="s">
        <v>343</v>
      </c>
      <c r="B155" s="855" t="s">
        <v>275</v>
      </c>
      <c r="C155" s="856"/>
      <c r="D155" s="857">
        <v>1</v>
      </c>
      <c r="E155" s="858">
        <f>'기술자분류(측량)'!I130</f>
        <v>1</v>
      </c>
      <c r="F155" s="858">
        <f>'기술자분류(측량)'!J130</f>
        <v>1</v>
      </c>
      <c r="G155" s="858">
        <f>'기술자분류(측량)'!K130</f>
        <v>0</v>
      </c>
      <c r="H155" s="859"/>
      <c r="I155" s="309"/>
      <c r="J155" s="309"/>
      <c r="K155" s="310"/>
      <c r="L155" s="311"/>
      <c r="M155" s="877">
        <f>ROUNDDOWN('기술자분류(측량)'!N130/$D$155*$C$155,2)</f>
        <v>0</v>
      </c>
      <c r="N155" s="878">
        <f>ROUNDDOWN('기술자분류(측량)'!O130/$D$155*$C$155,2)</f>
        <v>0</v>
      </c>
      <c r="O155" s="878">
        <f>ROUNDDOWN('기술자분류(측량)'!P130/$D$155*$C$155,2)</f>
        <v>0</v>
      </c>
      <c r="P155" s="878">
        <f>ROUNDDOWN('기술자분류(측량)'!Q130/$D$155*$C$155,2)</f>
        <v>0</v>
      </c>
      <c r="Q155" s="878">
        <f>ROUNDDOWN('기술자분류(측량)'!R130/$D$155*$C$155,2)</f>
        <v>0</v>
      </c>
      <c r="R155" s="878">
        <f>ROUNDDOWN('기술자분류(측량)'!S130/$D$155*$C$155,2)</f>
        <v>0</v>
      </c>
      <c r="S155" s="861"/>
      <c r="T155" s="861"/>
      <c r="U155" s="861"/>
      <c r="V155" s="862"/>
      <c r="W155" s="863"/>
      <c r="X155" s="864"/>
      <c r="Y155" s="865" t="s">
        <v>251</v>
      </c>
      <c r="Z155" s="866"/>
      <c r="AA155" s="870"/>
      <c r="AB155" s="869"/>
    </row>
    <row r="156" spans="1:28" ht="22.5" hidden="1" customHeight="1">
      <c r="A156" s="854" t="s">
        <v>344</v>
      </c>
      <c r="B156" s="855" t="s">
        <v>275</v>
      </c>
      <c r="C156" s="856"/>
      <c r="D156" s="857">
        <v>1</v>
      </c>
      <c r="E156" s="858">
        <f>'기술자분류(측량)'!I131</f>
        <v>3</v>
      </c>
      <c r="F156" s="858">
        <f>'기술자분류(측량)'!J131</f>
        <v>2</v>
      </c>
      <c r="G156" s="858">
        <f>'기술자분류(측량)'!K131</f>
        <v>2</v>
      </c>
      <c r="H156" s="859"/>
      <c r="I156" s="309"/>
      <c r="J156" s="309"/>
      <c r="K156" s="310"/>
      <c r="L156" s="311"/>
      <c r="M156" s="877">
        <f>ROUNDDOWN('기술자분류(측량)'!N131/$D156*$C156,2)</f>
        <v>0</v>
      </c>
      <c r="N156" s="878">
        <f>ROUNDDOWN('기술자분류(측량)'!O131/$D156*$C156,2)</f>
        <v>0</v>
      </c>
      <c r="O156" s="878">
        <f>ROUNDDOWN('기술자분류(측량)'!P131/$D156*$C156,2)</f>
        <v>0</v>
      </c>
      <c r="P156" s="878">
        <f>ROUNDDOWN('기술자분류(측량)'!Q131/$D156*$C156,2)</f>
        <v>0</v>
      </c>
      <c r="Q156" s="878">
        <f>ROUNDDOWN('기술자분류(측량)'!R131/$D156*$C156,2)</f>
        <v>0</v>
      </c>
      <c r="R156" s="878">
        <f>ROUNDDOWN('기술자분류(측량)'!S131/$D156*$C156,2)</f>
        <v>0</v>
      </c>
      <c r="S156" s="861"/>
      <c r="T156" s="861"/>
      <c r="U156" s="861"/>
      <c r="V156" s="862"/>
      <c r="W156" s="863"/>
      <c r="X156" s="864"/>
      <c r="Y156" s="865" t="s">
        <v>251</v>
      </c>
      <c r="Z156" s="909" t="s">
        <v>256</v>
      </c>
      <c r="AA156" s="870"/>
      <c r="AB156" s="869"/>
    </row>
    <row r="157" spans="1:28" ht="22.5" customHeight="1">
      <c r="A157" s="907" t="s">
        <v>345</v>
      </c>
      <c r="B157" s="855"/>
      <c r="C157" s="856"/>
      <c r="D157" s="857"/>
      <c r="E157" s="858"/>
      <c r="F157" s="858"/>
      <c r="G157" s="858"/>
      <c r="H157" s="859"/>
      <c r="I157" s="309"/>
      <c r="J157" s="309"/>
      <c r="K157" s="310"/>
      <c r="L157" s="311"/>
      <c r="M157" s="860"/>
      <c r="N157" s="858"/>
      <c r="O157" s="858"/>
      <c r="P157" s="858"/>
      <c r="Q157" s="858"/>
      <c r="R157" s="858"/>
      <c r="S157" s="861"/>
      <c r="T157" s="861"/>
      <c r="U157" s="861"/>
      <c r="V157" s="862"/>
      <c r="W157" s="863"/>
      <c r="X157" s="1094" t="s">
        <v>346</v>
      </c>
      <c r="Y157" s="1095"/>
      <c r="Z157" s="866"/>
      <c r="AA157" s="868"/>
    </row>
    <row r="158" spans="1:28" ht="22.5" hidden="1" customHeight="1">
      <c r="A158" s="854" t="s">
        <v>347</v>
      </c>
      <c r="B158" s="855" t="s">
        <v>286</v>
      </c>
      <c r="C158" s="856"/>
      <c r="D158" s="857">
        <v>12.8</v>
      </c>
      <c r="E158" s="858">
        <v>7</v>
      </c>
      <c r="F158" s="858">
        <v>4</v>
      </c>
      <c r="G158" s="858">
        <v>3</v>
      </c>
      <c r="H158" s="859"/>
      <c r="I158" s="309"/>
      <c r="J158" s="309"/>
      <c r="K158" s="310"/>
      <c r="L158" s="311"/>
      <c r="M158" s="878">
        <f>ROUNDDOWN('기술자분류(측량)'!N122/$D158*$C158,2)</f>
        <v>0</v>
      </c>
      <c r="N158" s="878">
        <f>ROUNDDOWN('기술자분류(측량)'!O122/$D158*$C158,2)</f>
        <v>0</v>
      </c>
      <c r="O158" s="878">
        <f>ROUNDDOWN('기술자분류(측량)'!P122/$D158*$C158,2)</f>
        <v>0</v>
      </c>
      <c r="P158" s="878">
        <f>ROUNDDOWN('기술자분류(측량)'!Q122/$D158*$C158,2)</f>
        <v>0</v>
      </c>
      <c r="Q158" s="878">
        <f>ROUNDDOWN('기술자분류(측량)'!R122/$D158*$C158,2)</f>
        <v>0</v>
      </c>
      <c r="R158" s="878">
        <f>ROUNDDOWN('기술자분류(측량)'!S122/$D158*$C158,2)</f>
        <v>0</v>
      </c>
      <c r="S158" s="861"/>
      <c r="T158" s="861"/>
      <c r="U158" s="861"/>
      <c r="V158" s="862"/>
      <c r="W158" s="863" t="s">
        <v>348</v>
      </c>
      <c r="X158" s="864"/>
      <c r="Y158" s="865" t="s">
        <v>251</v>
      </c>
      <c r="Z158" s="866" t="s">
        <v>349</v>
      </c>
    </row>
    <row r="159" spans="1:28" ht="22.5" customHeight="1">
      <c r="A159" s="854" t="s">
        <v>350</v>
      </c>
      <c r="B159" s="855" t="s">
        <v>351</v>
      </c>
      <c r="C159" s="856">
        <v>0</v>
      </c>
      <c r="D159" s="857">
        <v>1400</v>
      </c>
      <c r="E159" s="858">
        <v>1</v>
      </c>
      <c r="F159" s="858">
        <v>1</v>
      </c>
      <c r="G159" s="858"/>
      <c r="H159" s="859"/>
      <c r="I159" s="309"/>
      <c r="J159" s="309"/>
      <c r="K159" s="310"/>
      <c r="L159" s="311"/>
      <c r="M159" s="877">
        <f>ROUNDDOWN('기술자분류(측량)'!N157/$D$159*$C$159,2)</f>
        <v>0</v>
      </c>
      <c r="N159" s="878">
        <f>ROUNDDOWN('기술자분류(측량)'!O157/$D159*$C159,2)</f>
        <v>0</v>
      </c>
      <c r="O159" s="878">
        <f>ROUNDDOWN('기술자분류(측량)'!P157/$D159*$C159,2)</f>
        <v>0</v>
      </c>
      <c r="P159" s="878">
        <f>ROUNDDOWN('기술자분류(측량)'!Q157/$D159*$C159,2)</f>
        <v>0</v>
      </c>
      <c r="Q159" s="878">
        <f>ROUNDDOWN('기술자분류(측량)'!R157/$D159*$C159,2)</f>
        <v>0</v>
      </c>
      <c r="R159" s="878">
        <f>ROUNDDOWN('기술자분류(측량)'!S134/$D159*$C159,2)</f>
        <v>0</v>
      </c>
      <c r="S159" s="861"/>
      <c r="T159" s="861"/>
      <c r="U159" s="861"/>
      <c r="V159" s="862"/>
      <c r="W159" s="863"/>
      <c r="X159" s="864"/>
      <c r="Y159" s="865" t="s">
        <v>309</v>
      </c>
      <c r="Z159" s="866" t="s">
        <v>352</v>
      </c>
    </row>
    <row r="160" spans="1:28" ht="22.5" hidden="1" customHeight="1">
      <c r="A160" s="911" t="s">
        <v>353</v>
      </c>
      <c r="B160" s="855" t="s">
        <v>192</v>
      </c>
      <c r="C160" s="856"/>
      <c r="D160" s="857">
        <v>50</v>
      </c>
      <c r="E160" s="858">
        <f>'기술자분류(측량)'!I135</f>
        <v>1</v>
      </c>
      <c r="F160" s="858"/>
      <c r="G160" s="858"/>
      <c r="H160" s="859"/>
      <c r="I160" s="309"/>
      <c r="J160" s="309"/>
      <c r="K160" s="310"/>
      <c r="L160" s="311"/>
      <c r="M160" s="877">
        <f>ROUNDDOWN('기술자분류(측량)'!N135/$D160*$C160,2)</f>
        <v>0</v>
      </c>
      <c r="N160" s="878">
        <f>ROUNDDOWN('기술자분류(측량)'!O135/$D160*$C160,2)</f>
        <v>0</v>
      </c>
      <c r="O160" s="878">
        <f>ROUNDDOWN('기술자분류(측량)'!P135/$D160*$C160,2)</f>
        <v>0</v>
      </c>
      <c r="P160" s="878">
        <f>ROUNDDOWN('기술자분류(측량)'!Q135/$D160*$C160,2)</f>
        <v>0</v>
      </c>
      <c r="Q160" s="878">
        <f>ROUNDDOWN('기술자분류(측량)'!R135/$D160*$C160,2)</f>
        <v>0</v>
      </c>
      <c r="R160" s="878">
        <f>ROUNDDOWN('기술자분류(측량)'!S135/$D160*$C160,2)</f>
        <v>0</v>
      </c>
      <c r="S160" s="861"/>
      <c r="T160" s="861"/>
      <c r="U160" s="861"/>
      <c r="V160" s="862"/>
      <c r="W160" s="863"/>
      <c r="X160" s="864"/>
      <c r="Y160" s="865"/>
      <c r="Z160" s="866" t="s">
        <v>354</v>
      </c>
    </row>
    <row r="161" spans="1:26" ht="22.5" hidden="1" customHeight="1">
      <c r="A161" s="911" t="s">
        <v>355</v>
      </c>
      <c r="B161" s="855" t="s">
        <v>192</v>
      </c>
      <c r="C161" s="856">
        <v>0</v>
      </c>
      <c r="D161" s="857">
        <v>60</v>
      </c>
      <c r="E161" s="858">
        <f>'기술자분류(측량)'!I136</f>
        <v>1</v>
      </c>
      <c r="F161" s="858"/>
      <c r="G161" s="858"/>
      <c r="H161" s="859"/>
      <c r="I161" s="309"/>
      <c r="J161" s="309"/>
      <c r="K161" s="310"/>
      <c r="L161" s="311"/>
      <c r="M161" s="877">
        <f>ROUNDDOWN('기술자분류(측량)'!N136/$D161*$C161,2)</f>
        <v>0</v>
      </c>
      <c r="N161" s="878">
        <f>ROUNDDOWN('기술자분류(측량)'!O136/$D161*$C161,2)</f>
        <v>0</v>
      </c>
      <c r="O161" s="878">
        <f>ROUNDDOWN('기술자분류(측량)'!P136/$D161*$C161,2)</f>
        <v>0</v>
      </c>
      <c r="P161" s="878">
        <f>ROUNDDOWN('기술자분류(측량)'!Q136/$D161*$C161,2)</f>
        <v>0</v>
      </c>
      <c r="Q161" s="878">
        <f>ROUNDDOWN('기술자분류(측량)'!R136/$D161*$C161,2)</f>
        <v>0</v>
      </c>
      <c r="R161" s="878">
        <f>ROUNDDOWN('기술자분류(측량)'!S136/$D161*$C161,2)</f>
        <v>0</v>
      </c>
      <c r="S161" s="861"/>
      <c r="T161" s="861"/>
      <c r="U161" s="861"/>
      <c r="V161" s="862"/>
      <c r="W161" s="863"/>
      <c r="X161" s="864"/>
      <c r="Y161" s="865"/>
      <c r="Z161" s="866" t="s">
        <v>354</v>
      </c>
    </row>
    <row r="162" spans="1:26" ht="22.5" customHeight="1">
      <c r="A162" s="911" t="s">
        <v>356</v>
      </c>
      <c r="B162" s="855" t="s">
        <v>192</v>
      </c>
      <c r="C162" s="856">
        <f>C31*0.2</f>
        <v>0</v>
      </c>
      <c r="D162" s="857">
        <v>50</v>
      </c>
      <c r="E162" s="858">
        <f>'기술자분류(측량)'!I137</f>
        <v>1</v>
      </c>
      <c r="F162" s="858"/>
      <c r="G162" s="858"/>
      <c r="H162" s="859"/>
      <c r="I162" s="309"/>
      <c r="J162" s="309"/>
      <c r="K162" s="310"/>
      <c r="L162" s="311"/>
      <c r="M162" s="877">
        <f>ROUNDDOWN('기술자분류(측량)'!N137/$D162*$C162,2)</f>
        <v>0</v>
      </c>
      <c r="N162" s="878">
        <f>ROUNDDOWN('기술자분류(측량)'!O160/$D162*$C162,2)</f>
        <v>0</v>
      </c>
      <c r="O162" s="878">
        <f>ROUNDDOWN('기술자분류(측량)'!P160/$D162*$C162,2)</f>
        <v>0</v>
      </c>
      <c r="P162" s="878">
        <f>ROUNDDOWN('기술자분류(측량)'!Q160/$D162*$C162,2)</f>
        <v>0</v>
      </c>
      <c r="Q162" s="878">
        <f>ROUNDDOWN('기술자분류(측량)'!R160/$D162*$C162,2)</f>
        <v>0</v>
      </c>
      <c r="R162" s="878">
        <f>ROUNDDOWN('기술자분류(측량)'!S137/$D162*$C162,2)</f>
        <v>0</v>
      </c>
      <c r="S162" s="861"/>
      <c r="T162" s="861"/>
      <c r="U162" s="861"/>
      <c r="V162" s="862"/>
      <c r="W162" s="863"/>
      <c r="X162" s="864"/>
      <c r="Y162" s="865"/>
      <c r="Z162" s="866" t="s">
        <v>354</v>
      </c>
    </row>
    <row r="163" spans="1:26" ht="22.5" hidden="1" customHeight="1">
      <c r="A163" s="911" t="s">
        <v>357</v>
      </c>
      <c r="B163" s="855" t="s">
        <v>358</v>
      </c>
      <c r="C163" s="856"/>
      <c r="D163" s="857">
        <v>10</v>
      </c>
      <c r="E163" s="858">
        <f>'기술자분류(측량)'!I138</f>
        <v>1</v>
      </c>
      <c r="F163" s="858">
        <f>'기술자분류(측량)'!J138</f>
        <v>2</v>
      </c>
      <c r="G163" s="858"/>
      <c r="H163" s="859"/>
      <c r="I163" s="309"/>
      <c r="J163" s="309"/>
      <c r="K163" s="310"/>
      <c r="L163" s="311"/>
      <c r="M163" s="877">
        <f>ROUNDDOWN('기술자분류(측량)'!N138/$D163*$C163,2)</f>
        <v>0</v>
      </c>
      <c r="N163" s="878">
        <f>ROUNDDOWN('기술자분류(측량)'!O138/$D163*$C163,2)</f>
        <v>0</v>
      </c>
      <c r="O163" s="878">
        <f>ROUNDDOWN('기술자분류(측량)'!P138/$D163*$C163,2)</f>
        <v>0</v>
      </c>
      <c r="P163" s="878">
        <f>ROUNDDOWN('기술자분류(측량)'!Q138/$D163*$C163,2)</f>
        <v>0</v>
      </c>
      <c r="Q163" s="878">
        <f>ROUNDDOWN('기술자분류(측량)'!R138/$D163*$C163,2)</f>
        <v>0</v>
      </c>
      <c r="R163" s="878">
        <f>ROUNDDOWN('기술자분류(측량)'!S138/$D163*$C163,2)</f>
        <v>0</v>
      </c>
      <c r="S163" s="861"/>
      <c r="T163" s="861"/>
      <c r="U163" s="861"/>
      <c r="V163" s="862"/>
      <c r="W163" s="863"/>
      <c r="X163" s="864"/>
      <c r="Y163" s="865" t="s">
        <v>309</v>
      </c>
      <c r="Z163" s="866" t="s">
        <v>359</v>
      </c>
    </row>
    <row r="164" spans="1:26" ht="22.5" hidden="1" customHeight="1">
      <c r="A164" s="911" t="s">
        <v>360</v>
      </c>
      <c r="B164" s="855" t="s">
        <v>286</v>
      </c>
      <c r="C164" s="856"/>
      <c r="D164" s="857">
        <v>2</v>
      </c>
      <c r="E164" s="858">
        <f>'기술자분류(측량)'!I139</f>
        <v>1</v>
      </c>
      <c r="F164" s="858">
        <f>'기술자분류(측량)'!J139</f>
        <v>1</v>
      </c>
      <c r="G164" s="858"/>
      <c r="H164" s="859"/>
      <c r="I164" s="309"/>
      <c r="J164" s="309"/>
      <c r="K164" s="310"/>
      <c r="L164" s="311"/>
      <c r="M164" s="877">
        <f>ROUNDDOWN('기술자분류(측량)'!N139/$D164*$C164,2)</f>
        <v>0</v>
      </c>
      <c r="N164" s="878">
        <f>ROUNDDOWN('기술자분류(측량)'!O139/$D164*$C164,2)</f>
        <v>0</v>
      </c>
      <c r="O164" s="878">
        <f>ROUNDDOWN('기술자분류(측량)'!P139/$D164*$C164,2)</f>
        <v>0</v>
      </c>
      <c r="P164" s="878">
        <f>ROUNDDOWN('기술자분류(측량)'!Q139/$D164*$C164,2)</f>
        <v>0</v>
      </c>
      <c r="Q164" s="878">
        <f>ROUNDDOWN('기술자분류(측량)'!R139/$D164*$C164,2)</f>
        <v>0</v>
      </c>
      <c r="R164" s="878">
        <f>ROUNDDOWN('기술자분류(측량)'!S139/$D164*$C164,2)</f>
        <v>0</v>
      </c>
      <c r="S164" s="861"/>
      <c r="T164" s="861"/>
      <c r="U164" s="861"/>
      <c r="V164" s="862"/>
      <c r="W164" s="863"/>
      <c r="X164" s="864"/>
      <c r="Y164" s="865" t="s">
        <v>309</v>
      </c>
      <c r="Z164" s="866" t="s">
        <v>359</v>
      </c>
    </row>
    <row r="165" spans="1:26" ht="22.5" hidden="1" customHeight="1">
      <c r="A165" s="911" t="s">
        <v>361</v>
      </c>
      <c r="B165" s="855" t="s">
        <v>192</v>
      </c>
      <c r="C165" s="856"/>
      <c r="D165" s="857">
        <v>10</v>
      </c>
      <c r="E165" s="858">
        <f>'기술자분류(측량)'!I140</f>
        <v>1</v>
      </c>
      <c r="F165" s="858">
        <f>'기술자분류(측량)'!J140</f>
        <v>1</v>
      </c>
      <c r="G165" s="858"/>
      <c r="H165" s="859"/>
      <c r="I165" s="309"/>
      <c r="J165" s="309"/>
      <c r="K165" s="310"/>
      <c r="L165" s="311"/>
      <c r="M165" s="877">
        <f>ROUNDDOWN('기술자분류(측량)'!N140/$D165*$C165,2)</f>
        <v>0</v>
      </c>
      <c r="N165" s="878">
        <f>ROUNDDOWN('기술자분류(측량)'!O140/$D165*$C165,2)</f>
        <v>0</v>
      </c>
      <c r="O165" s="878">
        <f>ROUNDDOWN('기술자분류(측량)'!P140/$D165*$C165,2)</f>
        <v>0</v>
      </c>
      <c r="P165" s="878">
        <f>ROUNDDOWN('기술자분류(측량)'!Q140/$D165*$C165,2)</f>
        <v>0</v>
      </c>
      <c r="Q165" s="878">
        <f>ROUNDDOWN('기술자분류(측량)'!R140/$D165*$C165,2)</f>
        <v>0</v>
      </c>
      <c r="R165" s="878">
        <f>ROUNDDOWN('기술자분류(측량)'!S140/$D165*$C165,2)</f>
        <v>0</v>
      </c>
      <c r="S165" s="861"/>
      <c r="T165" s="861"/>
      <c r="U165" s="861"/>
      <c r="V165" s="862"/>
      <c r="W165" s="863"/>
      <c r="X165" s="864"/>
      <c r="Y165" s="865" t="s">
        <v>309</v>
      </c>
      <c r="Z165" s="866" t="s">
        <v>359</v>
      </c>
    </row>
    <row r="166" spans="1:26" ht="22.5" customHeight="1">
      <c r="A166" s="1096" t="s">
        <v>42</v>
      </c>
      <c r="B166" s="855"/>
      <c r="C166" s="856"/>
      <c r="D166" s="857"/>
      <c r="E166" s="858"/>
      <c r="F166" s="858"/>
      <c r="G166" s="858"/>
      <c r="H166" s="859"/>
      <c r="I166" s="309"/>
      <c r="J166" s="309"/>
      <c r="K166" s="310"/>
      <c r="L166" s="311"/>
      <c r="M166" s="857"/>
      <c r="N166" s="861"/>
      <c r="O166" s="861"/>
      <c r="P166" s="861"/>
      <c r="Q166" s="861"/>
      <c r="R166" s="861"/>
      <c r="S166" s="861"/>
      <c r="T166" s="861"/>
      <c r="U166" s="861"/>
      <c r="V166" s="862"/>
      <c r="W166" s="863"/>
      <c r="X166" s="1094"/>
      <c r="Y166" s="865"/>
      <c r="Z166" s="912"/>
    </row>
    <row r="167" spans="1:26" ht="22.5" customHeight="1">
      <c r="A167" s="1097"/>
      <c r="B167" s="913"/>
      <c r="C167" s="914"/>
      <c r="D167" s="915"/>
      <c r="E167" s="916"/>
      <c r="F167" s="916"/>
      <c r="G167" s="916"/>
      <c r="H167" s="917"/>
      <c r="I167" s="323"/>
      <c r="J167" s="323"/>
      <c r="K167" s="324"/>
      <c r="L167" s="918">
        <f t="shared" ref="L167:V167" si="2">SUM(L7:L166)</f>
        <v>0</v>
      </c>
      <c r="M167" s="919">
        <f t="shared" si="2"/>
        <v>0.05</v>
      </c>
      <c r="N167" s="916">
        <f t="shared" si="2"/>
        <v>0.23</v>
      </c>
      <c r="O167" s="916">
        <f t="shared" si="2"/>
        <v>0.23</v>
      </c>
      <c r="P167" s="916">
        <f t="shared" si="2"/>
        <v>0.22</v>
      </c>
      <c r="Q167" s="916">
        <f t="shared" si="2"/>
        <v>0.85</v>
      </c>
      <c r="R167" s="916">
        <f t="shared" si="2"/>
        <v>1.7</v>
      </c>
      <c r="S167" s="916">
        <f t="shared" si="2"/>
        <v>0</v>
      </c>
      <c r="T167" s="916">
        <f t="shared" si="2"/>
        <v>0</v>
      </c>
      <c r="U167" s="916">
        <f t="shared" si="2"/>
        <v>0</v>
      </c>
      <c r="V167" s="920">
        <f t="shared" si="2"/>
        <v>0</v>
      </c>
      <c r="W167" s="921"/>
      <c r="X167" s="1098"/>
      <c r="Y167" s="922"/>
      <c r="Z167" s="923"/>
    </row>
    <row r="168" spans="1:26" ht="22.5" customHeight="1">
      <c r="A168" s="924"/>
      <c r="B168" s="924"/>
      <c r="C168" s="925"/>
      <c r="D168" s="924"/>
      <c r="E168" s="924"/>
      <c r="F168" s="924"/>
      <c r="G168" s="924"/>
      <c r="H168" s="926"/>
      <c r="I168" s="926"/>
      <c r="J168" s="926"/>
      <c r="K168" s="926"/>
      <c r="L168" s="300"/>
      <c r="M168" s="834"/>
      <c r="N168" s="834"/>
      <c r="O168" s="834"/>
      <c r="P168" s="834"/>
      <c r="Q168" s="834"/>
      <c r="R168" s="834"/>
      <c r="S168" s="300"/>
      <c r="T168" s="300"/>
      <c r="U168" s="300"/>
      <c r="V168" s="300"/>
      <c r="W168" s="927"/>
      <c r="X168" s="834"/>
      <c r="Y168" s="867"/>
      <c r="Z168" s="867"/>
    </row>
    <row r="172" spans="1:26" ht="22.5" customHeight="1">
      <c r="A172" s="953"/>
      <c r="D172" s="953"/>
      <c r="F172" s="955"/>
      <c r="G172" s="953"/>
    </row>
    <row r="173" spans="1:26" ht="22.5" customHeight="1">
      <c r="A173" s="953"/>
      <c r="D173" s="953"/>
      <c r="F173" s="954"/>
    </row>
    <row r="174" spans="1:26" ht="22.5" customHeight="1">
      <c r="A174" s="953"/>
      <c r="D174" s="953"/>
      <c r="F174" s="954"/>
    </row>
  </sheetData>
  <mergeCells count="20">
    <mergeCell ref="A2:Y2"/>
    <mergeCell ref="A4:A6"/>
    <mergeCell ref="B4:B6"/>
    <mergeCell ref="C4:C6"/>
    <mergeCell ref="D4:K4"/>
    <mergeCell ref="L4:V4"/>
    <mergeCell ref="W4:W6"/>
    <mergeCell ref="X4:Z6"/>
    <mergeCell ref="D5:D6"/>
    <mergeCell ref="E5:E6"/>
    <mergeCell ref="S5:V5"/>
    <mergeCell ref="X157:Y157"/>
    <mergeCell ref="A166:A167"/>
    <mergeCell ref="X166:X167"/>
    <mergeCell ref="F5:F6"/>
    <mergeCell ref="G5:G6"/>
    <mergeCell ref="H5:K5"/>
    <mergeCell ref="L5:P5"/>
    <mergeCell ref="Q5:Q6"/>
    <mergeCell ref="R5:R6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67" fitToHeight="0" orientation="landscape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3F380-855D-467D-9F81-8F242C5F74B7}">
  <sheetPr>
    <tabColor rgb="FFFFFF00"/>
    <pageSetUpPr fitToPage="1"/>
  </sheetPr>
  <dimension ref="A2:T149"/>
  <sheetViews>
    <sheetView view="pageBreakPreview" zoomScale="85" zoomScaleNormal="100" zoomScaleSheetLayoutView="85" workbookViewId="0">
      <selection activeCell="C95" sqref="C95"/>
    </sheetView>
  </sheetViews>
  <sheetFormatPr defaultRowHeight="16.5"/>
  <cols>
    <col min="1" max="1" width="17" style="813" bestFit="1" customWidth="1"/>
    <col min="2" max="2" width="24.44140625" style="813" customWidth="1"/>
    <col min="3" max="3" width="6.44140625" style="813" customWidth="1"/>
    <col min="4" max="19" width="8.88671875" style="813"/>
    <col min="20" max="20" width="25.109375" style="813" customWidth="1"/>
    <col min="21" max="16384" width="8.88671875" style="814"/>
  </cols>
  <sheetData>
    <row r="2" spans="1:20">
      <c r="A2" s="815" t="s">
        <v>847</v>
      </c>
      <c r="B2" s="815"/>
      <c r="C2" s="815"/>
      <c r="D2" s="815"/>
      <c r="E2" s="815"/>
      <c r="F2" s="815"/>
      <c r="G2" s="816"/>
      <c r="H2" s="815"/>
      <c r="I2" s="816" t="s">
        <v>848</v>
      </c>
      <c r="J2" s="816"/>
      <c r="K2" s="816"/>
      <c r="L2" s="815"/>
      <c r="M2" s="815" t="s">
        <v>849</v>
      </c>
      <c r="N2" s="815"/>
    </row>
    <row r="3" spans="1:20">
      <c r="A3" s="1132" t="s">
        <v>850</v>
      </c>
      <c r="B3" s="817" t="s">
        <v>851</v>
      </c>
      <c r="C3" s="817" t="s">
        <v>852</v>
      </c>
      <c r="D3" s="817" t="s">
        <v>853</v>
      </c>
      <c r="E3" s="817" t="s">
        <v>854</v>
      </c>
      <c r="F3" s="817" t="s">
        <v>855</v>
      </c>
      <c r="G3" s="818" t="s">
        <v>856</v>
      </c>
      <c r="H3" s="819"/>
      <c r="I3" s="820" t="s">
        <v>857</v>
      </c>
      <c r="J3" s="821" t="s">
        <v>858</v>
      </c>
      <c r="K3" s="822" t="s">
        <v>859</v>
      </c>
      <c r="L3" s="823"/>
      <c r="M3" s="817" t="s">
        <v>852</v>
      </c>
      <c r="N3" s="824" t="s">
        <v>853</v>
      </c>
      <c r="O3" s="817" t="s">
        <v>854</v>
      </c>
      <c r="P3" s="817" t="s">
        <v>855</v>
      </c>
      <c r="Q3" s="825" t="s">
        <v>856</v>
      </c>
      <c r="R3" s="821" t="s">
        <v>858</v>
      </c>
      <c r="S3" s="822" t="s">
        <v>859</v>
      </c>
      <c r="T3" s="817" t="s">
        <v>860</v>
      </c>
    </row>
    <row r="4" spans="1:20">
      <c r="A4" s="1133"/>
      <c r="B4" s="817" t="s">
        <v>861</v>
      </c>
      <c r="C4" s="817"/>
      <c r="D4" s="817"/>
      <c r="E4" s="817">
        <v>1</v>
      </c>
      <c r="F4" s="817"/>
      <c r="G4" s="826"/>
      <c r="H4" s="819"/>
      <c r="I4" s="824">
        <v>0.1</v>
      </c>
      <c r="J4" s="817"/>
      <c r="K4" s="826"/>
      <c r="L4" s="823"/>
      <c r="M4" s="817"/>
      <c r="N4" s="824">
        <f>D4/SUM($D$4:$G$4)*$I$4</f>
        <v>0</v>
      </c>
      <c r="O4" s="824">
        <f>E4/SUM($D$4:$G$4)*$I$4</f>
        <v>0.1</v>
      </c>
      <c r="P4" s="824">
        <f>F4/SUM($D$4:$G$4)*$I$4</f>
        <v>0</v>
      </c>
      <c r="Q4" s="824">
        <f>G4/SUM($D$4:$G$4)*$I$4</f>
        <v>0</v>
      </c>
      <c r="R4" s="817"/>
      <c r="S4" s="826"/>
      <c r="T4" s="817" t="s">
        <v>862</v>
      </c>
    </row>
    <row r="5" spans="1:20">
      <c r="A5" s="1133"/>
      <c r="B5" s="817" t="s">
        <v>863</v>
      </c>
      <c r="C5" s="817"/>
      <c r="D5" s="817">
        <v>2</v>
      </c>
      <c r="E5" s="817">
        <v>8</v>
      </c>
      <c r="F5" s="817">
        <v>8</v>
      </c>
      <c r="G5" s="826">
        <v>8</v>
      </c>
      <c r="H5" s="819"/>
      <c r="I5" s="824">
        <v>0.9</v>
      </c>
      <c r="J5" s="817">
        <v>1</v>
      </c>
      <c r="K5" s="826">
        <v>2</v>
      </c>
      <c r="L5" s="823"/>
      <c r="M5" s="817"/>
      <c r="N5" s="824">
        <f>ROUND(D5/SUM($D$5:$G$5)*$I$5,2)</f>
        <v>7.0000000000000007E-2</v>
      </c>
      <c r="O5" s="824">
        <f>ROUND(E5/SUM($D$5:$G$5)*$I$5,2)</f>
        <v>0.28000000000000003</v>
      </c>
      <c r="P5" s="824">
        <f>ROUND(F5/SUM($D$5:$G$5)*$I$5,2)</f>
        <v>0.28000000000000003</v>
      </c>
      <c r="Q5" s="824">
        <f>I5-SUM(N5:P5)</f>
        <v>0.26999999999999991</v>
      </c>
      <c r="R5" s="817">
        <v>1</v>
      </c>
      <c r="S5" s="826">
        <v>2</v>
      </c>
      <c r="T5" s="817"/>
    </row>
    <row r="6" spans="1:20" hidden="1">
      <c r="A6" s="1132" t="s">
        <v>864</v>
      </c>
      <c r="B6" s="817" t="s">
        <v>851</v>
      </c>
      <c r="C6" s="817" t="s">
        <v>852</v>
      </c>
      <c r="D6" s="817" t="s">
        <v>853</v>
      </c>
      <c r="E6" s="817" t="s">
        <v>854</v>
      </c>
      <c r="F6" s="817" t="s">
        <v>855</v>
      </c>
      <c r="G6" s="827" t="s">
        <v>856</v>
      </c>
      <c r="H6" s="819"/>
      <c r="I6" s="824" t="s">
        <v>857</v>
      </c>
      <c r="J6" s="817" t="s">
        <v>858</v>
      </c>
      <c r="K6" s="826" t="s">
        <v>859</v>
      </c>
      <c r="L6" s="823"/>
      <c r="M6" s="817" t="s">
        <v>852</v>
      </c>
      <c r="N6" s="824" t="s">
        <v>853</v>
      </c>
      <c r="O6" s="817" t="s">
        <v>854</v>
      </c>
      <c r="P6" s="817" t="s">
        <v>855</v>
      </c>
      <c r="Q6" s="825" t="s">
        <v>856</v>
      </c>
      <c r="R6" s="817" t="s">
        <v>858</v>
      </c>
      <c r="S6" s="826" t="s">
        <v>859</v>
      </c>
      <c r="T6" s="817"/>
    </row>
    <row r="7" spans="1:20" hidden="1">
      <c r="A7" s="1133"/>
      <c r="B7" s="817" t="s">
        <v>861</v>
      </c>
      <c r="C7" s="817"/>
      <c r="D7" s="817">
        <v>5</v>
      </c>
      <c r="E7" s="817">
        <v>5</v>
      </c>
      <c r="F7" s="817">
        <v>5</v>
      </c>
      <c r="G7" s="826">
        <v>5</v>
      </c>
      <c r="H7" s="819"/>
      <c r="I7" s="824">
        <v>0.5</v>
      </c>
      <c r="J7" s="817"/>
      <c r="K7" s="826">
        <v>0.5</v>
      </c>
      <c r="L7" s="823"/>
      <c r="M7" s="817"/>
      <c r="N7" s="824">
        <f>ROUND(D7/SUM($D$7:$G$7)*$I$7,2)</f>
        <v>0.13</v>
      </c>
      <c r="O7" s="824">
        <f>ROUND(E7/SUM($D$7:$G$7)*$I$7,2)</f>
        <v>0.13</v>
      </c>
      <c r="P7" s="824">
        <f>ROUND(F7/SUM($D$7:$G$7)*$I$7,2)</f>
        <v>0.13</v>
      </c>
      <c r="Q7" s="824">
        <f>I7-SUM(N7:P7)</f>
        <v>0.10999999999999999</v>
      </c>
      <c r="R7" s="817"/>
      <c r="S7" s="826">
        <v>0.5</v>
      </c>
      <c r="T7" s="817" t="s">
        <v>865</v>
      </c>
    </row>
    <row r="8" spans="1:20" hidden="1">
      <c r="A8" s="1133"/>
      <c r="B8" s="817" t="s">
        <v>866</v>
      </c>
      <c r="C8" s="817"/>
      <c r="D8" s="817">
        <v>0</v>
      </c>
      <c r="E8" s="817">
        <v>5</v>
      </c>
      <c r="F8" s="817">
        <v>5</v>
      </c>
      <c r="G8" s="826">
        <v>5</v>
      </c>
      <c r="H8" s="819"/>
      <c r="I8" s="824">
        <v>0.3</v>
      </c>
      <c r="J8" s="817">
        <v>0.7</v>
      </c>
      <c r="K8" s="826">
        <v>0.5</v>
      </c>
      <c r="L8" s="823"/>
      <c r="M8" s="817"/>
      <c r="N8" s="824">
        <f>ROUND(D8/SUM($D$8:$G$8)*$I$8,2)</f>
        <v>0</v>
      </c>
      <c r="O8" s="824">
        <f>ROUND(E8/SUM($D$8:$G$8)*$I$8,2)</f>
        <v>0.1</v>
      </c>
      <c r="P8" s="824">
        <f>ROUND(F8/SUM($D$8:$G$8)*$I$8,2)</f>
        <v>0.1</v>
      </c>
      <c r="Q8" s="824">
        <f>I8-SUM(N8:P8)</f>
        <v>9.9999999999999978E-2</v>
      </c>
      <c r="R8" s="817">
        <v>0.7</v>
      </c>
      <c r="S8" s="826">
        <v>0.5</v>
      </c>
      <c r="T8" s="817"/>
    </row>
    <row r="9" spans="1:20" hidden="1">
      <c r="A9" s="1134"/>
      <c r="B9" s="817" t="s">
        <v>863</v>
      </c>
      <c r="C9" s="817"/>
      <c r="D9" s="817">
        <v>9</v>
      </c>
      <c r="E9" s="817">
        <v>15</v>
      </c>
      <c r="F9" s="817">
        <v>12</v>
      </c>
      <c r="G9" s="826">
        <v>24</v>
      </c>
      <c r="H9" s="819"/>
      <c r="I9" s="824">
        <v>1.4</v>
      </c>
      <c r="J9" s="817"/>
      <c r="K9" s="826">
        <v>2</v>
      </c>
      <c r="L9" s="823"/>
      <c r="M9" s="817"/>
      <c r="N9" s="824">
        <f>ROUND(D9/SUM($D$9:$G$9)*$I$9,2)</f>
        <v>0.21</v>
      </c>
      <c r="O9" s="824">
        <f>ROUND(E9/SUM($D$9:$G$9)*$I$9,2)</f>
        <v>0.35</v>
      </c>
      <c r="P9" s="824">
        <f>ROUND(F9/SUM($D$9:$G$9)*$I$9,2)</f>
        <v>0.28000000000000003</v>
      </c>
      <c r="Q9" s="824">
        <f>I9-SUM(N9:P9)</f>
        <v>0.55999999999999994</v>
      </c>
      <c r="R9" s="817"/>
      <c r="S9" s="826">
        <v>2</v>
      </c>
      <c r="T9" s="817"/>
    </row>
    <row r="10" spans="1:20" hidden="1">
      <c r="A10" s="1132" t="s">
        <v>867</v>
      </c>
      <c r="B10" s="817" t="s">
        <v>851</v>
      </c>
      <c r="C10" s="817" t="s">
        <v>852</v>
      </c>
      <c r="D10" s="817" t="s">
        <v>853</v>
      </c>
      <c r="E10" s="817" t="s">
        <v>854</v>
      </c>
      <c r="F10" s="817" t="s">
        <v>855</v>
      </c>
      <c r="G10" s="827" t="s">
        <v>856</v>
      </c>
      <c r="H10" s="819"/>
      <c r="I10" s="824" t="s">
        <v>857</v>
      </c>
      <c r="J10" s="817" t="s">
        <v>858</v>
      </c>
      <c r="K10" s="826" t="s">
        <v>859</v>
      </c>
      <c r="L10" s="823"/>
      <c r="M10" s="817" t="s">
        <v>852</v>
      </c>
      <c r="N10" s="824" t="s">
        <v>853</v>
      </c>
      <c r="O10" s="817" t="s">
        <v>854</v>
      </c>
      <c r="P10" s="817" t="s">
        <v>855</v>
      </c>
      <c r="Q10" s="825" t="s">
        <v>856</v>
      </c>
      <c r="R10" s="817" t="s">
        <v>858</v>
      </c>
      <c r="S10" s="826" t="s">
        <v>859</v>
      </c>
      <c r="T10" s="817"/>
    </row>
    <row r="11" spans="1:20" hidden="1">
      <c r="A11" s="1133"/>
      <c r="B11" s="817" t="s">
        <v>861</v>
      </c>
      <c r="C11" s="817"/>
      <c r="D11" s="817">
        <v>4</v>
      </c>
      <c r="E11" s="817">
        <v>4</v>
      </c>
      <c r="F11" s="817">
        <v>4</v>
      </c>
      <c r="G11" s="826">
        <v>4</v>
      </c>
      <c r="H11" s="819"/>
      <c r="I11" s="824">
        <v>0.4</v>
      </c>
      <c r="J11" s="817"/>
      <c r="K11" s="826">
        <v>0.4</v>
      </c>
      <c r="L11" s="823"/>
      <c r="M11" s="817"/>
      <c r="N11" s="824">
        <f>ROUND(D11/SUM($D$11:$G$11)*$I$11,2)</f>
        <v>0.1</v>
      </c>
      <c r="O11" s="824">
        <f>ROUND(E11/SUM($D$11:$G$11)*$I$11,2)</f>
        <v>0.1</v>
      </c>
      <c r="P11" s="824">
        <f>ROUND(F11/SUM($D$11:$G$11)*$I$11,2)</f>
        <v>0.1</v>
      </c>
      <c r="Q11" s="824">
        <f>I11-SUM(N11:P11)</f>
        <v>9.9999999999999978E-2</v>
      </c>
      <c r="R11" s="817"/>
      <c r="S11" s="826">
        <v>0.4</v>
      </c>
      <c r="T11" s="817" t="s">
        <v>868</v>
      </c>
    </row>
    <row r="12" spans="1:20" hidden="1">
      <c r="A12" s="1133"/>
      <c r="B12" s="817" t="s">
        <v>866</v>
      </c>
      <c r="C12" s="817"/>
      <c r="D12" s="817"/>
      <c r="E12" s="817">
        <v>4</v>
      </c>
      <c r="F12" s="817">
        <v>4</v>
      </c>
      <c r="G12" s="826">
        <v>4</v>
      </c>
      <c r="H12" s="819"/>
      <c r="I12" s="824">
        <v>0.2</v>
      </c>
      <c r="J12" s="817">
        <v>0.5</v>
      </c>
      <c r="K12" s="826">
        <v>0.4</v>
      </c>
      <c r="L12" s="823"/>
      <c r="M12" s="817"/>
      <c r="N12" s="824">
        <f>ROUND(D12/SUM($D$12:$G$12)*$I$12,2)</f>
        <v>0</v>
      </c>
      <c r="O12" s="824">
        <f>ROUND(E12/SUM($D$12:$G$12)*$I$12,2)</f>
        <v>7.0000000000000007E-2</v>
      </c>
      <c r="P12" s="824">
        <f>ROUND(F12/SUM($D$12:$G$12)*$I$12,2)</f>
        <v>7.0000000000000007E-2</v>
      </c>
      <c r="Q12" s="824">
        <f>I12-SUM(N12:P12)</f>
        <v>0.06</v>
      </c>
      <c r="R12" s="817">
        <v>0.5</v>
      </c>
      <c r="S12" s="826">
        <v>0.4</v>
      </c>
      <c r="T12" s="817"/>
    </row>
    <row r="13" spans="1:20" hidden="1">
      <c r="A13" s="1134"/>
      <c r="B13" s="817" t="s">
        <v>863</v>
      </c>
      <c r="C13" s="817"/>
      <c r="D13" s="817">
        <v>8</v>
      </c>
      <c r="E13" s="817">
        <v>10</v>
      </c>
      <c r="F13" s="817">
        <v>10</v>
      </c>
      <c r="G13" s="826">
        <v>20</v>
      </c>
      <c r="H13" s="819"/>
      <c r="I13" s="824">
        <v>1.2</v>
      </c>
      <c r="J13" s="817"/>
      <c r="K13" s="826">
        <v>1.7</v>
      </c>
      <c r="L13" s="823"/>
      <c r="M13" s="817"/>
      <c r="N13" s="824">
        <f>ROUND(D13/SUM($D$13:$G$13)*$I$13,2)</f>
        <v>0.2</v>
      </c>
      <c r="O13" s="824">
        <f>ROUND(E13/SUM($D$13:$G$13)*$I$13,2)</f>
        <v>0.25</v>
      </c>
      <c r="P13" s="824">
        <f>ROUND(F13/SUM($D$13:$G$13)*$I$13,2)</f>
        <v>0.25</v>
      </c>
      <c r="Q13" s="824">
        <f>I13-SUM(N13:P13)</f>
        <v>0.5</v>
      </c>
      <c r="R13" s="817"/>
      <c r="S13" s="826">
        <v>1.7</v>
      </c>
      <c r="T13" s="817"/>
    </row>
    <row r="14" spans="1:20" hidden="1">
      <c r="A14" s="1132" t="s">
        <v>869</v>
      </c>
      <c r="B14" s="817" t="s">
        <v>851</v>
      </c>
      <c r="C14" s="817" t="s">
        <v>852</v>
      </c>
      <c r="D14" s="817" t="s">
        <v>853</v>
      </c>
      <c r="E14" s="817" t="s">
        <v>854</v>
      </c>
      <c r="F14" s="817" t="s">
        <v>855</v>
      </c>
      <c r="G14" s="827" t="s">
        <v>856</v>
      </c>
      <c r="H14" s="819"/>
      <c r="I14" s="824" t="s">
        <v>857</v>
      </c>
      <c r="J14" s="817" t="s">
        <v>858</v>
      </c>
      <c r="K14" s="826" t="s">
        <v>859</v>
      </c>
      <c r="L14" s="823"/>
      <c r="M14" s="817" t="s">
        <v>852</v>
      </c>
      <c r="N14" s="824" t="s">
        <v>853</v>
      </c>
      <c r="O14" s="817" t="s">
        <v>854</v>
      </c>
      <c r="P14" s="817" t="s">
        <v>855</v>
      </c>
      <c r="Q14" s="825" t="s">
        <v>856</v>
      </c>
      <c r="R14" s="817" t="s">
        <v>858</v>
      </c>
      <c r="S14" s="826" t="s">
        <v>859</v>
      </c>
      <c r="T14" s="817"/>
    </row>
    <row r="15" spans="1:20" hidden="1">
      <c r="A15" s="1133"/>
      <c r="B15" s="817" t="s">
        <v>861</v>
      </c>
      <c r="C15" s="817"/>
      <c r="D15" s="817">
        <v>1.5</v>
      </c>
      <c r="E15" s="817">
        <v>2</v>
      </c>
      <c r="F15" s="817">
        <v>2</v>
      </c>
      <c r="G15" s="817">
        <v>2</v>
      </c>
      <c r="H15" s="819"/>
      <c r="I15" s="824">
        <v>0.1</v>
      </c>
      <c r="J15" s="817"/>
      <c r="K15" s="826">
        <v>0.1</v>
      </c>
      <c r="L15" s="823"/>
      <c r="M15" s="817"/>
      <c r="N15" s="824">
        <f>ROUND(D15/SUM($D$15:$G$15)*$I$15,2)</f>
        <v>0.02</v>
      </c>
      <c r="O15" s="824">
        <f>ROUND(E15/SUM($D$15:$G$15)*$I$15,2)</f>
        <v>0.03</v>
      </c>
      <c r="P15" s="824">
        <f>ROUND(F15/SUM($D$15:$G$15)*$I$15,2)</f>
        <v>0.03</v>
      </c>
      <c r="Q15" s="824">
        <f>I15-SUM(N15:P15)</f>
        <v>2.0000000000000004E-2</v>
      </c>
      <c r="R15" s="817"/>
      <c r="S15" s="826">
        <v>0.1</v>
      </c>
      <c r="T15" s="817" t="s">
        <v>870</v>
      </c>
    </row>
    <row r="16" spans="1:20" hidden="1">
      <c r="A16" s="1133"/>
      <c r="B16" s="817" t="s">
        <v>866</v>
      </c>
      <c r="C16" s="817"/>
      <c r="D16" s="817">
        <v>0</v>
      </c>
      <c r="E16" s="817">
        <v>2</v>
      </c>
      <c r="F16" s="817">
        <v>2</v>
      </c>
      <c r="G16" s="817">
        <v>2</v>
      </c>
      <c r="H16" s="819"/>
      <c r="I16" s="824">
        <v>0.1</v>
      </c>
      <c r="J16" s="817">
        <v>0.1</v>
      </c>
      <c r="K16" s="826">
        <v>0.1</v>
      </c>
      <c r="L16" s="823"/>
      <c r="M16" s="817"/>
      <c r="N16" s="824">
        <f>ROUND(D16/SUM($D$16:$G$16)*$I$16,2)</f>
        <v>0</v>
      </c>
      <c r="O16" s="824">
        <f>ROUND(E16/SUM($D$16:$G$16)*$I$16,2)</f>
        <v>0.03</v>
      </c>
      <c r="P16" s="824">
        <f>ROUND(F16/SUM($D$16:$G$16)*$I$16,2)</f>
        <v>0.03</v>
      </c>
      <c r="Q16" s="824">
        <f>I16-SUM(N16:P16)</f>
        <v>4.0000000000000008E-2</v>
      </c>
      <c r="R16" s="817">
        <v>0.1</v>
      </c>
      <c r="S16" s="826">
        <v>0.1</v>
      </c>
      <c r="T16" s="817"/>
    </row>
    <row r="17" spans="1:20" hidden="1">
      <c r="A17" s="1134"/>
      <c r="B17" s="817" t="s">
        <v>863</v>
      </c>
      <c r="C17" s="817"/>
      <c r="D17" s="817">
        <v>14</v>
      </c>
      <c r="E17" s="817">
        <v>14</v>
      </c>
      <c r="F17" s="817">
        <v>14</v>
      </c>
      <c r="G17" s="817">
        <v>28</v>
      </c>
      <c r="H17" s="819"/>
      <c r="I17" s="824">
        <v>0.7</v>
      </c>
      <c r="J17" s="817"/>
      <c r="K17" s="826">
        <v>1.1000000000000001</v>
      </c>
      <c r="L17" s="823"/>
      <c r="M17" s="817"/>
      <c r="N17" s="824">
        <f>ROUND(D17/SUM($D$17:$G$17)*$I$17,2)</f>
        <v>0.14000000000000001</v>
      </c>
      <c r="O17" s="824">
        <f>ROUND(E17/SUM($D$17:$G$17)*$I$17,2)</f>
        <v>0.14000000000000001</v>
      </c>
      <c r="P17" s="824">
        <f>ROUND(F17/SUM($D$17:$G$17)*$I$17,2)</f>
        <v>0.14000000000000001</v>
      </c>
      <c r="Q17" s="824">
        <f>I17-SUM(N17:P17)</f>
        <v>0.27999999999999992</v>
      </c>
      <c r="R17" s="817"/>
      <c r="S17" s="826">
        <v>1.1000000000000001</v>
      </c>
      <c r="T17" s="817"/>
    </row>
    <row r="18" spans="1:20" hidden="1">
      <c r="A18" s="1132" t="s">
        <v>871</v>
      </c>
      <c r="B18" s="817" t="s">
        <v>851</v>
      </c>
      <c r="C18" s="817" t="s">
        <v>852</v>
      </c>
      <c r="D18" s="817" t="s">
        <v>853</v>
      </c>
      <c r="E18" s="817" t="s">
        <v>854</v>
      </c>
      <c r="F18" s="817" t="s">
        <v>855</v>
      </c>
      <c r="G18" s="827" t="s">
        <v>856</v>
      </c>
      <c r="H18" s="819"/>
      <c r="I18" s="824" t="s">
        <v>857</v>
      </c>
      <c r="J18" s="817" t="s">
        <v>858</v>
      </c>
      <c r="K18" s="826" t="s">
        <v>859</v>
      </c>
      <c r="L18" s="823"/>
      <c r="M18" s="817" t="s">
        <v>852</v>
      </c>
      <c r="N18" s="824" t="s">
        <v>853</v>
      </c>
      <c r="O18" s="817" t="s">
        <v>854</v>
      </c>
      <c r="P18" s="817" t="s">
        <v>855</v>
      </c>
      <c r="Q18" s="825" t="s">
        <v>856</v>
      </c>
      <c r="R18" s="817" t="s">
        <v>858</v>
      </c>
      <c r="S18" s="826" t="s">
        <v>859</v>
      </c>
      <c r="T18" s="817"/>
    </row>
    <row r="19" spans="1:20" hidden="1">
      <c r="A19" s="1133"/>
      <c r="B19" s="817" t="s">
        <v>861</v>
      </c>
      <c r="C19" s="817"/>
      <c r="D19" s="817">
        <v>1.5</v>
      </c>
      <c r="E19" s="817">
        <v>3</v>
      </c>
      <c r="F19" s="817">
        <v>3</v>
      </c>
      <c r="G19" s="817"/>
      <c r="H19" s="819"/>
      <c r="I19" s="1147">
        <v>0.2</v>
      </c>
      <c r="J19" s="1132">
        <v>0.1</v>
      </c>
      <c r="K19" s="1144">
        <v>0.2</v>
      </c>
      <c r="L19" s="823"/>
      <c r="M19" s="1132"/>
      <c r="N19" s="1147">
        <f>ROUND(SUM(D19:D21)/SUM($D$19:$G$21)*$I$19,2)</f>
        <v>0.04</v>
      </c>
      <c r="O19" s="1132">
        <f>ROUND(SUM(E19:E21)/SUM($D$19:$G$21)*$I$19,2)</f>
        <v>0.04</v>
      </c>
      <c r="P19" s="1132">
        <f>ROUND(SUM(F19:F21)/SUM($D$19:$G$21)*$I$19,2)</f>
        <v>0.04</v>
      </c>
      <c r="Q19" s="1132">
        <f>I19-SUM(N19:P21)</f>
        <v>8.0000000000000016E-2</v>
      </c>
      <c r="R19" s="1132">
        <v>0.1</v>
      </c>
      <c r="S19" s="1144">
        <v>0.2</v>
      </c>
      <c r="T19" s="817" t="s">
        <v>872</v>
      </c>
    </row>
    <row r="20" spans="1:20" hidden="1">
      <c r="A20" s="1133"/>
      <c r="B20" s="817" t="s">
        <v>866</v>
      </c>
      <c r="C20" s="817"/>
      <c r="D20" s="817"/>
      <c r="E20" s="817"/>
      <c r="F20" s="817"/>
      <c r="G20" s="817"/>
      <c r="H20" s="819"/>
      <c r="I20" s="1150"/>
      <c r="J20" s="1133"/>
      <c r="K20" s="1149"/>
      <c r="L20" s="823"/>
      <c r="M20" s="1133"/>
      <c r="N20" s="1150"/>
      <c r="O20" s="1133"/>
      <c r="P20" s="1133"/>
      <c r="Q20" s="1133"/>
      <c r="R20" s="1133"/>
      <c r="S20" s="1149"/>
      <c r="T20" s="817"/>
    </row>
    <row r="21" spans="1:20" hidden="1">
      <c r="A21" s="1133"/>
      <c r="B21" s="828" t="s">
        <v>863</v>
      </c>
      <c r="C21" s="828"/>
      <c r="D21" s="828">
        <v>20</v>
      </c>
      <c r="E21" s="828">
        <v>20</v>
      </c>
      <c r="F21" s="828">
        <v>20</v>
      </c>
      <c r="G21" s="828">
        <v>40</v>
      </c>
      <c r="H21" s="819"/>
      <c r="I21" s="1150"/>
      <c r="J21" s="1133"/>
      <c r="K21" s="1149"/>
      <c r="L21" s="823"/>
      <c r="M21" s="1134"/>
      <c r="N21" s="1148"/>
      <c r="O21" s="1134"/>
      <c r="P21" s="1134"/>
      <c r="Q21" s="1134"/>
      <c r="R21" s="1133"/>
      <c r="S21" s="1149"/>
      <c r="T21" s="817"/>
    </row>
    <row r="22" spans="1:20" hidden="1">
      <c r="A22" s="1145" t="s">
        <v>873</v>
      </c>
      <c r="B22" s="817" t="s">
        <v>851</v>
      </c>
      <c r="C22" s="817" t="s">
        <v>852</v>
      </c>
      <c r="D22" s="817" t="s">
        <v>853</v>
      </c>
      <c r="E22" s="817" t="s">
        <v>854</v>
      </c>
      <c r="F22" s="817" t="s">
        <v>855</v>
      </c>
      <c r="G22" s="827" t="s">
        <v>856</v>
      </c>
      <c r="H22" s="819"/>
      <c r="I22" s="824" t="s">
        <v>857</v>
      </c>
      <c r="J22" s="817" t="s">
        <v>858</v>
      </c>
      <c r="K22" s="826" t="s">
        <v>859</v>
      </c>
      <c r="L22" s="823"/>
      <c r="M22" s="817" t="s">
        <v>852</v>
      </c>
      <c r="N22" s="824" t="s">
        <v>853</v>
      </c>
      <c r="O22" s="817" t="s">
        <v>854</v>
      </c>
      <c r="P22" s="817" t="s">
        <v>855</v>
      </c>
      <c r="Q22" s="825" t="s">
        <v>856</v>
      </c>
      <c r="R22" s="817" t="s">
        <v>858</v>
      </c>
      <c r="S22" s="826" t="s">
        <v>859</v>
      </c>
      <c r="T22" s="817"/>
    </row>
    <row r="23" spans="1:20" hidden="1">
      <c r="A23" s="1133"/>
      <c r="B23" s="825" t="s">
        <v>874</v>
      </c>
      <c r="C23" s="825"/>
      <c r="D23" s="817"/>
      <c r="E23" s="817">
        <v>1</v>
      </c>
      <c r="F23" s="817">
        <v>1</v>
      </c>
      <c r="G23" s="826"/>
      <c r="H23" s="819"/>
      <c r="I23" s="1146">
        <v>3</v>
      </c>
      <c r="J23" s="1137">
        <v>1</v>
      </c>
      <c r="K23" s="1143">
        <v>2</v>
      </c>
      <c r="L23" s="823"/>
      <c r="M23" s="1132"/>
      <c r="N23" s="1147">
        <f>ROUND(SUM(D23:D24)/SUM($D$23:$G$24)*$I$23,2)</f>
        <v>0</v>
      </c>
      <c r="O23" s="1132">
        <f>ROUND(SUM(E23:E24)/SUM($D$23:$G$24)*$I$23,2)</f>
        <v>1.04</v>
      </c>
      <c r="P23" s="1132">
        <f>ROUND(SUM(F23:F24)/SUM($D$23:$G$24)*$I$23,2)</f>
        <v>1.04</v>
      </c>
      <c r="Q23" s="1132">
        <f>I23-SUM(N23:P24)</f>
        <v>0.91999999999999993</v>
      </c>
      <c r="R23" s="1137">
        <v>1</v>
      </c>
      <c r="S23" s="1143">
        <v>2</v>
      </c>
      <c r="T23" s="817" t="s">
        <v>875</v>
      </c>
    </row>
    <row r="24" spans="1:20" hidden="1">
      <c r="A24" s="1134"/>
      <c r="B24" s="817" t="s">
        <v>876</v>
      </c>
      <c r="C24" s="817"/>
      <c r="D24" s="817"/>
      <c r="E24" s="817">
        <v>7</v>
      </c>
      <c r="F24" s="817">
        <v>7</v>
      </c>
      <c r="G24" s="826">
        <v>7</v>
      </c>
      <c r="H24" s="819"/>
      <c r="I24" s="1146"/>
      <c r="J24" s="1137"/>
      <c r="K24" s="1143"/>
      <c r="L24" s="823"/>
      <c r="M24" s="1134"/>
      <c r="N24" s="1148"/>
      <c r="O24" s="1134"/>
      <c r="P24" s="1134"/>
      <c r="Q24" s="1134"/>
      <c r="R24" s="1137"/>
      <c r="S24" s="1143"/>
      <c r="T24" s="817"/>
    </row>
    <row r="25" spans="1:20" hidden="1">
      <c r="A25" s="1145" t="s">
        <v>877</v>
      </c>
      <c r="B25" s="817" t="s">
        <v>851</v>
      </c>
      <c r="C25" s="817" t="s">
        <v>852</v>
      </c>
      <c r="D25" s="817" t="s">
        <v>853</v>
      </c>
      <c r="E25" s="817" t="s">
        <v>854</v>
      </c>
      <c r="F25" s="817" t="s">
        <v>855</v>
      </c>
      <c r="G25" s="827" t="s">
        <v>856</v>
      </c>
      <c r="H25" s="819"/>
      <c r="I25" s="824" t="s">
        <v>857</v>
      </c>
      <c r="J25" s="817" t="s">
        <v>858</v>
      </c>
      <c r="K25" s="826" t="s">
        <v>859</v>
      </c>
      <c r="L25" s="823"/>
      <c r="M25" s="817" t="s">
        <v>852</v>
      </c>
      <c r="N25" s="824" t="s">
        <v>853</v>
      </c>
      <c r="O25" s="817" t="s">
        <v>854</v>
      </c>
      <c r="P25" s="817" t="s">
        <v>855</v>
      </c>
      <c r="Q25" s="825" t="s">
        <v>856</v>
      </c>
      <c r="R25" s="817" t="s">
        <v>858</v>
      </c>
      <c r="S25" s="826" t="s">
        <v>859</v>
      </c>
      <c r="T25" s="817"/>
    </row>
    <row r="26" spans="1:20" hidden="1">
      <c r="A26" s="1133"/>
      <c r="B26" s="825" t="s">
        <v>874</v>
      </c>
      <c r="C26" s="825"/>
      <c r="D26" s="817"/>
      <c r="E26" s="817">
        <v>1</v>
      </c>
      <c r="F26" s="817">
        <v>1</v>
      </c>
      <c r="G26" s="826"/>
      <c r="H26" s="819"/>
      <c r="I26" s="1146">
        <v>3</v>
      </c>
      <c r="J26" s="1137">
        <v>1</v>
      </c>
      <c r="K26" s="1143">
        <v>2</v>
      </c>
      <c r="L26" s="823"/>
      <c r="M26" s="1132"/>
      <c r="N26" s="1147">
        <f>ROUND(SUM(D26:D27)/SUM($D$23:$G$24)*$I$23,2)</f>
        <v>0</v>
      </c>
      <c r="O26" s="1132">
        <f>ROUND(SUM(E26:E27)/SUM($D$23:$G$24)*$I$23,2)</f>
        <v>1.04</v>
      </c>
      <c r="P26" s="1132">
        <f>ROUND(SUM(F26:F27)/SUM($D$23:$G$24)*$I$23,2)</f>
        <v>1.04</v>
      </c>
      <c r="Q26" s="1132">
        <f>I26-SUM(N26:P27)</f>
        <v>0.91999999999999993</v>
      </c>
      <c r="R26" s="1137">
        <v>1</v>
      </c>
      <c r="S26" s="1143">
        <v>2</v>
      </c>
      <c r="T26" s="817" t="s">
        <v>875</v>
      </c>
    </row>
    <row r="27" spans="1:20" hidden="1">
      <c r="A27" s="1133"/>
      <c r="B27" s="828" t="s">
        <v>876</v>
      </c>
      <c r="C27" s="828"/>
      <c r="D27" s="828"/>
      <c r="E27" s="828">
        <v>7</v>
      </c>
      <c r="F27" s="828">
        <v>7</v>
      </c>
      <c r="G27" s="829">
        <v>7</v>
      </c>
      <c r="H27" s="819"/>
      <c r="I27" s="1147"/>
      <c r="J27" s="1132"/>
      <c r="K27" s="1144"/>
      <c r="L27" s="823"/>
      <c r="M27" s="1134"/>
      <c r="N27" s="1148"/>
      <c r="O27" s="1134"/>
      <c r="P27" s="1134"/>
      <c r="Q27" s="1134"/>
      <c r="R27" s="1132"/>
      <c r="S27" s="1144"/>
      <c r="T27" s="817"/>
    </row>
    <row r="28" spans="1:20" ht="16.5" customHeight="1">
      <c r="A28" s="1138" t="s">
        <v>878</v>
      </c>
      <c r="B28" s="817" t="s">
        <v>851</v>
      </c>
      <c r="C28" s="817" t="s">
        <v>852</v>
      </c>
      <c r="D28" s="817" t="s">
        <v>853</v>
      </c>
      <c r="E28" s="817" t="s">
        <v>854</v>
      </c>
      <c r="F28" s="817" t="s">
        <v>855</v>
      </c>
      <c r="G28" s="827" t="s">
        <v>856</v>
      </c>
      <c r="H28" s="819"/>
      <c r="I28" s="824" t="s">
        <v>857</v>
      </c>
      <c r="J28" s="817" t="s">
        <v>858</v>
      </c>
      <c r="K28" s="826" t="s">
        <v>859</v>
      </c>
      <c r="L28" s="823"/>
      <c r="M28" s="817" t="s">
        <v>852</v>
      </c>
      <c r="N28" s="824" t="s">
        <v>853</v>
      </c>
      <c r="O28" s="817" t="s">
        <v>854</v>
      </c>
      <c r="P28" s="817" t="s">
        <v>855</v>
      </c>
      <c r="Q28" s="825" t="s">
        <v>856</v>
      </c>
      <c r="R28" s="817" t="s">
        <v>858</v>
      </c>
      <c r="S28" s="826" t="s">
        <v>859</v>
      </c>
      <c r="T28" s="817"/>
    </row>
    <row r="29" spans="1:20">
      <c r="A29" s="1133"/>
      <c r="B29" s="817" t="s">
        <v>874</v>
      </c>
      <c r="C29" s="817"/>
      <c r="D29" s="817"/>
      <c r="E29" s="817">
        <v>1</v>
      </c>
      <c r="F29" s="817">
        <v>1</v>
      </c>
      <c r="G29" s="826"/>
      <c r="H29" s="819"/>
      <c r="I29" s="824"/>
      <c r="J29" s="817"/>
      <c r="K29" s="826"/>
      <c r="L29" s="823"/>
      <c r="M29" s="817"/>
      <c r="N29" s="824"/>
      <c r="O29" s="817"/>
      <c r="P29" s="817"/>
      <c r="Q29" s="817"/>
      <c r="R29" s="817"/>
      <c r="S29" s="826"/>
      <c r="T29" s="817" t="s">
        <v>879</v>
      </c>
    </row>
    <row r="30" spans="1:20">
      <c r="A30" s="1133"/>
      <c r="B30" s="817" t="s">
        <v>880</v>
      </c>
      <c r="C30" s="817"/>
      <c r="D30" s="817"/>
      <c r="E30" s="817">
        <v>7</v>
      </c>
      <c r="F30" s="817">
        <v>7</v>
      </c>
      <c r="G30" s="826">
        <v>7</v>
      </c>
      <c r="H30" s="819"/>
      <c r="I30" s="824">
        <v>2</v>
      </c>
      <c r="J30" s="817"/>
      <c r="K30" s="826">
        <v>2</v>
      </c>
      <c r="L30" s="823"/>
      <c r="M30" s="817"/>
      <c r="N30" s="824"/>
      <c r="O30" s="817">
        <f>ROUND(SUM(E29:E30)/SUM($E$29:$G$30)*$I$30,2)</f>
        <v>0.7</v>
      </c>
      <c r="P30" s="817">
        <f t="shared" ref="P30" si="0">ROUND(SUM(F29:F30)/SUM($E$29:$G$30)*$I$30,2)</f>
        <v>0.7</v>
      </c>
      <c r="Q30" s="824">
        <f>I30-SUM(N30:P30)</f>
        <v>0.60000000000000009</v>
      </c>
      <c r="R30" s="817"/>
      <c r="S30" s="826">
        <v>2</v>
      </c>
      <c r="T30" s="817"/>
    </row>
    <row r="31" spans="1:20">
      <c r="A31" s="1133"/>
      <c r="B31" s="817" t="s">
        <v>881</v>
      </c>
      <c r="C31" s="817"/>
      <c r="D31" s="817"/>
      <c r="E31" s="817">
        <v>7</v>
      </c>
      <c r="F31" s="817">
        <v>7</v>
      </c>
      <c r="G31" s="826">
        <v>7</v>
      </c>
      <c r="H31" s="819"/>
      <c r="I31" s="824">
        <v>3</v>
      </c>
      <c r="J31" s="817">
        <v>1</v>
      </c>
      <c r="K31" s="826">
        <v>2</v>
      </c>
      <c r="L31" s="823"/>
      <c r="M31" s="817"/>
      <c r="N31" s="824"/>
      <c r="O31" s="817">
        <f>ROUND(SUM(E29:E30)/SUM($E$29:$G$30)*$I$31,2)</f>
        <v>1.04</v>
      </c>
      <c r="P31" s="817">
        <f t="shared" ref="P31" si="1">ROUND(SUM(F29:F30)/SUM($E$29:$G$30)*$I$31,2)</f>
        <v>1.04</v>
      </c>
      <c r="Q31" s="824">
        <f>I31-SUM(N31:P31)</f>
        <v>0.91999999999999993</v>
      </c>
      <c r="R31" s="817">
        <v>1</v>
      </c>
      <c r="S31" s="826">
        <v>2</v>
      </c>
      <c r="T31" s="817"/>
    </row>
    <row r="32" spans="1:20">
      <c r="A32" s="1133"/>
      <c r="B32" s="828" t="s">
        <v>882</v>
      </c>
      <c r="C32" s="828"/>
      <c r="D32" s="828"/>
      <c r="E32" s="828">
        <v>7</v>
      </c>
      <c r="F32" s="828">
        <v>7</v>
      </c>
      <c r="G32" s="829">
        <v>7</v>
      </c>
      <c r="H32" s="819"/>
      <c r="I32" s="830">
        <v>2</v>
      </c>
      <c r="J32" s="828"/>
      <c r="K32" s="829">
        <v>2</v>
      </c>
      <c r="L32" s="823"/>
      <c r="M32" s="817"/>
      <c r="N32" s="830"/>
      <c r="O32" s="817">
        <v>0.7</v>
      </c>
      <c r="P32" s="817">
        <v>0.7</v>
      </c>
      <c r="Q32" s="824">
        <f>I32-SUM(N32:P32)</f>
        <v>0.60000000000000009</v>
      </c>
      <c r="R32" s="828"/>
      <c r="S32" s="829">
        <v>2</v>
      </c>
      <c r="T32" s="817"/>
    </row>
    <row r="33" spans="1:20">
      <c r="A33" s="1138" t="s">
        <v>883</v>
      </c>
      <c r="B33" s="817" t="s">
        <v>851</v>
      </c>
      <c r="C33" s="817" t="s">
        <v>852</v>
      </c>
      <c r="D33" s="817" t="s">
        <v>853</v>
      </c>
      <c r="E33" s="817" t="s">
        <v>854</v>
      </c>
      <c r="F33" s="817" t="s">
        <v>855</v>
      </c>
      <c r="G33" s="827" t="s">
        <v>856</v>
      </c>
      <c r="H33" s="819"/>
      <c r="I33" s="824" t="s">
        <v>857</v>
      </c>
      <c r="J33" s="817" t="s">
        <v>858</v>
      </c>
      <c r="K33" s="826" t="s">
        <v>859</v>
      </c>
      <c r="L33" s="823"/>
      <c r="M33" s="817" t="s">
        <v>852</v>
      </c>
      <c r="N33" s="824" t="s">
        <v>853</v>
      </c>
      <c r="O33" s="817" t="s">
        <v>854</v>
      </c>
      <c r="P33" s="817" t="s">
        <v>855</v>
      </c>
      <c r="Q33" s="825" t="s">
        <v>856</v>
      </c>
      <c r="R33" s="817" t="s">
        <v>858</v>
      </c>
      <c r="S33" s="826" t="s">
        <v>859</v>
      </c>
      <c r="T33" s="817"/>
    </row>
    <row r="34" spans="1:20">
      <c r="A34" s="1133"/>
      <c r="B34" s="817" t="s">
        <v>874</v>
      </c>
      <c r="C34" s="817"/>
      <c r="D34" s="817"/>
      <c r="E34" s="817">
        <v>1</v>
      </c>
      <c r="F34" s="817">
        <v>1</v>
      </c>
      <c r="G34" s="826"/>
      <c r="H34" s="819"/>
      <c r="I34" s="824"/>
      <c r="J34" s="817"/>
      <c r="K34" s="826"/>
      <c r="L34" s="823"/>
      <c r="M34" s="817"/>
      <c r="N34" s="824"/>
      <c r="O34" s="817"/>
      <c r="P34" s="817"/>
      <c r="Q34" s="817"/>
      <c r="R34" s="817"/>
      <c r="S34" s="826"/>
      <c r="T34" s="817" t="s">
        <v>879</v>
      </c>
    </row>
    <row r="35" spans="1:20">
      <c r="A35" s="1133"/>
      <c r="B35" s="817" t="s">
        <v>884</v>
      </c>
      <c r="C35" s="817"/>
      <c r="D35" s="817"/>
      <c r="E35" s="817">
        <v>7</v>
      </c>
      <c r="F35" s="817">
        <v>7</v>
      </c>
      <c r="G35" s="826">
        <v>7</v>
      </c>
      <c r="H35" s="819"/>
      <c r="I35" s="824">
        <v>1.8</v>
      </c>
      <c r="J35" s="817">
        <v>1</v>
      </c>
      <c r="K35" s="826">
        <v>2</v>
      </c>
      <c r="L35" s="823"/>
      <c r="M35" s="817"/>
      <c r="N35" s="824"/>
      <c r="O35" s="817">
        <f>ROUND(SUM(E34:E35)/SUM($E$34:$G$35)*$I$35,2)</f>
        <v>0.63</v>
      </c>
      <c r="P35" s="817">
        <f t="shared" ref="P35" si="2">ROUND(SUM(F34:F35)/SUM($E$34:$G$35)*$I$35,2)</f>
        <v>0.63</v>
      </c>
      <c r="Q35" s="824">
        <f>I35-SUM(N35:P35)</f>
        <v>0.54</v>
      </c>
      <c r="R35" s="817">
        <v>1</v>
      </c>
      <c r="S35" s="826">
        <v>2</v>
      </c>
      <c r="T35" s="817"/>
    </row>
    <row r="36" spans="1:20">
      <c r="A36" s="1133"/>
      <c r="B36" s="817" t="s">
        <v>885</v>
      </c>
      <c r="C36" s="817"/>
      <c r="D36" s="817"/>
      <c r="E36" s="817">
        <v>7</v>
      </c>
      <c r="F36" s="817">
        <v>7</v>
      </c>
      <c r="G36" s="826">
        <v>7</v>
      </c>
      <c r="H36" s="819"/>
      <c r="I36" s="824">
        <v>2.1</v>
      </c>
      <c r="J36" s="817">
        <v>1.2</v>
      </c>
      <c r="K36" s="826">
        <v>2.4</v>
      </c>
      <c r="L36" s="823"/>
      <c r="M36" s="817"/>
      <c r="O36" s="817">
        <f>ROUND(SUM(E34:E35)/SUM($E$34:$G$35)*$I$36,2)</f>
        <v>0.73</v>
      </c>
      <c r="P36" s="817">
        <f t="shared" ref="P36" si="3">ROUND(SUM(F34:F35)/SUM($E$34:$G$35)*$I$36,2)</f>
        <v>0.73</v>
      </c>
      <c r="Q36" s="824">
        <f>I36-SUM(N36:P36)</f>
        <v>0.64000000000000012</v>
      </c>
      <c r="R36" s="817">
        <v>1.2</v>
      </c>
      <c r="S36" s="826">
        <v>2.4</v>
      </c>
      <c r="T36" s="817"/>
    </row>
    <row r="37" spans="1:20">
      <c r="A37" s="1134"/>
      <c r="B37" s="817" t="s">
        <v>886</v>
      </c>
      <c r="C37" s="817"/>
      <c r="D37" s="817"/>
      <c r="E37" s="817">
        <v>7</v>
      </c>
      <c r="F37" s="817">
        <v>7</v>
      </c>
      <c r="G37" s="826">
        <v>7</v>
      </c>
      <c r="H37" s="819"/>
      <c r="I37" s="824">
        <v>3.6</v>
      </c>
      <c r="J37" s="817">
        <v>1</v>
      </c>
      <c r="K37" s="826">
        <v>4</v>
      </c>
      <c r="L37" s="823"/>
      <c r="M37" s="817"/>
      <c r="N37" s="824"/>
      <c r="O37" s="817">
        <f>ROUND(SUM(E34:E35)/SUM($E$34:$G$35)*$I$37,2)</f>
        <v>1.25</v>
      </c>
      <c r="P37" s="817">
        <f t="shared" ref="P37" si="4">ROUND(SUM(F34:F35)/SUM($E$34:$G$35)*$I$37,2)</f>
        <v>1.25</v>
      </c>
      <c r="Q37" s="824">
        <f>I37-SUM(N37:P37)</f>
        <v>1.1000000000000001</v>
      </c>
      <c r="R37" s="817">
        <v>1</v>
      </c>
      <c r="S37" s="826">
        <v>4</v>
      </c>
      <c r="T37" s="817"/>
    </row>
    <row r="38" spans="1:20" hidden="1">
      <c r="A38" s="1132" t="s">
        <v>887</v>
      </c>
      <c r="B38" s="817" t="s">
        <v>851</v>
      </c>
      <c r="C38" s="817" t="s">
        <v>852</v>
      </c>
      <c r="D38" s="817" t="s">
        <v>853</v>
      </c>
      <c r="E38" s="817" t="s">
        <v>854</v>
      </c>
      <c r="F38" s="817" t="s">
        <v>855</v>
      </c>
      <c r="G38" s="827" t="s">
        <v>856</v>
      </c>
      <c r="H38" s="819"/>
      <c r="I38" s="824" t="s">
        <v>857</v>
      </c>
      <c r="J38" s="817" t="s">
        <v>858</v>
      </c>
      <c r="K38" s="826" t="s">
        <v>859</v>
      </c>
      <c r="L38" s="823"/>
      <c r="M38" s="817" t="s">
        <v>852</v>
      </c>
      <c r="N38" s="824" t="s">
        <v>853</v>
      </c>
      <c r="O38" s="817" t="s">
        <v>854</v>
      </c>
      <c r="P38" s="817" t="s">
        <v>855</v>
      </c>
      <c r="Q38" s="825" t="s">
        <v>856</v>
      </c>
      <c r="R38" s="817" t="s">
        <v>858</v>
      </c>
      <c r="S38" s="826" t="s">
        <v>859</v>
      </c>
      <c r="T38" s="817"/>
    </row>
    <row r="39" spans="1:20" hidden="1">
      <c r="A39" s="1133"/>
      <c r="B39" s="817" t="s">
        <v>874</v>
      </c>
      <c r="C39" s="817"/>
      <c r="D39" s="817"/>
      <c r="E39" s="817">
        <v>1</v>
      </c>
      <c r="F39" s="817">
        <v>1</v>
      </c>
      <c r="G39" s="826"/>
      <c r="H39" s="819"/>
      <c r="I39" s="824"/>
      <c r="J39" s="817"/>
      <c r="K39" s="826"/>
      <c r="L39" s="823"/>
      <c r="M39" s="817"/>
      <c r="N39" s="824"/>
      <c r="O39" s="817"/>
      <c r="P39" s="817"/>
      <c r="Q39" s="817"/>
      <c r="R39" s="817"/>
      <c r="S39" s="826"/>
      <c r="T39" s="817" t="s">
        <v>875</v>
      </c>
    </row>
    <row r="40" spans="1:20" hidden="1">
      <c r="A40" s="1134"/>
      <c r="B40" s="817" t="s">
        <v>888</v>
      </c>
      <c r="C40" s="817"/>
      <c r="D40" s="817"/>
      <c r="E40" s="817">
        <v>7</v>
      </c>
      <c r="F40" s="817">
        <v>7</v>
      </c>
      <c r="G40" s="826">
        <v>7</v>
      </c>
      <c r="H40" s="819"/>
      <c r="I40" s="824">
        <v>1.1000000000000001</v>
      </c>
      <c r="J40" s="817">
        <v>0.6</v>
      </c>
      <c r="K40" s="826">
        <v>0.6</v>
      </c>
      <c r="L40" s="823"/>
      <c r="M40" s="817"/>
      <c r="N40" s="824"/>
      <c r="O40" s="817">
        <f>ROUND(SUM(E39:E40)/SUM($E$39:$G$40)*$I$40,2)</f>
        <v>0.38</v>
      </c>
      <c r="P40" s="817">
        <f t="shared" ref="P40" si="5">ROUND(SUM(F39:F40)/SUM($E$39:$G$40)*$I$40,2)</f>
        <v>0.38</v>
      </c>
      <c r="Q40" s="824">
        <f>I40-SUM(N40:P40)</f>
        <v>0.34000000000000008</v>
      </c>
      <c r="R40" s="817">
        <v>0.6</v>
      </c>
      <c r="S40" s="826">
        <v>0.6</v>
      </c>
      <c r="T40" s="817"/>
    </row>
    <row r="41" spans="1:20">
      <c r="A41" s="1142" t="s">
        <v>889</v>
      </c>
      <c r="B41" s="941" t="s">
        <v>851</v>
      </c>
      <c r="C41" s="941" t="s">
        <v>852</v>
      </c>
      <c r="D41" s="941" t="s">
        <v>853</v>
      </c>
      <c r="E41" s="941" t="s">
        <v>854</v>
      </c>
      <c r="F41" s="941" t="s">
        <v>855</v>
      </c>
      <c r="G41" s="942" t="s">
        <v>856</v>
      </c>
      <c r="H41" s="943"/>
      <c r="I41" s="944" t="s">
        <v>857</v>
      </c>
      <c r="J41" s="941" t="s">
        <v>858</v>
      </c>
      <c r="K41" s="945" t="s">
        <v>859</v>
      </c>
      <c r="L41" s="946"/>
      <c r="M41" s="941" t="s">
        <v>852</v>
      </c>
      <c r="N41" s="944" t="s">
        <v>853</v>
      </c>
      <c r="O41" s="941" t="s">
        <v>854</v>
      </c>
      <c r="P41" s="941" t="s">
        <v>855</v>
      </c>
      <c r="Q41" s="947" t="s">
        <v>856</v>
      </c>
      <c r="R41" s="941" t="s">
        <v>858</v>
      </c>
      <c r="S41" s="945" t="s">
        <v>859</v>
      </c>
      <c r="T41" s="941"/>
    </row>
    <row r="42" spans="1:20">
      <c r="A42" s="1140"/>
      <c r="B42" s="941" t="s">
        <v>890</v>
      </c>
      <c r="C42" s="941"/>
      <c r="D42" s="941">
        <v>2</v>
      </c>
      <c r="E42" s="941">
        <v>1</v>
      </c>
      <c r="F42" s="941">
        <v>2</v>
      </c>
      <c r="G42" s="945">
        <v>0</v>
      </c>
      <c r="H42" s="943"/>
      <c r="I42" s="944">
        <v>1</v>
      </c>
      <c r="J42" s="941"/>
      <c r="K42" s="945"/>
      <c r="L42" s="946"/>
      <c r="M42" s="941"/>
      <c r="N42" s="944">
        <f>ROUND(D42/SUM($D$42:$G$42)*$I$42,2)</f>
        <v>0.4</v>
      </c>
      <c r="O42" s="941">
        <f>ROUND(E42/SUM($D$42:$G$42)*$I$42,2)</f>
        <v>0.2</v>
      </c>
      <c r="P42" s="941">
        <f>ROUND(F42/SUM($D$42:$G$42)*$I$42,2)</f>
        <v>0.4</v>
      </c>
      <c r="Q42" s="944">
        <f t="shared" ref="Q42:Q47" si="6">I42-SUM(N42:P42)</f>
        <v>0</v>
      </c>
      <c r="R42" s="941"/>
      <c r="S42" s="945"/>
      <c r="T42" s="941" t="s">
        <v>891</v>
      </c>
    </row>
    <row r="43" spans="1:20">
      <c r="A43" s="1140"/>
      <c r="B43" s="941" t="s">
        <v>892</v>
      </c>
      <c r="C43" s="941"/>
      <c r="D43" s="941">
        <v>1</v>
      </c>
      <c r="E43" s="941">
        <v>1</v>
      </c>
      <c r="F43" s="941">
        <v>2</v>
      </c>
      <c r="G43" s="945">
        <v>2</v>
      </c>
      <c r="H43" s="943"/>
      <c r="I43" s="944">
        <v>1</v>
      </c>
      <c r="J43" s="941">
        <v>1</v>
      </c>
      <c r="K43" s="945">
        <v>1</v>
      </c>
      <c r="L43" s="946"/>
      <c r="M43" s="941"/>
      <c r="N43" s="944">
        <f>ROUND(D43/SUM($D$43:$G$43)*$I$43,2)</f>
        <v>0.17</v>
      </c>
      <c r="O43" s="941">
        <f>ROUND(E43/SUM($D$43:$G$43)*$I$43,2)</f>
        <v>0.17</v>
      </c>
      <c r="P43" s="941">
        <f>ROUND(F43/SUM($D$43:$G$43)*$I$43,2)</f>
        <v>0.33</v>
      </c>
      <c r="Q43" s="944">
        <f t="shared" si="6"/>
        <v>0.32999999999999996</v>
      </c>
      <c r="R43" s="941">
        <v>1</v>
      </c>
      <c r="S43" s="945">
        <v>1</v>
      </c>
      <c r="T43" s="941"/>
    </row>
    <row r="44" spans="1:20">
      <c r="A44" s="1140"/>
      <c r="B44" s="941" t="s">
        <v>893</v>
      </c>
      <c r="C44" s="941"/>
      <c r="D44" s="941">
        <v>1</v>
      </c>
      <c r="E44" s="941">
        <v>1</v>
      </c>
      <c r="F44" s="941">
        <v>1</v>
      </c>
      <c r="G44" s="945">
        <v>2</v>
      </c>
      <c r="H44" s="943"/>
      <c r="I44" s="944">
        <v>3</v>
      </c>
      <c r="J44" s="941">
        <v>2</v>
      </c>
      <c r="K44" s="945">
        <v>3</v>
      </c>
      <c r="L44" s="946"/>
      <c r="M44" s="941"/>
      <c r="N44" s="944">
        <f>ROUND(D44/SUM($D$44:$G$44)*$I$44,2)</f>
        <v>0.6</v>
      </c>
      <c r="O44" s="941">
        <f>ROUND(E44/SUM($D$44:$G$44)*$I$44,2)</f>
        <v>0.6</v>
      </c>
      <c r="P44" s="941">
        <f>ROUND(F44/SUM($D$44:$G$44)*$I$44,2)</f>
        <v>0.6</v>
      </c>
      <c r="Q44" s="944">
        <f t="shared" si="6"/>
        <v>1.2000000000000002</v>
      </c>
      <c r="R44" s="941">
        <v>2</v>
      </c>
      <c r="S44" s="945">
        <v>3</v>
      </c>
      <c r="T44" s="941"/>
    </row>
    <row r="45" spans="1:20">
      <c r="A45" s="1140"/>
      <c r="B45" s="941" t="s">
        <v>894</v>
      </c>
      <c r="C45" s="941"/>
      <c r="D45" s="941">
        <v>0</v>
      </c>
      <c r="E45" s="941">
        <v>1</v>
      </c>
      <c r="F45" s="941">
        <v>1</v>
      </c>
      <c r="G45" s="945">
        <v>2</v>
      </c>
      <c r="H45" s="943"/>
      <c r="I45" s="944">
        <v>1</v>
      </c>
      <c r="J45" s="941"/>
      <c r="K45" s="945">
        <v>1</v>
      </c>
      <c r="L45" s="946"/>
      <c r="M45" s="941"/>
      <c r="N45" s="944">
        <f>ROUND(D45/SUM($D$45:$G$45)*$I$45,2)</f>
        <v>0</v>
      </c>
      <c r="O45" s="941">
        <f>ROUND(E45/SUM($D$45:$G$45)*$I$45,2)</f>
        <v>0.25</v>
      </c>
      <c r="P45" s="941">
        <f>ROUND(F45/SUM($D$45:$G$45)*$I$45,2)</f>
        <v>0.25</v>
      </c>
      <c r="Q45" s="944">
        <f t="shared" si="6"/>
        <v>0.5</v>
      </c>
      <c r="R45" s="941"/>
      <c r="S45" s="945">
        <v>1</v>
      </c>
      <c r="T45" s="941"/>
    </row>
    <row r="46" spans="1:20">
      <c r="A46" s="1140"/>
      <c r="B46" s="941" t="s">
        <v>895</v>
      </c>
      <c r="C46" s="941"/>
      <c r="D46" s="941">
        <v>0</v>
      </c>
      <c r="E46" s="941">
        <v>1</v>
      </c>
      <c r="F46" s="941">
        <v>1</v>
      </c>
      <c r="G46" s="945">
        <v>2</v>
      </c>
      <c r="H46" s="943"/>
      <c r="I46" s="944">
        <v>2</v>
      </c>
      <c r="J46" s="941"/>
      <c r="K46" s="945">
        <v>2</v>
      </c>
      <c r="L46" s="946"/>
      <c r="M46" s="941"/>
      <c r="N46" s="944">
        <f>ROUND(D46/SUM($D$46:$G$46)*$I$46,2)</f>
        <v>0</v>
      </c>
      <c r="O46" s="941">
        <f>ROUND(E46/SUM($D$46:$G$46)*$I$46,2)</f>
        <v>0.5</v>
      </c>
      <c r="P46" s="941">
        <f>ROUND(F46/SUM($D$46:$G$46)*$I$46,2)</f>
        <v>0.5</v>
      </c>
      <c r="Q46" s="944">
        <f t="shared" si="6"/>
        <v>1</v>
      </c>
      <c r="R46" s="941"/>
      <c r="S46" s="945">
        <v>2</v>
      </c>
      <c r="T46" s="941"/>
    </row>
    <row r="47" spans="1:20">
      <c r="A47" s="1141"/>
      <c r="B47" s="941" t="s">
        <v>896</v>
      </c>
      <c r="C47" s="941"/>
      <c r="D47" s="941">
        <v>0</v>
      </c>
      <c r="E47" s="941">
        <v>1</v>
      </c>
      <c r="F47" s="941">
        <v>1</v>
      </c>
      <c r="G47" s="945">
        <v>2</v>
      </c>
      <c r="H47" s="943"/>
      <c r="I47" s="944">
        <v>2</v>
      </c>
      <c r="J47" s="941"/>
      <c r="K47" s="945">
        <v>2</v>
      </c>
      <c r="L47" s="946"/>
      <c r="M47" s="941"/>
      <c r="N47" s="944">
        <f>ROUND(D47/SUM($D$47:$G$47)*$I$47,2)</f>
        <v>0</v>
      </c>
      <c r="O47" s="941">
        <f>ROUND(E47/SUM($D$47:$G$47)*$I$47,2)</f>
        <v>0.5</v>
      </c>
      <c r="P47" s="941">
        <f>ROUND(F47/SUM($D$47:$G$47)*$I$47,2)</f>
        <v>0.5</v>
      </c>
      <c r="Q47" s="944">
        <f t="shared" si="6"/>
        <v>1</v>
      </c>
      <c r="R47" s="941"/>
      <c r="S47" s="945">
        <v>2</v>
      </c>
      <c r="T47" s="941"/>
    </row>
    <row r="48" spans="1:20" hidden="1">
      <c r="A48" s="1138" t="s">
        <v>897</v>
      </c>
      <c r="B48" s="817" t="s">
        <v>851</v>
      </c>
      <c r="C48" s="817" t="s">
        <v>852</v>
      </c>
      <c r="D48" s="817" t="s">
        <v>853</v>
      </c>
      <c r="E48" s="817" t="s">
        <v>854</v>
      </c>
      <c r="F48" s="817" t="s">
        <v>855</v>
      </c>
      <c r="G48" s="827" t="s">
        <v>856</v>
      </c>
      <c r="H48" s="819"/>
      <c r="I48" s="824" t="s">
        <v>857</v>
      </c>
      <c r="J48" s="817" t="s">
        <v>858</v>
      </c>
      <c r="K48" s="826" t="s">
        <v>859</v>
      </c>
      <c r="L48" s="823"/>
      <c r="M48" s="817" t="s">
        <v>852</v>
      </c>
      <c r="N48" s="824" t="s">
        <v>853</v>
      </c>
      <c r="O48" s="817" t="s">
        <v>854</v>
      </c>
      <c r="P48" s="817" t="s">
        <v>855</v>
      </c>
      <c r="Q48" s="825" t="s">
        <v>856</v>
      </c>
      <c r="R48" s="817" t="s">
        <v>858</v>
      </c>
      <c r="S48" s="826" t="s">
        <v>859</v>
      </c>
      <c r="T48" s="817"/>
    </row>
    <row r="49" spans="1:20" hidden="1">
      <c r="A49" s="1133"/>
      <c r="B49" s="817" t="s">
        <v>890</v>
      </c>
      <c r="C49" s="817"/>
      <c r="D49" s="817">
        <v>2</v>
      </c>
      <c r="E49" s="817">
        <v>1</v>
      </c>
      <c r="F49" s="817">
        <v>2</v>
      </c>
      <c r="G49" s="826">
        <v>0</v>
      </c>
      <c r="H49" s="819"/>
      <c r="I49" s="824">
        <v>1</v>
      </c>
      <c r="J49" s="817"/>
      <c r="K49" s="826"/>
      <c r="L49" s="823"/>
      <c r="M49" s="817"/>
      <c r="N49" s="824">
        <f>ROUND(D49/SUM($D$49:$G$49)*$I$49,2)</f>
        <v>0.4</v>
      </c>
      <c r="O49" s="817">
        <f>ROUND(E49/SUM($D$49:$G$49)*$I$49,2)</f>
        <v>0.2</v>
      </c>
      <c r="P49" s="817">
        <f>ROUND(F49/SUM($D$49:$G$49)*$I$49,2)</f>
        <v>0.4</v>
      </c>
      <c r="Q49" s="824">
        <f t="shared" ref="Q49:Q55" si="7">I49-SUM(N49:P49)</f>
        <v>0</v>
      </c>
      <c r="R49" s="817"/>
      <c r="S49" s="826"/>
      <c r="T49" s="817" t="s">
        <v>898</v>
      </c>
    </row>
    <row r="50" spans="1:20" hidden="1">
      <c r="A50" s="1133"/>
      <c r="B50" s="817" t="s">
        <v>892</v>
      </c>
      <c r="C50" s="817"/>
      <c r="D50" s="817">
        <v>1</v>
      </c>
      <c r="E50" s="817">
        <v>1</v>
      </c>
      <c r="F50" s="817">
        <v>2</v>
      </c>
      <c r="G50" s="826">
        <v>2</v>
      </c>
      <c r="H50" s="819"/>
      <c r="I50" s="824">
        <v>1</v>
      </c>
      <c r="J50" s="817">
        <v>1</v>
      </c>
      <c r="K50" s="826">
        <v>1</v>
      </c>
      <c r="L50" s="823"/>
      <c r="M50" s="817"/>
      <c r="N50" s="824">
        <f>ROUND(D50/SUM($D$50:$G$50)*$I$50,2)</f>
        <v>0.17</v>
      </c>
      <c r="O50" s="817">
        <f>ROUND(E50/SUM($D$50:$G$50)*$I$50,2)</f>
        <v>0.17</v>
      </c>
      <c r="P50" s="817">
        <f>ROUND(F50/SUM($D$50:$G$50)*$I$50,2)</f>
        <v>0.33</v>
      </c>
      <c r="Q50" s="824">
        <f t="shared" si="7"/>
        <v>0.32999999999999996</v>
      </c>
      <c r="R50" s="817">
        <v>1</v>
      </c>
      <c r="S50" s="826">
        <v>1</v>
      </c>
      <c r="T50" s="817" t="s">
        <v>899</v>
      </c>
    </row>
    <row r="51" spans="1:20" hidden="1">
      <c r="A51" s="1133"/>
      <c r="B51" s="817"/>
      <c r="C51" s="817"/>
      <c r="D51" s="817">
        <v>1</v>
      </c>
      <c r="E51" s="817">
        <v>1</v>
      </c>
      <c r="F51" s="817">
        <v>2</v>
      </c>
      <c r="G51" s="826">
        <v>2</v>
      </c>
      <c r="H51" s="819"/>
      <c r="I51" s="824">
        <v>2</v>
      </c>
      <c r="J51" s="817">
        <v>2</v>
      </c>
      <c r="K51" s="826">
        <v>1</v>
      </c>
      <c r="L51" s="823"/>
      <c r="M51" s="817"/>
      <c r="N51" s="824">
        <f>ROUND(D51/SUM($D$51:$G$51)*$I$51,2)</f>
        <v>0.33</v>
      </c>
      <c r="O51" s="817">
        <f>ROUND(E51/SUM($D$51:$G$51)*$I$51,2)</f>
        <v>0.33</v>
      </c>
      <c r="P51" s="817">
        <f>ROUND(F51/SUM($D$51:$G$51)*$I$51,2)</f>
        <v>0.67</v>
      </c>
      <c r="Q51" s="824">
        <f t="shared" si="7"/>
        <v>0.66999999999999993</v>
      </c>
      <c r="R51" s="817">
        <v>2</v>
      </c>
      <c r="S51" s="826">
        <v>1</v>
      </c>
      <c r="T51" s="817" t="s">
        <v>900</v>
      </c>
    </row>
    <row r="52" spans="1:20" hidden="1">
      <c r="A52" s="1133"/>
      <c r="B52" s="817" t="s">
        <v>893</v>
      </c>
      <c r="C52" s="817"/>
      <c r="D52" s="817">
        <v>1</v>
      </c>
      <c r="E52" s="817">
        <v>1</v>
      </c>
      <c r="F52" s="817">
        <v>1</v>
      </c>
      <c r="G52" s="826">
        <v>2</v>
      </c>
      <c r="H52" s="819"/>
      <c r="I52" s="824">
        <v>3</v>
      </c>
      <c r="J52" s="817">
        <v>3</v>
      </c>
      <c r="K52" s="826">
        <v>3</v>
      </c>
      <c r="L52" s="823"/>
      <c r="M52" s="817"/>
      <c r="N52" s="824">
        <f>ROUND(D52/SUM($D$52:$G$52)*$I$52,2)</f>
        <v>0.6</v>
      </c>
      <c r="O52" s="817">
        <f>ROUND(E52/SUM($D$52:$G$52)*$I$52,2)</f>
        <v>0.6</v>
      </c>
      <c r="P52" s="817">
        <f>ROUND(F52/SUM($D$52:$G$52)*$I$52,2)</f>
        <v>0.6</v>
      </c>
      <c r="Q52" s="824">
        <f t="shared" si="7"/>
        <v>1.2000000000000002</v>
      </c>
      <c r="R52" s="817">
        <v>3</v>
      </c>
      <c r="S52" s="826">
        <v>3</v>
      </c>
      <c r="T52" s="817"/>
    </row>
    <row r="53" spans="1:20" hidden="1">
      <c r="A53" s="1133"/>
      <c r="B53" s="817" t="s">
        <v>894</v>
      </c>
      <c r="C53" s="817"/>
      <c r="D53" s="817">
        <v>0</v>
      </c>
      <c r="E53" s="817">
        <v>1</v>
      </c>
      <c r="F53" s="817">
        <v>1</v>
      </c>
      <c r="G53" s="826">
        <v>2</v>
      </c>
      <c r="H53" s="819"/>
      <c r="I53" s="824">
        <v>1</v>
      </c>
      <c r="J53" s="817"/>
      <c r="K53" s="826">
        <v>1</v>
      </c>
      <c r="L53" s="823"/>
      <c r="M53" s="817"/>
      <c r="N53" s="824">
        <f>ROUND(D53/SUM($D$53:$G$53)*$I$53,2)</f>
        <v>0</v>
      </c>
      <c r="O53" s="817">
        <f>ROUND(E53/SUM($D$53:$G$53)*$I$53,2)</f>
        <v>0.25</v>
      </c>
      <c r="P53" s="817">
        <f>ROUND(F53/SUM($D$53:$G$53)*$I$53,2)</f>
        <v>0.25</v>
      </c>
      <c r="Q53" s="824">
        <f t="shared" si="7"/>
        <v>0.5</v>
      </c>
      <c r="R53" s="817"/>
      <c r="S53" s="826">
        <v>1</v>
      </c>
      <c r="T53" s="817"/>
    </row>
    <row r="54" spans="1:20" hidden="1">
      <c r="A54" s="1133"/>
      <c r="B54" s="817" t="s">
        <v>895</v>
      </c>
      <c r="C54" s="817"/>
      <c r="D54" s="817">
        <v>0</v>
      </c>
      <c r="E54" s="817">
        <v>1</v>
      </c>
      <c r="F54" s="817">
        <v>1</v>
      </c>
      <c r="G54" s="826">
        <v>2</v>
      </c>
      <c r="H54" s="819"/>
      <c r="I54" s="824">
        <v>2</v>
      </c>
      <c r="J54" s="817"/>
      <c r="K54" s="826">
        <v>2</v>
      </c>
      <c r="L54" s="823"/>
      <c r="M54" s="817"/>
      <c r="N54" s="824">
        <f>ROUND(D54/SUM($D$54:$G$54)*$I$54,2)</f>
        <v>0</v>
      </c>
      <c r="O54" s="817">
        <f>ROUND(E54/SUM($D$54:$G$54)*$I$54,2)</f>
        <v>0.5</v>
      </c>
      <c r="P54" s="817">
        <f>ROUND(F54/SUM($D$54:$G$54)*$I$54,2)</f>
        <v>0.5</v>
      </c>
      <c r="Q54" s="824">
        <f t="shared" si="7"/>
        <v>1</v>
      </c>
      <c r="R54" s="817"/>
      <c r="S54" s="826">
        <v>2</v>
      </c>
      <c r="T54" s="817"/>
    </row>
    <row r="55" spans="1:20" hidden="1">
      <c r="A55" s="1134"/>
      <c r="B55" s="817" t="s">
        <v>896</v>
      </c>
      <c r="C55" s="817"/>
      <c r="D55" s="817">
        <v>0</v>
      </c>
      <c r="E55" s="817">
        <v>1</v>
      </c>
      <c r="F55" s="817">
        <v>1</v>
      </c>
      <c r="G55" s="826">
        <v>2</v>
      </c>
      <c r="H55" s="819"/>
      <c r="I55" s="824">
        <v>2</v>
      </c>
      <c r="J55" s="817"/>
      <c r="K55" s="826">
        <v>2</v>
      </c>
      <c r="L55" s="823"/>
      <c r="M55" s="817"/>
      <c r="N55" s="824">
        <f>ROUND(D55/SUM($D$55:$G$55)*$I$55,2)</f>
        <v>0</v>
      </c>
      <c r="O55" s="817">
        <f>ROUND(E55/SUM($D$55:$G$55)*$I$55,2)</f>
        <v>0.5</v>
      </c>
      <c r="P55" s="817">
        <f>ROUND(F55/SUM($D$55:$G$55)*$I$55,2)</f>
        <v>0.5</v>
      </c>
      <c r="Q55" s="824">
        <f t="shared" si="7"/>
        <v>1</v>
      </c>
      <c r="R55" s="817"/>
      <c r="S55" s="826">
        <v>2</v>
      </c>
      <c r="T55" s="817"/>
    </row>
    <row r="56" spans="1:20" hidden="1">
      <c r="A56" s="1136" t="s">
        <v>901</v>
      </c>
      <c r="B56" s="817" t="s">
        <v>851</v>
      </c>
      <c r="C56" s="817" t="s">
        <v>852</v>
      </c>
      <c r="D56" s="817" t="s">
        <v>853</v>
      </c>
      <c r="E56" s="817" t="s">
        <v>854</v>
      </c>
      <c r="F56" s="817" t="s">
        <v>855</v>
      </c>
      <c r="G56" s="827" t="s">
        <v>856</v>
      </c>
      <c r="H56" s="819"/>
      <c r="I56" s="824" t="s">
        <v>857</v>
      </c>
      <c r="J56" s="817" t="s">
        <v>858</v>
      </c>
      <c r="K56" s="826" t="s">
        <v>859</v>
      </c>
      <c r="L56" s="823"/>
      <c r="M56" s="817" t="s">
        <v>852</v>
      </c>
      <c r="N56" s="824" t="s">
        <v>853</v>
      </c>
      <c r="O56" s="817" t="s">
        <v>854</v>
      </c>
      <c r="P56" s="817" t="s">
        <v>855</v>
      </c>
      <c r="Q56" s="825" t="s">
        <v>856</v>
      </c>
      <c r="R56" s="817" t="s">
        <v>858</v>
      </c>
      <c r="S56" s="826" t="s">
        <v>859</v>
      </c>
      <c r="T56" s="817"/>
    </row>
    <row r="57" spans="1:20" hidden="1">
      <c r="A57" s="1137"/>
      <c r="B57" s="817" t="s">
        <v>902</v>
      </c>
      <c r="C57" s="817"/>
      <c r="D57" s="817">
        <v>4</v>
      </c>
      <c r="E57" s="817">
        <v>6</v>
      </c>
      <c r="F57" s="817">
        <v>8</v>
      </c>
      <c r="G57" s="827">
        <v>10</v>
      </c>
      <c r="H57" s="819"/>
      <c r="I57" s="824">
        <v>3</v>
      </c>
      <c r="J57" s="817">
        <v>2</v>
      </c>
      <c r="K57" s="826">
        <v>2</v>
      </c>
      <c r="L57" s="823"/>
      <c r="M57" s="817"/>
      <c r="N57" s="824">
        <f>ROUND(D57/SUM($D$57:$G$57)*$I$57,2)</f>
        <v>0.43</v>
      </c>
      <c r="O57" s="817">
        <f>ROUND(E57/SUM($D$57:$G$57)*$I$57,2)</f>
        <v>0.64</v>
      </c>
      <c r="P57" s="817">
        <f>ROUND(F57/SUM($D$57:$G$57)*$I$57,2)</f>
        <v>0.86</v>
      </c>
      <c r="Q57" s="817">
        <f>ROUND(G57/SUM($D$57:$G$57)*$I$57,2)</f>
        <v>1.07</v>
      </c>
      <c r="R57" s="817">
        <v>2</v>
      </c>
      <c r="S57" s="826">
        <v>2</v>
      </c>
      <c r="T57" s="817" t="s">
        <v>903</v>
      </c>
    </row>
    <row r="58" spans="1:20" hidden="1">
      <c r="A58" s="1136" t="s">
        <v>904</v>
      </c>
      <c r="B58" s="817" t="s">
        <v>851</v>
      </c>
      <c r="C58" s="817"/>
      <c r="D58" s="817" t="s">
        <v>853</v>
      </c>
      <c r="E58" s="817" t="s">
        <v>854</v>
      </c>
      <c r="F58" s="817" t="s">
        <v>855</v>
      </c>
      <c r="G58" s="827" t="s">
        <v>856</v>
      </c>
      <c r="H58" s="819"/>
      <c r="I58" s="824" t="s">
        <v>857</v>
      </c>
      <c r="J58" s="817" t="s">
        <v>858</v>
      </c>
      <c r="K58" s="826" t="s">
        <v>859</v>
      </c>
      <c r="L58" s="823"/>
      <c r="M58" s="817"/>
      <c r="N58" s="824" t="s">
        <v>853</v>
      </c>
      <c r="O58" s="817" t="s">
        <v>854</v>
      </c>
      <c r="P58" s="817" t="s">
        <v>855</v>
      </c>
      <c r="Q58" s="825" t="s">
        <v>856</v>
      </c>
      <c r="R58" s="817" t="s">
        <v>858</v>
      </c>
      <c r="S58" s="826" t="s">
        <v>859</v>
      </c>
      <c r="T58" s="817"/>
    </row>
    <row r="59" spans="1:20" hidden="1">
      <c r="A59" s="1137"/>
      <c r="B59" s="817" t="s">
        <v>905</v>
      </c>
      <c r="C59" s="817"/>
      <c r="D59" s="817">
        <v>4</v>
      </c>
      <c r="E59" s="817">
        <v>6</v>
      </c>
      <c r="F59" s="817">
        <v>8</v>
      </c>
      <c r="G59" s="827">
        <v>10</v>
      </c>
      <c r="H59" s="819"/>
      <c r="I59" s="824">
        <v>3</v>
      </c>
      <c r="J59" s="817">
        <v>2</v>
      </c>
      <c r="K59" s="826">
        <v>2</v>
      </c>
      <c r="L59" s="823"/>
      <c r="M59" s="817"/>
      <c r="N59" s="824">
        <f>ROUND(D59/SUM($D$59:$G$59)*$I$59,2)</f>
        <v>0.43</v>
      </c>
      <c r="O59" s="817">
        <f>ROUND(E59/SUM($D$59:$G$59)*$I$59,2)</f>
        <v>0.64</v>
      </c>
      <c r="P59" s="817">
        <f>ROUND(F59/SUM($D$59:$G$59)*$I$59,2)</f>
        <v>0.86</v>
      </c>
      <c r="Q59" s="817">
        <f>ROUND(G59/SUM($D$59:$G$59)*$I$59,2)</f>
        <v>1.07</v>
      </c>
      <c r="R59" s="817">
        <v>2</v>
      </c>
      <c r="S59" s="826">
        <v>2</v>
      </c>
      <c r="T59" s="817" t="s">
        <v>903</v>
      </c>
    </row>
    <row r="60" spans="1:20" hidden="1">
      <c r="A60" s="1132" t="s">
        <v>906</v>
      </c>
      <c r="B60" s="817" t="s">
        <v>851</v>
      </c>
      <c r="C60" s="817" t="s">
        <v>852</v>
      </c>
      <c r="D60" s="817" t="s">
        <v>853</v>
      </c>
      <c r="E60" s="817" t="s">
        <v>854</v>
      </c>
      <c r="F60" s="817" t="s">
        <v>855</v>
      </c>
      <c r="G60" s="827" t="s">
        <v>856</v>
      </c>
      <c r="H60" s="819"/>
      <c r="I60" s="824" t="s">
        <v>857</v>
      </c>
      <c r="J60" s="817" t="s">
        <v>858</v>
      </c>
      <c r="K60" s="826" t="s">
        <v>859</v>
      </c>
      <c r="L60" s="823"/>
      <c r="M60" s="817" t="s">
        <v>852</v>
      </c>
      <c r="N60" s="824" t="s">
        <v>853</v>
      </c>
      <c r="O60" s="817" t="s">
        <v>854</v>
      </c>
      <c r="P60" s="817" t="s">
        <v>855</v>
      </c>
      <c r="Q60" s="825" t="s">
        <v>856</v>
      </c>
      <c r="R60" s="817" t="s">
        <v>858</v>
      </c>
      <c r="S60" s="826" t="s">
        <v>859</v>
      </c>
      <c r="T60" s="817"/>
    </row>
    <row r="61" spans="1:20" hidden="1">
      <c r="A61" s="1133"/>
      <c r="B61" s="817" t="s">
        <v>907</v>
      </c>
      <c r="C61" s="817"/>
      <c r="D61" s="817">
        <v>2</v>
      </c>
      <c r="E61" s="817">
        <v>1</v>
      </c>
      <c r="F61" s="817">
        <v>2</v>
      </c>
      <c r="G61" s="826">
        <v>0</v>
      </c>
      <c r="H61" s="819"/>
      <c r="I61" s="824">
        <v>1</v>
      </c>
      <c r="J61" s="817"/>
      <c r="K61" s="826">
        <v>1</v>
      </c>
      <c r="L61" s="823"/>
      <c r="M61" s="817"/>
      <c r="N61" s="824">
        <f>ROUND(D61/SUM($D$61:$G$61)*$I$61,2)</f>
        <v>0.4</v>
      </c>
      <c r="O61" s="817">
        <f>ROUND(E61/SUM($D$61:$G$61)*$I$61,2)</f>
        <v>0.2</v>
      </c>
      <c r="P61" s="817">
        <f>ROUND(F61/SUM($D$61:$G$61)*$I$61,2)</f>
        <v>0.4</v>
      </c>
      <c r="Q61" s="824">
        <f>I61-SUM(N61:P61)</f>
        <v>0</v>
      </c>
      <c r="R61" s="817"/>
      <c r="S61" s="826">
        <v>1</v>
      </c>
      <c r="T61" s="817" t="s">
        <v>898</v>
      </c>
    </row>
    <row r="62" spans="1:20" hidden="1">
      <c r="A62" s="1133"/>
      <c r="B62" s="817" t="s">
        <v>908</v>
      </c>
      <c r="C62" s="817"/>
      <c r="D62" s="817">
        <v>1</v>
      </c>
      <c r="E62" s="817">
        <v>1</v>
      </c>
      <c r="F62" s="817">
        <v>2</v>
      </c>
      <c r="G62" s="826">
        <v>2</v>
      </c>
      <c r="H62" s="819"/>
      <c r="I62" s="824">
        <v>1</v>
      </c>
      <c r="J62" s="817"/>
      <c r="K62" s="826">
        <v>1</v>
      </c>
      <c r="L62" s="823"/>
      <c r="M62" s="817"/>
      <c r="N62" s="824">
        <f>ROUND(D62/SUM($D$62:$G$62)*$I$62,2)</f>
        <v>0.17</v>
      </c>
      <c r="O62" s="817">
        <f>ROUND(E62/SUM($D$62:$G$62)*$I$62,2)</f>
        <v>0.17</v>
      </c>
      <c r="P62" s="817">
        <f>ROUND(F62/SUM($D$62:$G$62)*$I$62,2)</f>
        <v>0.33</v>
      </c>
      <c r="Q62" s="824">
        <f>I62-SUM(N62:P62)</f>
        <v>0.32999999999999996</v>
      </c>
      <c r="R62" s="817"/>
      <c r="S62" s="826">
        <v>1</v>
      </c>
      <c r="T62" s="817"/>
    </row>
    <row r="63" spans="1:20" hidden="1">
      <c r="A63" s="1133"/>
      <c r="B63" s="817" t="s">
        <v>893</v>
      </c>
      <c r="C63" s="817"/>
      <c r="D63" s="817">
        <v>1</v>
      </c>
      <c r="E63" s="817">
        <v>1</v>
      </c>
      <c r="F63" s="817">
        <v>1</v>
      </c>
      <c r="G63" s="826">
        <v>2</v>
      </c>
      <c r="H63" s="819"/>
      <c r="I63" s="824">
        <v>1</v>
      </c>
      <c r="J63" s="817">
        <v>2</v>
      </c>
      <c r="K63" s="826">
        <v>3</v>
      </c>
      <c r="L63" s="823"/>
      <c r="M63" s="817"/>
      <c r="N63" s="824">
        <f>ROUND(D63/SUM($D$63:$G$63)*$I$63,2)</f>
        <v>0.2</v>
      </c>
      <c r="O63" s="817">
        <f>ROUND(E63/SUM($D$63:$G$63)*$I$63,2)</f>
        <v>0.2</v>
      </c>
      <c r="P63" s="817">
        <f>ROUND(F63/SUM($D$63:$G$63)*$I$63,2)</f>
        <v>0.2</v>
      </c>
      <c r="Q63" s="824">
        <f>I63-SUM(N63:P63)</f>
        <v>0.39999999999999991</v>
      </c>
      <c r="R63" s="817">
        <v>2</v>
      </c>
      <c r="S63" s="826">
        <v>3</v>
      </c>
      <c r="T63" s="817"/>
    </row>
    <row r="64" spans="1:20" hidden="1">
      <c r="A64" s="1133"/>
      <c r="B64" s="817" t="s">
        <v>894</v>
      </c>
      <c r="C64" s="817"/>
      <c r="D64" s="817">
        <v>0</v>
      </c>
      <c r="E64" s="817">
        <v>1</v>
      </c>
      <c r="F64" s="817">
        <v>1</v>
      </c>
      <c r="G64" s="826">
        <v>2</v>
      </c>
      <c r="H64" s="819"/>
      <c r="I64" s="824">
        <v>1</v>
      </c>
      <c r="J64" s="817"/>
      <c r="K64" s="826">
        <v>1</v>
      </c>
      <c r="L64" s="823"/>
      <c r="M64" s="817"/>
      <c r="N64" s="824">
        <f>ROUND(D64/SUM($D$64:$G$64)*$I$64,2)</f>
        <v>0</v>
      </c>
      <c r="O64" s="817">
        <f>ROUND(E64/SUM($D$64:$G$64)*$I$64,2)</f>
        <v>0.25</v>
      </c>
      <c r="P64" s="817">
        <f>ROUND(F64/SUM($D$64:$G$64)*$I$64,2)</f>
        <v>0.25</v>
      </c>
      <c r="Q64" s="824">
        <f>I64-SUM(N64:P64)</f>
        <v>0.5</v>
      </c>
      <c r="R64" s="817"/>
      <c r="S64" s="826">
        <v>1</v>
      </c>
      <c r="T64" s="817"/>
    </row>
    <row r="65" spans="1:20" hidden="1">
      <c r="A65" s="1134"/>
      <c r="B65" s="817" t="s">
        <v>895</v>
      </c>
      <c r="C65" s="817"/>
      <c r="D65" s="817">
        <v>0</v>
      </c>
      <c r="E65" s="817">
        <v>1</v>
      </c>
      <c r="F65" s="817">
        <v>1</v>
      </c>
      <c r="G65" s="826">
        <v>2</v>
      </c>
      <c r="H65" s="819"/>
      <c r="I65" s="824">
        <v>4</v>
      </c>
      <c r="J65" s="817">
        <v>1</v>
      </c>
      <c r="K65" s="826">
        <v>3</v>
      </c>
      <c r="L65" s="823"/>
      <c r="M65" s="817"/>
      <c r="N65" s="824">
        <f>ROUND(D65/SUM($D$65:$G$65)*$I$65,2)</f>
        <v>0</v>
      </c>
      <c r="O65" s="817">
        <f>ROUND(E65/SUM($D$65:$G$65)*$I$65,2)</f>
        <v>1</v>
      </c>
      <c r="P65" s="817">
        <f>ROUND(F65/SUM($D$65:$G$65)*$I$65,2)</f>
        <v>1</v>
      </c>
      <c r="Q65" s="824">
        <f>I65-SUM(N65:P65)</f>
        <v>2</v>
      </c>
      <c r="R65" s="817">
        <v>1</v>
      </c>
      <c r="S65" s="826">
        <v>3</v>
      </c>
      <c r="T65" s="817"/>
    </row>
    <row r="66" spans="1:20" hidden="1">
      <c r="A66" s="1138" t="s">
        <v>909</v>
      </c>
      <c r="B66" s="817" t="s">
        <v>851</v>
      </c>
      <c r="C66" s="817" t="s">
        <v>852</v>
      </c>
      <c r="D66" s="817" t="s">
        <v>853</v>
      </c>
      <c r="E66" s="817" t="s">
        <v>854</v>
      </c>
      <c r="F66" s="817" t="s">
        <v>855</v>
      </c>
      <c r="G66" s="827" t="s">
        <v>856</v>
      </c>
      <c r="H66" s="819"/>
      <c r="I66" s="824" t="s">
        <v>857</v>
      </c>
      <c r="J66" s="817" t="s">
        <v>858</v>
      </c>
      <c r="K66" s="826" t="s">
        <v>859</v>
      </c>
      <c r="L66" s="823"/>
      <c r="M66" s="817" t="s">
        <v>852</v>
      </c>
      <c r="N66" s="824" t="s">
        <v>853</v>
      </c>
      <c r="O66" s="817" t="s">
        <v>854</v>
      </c>
      <c r="P66" s="817" t="s">
        <v>855</v>
      </c>
      <c r="Q66" s="825" t="s">
        <v>856</v>
      </c>
      <c r="R66" s="817" t="s">
        <v>858</v>
      </c>
      <c r="S66" s="826" t="s">
        <v>859</v>
      </c>
      <c r="T66" s="817"/>
    </row>
    <row r="67" spans="1:20" hidden="1">
      <c r="A67" s="1133"/>
      <c r="B67" s="817" t="s">
        <v>907</v>
      </c>
      <c r="C67" s="817"/>
      <c r="D67" s="817">
        <v>2</v>
      </c>
      <c r="E67" s="817">
        <v>1</v>
      </c>
      <c r="F67" s="817">
        <v>2</v>
      </c>
      <c r="G67" s="826">
        <v>0</v>
      </c>
      <c r="H67" s="819"/>
      <c r="I67" s="824">
        <v>0.5</v>
      </c>
      <c r="J67" s="817"/>
      <c r="K67" s="826"/>
      <c r="L67" s="823"/>
      <c r="M67" s="817"/>
      <c r="N67" s="824">
        <f>ROUND(D67/SUM($D$67:$G$67)*$I$67,2)</f>
        <v>0.2</v>
      </c>
      <c r="O67" s="817">
        <f>ROUND(E67/SUM($D$67:$G$67)*$I$67,2)</f>
        <v>0.1</v>
      </c>
      <c r="P67" s="817">
        <f>ROUND(F67/SUM($D$67:$G$67)*$I$67,2)</f>
        <v>0.2</v>
      </c>
      <c r="Q67" s="824">
        <f>I67-SUM(N67:P67)</f>
        <v>0</v>
      </c>
      <c r="R67" s="817"/>
      <c r="S67" s="826"/>
      <c r="T67" s="817" t="s">
        <v>898</v>
      </c>
    </row>
    <row r="68" spans="1:20" hidden="1">
      <c r="A68" s="1133"/>
      <c r="B68" s="817" t="s">
        <v>908</v>
      </c>
      <c r="C68" s="817"/>
      <c r="D68" s="817">
        <v>1</v>
      </c>
      <c r="E68" s="817">
        <v>1</v>
      </c>
      <c r="F68" s="817">
        <v>2</v>
      </c>
      <c r="G68" s="826">
        <v>2</v>
      </c>
      <c r="H68" s="819"/>
      <c r="I68" s="824">
        <v>0.5</v>
      </c>
      <c r="J68" s="817"/>
      <c r="K68" s="826">
        <v>0.5</v>
      </c>
      <c r="L68" s="823"/>
      <c r="M68" s="817"/>
      <c r="N68" s="824">
        <f>ROUND(D68/SUM($D$68:$G$68)*$I$68,2)</f>
        <v>0.08</v>
      </c>
      <c r="O68" s="817">
        <f>ROUND(E68/SUM($D$68:$G$68)*$I$68,2)</f>
        <v>0.08</v>
      </c>
      <c r="P68" s="817">
        <f>ROUND(F68/SUM($D$68:$G$68)*$I$68,2)</f>
        <v>0.17</v>
      </c>
      <c r="Q68" s="824">
        <f>I68-SUM(N68:P68)</f>
        <v>0.16999999999999998</v>
      </c>
      <c r="R68" s="817"/>
      <c r="S68" s="826">
        <v>0.5</v>
      </c>
      <c r="T68" s="817"/>
    </row>
    <row r="69" spans="1:20" hidden="1">
      <c r="A69" s="1133"/>
      <c r="B69" s="817" t="s">
        <v>893</v>
      </c>
      <c r="C69" s="817"/>
      <c r="D69" s="817">
        <v>1</v>
      </c>
      <c r="E69" s="817">
        <v>1</v>
      </c>
      <c r="F69" s="817">
        <v>1</v>
      </c>
      <c r="G69" s="826">
        <v>2</v>
      </c>
      <c r="H69" s="819"/>
      <c r="I69" s="824">
        <v>0.3</v>
      </c>
      <c r="J69" s="817">
        <v>0.7</v>
      </c>
      <c r="K69" s="826">
        <v>1</v>
      </c>
      <c r="L69" s="823"/>
      <c r="M69" s="817"/>
      <c r="N69" s="824">
        <f>ROUND(D69/SUM($D$69:$G$69)*$I$69,2)</f>
        <v>0.06</v>
      </c>
      <c r="O69" s="817">
        <f>ROUND(E69/SUM($D$69:$G$69)*$I$69,2)</f>
        <v>0.06</v>
      </c>
      <c r="P69" s="817">
        <f>ROUND(F69/SUM($D$69:$G$69)*$I$69,2)</f>
        <v>0.06</v>
      </c>
      <c r="Q69" s="824">
        <f>I69-SUM(N69:P69)</f>
        <v>0.12</v>
      </c>
      <c r="R69" s="817">
        <v>0.7</v>
      </c>
      <c r="S69" s="826">
        <v>1</v>
      </c>
      <c r="T69" s="817"/>
    </row>
    <row r="70" spans="1:20" hidden="1">
      <c r="A70" s="1133"/>
      <c r="B70" s="817" t="s">
        <v>894</v>
      </c>
      <c r="C70" s="817"/>
      <c r="D70" s="817">
        <v>0</v>
      </c>
      <c r="E70" s="817">
        <v>1</v>
      </c>
      <c r="F70" s="817">
        <v>1</v>
      </c>
      <c r="G70" s="826">
        <v>2</v>
      </c>
      <c r="H70" s="819"/>
      <c r="I70" s="824">
        <v>0.3</v>
      </c>
      <c r="J70" s="817"/>
      <c r="K70" s="826">
        <v>0.3</v>
      </c>
      <c r="L70" s="823"/>
      <c r="M70" s="817"/>
      <c r="N70" s="824">
        <f>ROUND(D70/SUM($D$70:$G$70)*$I$70,2)</f>
        <v>0</v>
      </c>
      <c r="O70" s="817">
        <f>ROUND(E70/SUM($D$70:$G$70)*$I$70,2)</f>
        <v>0.08</v>
      </c>
      <c r="P70" s="817">
        <f>ROUND(F70/SUM($D$70:$G$70)*$I$70,2)</f>
        <v>0.08</v>
      </c>
      <c r="Q70" s="824">
        <f>I70-SUM(N70:P70)</f>
        <v>0.13999999999999999</v>
      </c>
      <c r="R70" s="817"/>
      <c r="S70" s="826">
        <v>0.3</v>
      </c>
      <c r="T70" s="817"/>
    </row>
    <row r="71" spans="1:20" hidden="1">
      <c r="A71" s="1134"/>
      <c r="B71" s="817" t="s">
        <v>895</v>
      </c>
      <c r="C71" s="817"/>
      <c r="D71" s="817">
        <v>0</v>
      </c>
      <c r="E71" s="817">
        <v>1</v>
      </c>
      <c r="F71" s="817">
        <v>1</v>
      </c>
      <c r="G71" s="826">
        <v>2</v>
      </c>
      <c r="H71" s="819"/>
      <c r="I71" s="824">
        <v>0.3</v>
      </c>
      <c r="J71" s="817"/>
      <c r="K71" s="826">
        <v>0.7</v>
      </c>
      <c r="L71" s="823"/>
      <c r="M71" s="817"/>
      <c r="N71" s="824">
        <f>ROUND(D71/SUM($D$71:$G$71)*$I$71,2)</f>
        <v>0</v>
      </c>
      <c r="O71" s="817">
        <f>ROUND(E71/SUM($D$71:$G$71)*$I$71,2)</f>
        <v>0.08</v>
      </c>
      <c r="P71" s="817">
        <f>ROUND(F71/SUM($D$71:$G$71)*$I$71,2)</f>
        <v>0.08</v>
      </c>
      <c r="Q71" s="824">
        <f>I71-SUM(N71:P71)</f>
        <v>0.13999999999999999</v>
      </c>
      <c r="R71" s="817"/>
      <c r="S71" s="826">
        <v>0.7</v>
      </c>
      <c r="T71" s="817"/>
    </row>
    <row r="72" spans="1:20" hidden="1">
      <c r="A72" s="1132" t="s">
        <v>910</v>
      </c>
      <c r="B72" s="817" t="s">
        <v>851</v>
      </c>
      <c r="C72" s="817" t="s">
        <v>852</v>
      </c>
      <c r="D72" s="817" t="s">
        <v>853</v>
      </c>
      <c r="E72" s="817" t="s">
        <v>854</v>
      </c>
      <c r="F72" s="817" t="s">
        <v>855</v>
      </c>
      <c r="G72" s="827" t="s">
        <v>856</v>
      </c>
      <c r="H72" s="819"/>
      <c r="I72" s="824" t="s">
        <v>857</v>
      </c>
      <c r="J72" s="817" t="s">
        <v>858</v>
      </c>
      <c r="K72" s="826" t="s">
        <v>859</v>
      </c>
      <c r="L72" s="823"/>
      <c r="M72" s="817" t="s">
        <v>852</v>
      </c>
      <c r="N72" s="824" t="s">
        <v>853</v>
      </c>
      <c r="O72" s="817" t="s">
        <v>854</v>
      </c>
      <c r="P72" s="817" t="s">
        <v>855</v>
      </c>
      <c r="Q72" s="825" t="s">
        <v>856</v>
      </c>
      <c r="R72" s="817" t="s">
        <v>858</v>
      </c>
      <c r="S72" s="826" t="s">
        <v>859</v>
      </c>
      <c r="T72" s="817"/>
    </row>
    <row r="73" spans="1:20" hidden="1">
      <c r="A73" s="1133"/>
      <c r="B73" s="817" t="s">
        <v>911</v>
      </c>
      <c r="C73" s="817"/>
      <c r="D73" s="817">
        <v>2</v>
      </c>
      <c r="E73" s="817">
        <v>1</v>
      </c>
      <c r="F73" s="817">
        <v>2</v>
      </c>
      <c r="G73" s="826">
        <v>0</v>
      </c>
      <c r="H73" s="819"/>
      <c r="I73" s="824">
        <v>0.5</v>
      </c>
      <c r="J73" s="817"/>
      <c r="K73" s="826"/>
      <c r="L73" s="823"/>
      <c r="M73" s="817"/>
      <c r="N73" s="824">
        <f>ROUND(D73/SUM($D$73:$G$73)*$I$73,2)</f>
        <v>0.2</v>
      </c>
      <c r="O73" s="817">
        <f>ROUND(E73/SUM($D$73:$G$73)*$I$73,2)</f>
        <v>0.1</v>
      </c>
      <c r="P73" s="817">
        <f>ROUND(F73/SUM($D$73:$G$73)*$I$73,2)</f>
        <v>0.2</v>
      </c>
      <c r="Q73" s="824">
        <f>I73-SUM(N73:P73)</f>
        <v>0</v>
      </c>
      <c r="R73" s="817"/>
      <c r="S73" s="826"/>
      <c r="T73" s="817" t="s">
        <v>898</v>
      </c>
    </row>
    <row r="74" spans="1:20" hidden="1">
      <c r="A74" s="1133"/>
      <c r="B74" s="817" t="s">
        <v>908</v>
      </c>
      <c r="C74" s="817"/>
      <c r="D74" s="817">
        <v>1</v>
      </c>
      <c r="E74" s="817">
        <v>1</v>
      </c>
      <c r="F74" s="817">
        <v>2</v>
      </c>
      <c r="G74" s="826">
        <v>2</v>
      </c>
      <c r="H74" s="819"/>
      <c r="I74" s="824">
        <v>0.5</v>
      </c>
      <c r="J74" s="817"/>
      <c r="K74" s="826">
        <v>0.5</v>
      </c>
      <c r="L74" s="823"/>
      <c r="M74" s="817"/>
      <c r="N74" s="824">
        <f>ROUND(D74/SUM($D$74:$G$74)*$I$74,2)</f>
        <v>0.08</v>
      </c>
      <c r="O74" s="817">
        <f>ROUND(E74/SUM($D$74:$G$74)*$I$74,2)</f>
        <v>0.08</v>
      </c>
      <c r="P74" s="817">
        <f>ROUND(F74/SUM($D$74:$G$74)*$I$74,2)</f>
        <v>0.17</v>
      </c>
      <c r="Q74" s="824">
        <f>I74-SUM(N74:P74)</f>
        <v>0.16999999999999998</v>
      </c>
      <c r="R74" s="817"/>
      <c r="S74" s="826">
        <v>0.5</v>
      </c>
      <c r="T74" s="817"/>
    </row>
    <row r="75" spans="1:20" hidden="1">
      <c r="A75" s="1133"/>
      <c r="B75" s="817" t="s">
        <v>893</v>
      </c>
      <c r="C75" s="817"/>
      <c r="D75" s="817">
        <v>1</v>
      </c>
      <c r="E75" s="817">
        <v>1</v>
      </c>
      <c r="F75" s="817">
        <v>1</v>
      </c>
      <c r="G75" s="826">
        <v>2</v>
      </c>
      <c r="H75" s="819"/>
      <c r="I75" s="824">
        <v>0.3</v>
      </c>
      <c r="J75" s="817">
        <v>0.7</v>
      </c>
      <c r="K75" s="826">
        <v>1</v>
      </c>
      <c r="L75" s="823"/>
      <c r="M75" s="817"/>
      <c r="N75" s="824">
        <f>ROUND(D75/SUM($D$75:$G$75)*$I$75,2)</f>
        <v>0.06</v>
      </c>
      <c r="O75" s="817">
        <f>ROUND(E75/SUM($D$75:$G$75)*$I$75,2)</f>
        <v>0.06</v>
      </c>
      <c r="P75" s="817">
        <f>ROUND(F75/SUM($D$75:$G$75)*$I$75,2)</f>
        <v>0.06</v>
      </c>
      <c r="Q75" s="824">
        <f>I75-SUM(N75:P75)</f>
        <v>0.12</v>
      </c>
      <c r="R75" s="817">
        <v>0.7</v>
      </c>
      <c r="S75" s="826">
        <v>1</v>
      </c>
      <c r="T75" s="817"/>
    </row>
    <row r="76" spans="1:20" hidden="1">
      <c r="A76" s="1133"/>
      <c r="B76" s="817" t="s">
        <v>894</v>
      </c>
      <c r="C76" s="817"/>
      <c r="D76" s="817">
        <v>0</v>
      </c>
      <c r="E76" s="817">
        <v>1</v>
      </c>
      <c r="F76" s="817">
        <v>1</v>
      </c>
      <c r="G76" s="826">
        <v>2</v>
      </c>
      <c r="H76" s="819"/>
      <c r="I76" s="824">
        <v>0.3</v>
      </c>
      <c r="J76" s="817"/>
      <c r="K76" s="826">
        <v>0.3</v>
      </c>
      <c r="L76" s="823"/>
      <c r="M76" s="817"/>
      <c r="N76" s="824">
        <f>ROUND(D76/SUM($D$76:$G$76)*$I$76,2)</f>
        <v>0</v>
      </c>
      <c r="O76" s="817">
        <f>ROUND(E76/SUM($D$76:$G$76)*$I$76,2)</f>
        <v>0.08</v>
      </c>
      <c r="P76" s="817">
        <f>ROUND(F76/SUM($D$76:$G$76)*$I$76,2)</f>
        <v>0.08</v>
      </c>
      <c r="Q76" s="824">
        <f>I76-SUM(N76:P76)</f>
        <v>0.13999999999999999</v>
      </c>
      <c r="R76" s="817"/>
      <c r="S76" s="826">
        <v>0.3</v>
      </c>
      <c r="T76" s="817"/>
    </row>
    <row r="77" spans="1:20" hidden="1">
      <c r="A77" s="1134"/>
      <c r="B77" s="817" t="s">
        <v>895</v>
      </c>
      <c r="C77" s="817"/>
      <c r="D77" s="817">
        <v>0</v>
      </c>
      <c r="E77" s="817">
        <v>1</v>
      </c>
      <c r="F77" s="817">
        <v>1</v>
      </c>
      <c r="G77" s="826">
        <v>2</v>
      </c>
      <c r="H77" s="819"/>
      <c r="I77" s="824">
        <v>0.3</v>
      </c>
      <c r="J77" s="817"/>
      <c r="K77" s="826">
        <v>0.7</v>
      </c>
      <c r="L77" s="823"/>
      <c r="M77" s="817"/>
      <c r="N77" s="824">
        <f>ROUND(D77/SUM($D$77:$G$77)*$I$77,2)</f>
        <v>0</v>
      </c>
      <c r="O77" s="817">
        <f>ROUND(E77/SUM($D$77:$G$77)*$I$77,2)</f>
        <v>0.08</v>
      </c>
      <c r="P77" s="817">
        <f>ROUND(F77/SUM($D$77:$G$77)*$I$77,2)</f>
        <v>0.08</v>
      </c>
      <c r="Q77" s="824">
        <f>I77-SUM(N77:P77)</f>
        <v>0.13999999999999999</v>
      </c>
      <c r="R77" s="817"/>
      <c r="S77" s="826">
        <v>0.7</v>
      </c>
      <c r="T77" s="817"/>
    </row>
    <row r="78" spans="1:20" hidden="1">
      <c r="A78" s="1132" t="s">
        <v>912</v>
      </c>
      <c r="B78" s="817" t="s">
        <v>851</v>
      </c>
      <c r="C78" s="817" t="s">
        <v>852</v>
      </c>
      <c r="D78" s="817" t="s">
        <v>853</v>
      </c>
      <c r="E78" s="817" t="s">
        <v>854</v>
      </c>
      <c r="F78" s="817" t="s">
        <v>855</v>
      </c>
      <c r="G78" s="827" t="s">
        <v>856</v>
      </c>
      <c r="H78" s="819"/>
      <c r="I78" s="824" t="s">
        <v>857</v>
      </c>
      <c r="J78" s="817" t="s">
        <v>858</v>
      </c>
      <c r="K78" s="826" t="s">
        <v>859</v>
      </c>
      <c r="L78" s="823"/>
      <c r="M78" s="817" t="s">
        <v>852</v>
      </c>
      <c r="N78" s="824" t="s">
        <v>853</v>
      </c>
      <c r="O78" s="817" t="s">
        <v>854</v>
      </c>
      <c r="P78" s="817" t="s">
        <v>855</v>
      </c>
      <c r="Q78" s="825" t="s">
        <v>856</v>
      </c>
      <c r="R78" s="817" t="s">
        <v>858</v>
      </c>
      <c r="S78" s="826" t="s">
        <v>859</v>
      </c>
      <c r="T78" s="817"/>
    </row>
    <row r="79" spans="1:20" hidden="1">
      <c r="A79" s="1133"/>
      <c r="B79" s="817" t="s">
        <v>911</v>
      </c>
      <c r="C79" s="817"/>
      <c r="D79" s="817">
        <v>2</v>
      </c>
      <c r="E79" s="817">
        <v>1</v>
      </c>
      <c r="F79" s="817">
        <v>2</v>
      </c>
      <c r="G79" s="826">
        <v>0</v>
      </c>
      <c r="H79" s="819"/>
      <c r="I79" s="824">
        <v>0.5</v>
      </c>
      <c r="J79" s="817"/>
      <c r="K79" s="826"/>
      <c r="L79" s="823"/>
      <c r="M79" s="817"/>
      <c r="N79" s="824">
        <f>ROUND(D79/SUM($D$79:$G$79)*$I$79,2)</f>
        <v>0.2</v>
      </c>
      <c r="O79" s="817">
        <f>ROUND(E79/SUM($D$79:$G$79)*$I$79,2)</f>
        <v>0.1</v>
      </c>
      <c r="P79" s="817">
        <f>ROUND(F79/SUM($D$79:$G$79)*$I$79,2)</f>
        <v>0.2</v>
      </c>
      <c r="Q79" s="824">
        <f>I79-SUM(N79:P79)</f>
        <v>0</v>
      </c>
      <c r="R79" s="817"/>
      <c r="S79" s="826"/>
      <c r="T79" s="817" t="s">
        <v>898</v>
      </c>
    </row>
    <row r="80" spans="1:20" hidden="1">
      <c r="A80" s="1133"/>
      <c r="B80" s="817" t="s">
        <v>908</v>
      </c>
      <c r="C80" s="817"/>
      <c r="D80" s="817">
        <v>1</v>
      </c>
      <c r="E80" s="817">
        <v>1</v>
      </c>
      <c r="F80" s="817">
        <v>2</v>
      </c>
      <c r="G80" s="826">
        <v>2</v>
      </c>
      <c r="H80" s="819"/>
      <c r="I80" s="824">
        <v>0.5</v>
      </c>
      <c r="J80" s="817"/>
      <c r="K80" s="826">
        <v>0.5</v>
      </c>
      <c r="L80" s="823"/>
      <c r="M80" s="817"/>
      <c r="N80" s="824">
        <f>ROUND(D80/SUM($D$80:$G$80)*$I$80,2)</f>
        <v>0.08</v>
      </c>
      <c r="O80" s="817">
        <f>ROUND(E80/SUM($D$80:$G$80)*$I$80,2)</f>
        <v>0.08</v>
      </c>
      <c r="P80" s="817">
        <f>ROUND(F80/SUM($D$80:$G$80)*$I$80,2)</f>
        <v>0.17</v>
      </c>
      <c r="Q80" s="824">
        <f t="shared" ref="Q80:Q83" si="8">I80-SUM(N80:P80)</f>
        <v>0.16999999999999998</v>
      </c>
      <c r="R80" s="817"/>
      <c r="S80" s="826">
        <v>0.5</v>
      </c>
      <c r="T80" s="817"/>
    </row>
    <row r="81" spans="1:20" hidden="1">
      <c r="A81" s="1133"/>
      <c r="B81" s="817" t="s">
        <v>893</v>
      </c>
      <c r="C81" s="817"/>
      <c r="D81" s="817">
        <v>1</v>
      </c>
      <c r="E81" s="817">
        <v>1</v>
      </c>
      <c r="F81" s="817">
        <v>1</v>
      </c>
      <c r="G81" s="826">
        <v>2</v>
      </c>
      <c r="H81" s="819"/>
      <c r="I81" s="824">
        <v>0.5</v>
      </c>
      <c r="J81" s="817">
        <v>0.5</v>
      </c>
      <c r="K81" s="826">
        <v>1</v>
      </c>
      <c r="L81" s="823"/>
      <c r="M81" s="817"/>
      <c r="N81" s="824">
        <f>ROUND(D81/SUM($D$81:$G$81)*$I$81,2)</f>
        <v>0.1</v>
      </c>
      <c r="O81" s="817">
        <f>ROUND(E81/SUM($D$81:$G$81)*$I$81,2)</f>
        <v>0.1</v>
      </c>
      <c r="P81" s="817">
        <f>ROUND(F81/SUM($D$81:$G$81)*$I$81,2)</f>
        <v>0.1</v>
      </c>
      <c r="Q81" s="824">
        <f t="shared" si="8"/>
        <v>0.19999999999999996</v>
      </c>
      <c r="R81" s="817">
        <v>0.5</v>
      </c>
      <c r="S81" s="826">
        <v>1</v>
      </c>
      <c r="T81" s="817"/>
    </row>
    <row r="82" spans="1:20" hidden="1">
      <c r="A82" s="1133"/>
      <c r="B82" s="817" t="s">
        <v>894</v>
      </c>
      <c r="C82" s="817"/>
      <c r="D82" s="817">
        <v>0</v>
      </c>
      <c r="E82" s="817">
        <v>1</v>
      </c>
      <c r="F82" s="817">
        <v>1</v>
      </c>
      <c r="G82" s="826">
        <v>2</v>
      </c>
      <c r="H82" s="819"/>
      <c r="I82" s="824">
        <v>0.5</v>
      </c>
      <c r="J82" s="817"/>
      <c r="K82" s="826">
        <v>0.5</v>
      </c>
      <c r="L82" s="823"/>
      <c r="M82" s="817"/>
      <c r="N82" s="824">
        <f>ROUND(D82/SUM($D$82:$G$82)*$I$82,2)</f>
        <v>0</v>
      </c>
      <c r="O82" s="817">
        <f>ROUND(E82/SUM($D$82:$G$82)*$I$82,2)</f>
        <v>0.13</v>
      </c>
      <c r="P82" s="817">
        <f>ROUND(F82/SUM($D$82:$G$82)*$I$82,2)</f>
        <v>0.13</v>
      </c>
      <c r="Q82" s="824">
        <f t="shared" si="8"/>
        <v>0.24</v>
      </c>
      <c r="R82" s="817"/>
      <c r="S82" s="826">
        <v>0.5</v>
      </c>
      <c r="T82" s="817"/>
    </row>
    <row r="83" spans="1:20" hidden="1">
      <c r="A83" s="1134"/>
      <c r="B83" s="817" t="s">
        <v>895</v>
      </c>
      <c r="C83" s="817"/>
      <c r="D83" s="817">
        <v>0</v>
      </c>
      <c r="E83" s="817">
        <v>1</v>
      </c>
      <c r="F83" s="817">
        <v>1</v>
      </c>
      <c r="G83" s="826">
        <v>2</v>
      </c>
      <c r="H83" s="819"/>
      <c r="I83" s="824">
        <v>0.5</v>
      </c>
      <c r="J83" s="817"/>
      <c r="K83" s="826">
        <v>0.5</v>
      </c>
      <c r="L83" s="823"/>
      <c r="M83" s="817"/>
      <c r="N83" s="824">
        <f>ROUND(D83/SUM($D$83:$G$83)*$I$83,2)</f>
        <v>0</v>
      </c>
      <c r="O83" s="817">
        <f>ROUND(E83/SUM($D$83:$G$83)*$I$83,2)</f>
        <v>0.13</v>
      </c>
      <c r="P83" s="817">
        <f>ROUND(F83/SUM($D$83:$G$83)*$I$83,2)</f>
        <v>0.13</v>
      </c>
      <c r="Q83" s="824">
        <f t="shared" si="8"/>
        <v>0.24</v>
      </c>
      <c r="R83" s="817"/>
      <c r="S83" s="826">
        <v>0.5</v>
      </c>
      <c r="T83" s="817"/>
    </row>
    <row r="84" spans="1:20">
      <c r="A84" s="1132" t="s">
        <v>913</v>
      </c>
      <c r="B84" s="817" t="s">
        <v>851</v>
      </c>
      <c r="C84" s="817" t="s">
        <v>852</v>
      </c>
      <c r="D84" s="817" t="s">
        <v>853</v>
      </c>
      <c r="E84" s="817" t="s">
        <v>854</v>
      </c>
      <c r="F84" s="817" t="s">
        <v>855</v>
      </c>
      <c r="G84" s="827" t="s">
        <v>856</v>
      </c>
      <c r="H84" s="819"/>
      <c r="I84" s="824" t="s">
        <v>857</v>
      </c>
      <c r="J84" s="817" t="s">
        <v>858</v>
      </c>
      <c r="K84" s="826" t="s">
        <v>859</v>
      </c>
      <c r="L84" s="823"/>
      <c r="M84" s="817" t="s">
        <v>852</v>
      </c>
      <c r="N84" s="824" t="s">
        <v>853</v>
      </c>
      <c r="O84" s="817" t="s">
        <v>854</v>
      </c>
      <c r="P84" s="817" t="s">
        <v>855</v>
      </c>
      <c r="Q84" s="825" t="s">
        <v>856</v>
      </c>
      <c r="R84" s="817" t="s">
        <v>858</v>
      </c>
      <c r="S84" s="826" t="s">
        <v>859</v>
      </c>
      <c r="T84" s="817"/>
    </row>
    <row r="85" spans="1:20">
      <c r="A85" s="1133"/>
      <c r="B85" s="817" t="s">
        <v>892</v>
      </c>
      <c r="C85" s="817"/>
      <c r="D85" s="817">
        <v>1</v>
      </c>
      <c r="E85" s="817">
        <v>1</v>
      </c>
      <c r="F85" s="817">
        <v>2</v>
      </c>
      <c r="G85" s="826">
        <v>2</v>
      </c>
      <c r="H85" s="819"/>
      <c r="I85" s="824">
        <v>1</v>
      </c>
      <c r="J85" s="817">
        <v>1</v>
      </c>
      <c r="K85" s="826">
        <v>1</v>
      </c>
      <c r="L85" s="823"/>
      <c r="M85" s="817"/>
      <c r="N85" s="824">
        <f>ROUND(D85/SUM($D$85:$G$85)*$I$85,2)</f>
        <v>0.17</v>
      </c>
      <c r="O85" s="817">
        <f>ROUND(E85/SUM($D$85:$G$85)*$I$85,2)</f>
        <v>0.17</v>
      </c>
      <c r="P85" s="817">
        <f>ROUND(F85/SUM($D$85:$G$85)*$I$85,2)</f>
        <v>0.33</v>
      </c>
      <c r="Q85" s="824">
        <f>I85-SUM(N85:P85)</f>
        <v>0.32999999999999996</v>
      </c>
      <c r="R85" s="817">
        <v>1</v>
      </c>
      <c r="S85" s="826">
        <v>1</v>
      </c>
      <c r="T85" s="817" t="s">
        <v>914</v>
      </c>
    </row>
    <row r="86" spans="1:20">
      <c r="A86" s="1133"/>
      <c r="B86" s="817" t="s">
        <v>893</v>
      </c>
      <c r="C86" s="817"/>
      <c r="D86" s="817">
        <v>1</v>
      </c>
      <c r="E86" s="817">
        <v>1</v>
      </c>
      <c r="F86" s="817">
        <v>1</v>
      </c>
      <c r="G86" s="826">
        <v>2</v>
      </c>
      <c r="H86" s="819"/>
      <c r="I86" s="824">
        <v>3</v>
      </c>
      <c r="J86" s="817">
        <v>2</v>
      </c>
      <c r="K86" s="826">
        <v>3</v>
      </c>
      <c r="L86" s="823"/>
      <c r="M86" s="817"/>
      <c r="N86" s="824">
        <f>ROUND(D86/SUM($D$86:$G$86)*$I$86,2)</f>
        <v>0.6</v>
      </c>
      <c r="O86" s="817">
        <f>ROUND(E86/SUM($D$86:$G$86)*$I$86,2)</f>
        <v>0.6</v>
      </c>
      <c r="P86" s="817">
        <f>ROUND(F86/SUM($D$86:$G$86)*$I$86,2)</f>
        <v>0.6</v>
      </c>
      <c r="Q86" s="824">
        <f>I86-SUM(N86:P86)</f>
        <v>1.2000000000000002</v>
      </c>
      <c r="R86" s="817">
        <v>2</v>
      </c>
      <c r="S86" s="826">
        <v>3</v>
      </c>
      <c r="T86" s="817"/>
    </row>
    <row r="87" spans="1:20">
      <c r="A87" s="1133"/>
      <c r="B87" s="817" t="s">
        <v>894</v>
      </c>
      <c r="C87" s="817"/>
      <c r="D87" s="817">
        <v>0</v>
      </c>
      <c r="E87" s="817">
        <v>1</v>
      </c>
      <c r="F87" s="817">
        <v>1</v>
      </c>
      <c r="G87" s="826">
        <v>2</v>
      </c>
      <c r="H87" s="819"/>
      <c r="I87" s="824">
        <v>1</v>
      </c>
      <c r="J87" s="817"/>
      <c r="K87" s="826">
        <v>1</v>
      </c>
      <c r="L87" s="823"/>
      <c r="M87" s="817"/>
      <c r="N87" s="824">
        <f>ROUND(D87/SUM($D$87:$G$87)*$I$87,2)</f>
        <v>0</v>
      </c>
      <c r="O87" s="817">
        <f>ROUND(E87/SUM($D$87:$G$87)*$I$87,2)</f>
        <v>0.25</v>
      </c>
      <c r="P87" s="817">
        <f>ROUND(F87/SUM($D$87:$G$87)*$I$87,2)</f>
        <v>0.25</v>
      </c>
      <c r="Q87" s="824">
        <f>I87-SUM(N87:P87)</f>
        <v>0.5</v>
      </c>
      <c r="R87" s="817"/>
      <c r="S87" s="826">
        <v>1</v>
      </c>
      <c r="T87" s="817"/>
    </row>
    <row r="88" spans="1:20">
      <c r="A88" s="1134"/>
      <c r="B88" s="817" t="s">
        <v>895</v>
      </c>
      <c r="C88" s="817"/>
      <c r="D88" s="817">
        <v>0</v>
      </c>
      <c r="E88" s="817">
        <v>1</v>
      </c>
      <c r="F88" s="817">
        <v>1</v>
      </c>
      <c r="G88" s="826">
        <v>2</v>
      </c>
      <c r="H88" s="819"/>
      <c r="I88" s="824">
        <v>1</v>
      </c>
      <c r="J88" s="817"/>
      <c r="K88" s="826">
        <v>2</v>
      </c>
      <c r="L88" s="823"/>
      <c r="M88" s="817"/>
      <c r="N88" s="824">
        <f>ROUND(D88/SUM($D$88:$G$88)*$I$88,2)</f>
        <v>0</v>
      </c>
      <c r="O88" s="817">
        <f>ROUND(E88/SUM($D$88:$G$88)*$I$88,2)</f>
        <v>0.25</v>
      </c>
      <c r="P88" s="817">
        <f>ROUND(F88/SUM($D$88:$G$88)*$I$88,2)</f>
        <v>0.25</v>
      </c>
      <c r="Q88" s="824">
        <f>I88-SUM(N88:P88)</f>
        <v>0.5</v>
      </c>
      <c r="R88" s="817"/>
      <c r="S88" s="826">
        <v>2</v>
      </c>
      <c r="T88" s="817"/>
    </row>
    <row r="89" spans="1:20" hidden="1">
      <c r="A89" s="1132" t="s">
        <v>915</v>
      </c>
      <c r="B89" s="817" t="s">
        <v>851</v>
      </c>
      <c r="C89" s="817" t="s">
        <v>852</v>
      </c>
      <c r="D89" s="817" t="s">
        <v>853</v>
      </c>
      <c r="E89" s="817" t="s">
        <v>854</v>
      </c>
      <c r="F89" s="817" t="s">
        <v>855</v>
      </c>
      <c r="G89" s="827" t="s">
        <v>856</v>
      </c>
      <c r="H89" s="819"/>
      <c r="I89" s="824" t="s">
        <v>857</v>
      </c>
      <c r="J89" s="817" t="s">
        <v>858</v>
      </c>
      <c r="K89" s="826" t="s">
        <v>859</v>
      </c>
      <c r="L89" s="823"/>
      <c r="M89" s="817" t="s">
        <v>852</v>
      </c>
      <c r="N89" s="824" t="s">
        <v>853</v>
      </c>
      <c r="O89" s="817" t="s">
        <v>854</v>
      </c>
      <c r="P89" s="817" t="s">
        <v>855</v>
      </c>
      <c r="Q89" s="825" t="s">
        <v>856</v>
      </c>
      <c r="R89" s="817" t="s">
        <v>858</v>
      </c>
      <c r="S89" s="826" t="s">
        <v>859</v>
      </c>
      <c r="T89" s="817"/>
    </row>
    <row r="90" spans="1:20" hidden="1">
      <c r="A90" s="1133"/>
      <c r="B90" s="817" t="s">
        <v>916</v>
      </c>
      <c r="C90" s="817"/>
      <c r="D90" s="817">
        <v>0.2</v>
      </c>
      <c r="E90" s="817">
        <v>1</v>
      </c>
      <c r="F90" s="817">
        <v>1</v>
      </c>
      <c r="G90" s="826">
        <v>1</v>
      </c>
      <c r="H90" s="819"/>
      <c r="I90" s="824">
        <v>1.6</v>
      </c>
      <c r="J90" s="817">
        <v>1.6</v>
      </c>
      <c r="K90" s="826">
        <v>3.2</v>
      </c>
      <c r="L90" s="823"/>
      <c r="M90" s="817"/>
      <c r="N90" s="824">
        <f>ROUND(D90/SUM($D$90:$G$90)*$I$90,2)</f>
        <v>0.1</v>
      </c>
      <c r="O90" s="817">
        <f>ROUND(E90/SUM($D$90:$G$90)*$I$90,2)</f>
        <v>0.5</v>
      </c>
      <c r="P90" s="817">
        <f>ROUND(F90/SUM($D$90:$G$90)*$I$90,2)</f>
        <v>0.5</v>
      </c>
      <c r="Q90" s="824">
        <f>I90-SUM(N90:P90)</f>
        <v>0.5</v>
      </c>
      <c r="R90" s="817">
        <v>1.6</v>
      </c>
      <c r="S90" s="826">
        <v>3.2</v>
      </c>
      <c r="T90" s="817" t="s">
        <v>917</v>
      </c>
    </row>
    <row r="91" spans="1:20" hidden="1">
      <c r="A91" s="1134"/>
      <c r="B91" s="817" t="s">
        <v>918</v>
      </c>
      <c r="C91" s="817"/>
      <c r="D91" s="817"/>
      <c r="E91" s="817"/>
      <c r="F91" s="817"/>
      <c r="G91" s="826"/>
      <c r="H91" s="819"/>
      <c r="I91" s="824">
        <v>0.8</v>
      </c>
      <c r="J91" s="817">
        <v>0.8</v>
      </c>
      <c r="K91" s="826">
        <v>1.6</v>
      </c>
      <c r="L91" s="823"/>
      <c r="M91" s="817"/>
      <c r="N91" s="824">
        <f>ROUND(D90/SUM($D$90:$G$90)*$I$91,2)</f>
        <v>0.05</v>
      </c>
      <c r="O91" s="817">
        <f>ROUND(E90/SUM($D$90:$G$90)*$I$91,2)</f>
        <v>0.25</v>
      </c>
      <c r="P91" s="817">
        <f>ROUND(F90/SUM($D$90:$G$90)*$I$91,2)</f>
        <v>0.25</v>
      </c>
      <c r="Q91" s="824">
        <f>I91-SUM(N91:P91)</f>
        <v>0.25</v>
      </c>
      <c r="R91" s="817">
        <v>0.8</v>
      </c>
      <c r="S91" s="826">
        <v>1.6</v>
      </c>
      <c r="T91" s="817"/>
    </row>
    <row r="92" spans="1:20">
      <c r="A92" s="1132" t="s">
        <v>919</v>
      </c>
      <c r="B92" s="817" t="s">
        <v>851</v>
      </c>
      <c r="C92" s="817" t="s">
        <v>852</v>
      </c>
      <c r="D92" s="817" t="s">
        <v>853</v>
      </c>
      <c r="E92" s="817" t="s">
        <v>854</v>
      </c>
      <c r="F92" s="817" t="s">
        <v>855</v>
      </c>
      <c r="G92" s="825" t="s">
        <v>856</v>
      </c>
      <c r="I92" s="817" t="s">
        <v>857</v>
      </c>
      <c r="J92" s="817" t="s">
        <v>858</v>
      </c>
      <c r="K92" s="817" t="s">
        <v>859</v>
      </c>
      <c r="M92" s="817" t="s">
        <v>852</v>
      </c>
      <c r="N92" s="824" t="s">
        <v>853</v>
      </c>
      <c r="O92" s="817" t="s">
        <v>854</v>
      </c>
      <c r="P92" s="817" t="s">
        <v>855</v>
      </c>
      <c r="Q92" s="825" t="s">
        <v>856</v>
      </c>
      <c r="R92" s="817" t="s">
        <v>858</v>
      </c>
      <c r="S92" s="817" t="s">
        <v>859</v>
      </c>
      <c r="T92" s="817"/>
    </row>
    <row r="93" spans="1:20">
      <c r="A93" s="1133"/>
      <c r="B93" s="817" t="s">
        <v>920</v>
      </c>
      <c r="C93" s="817"/>
      <c r="D93" s="817">
        <v>0.2</v>
      </c>
      <c r="E93" s="817">
        <v>1</v>
      </c>
      <c r="F93" s="817">
        <v>2</v>
      </c>
      <c r="G93" s="817">
        <v>2</v>
      </c>
      <c r="I93" s="817">
        <v>1.7</v>
      </c>
      <c r="J93" s="817">
        <v>1.1000000000000001</v>
      </c>
      <c r="K93" s="817">
        <v>2.2000000000000002</v>
      </c>
      <c r="M93" s="817"/>
      <c r="N93" s="824">
        <f>ROUND(D93/SUM($D$93:$G$93)*$I$93,2)</f>
        <v>7.0000000000000007E-2</v>
      </c>
      <c r="O93" s="817">
        <f>ROUND(E93/SUM($D$93:$G$93)*$I$93,2)</f>
        <v>0.33</v>
      </c>
      <c r="P93" s="817">
        <f>ROUND(F93/SUM($D$93:$G$93)*$I$93,2)</f>
        <v>0.65</v>
      </c>
      <c r="Q93" s="824">
        <f>I93-SUM(N93:P93)</f>
        <v>0.64999999999999991</v>
      </c>
      <c r="R93" s="817">
        <v>1.1000000000000001</v>
      </c>
      <c r="S93" s="817">
        <v>2.2000000000000002</v>
      </c>
      <c r="T93" s="817" t="s">
        <v>921</v>
      </c>
    </row>
    <row r="94" spans="1:20">
      <c r="A94" s="1133"/>
      <c r="B94" s="817" t="s">
        <v>922</v>
      </c>
      <c r="C94" s="817"/>
      <c r="D94" s="817">
        <v>0.2</v>
      </c>
      <c r="E94" s="817">
        <v>1</v>
      </c>
      <c r="F94" s="817">
        <v>2</v>
      </c>
      <c r="G94" s="817">
        <v>2</v>
      </c>
      <c r="I94" s="817">
        <v>1.3</v>
      </c>
      <c r="J94" s="817">
        <v>0.9</v>
      </c>
      <c r="K94" s="817">
        <v>1.8</v>
      </c>
      <c r="M94" s="817"/>
      <c r="N94" s="824">
        <f>ROUND(D94/SUM($D$94:$G$94)*$I$94,2)</f>
        <v>0.05</v>
      </c>
      <c r="O94" s="817">
        <f>ROUND(E94/SUM($D$94:$G$94)*$I$94,2)</f>
        <v>0.25</v>
      </c>
      <c r="P94" s="817">
        <f>ROUND(F94/SUM($D$94:$G$94)*$I$94,2)</f>
        <v>0.5</v>
      </c>
      <c r="Q94" s="824">
        <f t="shared" ref="Q94:Q131" si="9">I94-SUM(N94:P94)</f>
        <v>0.5</v>
      </c>
      <c r="R94" s="817">
        <v>0.9</v>
      </c>
      <c r="S94" s="817">
        <v>1.8</v>
      </c>
      <c r="T94" s="817"/>
    </row>
    <row r="95" spans="1:20">
      <c r="A95" s="1133"/>
      <c r="B95" s="817" t="s">
        <v>923</v>
      </c>
      <c r="C95" s="817"/>
      <c r="D95" s="817">
        <v>0.2</v>
      </c>
      <c r="E95" s="817">
        <v>1</v>
      </c>
      <c r="F95" s="817">
        <v>2</v>
      </c>
      <c r="G95" s="817">
        <v>2</v>
      </c>
      <c r="I95" s="817">
        <v>1</v>
      </c>
      <c r="J95" s="817">
        <v>0.6</v>
      </c>
      <c r="K95" s="817">
        <v>1</v>
      </c>
      <c r="M95" s="817"/>
      <c r="N95" s="824">
        <f>ROUND(D95/SUM($D$95:$G$95)*$I$95,2)</f>
        <v>0.04</v>
      </c>
      <c r="O95" s="817">
        <f>ROUND(E95/SUM($D$95:$G$95)*$I$95,2)</f>
        <v>0.19</v>
      </c>
      <c r="P95" s="817">
        <f>ROUND(F95/SUM($D$95:$G$95)*$I$95,2)</f>
        <v>0.38</v>
      </c>
      <c r="Q95" s="824">
        <f t="shared" si="9"/>
        <v>0.39</v>
      </c>
      <c r="R95" s="817">
        <v>0.6</v>
      </c>
      <c r="S95" s="817">
        <v>1</v>
      </c>
      <c r="T95" s="817"/>
    </row>
    <row r="96" spans="1:20">
      <c r="A96" s="1133"/>
      <c r="B96" s="817" t="s">
        <v>924</v>
      </c>
      <c r="C96" s="817"/>
      <c r="D96" s="817">
        <v>0.2</v>
      </c>
      <c r="E96" s="817">
        <v>1</v>
      </c>
      <c r="F96" s="817">
        <v>1</v>
      </c>
      <c r="G96" s="817">
        <v>2</v>
      </c>
      <c r="I96" s="817">
        <v>0.4</v>
      </c>
      <c r="J96" s="817">
        <v>0.4</v>
      </c>
      <c r="K96" s="817">
        <v>0.6</v>
      </c>
      <c r="M96" s="817"/>
      <c r="N96" s="824">
        <f>ROUND(D96/SUM($D$96:$G$96)*$I$96,2)</f>
        <v>0.02</v>
      </c>
      <c r="O96" s="817">
        <f>ROUND(E96/SUM($D$96:$G$96)*$I$96,2)</f>
        <v>0.1</v>
      </c>
      <c r="P96" s="817">
        <f>ROUND(F96/SUM($D$96:$G$96)*$I$96,2)</f>
        <v>0.1</v>
      </c>
      <c r="Q96" s="824">
        <f t="shared" si="9"/>
        <v>0.18</v>
      </c>
      <c r="R96" s="817">
        <v>0.4</v>
      </c>
      <c r="S96" s="817">
        <v>0.6</v>
      </c>
      <c r="T96" s="817"/>
    </row>
    <row r="97" spans="1:20">
      <c r="A97" s="1133"/>
      <c r="B97" s="817" t="s">
        <v>925</v>
      </c>
      <c r="C97" s="817"/>
      <c r="D97" s="817">
        <v>0.2</v>
      </c>
      <c r="E97" s="817">
        <v>1</v>
      </c>
      <c r="F97" s="817">
        <v>1</v>
      </c>
      <c r="G97" s="817">
        <v>2</v>
      </c>
      <c r="I97" s="817">
        <v>0.2</v>
      </c>
      <c r="J97" s="817">
        <v>0.2</v>
      </c>
      <c r="K97" s="817">
        <v>0.2</v>
      </c>
      <c r="M97" s="817"/>
      <c r="N97" s="824">
        <f>ROUND(D97/SUM($D$97:$G$97)*$I$97,2)</f>
        <v>0.01</v>
      </c>
      <c r="O97" s="817">
        <f>ROUND(E97/SUM($D$97:$G$97)*$I$97,2)</f>
        <v>0.05</v>
      </c>
      <c r="P97" s="817">
        <f>ROUND(F97/SUM($D$97:$G$97)*$I$97,2)</f>
        <v>0.05</v>
      </c>
      <c r="Q97" s="824">
        <f t="shared" si="9"/>
        <v>0.09</v>
      </c>
      <c r="R97" s="817">
        <v>0.2</v>
      </c>
      <c r="S97" s="817">
        <v>0.2</v>
      </c>
      <c r="T97" s="817"/>
    </row>
    <row r="98" spans="1:20">
      <c r="A98" s="1133"/>
      <c r="B98" s="828" t="s">
        <v>926</v>
      </c>
      <c r="C98" s="828"/>
      <c r="D98" s="828">
        <v>0.2</v>
      </c>
      <c r="E98" s="828">
        <v>1</v>
      </c>
      <c r="F98" s="828">
        <v>1</v>
      </c>
      <c r="G98" s="828">
        <v>2</v>
      </c>
      <c r="I98" s="828">
        <v>0.1</v>
      </c>
      <c r="J98" s="828">
        <v>0.1</v>
      </c>
      <c r="K98" s="828">
        <v>0.1</v>
      </c>
      <c r="M98" s="817"/>
      <c r="N98" s="830">
        <f>ROUND(D98/SUM($D$98:$G$98)*$I$98,2)</f>
        <v>0</v>
      </c>
      <c r="O98" s="828">
        <f>ROUND(E98/SUM($D$98:$G$98)*$I$98,2)</f>
        <v>0.02</v>
      </c>
      <c r="P98" s="828">
        <f>ROUND(F98/SUM($D$98:$G$98)*$I$98,2)</f>
        <v>0.02</v>
      </c>
      <c r="Q98" s="824">
        <f t="shared" si="9"/>
        <v>6.0000000000000005E-2</v>
      </c>
      <c r="R98" s="828">
        <v>0.1</v>
      </c>
      <c r="S98" s="828">
        <v>0.1</v>
      </c>
      <c r="T98" s="828"/>
    </row>
    <row r="99" spans="1:20">
      <c r="A99" s="1139" t="s">
        <v>927</v>
      </c>
      <c r="B99" s="941" t="s">
        <v>851</v>
      </c>
      <c r="C99" s="941" t="s">
        <v>852</v>
      </c>
      <c r="D99" s="941" t="s">
        <v>853</v>
      </c>
      <c r="E99" s="941" t="s">
        <v>854</v>
      </c>
      <c r="F99" s="941" t="s">
        <v>855</v>
      </c>
      <c r="G99" s="947" t="s">
        <v>856</v>
      </c>
      <c r="H99" s="943"/>
      <c r="I99" s="941" t="s">
        <v>857</v>
      </c>
      <c r="J99" s="941" t="s">
        <v>858</v>
      </c>
      <c r="K99" s="941" t="s">
        <v>859</v>
      </c>
      <c r="L99" s="946"/>
      <c r="M99" s="941" t="s">
        <v>852</v>
      </c>
      <c r="N99" s="944" t="s">
        <v>853</v>
      </c>
      <c r="O99" s="941" t="s">
        <v>854</v>
      </c>
      <c r="P99" s="941" t="s">
        <v>855</v>
      </c>
      <c r="Q99" s="947" t="s">
        <v>856</v>
      </c>
      <c r="R99" s="941" t="s">
        <v>858</v>
      </c>
      <c r="S99" s="941" t="s">
        <v>859</v>
      </c>
      <c r="T99" s="941"/>
    </row>
    <row r="100" spans="1:20">
      <c r="A100" s="1140"/>
      <c r="B100" s="941" t="s">
        <v>928</v>
      </c>
      <c r="C100" s="941"/>
      <c r="D100" s="941">
        <v>2</v>
      </c>
      <c r="E100" s="941">
        <v>8</v>
      </c>
      <c r="F100" s="941">
        <v>8</v>
      </c>
      <c r="G100" s="941">
        <v>8</v>
      </c>
      <c r="H100" s="943"/>
      <c r="I100" s="941">
        <v>0.4</v>
      </c>
      <c r="J100" s="941">
        <v>0.4</v>
      </c>
      <c r="K100" s="941"/>
      <c r="L100" s="946"/>
      <c r="M100" s="941"/>
      <c r="N100" s="948">
        <f>ROUND(D100/SUM($D$100:$G$100)*$I$100,2)</f>
        <v>0.03</v>
      </c>
      <c r="O100" s="949">
        <f>ROUND(E100/SUM($D$100:$G$100)*$I$100,2)</f>
        <v>0.12</v>
      </c>
      <c r="P100" s="949">
        <f>ROUND(F100/SUM($D$100:$G$100)*$I$100,2)</f>
        <v>0.12</v>
      </c>
      <c r="Q100" s="944">
        <f t="shared" si="9"/>
        <v>0.13</v>
      </c>
      <c r="R100" s="941">
        <v>0.4</v>
      </c>
      <c r="S100" s="941"/>
      <c r="T100" s="941" t="s">
        <v>929</v>
      </c>
    </row>
    <row r="101" spans="1:20">
      <c r="A101" s="1140"/>
      <c r="B101" s="941" t="s">
        <v>930</v>
      </c>
      <c r="C101" s="941"/>
      <c r="D101" s="941">
        <v>9</v>
      </c>
      <c r="E101" s="941">
        <v>15</v>
      </c>
      <c r="F101" s="941">
        <v>12</v>
      </c>
      <c r="G101" s="941">
        <v>24</v>
      </c>
      <c r="H101" s="943"/>
      <c r="I101" s="941">
        <v>0.5</v>
      </c>
      <c r="J101" s="941">
        <v>0.5</v>
      </c>
      <c r="K101" s="941"/>
      <c r="L101" s="946"/>
      <c r="M101" s="941"/>
      <c r="N101" s="948">
        <f>ROUND(D101/SUM($D$101:$G$101)*$I$101,2)</f>
        <v>0.08</v>
      </c>
      <c r="O101" s="949">
        <f>ROUND(E101/SUM($D$101:$G$101)*$I$101,2)</f>
        <v>0.13</v>
      </c>
      <c r="P101" s="949">
        <f>ROUND(F101/SUM($D$101:$G$101)*$I$101,2)</f>
        <v>0.1</v>
      </c>
      <c r="Q101" s="944">
        <f t="shared" si="9"/>
        <v>0.18999999999999995</v>
      </c>
      <c r="R101" s="941">
        <v>0.5</v>
      </c>
      <c r="S101" s="941"/>
      <c r="T101" s="941" t="s">
        <v>931</v>
      </c>
    </row>
    <row r="102" spans="1:20">
      <c r="A102" s="1141"/>
      <c r="B102" s="941" t="s">
        <v>932</v>
      </c>
      <c r="C102" s="941"/>
      <c r="D102" s="941">
        <v>9</v>
      </c>
      <c r="E102" s="941">
        <v>15</v>
      </c>
      <c r="F102" s="941">
        <v>12</v>
      </c>
      <c r="G102" s="941">
        <v>24</v>
      </c>
      <c r="H102" s="943"/>
      <c r="I102" s="941">
        <v>0.25</v>
      </c>
      <c r="J102" s="941">
        <v>0.25</v>
      </c>
      <c r="K102" s="941"/>
      <c r="L102" s="946"/>
      <c r="M102" s="941"/>
      <c r="N102" s="948">
        <f>ROUND(D102/SUM($D$102:$G$102)*$I$102,2)</f>
        <v>0.04</v>
      </c>
      <c r="O102" s="949">
        <f>ROUND(E102/SUM($D$102:$G$102)*$I$102,2)</f>
        <v>0.06</v>
      </c>
      <c r="P102" s="949">
        <f>ROUND(F102/SUM($D$102:$G$102)*$I$102,2)</f>
        <v>0.05</v>
      </c>
      <c r="Q102" s="944">
        <f t="shared" si="9"/>
        <v>9.9999999999999978E-2</v>
      </c>
      <c r="R102" s="941">
        <v>0.25</v>
      </c>
      <c r="S102" s="941"/>
      <c r="T102" s="941" t="s">
        <v>931</v>
      </c>
    </row>
    <row r="103" spans="1:20">
      <c r="A103" s="1132" t="s">
        <v>933</v>
      </c>
      <c r="B103" s="817" t="s">
        <v>851</v>
      </c>
      <c r="C103" s="817" t="s">
        <v>852</v>
      </c>
      <c r="D103" s="817" t="s">
        <v>853</v>
      </c>
      <c r="E103" s="817" t="s">
        <v>854</v>
      </c>
      <c r="F103" s="817" t="s">
        <v>855</v>
      </c>
      <c r="G103" s="825" t="s">
        <v>856</v>
      </c>
      <c r="H103" s="819"/>
      <c r="I103" s="817" t="s">
        <v>857</v>
      </c>
      <c r="J103" s="817" t="s">
        <v>858</v>
      </c>
      <c r="K103" s="817" t="s">
        <v>859</v>
      </c>
      <c r="L103" s="823"/>
      <c r="M103" s="817" t="s">
        <v>852</v>
      </c>
      <c r="N103" s="824" t="s">
        <v>853</v>
      </c>
      <c r="O103" s="817" t="s">
        <v>854</v>
      </c>
      <c r="P103" s="817" t="s">
        <v>855</v>
      </c>
      <c r="Q103" s="825" t="s">
        <v>856</v>
      </c>
      <c r="R103" s="817" t="s">
        <v>858</v>
      </c>
      <c r="S103" s="817" t="s">
        <v>859</v>
      </c>
      <c r="T103" s="817"/>
    </row>
    <row r="104" spans="1:20">
      <c r="A104" s="1133"/>
      <c r="B104" s="817" t="s">
        <v>934</v>
      </c>
      <c r="C104" s="817"/>
      <c r="D104" s="817">
        <v>5</v>
      </c>
      <c r="E104" s="817">
        <v>5</v>
      </c>
      <c r="F104" s="817">
        <v>5</v>
      </c>
      <c r="G104" s="817">
        <v>5</v>
      </c>
      <c r="H104" s="819"/>
      <c r="I104" s="817">
        <v>2</v>
      </c>
      <c r="J104" s="817">
        <v>2</v>
      </c>
      <c r="K104" s="817"/>
      <c r="L104" s="823"/>
      <c r="M104" s="817"/>
      <c r="N104" s="830">
        <f>ROUND(D104/SUM($D$104:$G$104)*$I$104,2)</f>
        <v>0.5</v>
      </c>
      <c r="O104" s="828">
        <f>ROUND(E104/SUM($D$104:$G$104)*$I$104,2)</f>
        <v>0.5</v>
      </c>
      <c r="P104" s="828">
        <f>ROUND(F104/SUM($D$104:$G$104)*$I$104,2)</f>
        <v>0.5</v>
      </c>
      <c r="Q104" s="824">
        <f t="shared" si="9"/>
        <v>0.5</v>
      </c>
      <c r="R104" s="817">
        <v>2</v>
      </c>
      <c r="S104" s="817"/>
      <c r="T104" s="817" t="s">
        <v>935</v>
      </c>
    </row>
    <row r="105" spans="1:20">
      <c r="A105" s="1133"/>
      <c r="B105" s="817" t="s">
        <v>936</v>
      </c>
      <c r="C105" s="817"/>
      <c r="D105" s="817"/>
      <c r="E105" s="817">
        <v>5</v>
      </c>
      <c r="F105" s="817">
        <v>5</v>
      </c>
      <c r="G105" s="817">
        <v>5</v>
      </c>
      <c r="H105" s="819"/>
      <c r="I105" s="817">
        <v>2</v>
      </c>
      <c r="J105" s="817">
        <v>2</v>
      </c>
      <c r="K105" s="817"/>
      <c r="L105" s="823"/>
      <c r="M105" s="817"/>
      <c r="N105" s="830">
        <f>ROUND(D105/SUM($D$105:$G$105)*$I$105,2)</f>
        <v>0</v>
      </c>
      <c r="O105" s="828">
        <f>ROUND(E105/SUM($D$105:$G$105)*$I$105,2)</f>
        <v>0.67</v>
      </c>
      <c r="P105" s="828">
        <f>ROUND(F105/SUM($D$105:$G$105)*$I$105,2)</f>
        <v>0.67</v>
      </c>
      <c r="Q105" s="824">
        <f t="shared" si="9"/>
        <v>0.65999999999999992</v>
      </c>
      <c r="R105" s="817">
        <v>2</v>
      </c>
      <c r="S105" s="817"/>
      <c r="T105" s="817" t="s">
        <v>937</v>
      </c>
    </row>
    <row r="106" spans="1:20">
      <c r="A106" s="1133"/>
      <c r="B106" s="817" t="s">
        <v>938</v>
      </c>
      <c r="C106" s="817"/>
      <c r="D106" s="817"/>
      <c r="E106" s="817">
        <v>7</v>
      </c>
      <c r="F106" s="817">
        <v>7</v>
      </c>
      <c r="G106" s="817">
        <v>7</v>
      </c>
      <c r="H106" s="819"/>
      <c r="I106" s="817">
        <v>8</v>
      </c>
      <c r="J106" s="817">
        <v>4</v>
      </c>
      <c r="K106" s="817">
        <v>4</v>
      </c>
      <c r="L106" s="823"/>
      <c r="M106" s="817"/>
      <c r="N106" s="830">
        <f>ROUND(D106/SUM($D$106:$G$106)*$I$106,2)</f>
        <v>0</v>
      </c>
      <c r="O106" s="828">
        <f>ROUND(E106/SUM($D$106:$G$106)*$I$106,2)</f>
        <v>2.67</v>
      </c>
      <c r="P106" s="828">
        <f>ROUND(F106/SUM($D$106:$G$106)*$I$106,2)</f>
        <v>2.67</v>
      </c>
      <c r="Q106" s="824">
        <f t="shared" si="9"/>
        <v>2.66</v>
      </c>
      <c r="R106" s="817">
        <v>4</v>
      </c>
      <c r="S106" s="817">
        <v>4</v>
      </c>
      <c r="T106" s="817" t="s">
        <v>939</v>
      </c>
    </row>
    <row r="107" spans="1:20">
      <c r="A107" s="1133"/>
      <c r="B107" s="817" t="s">
        <v>940</v>
      </c>
      <c r="C107" s="817"/>
      <c r="D107" s="817">
        <v>4</v>
      </c>
      <c r="E107" s="817">
        <v>6</v>
      </c>
      <c r="F107" s="817">
        <v>8</v>
      </c>
      <c r="G107" s="817">
        <v>10</v>
      </c>
      <c r="H107" s="819"/>
      <c r="I107" s="817">
        <v>7</v>
      </c>
      <c r="J107" s="817">
        <v>7</v>
      </c>
      <c r="K107" s="817">
        <v>9</v>
      </c>
      <c r="L107" s="823"/>
      <c r="M107" s="817"/>
      <c r="N107" s="830">
        <f>ROUND(D107/SUM($D$107:$G$107)*$I$107,2)</f>
        <v>1</v>
      </c>
      <c r="O107" s="828">
        <f>ROUND(E107/SUM($D$107:$G$107)*$I$107,2)</f>
        <v>1.5</v>
      </c>
      <c r="P107" s="828">
        <f>ROUND(F107/SUM($D$107:$G$107)*$I$107,2)</f>
        <v>2</v>
      </c>
      <c r="Q107" s="824">
        <f t="shared" si="9"/>
        <v>2.5</v>
      </c>
      <c r="R107" s="817">
        <v>7</v>
      </c>
      <c r="S107" s="817">
        <v>9</v>
      </c>
      <c r="T107" s="817" t="s">
        <v>914</v>
      </c>
    </row>
    <row r="108" spans="1:20">
      <c r="A108" s="1133"/>
      <c r="B108" s="817" t="s">
        <v>940</v>
      </c>
      <c r="C108" s="817"/>
      <c r="D108" s="817">
        <v>4</v>
      </c>
      <c r="E108" s="817">
        <v>6</v>
      </c>
      <c r="F108" s="817">
        <v>8</v>
      </c>
      <c r="G108" s="817">
        <v>10</v>
      </c>
      <c r="H108" s="819"/>
      <c r="I108" s="817">
        <v>15</v>
      </c>
      <c r="J108" s="817">
        <v>15</v>
      </c>
      <c r="K108" s="817">
        <v>17</v>
      </c>
      <c r="L108" s="823"/>
      <c r="M108" s="817"/>
      <c r="N108" s="830">
        <f>ROUND(D108/SUM($D$108:$G$108)*$I$108,2)</f>
        <v>2.14</v>
      </c>
      <c r="O108" s="828">
        <f>ROUND(E108/SUM($D$108:$G$108)*$I$108,2)</f>
        <v>3.21</v>
      </c>
      <c r="P108" s="828">
        <f>ROUND(F108/SUM($D$108:$G$108)*$I$108,2)</f>
        <v>4.29</v>
      </c>
      <c r="Q108" s="824">
        <f t="shared" si="9"/>
        <v>5.3599999999999994</v>
      </c>
      <c r="R108" s="817">
        <v>15</v>
      </c>
      <c r="S108" s="817">
        <v>17</v>
      </c>
      <c r="T108" s="817"/>
    </row>
    <row r="109" spans="1:20">
      <c r="A109" s="1133"/>
      <c r="B109" s="817" t="s">
        <v>941</v>
      </c>
      <c r="C109" s="817"/>
      <c r="D109" s="817">
        <v>1</v>
      </c>
      <c r="E109" s="817">
        <v>1</v>
      </c>
      <c r="F109" s="817">
        <v>1</v>
      </c>
      <c r="G109" s="817">
        <v>2</v>
      </c>
      <c r="H109" s="819"/>
      <c r="I109" s="817">
        <v>5</v>
      </c>
      <c r="J109" s="817">
        <v>5</v>
      </c>
      <c r="K109" s="817">
        <v>5</v>
      </c>
      <c r="L109" s="823"/>
      <c r="M109" s="817"/>
      <c r="N109" s="830">
        <f>ROUND(D109/SUM($D$109:$G$109)*$I$109,2)</f>
        <v>1</v>
      </c>
      <c r="O109" s="828">
        <f>ROUND(E109/SUM($D$109:$G$109)*$I$109,2)</f>
        <v>1</v>
      </c>
      <c r="P109" s="828">
        <f>ROUND(F109/SUM($D$109:$G$109)*$I$109,2)</f>
        <v>1</v>
      </c>
      <c r="Q109" s="824">
        <f t="shared" si="9"/>
        <v>2</v>
      </c>
      <c r="R109" s="817">
        <v>5</v>
      </c>
      <c r="S109" s="817">
        <v>5</v>
      </c>
      <c r="T109" s="817" t="s">
        <v>942</v>
      </c>
    </row>
    <row r="110" spans="1:20">
      <c r="A110" s="1133"/>
      <c r="B110" s="817" t="s">
        <v>943</v>
      </c>
      <c r="C110" s="817"/>
      <c r="D110" s="817"/>
      <c r="E110" s="817">
        <v>1</v>
      </c>
      <c r="F110" s="817">
        <v>1</v>
      </c>
      <c r="G110" s="817">
        <v>2</v>
      </c>
      <c r="H110" s="819"/>
      <c r="I110" s="817">
        <v>2</v>
      </c>
      <c r="J110" s="817">
        <v>2</v>
      </c>
      <c r="K110" s="817">
        <v>4</v>
      </c>
      <c r="L110" s="823"/>
      <c r="M110" s="817"/>
      <c r="N110" s="830">
        <f>ROUND(D110/SUM($D$110:$G$110)*$I$110,2)</f>
        <v>0</v>
      </c>
      <c r="O110" s="828">
        <f>ROUND(E110/SUM($D$110:$G$110)*$I$110,2)</f>
        <v>0.5</v>
      </c>
      <c r="P110" s="828">
        <f>ROUND(F110/SUM($D$110:$G$110)*$I$110,2)</f>
        <v>0.5</v>
      </c>
      <c r="Q110" s="824">
        <f t="shared" si="9"/>
        <v>1</v>
      </c>
      <c r="R110" s="817">
        <v>2</v>
      </c>
      <c r="S110" s="817">
        <v>4</v>
      </c>
      <c r="T110" s="817" t="s">
        <v>944</v>
      </c>
    </row>
    <row r="111" spans="1:20">
      <c r="A111" s="1133"/>
      <c r="B111" s="817" t="s">
        <v>945</v>
      </c>
      <c r="C111" s="817"/>
      <c r="D111" s="817"/>
      <c r="E111" s="817">
        <v>1</v>
      </c>
      <c r="F111" s="817">
        <v>1</v>
      </c>
      <c r="G111" s="817">
        <v>2</v>
      </c>
      <c r="H111" s="819"/>
      <c r="I111" s="817">
        <v>8</v>
      </c>
      <c r="J111" s="817">
        <v>8</v>
      </c>
      <c r="K111" s="817">
        <v>8</v>
      </c>
      <c r="L111" s="823"/>
      <c r="M111" s="817"/>
      <c r="N111" s="830">
        <f>ROUND(D111/SUM($D$111:$G$111)*$I$111,2)</f>
        <v>0</v>
      </c>
      <c r="O111" s="828">
        <f>ROUND(E111/SUM($D$111:$G$111)*$I$111,2)</f>
        <v>2</v>
      </c>
      <c r="P111" s="828">
        <f>ROUND(F111/SUM($D$111:$G$111)*$I$111,2)</f>
        <v>2</v>
      </c>
      <c r="Q111" s="824">
        <f t="shared" si="9"/>
        <v>4</v>
      </c>
      <c r="R111" s="817">
        <v>8</v>
      </c>
      <c r="S111" s="817">
        <v>8</v>
      </c>
      <c r="T111" s="817" t="s">
        <v>946</v>
      </c>
    </row>
    <row r="112" spans="1:20">
      <c r="A112" s="1134"/>
      <c r="B112" s="817" t="s">
        <v>947</v>
      </c>
      <c r="C112" s="817">
        <v>1</v>
      </c>
      <c r="D112" s="817">
        <v>1</v>
      </c>
      <c r="E112" s="817">
        <v>1</v>
      </c>
      <c r="F112" s="817">
        <v>1</v>
      </c>
      <c r="G112" s="817"/>
      <c r="H112" s="819"/>
      <c r="I112" s="817">
        <v>7</v>
      </c>
      <c r="J112" s="817">
        <v>4</v>
      </c>
      <c r="K112" s="817">
        <v>12</v>
      </c>
      <c r="L112" s="823"/>
      <c r="M112" s="817">
        <f>ROUND(C112/SUM($C$112:$G$112)*$I$112,2)</f>
        <v>1.75</v>
      </c>
      <c r="N112" s="830">
        <f>ROUND(D112/SUM($C$112:$G$112)*$I$112,2)</f>
        <v>1.75</v>
      </c>
      <c r="O112" s="830">
        <f>ROUND(E112/SUM($C$112:$G$112)*$I$112,2)</f>
        <v>1.75</v>
      </c>
      <c r="P112" s="824">
        <f>I112-SUM(M112:O112)</f>
        <v>1.75</v>
      </c>
      <c r="Q112" s="824"/>
      <c r="R112" s="817">
        <v>4</v>
      </c>
      <c r="S112" s="817">
        <v>12</v>
      </c>
      <c r="T112" s="817" t="s">
        <v>948</v>
      </c>
    </row>
    <row r="113" spans="1:20">
      <c r="A113" s="1132" t="s">
        <v>949</v>
      </c>
      <c r="B113" s="817" t="s">
        <v>851</v>
      </c>
      <c r="C113" s="817" t="s">
        <v>852</v>
      </c>
      <c r="D113" s="817" t="s">
        <v>853</v>
      </c>
      <c r="E113" s="817" t="s">
        <v>854</v>
      </c>
      <c r="F113" s="817" t="s">
        <v>855</v>
      </c>
      <c r="G113" s="825" t="s">
        <v>856</v>
      </c>
      <c r="H113" s="819"/>
      <c r="I113" s="817" t="s">
        <v>857</v>
      </c>
      <c r="J113" s="817" t="s">
        <v>858</v>
      </c>
      <c r="K113" s="817" t="s">
        <v>859</v>
      </c>
      <c r="L113" s="823"/>
      <c r="M113" s="817" t="s">
        <v>852</v>
      </c>
      <c r="N113" s="824" t="s">
        <v>853</v>
      </c>
      <c r="O113" s="817" t="s">
        <v>854</v>
      </c>
      <c r="P113" s="817" t="s">
        <v>855</v>
      </c>
      <c r="Q113" s="825" t="s">
        <v>856</v>
      </c>
      <c r="R113" s="817" t="s">
        <v>858</v>
      </c>
      <c r="S113" s="817" t="s">
        <v>859</v>
      </c>
      <c r="T113" s="817"/>
    </row>
    <row r="114" spans="1:20">
      <c r="A114" s="1133"/>
      <c r="B114" s="817" t="s">
        <v>911</v>
      </c>
      <c r="C114" s="817"/>
      <c r="D114" s="817">
        <v>5</v>
      </c>
      <c r="E114" s="817">
        <v>5</v>
      </c>
      <c r="F114" s="817">
        <v>5</v>
      </c>
      <c r="G114" s="817">
        <v>5</v>
      </c>
      <c r="H114" s="819"/>
      <c r="I114" s="817">
        <v>1</v>
      </c>
      <c r="J114" s="817"/>
      <c r="K114" s="817">
        <v>1</v>
      </c>
      <c r="L114" s="823"/>
      <c r="M114" s="817"/>
      <c r="N114" s="830">
        <f>ROUND(D114/SUM($D$114:$G$114)*$I$114,2)</f>
        <v>0.25</v>
      </c>
      <c r="O114" s="828">
        <f>ROUND(E114/SUM($D$114:$G$114)*$I$114,2)</f>
        <v>0.25</v>
      </c>
      <c r="P114" s="828">
        <f>ROUND(F114/SUM($D$114:$G$114)*$I$114,2)</f>
        <v>0.25</v>
      </c>
      <c r="Q114" s="824">
        <f t="shared" si="9"/>
        <v>0.25</v>
      </c>
      <c r="R114" s="817"/>
      <c r="S114" s="817">
        <v>1</v>
      </c>
      <c r="T114" s="817" t="s">
        <v>935</v>
      </c>
    </row>
    <row r="115" spans="1:20">
      <c r="A115" s="1133"/>
      <c r="B115" s="817" t="s">
        <v>950</v>
      </c>
      <c r="C115" s="817"/>
      <c r="D115" s="817">
        <v>1</v>
      </c>
      <c r="E115" s="817">
        <v>1</v>
      </c>
      <c r="F115" s="817">
        <v>1</v>
      </c>
      <c r="G115" s="817">
        <v>2</v>
      </c>
      <c r="H115" s="819"/>
      <c r="I115" s="817">
        <v>2</v>
      </c>
      <c r="J115" s="817">
        <v>2</v>
      </c>
      <c r="K115" s="817">
        <v>2</v>
      </c>
      <c r="L115" s="823"/>
      <c r="M115" s="817"/>
      <c r="N115" s="830">
        <f>ROUND(D115/SUM($D$115:$G$115)*$I$115,2)</f>
        <v>0.4</v>
      </c>
      <c r="O115" s="828">
        <f>ROUND(E115/SUM($D$115:$G$115)*$I$115,2)</f>
        <v>0.4</v>
      </c>
      <c r="P115" s="828">
        <f>ROUND(F115/SUM($D$115:$G$115)*$I$115,2)</f>
        <v>0.4</v>
      </c>
      <c r="Q115" s="824">
        <f t="shared" si="9"/>
        <v>0.79999999999999982</v>
      </c>
      <c r="R115" s="817">
        <v>2</v>
      </c>
      <c r="S115" s="817">
        <v>2</v>
      </c>
      <c r="T115" s="817" t="s">
        <v>951</v>
      </c>
    </row>
    <row r="116" spans="1:20">
      <c r="A116" s="1133"/>
      <c r="B116" s="817" t="s">
        <v>952</v>
      </c>
      <c r="C116" s="817"/>
      <c r="D116" s="817"/>
      <c r="E116" s="817">
        <v>2</v>
      </c>
      <c r="F116" s="817">
        <v>2</v>
      </c>
      <c r="G116" s="817">
        <v>4</v>
      </c>
      <c r="H116" s="819"/>
      <c r="I116" s="817">
        <v>2</v>
      </c>
      <c r="J116" s="817">
        <v>2</v>
      </c>
      <c r="K116" s="817">
        <v>2</v>
      </c>
      <c r="L116" s="823"/>
      <c r="M116" s="817"/>
      <c r="N116" s="830">
        <f>ROUND(D116/SUM($D$116:$G$116)*$I$116,2)</f>
        <v>0</v>
      </c>
      <c r="O116" s="828">
        <f>ROUND(E116/SUM($D$116:$G$116)*$I$116,2)</f>
        <v>0.5</v>
      </c>
      <c r="P116" s="828">
        <f>ROUND(F116/SUM($D$116:$G$116)*$I$116,2)</f>
        <v>0.5</v>
      </c>
      <c r="Q116" s="824">
        <f t="shared" si="9"/>
        <v>1</v>
      </c>
      <c r="R116" s="817">
        <v>2</v>
      </c>
      <c r="S116" s="817">
        <v>2</v>
      </c>
      <c r="T116" s="817" t="s">
        <v>953</v>
      </c>
    </row>
    <row r="117" spans="1:20">
      <c r="A117" s="1133"/>
      <c r="B117" s="817" t="s">
        <v>954</v>
      </c>
      <c r="C117" s="817"/>
      <c r="D117" s="817"/>
      <c r="E117" s="817">
        <v>7</v>
      </c>
      <c r="F117" s="817">
        <v>7</v>
      </c>
      <c r="G117" s="817">
        <v>7</v>
      </c>
      <c r="H117" s="819"/>
      <c r="I117" s="817">
        <v>6</v>
      </c>
      <c r="J117" s="817">
        <v>4</v>
      </c>
      <c r="K117" s="817">
        <v>4</v>
      </c>
      <c r="L117" s="823"/>
      <c r="M117" s="817"/>
      <c r="N117" s="830">
        <f>ROUND(D117/SUM($D$117:$G$117)*$I$117,2)</f>
        <v>0</v>
      </c>
      <c r="O117" s="828">
        <f>ROUND(E117/SUM($D$117:$G$117)*$I$117,2)</f>
        <v>2</v>
      </c>
      <c r="P117" s="828">
        <f>ROUND(F117/SUM($D$117:$G$117)*$I$117,2)</f>
        <v>2</v>
      </c>
      <c r="Q117" s="824">
        <f t="shared" si="9"/>
        <v>2</v>
      </c>
      <c r="R117" s="817">
        <v>4</v>
      </c>
      <c r="S117" s="817">
        <v>4</v>
      </c>
      <c r="T117" s="817" t="s">
        <v>939</v>
      </c>
    </row>
    <row r="118" spans="1:20" ht="24">
      <c r="A118" s="1133"/>
      <c r="B118" s="831" t="s">
        <v>955</v>
      </c>
      <c r="C118" s="831"/>
      <c r="D118" s="817">
        <v>1</v>
      </c>
      <c r="E118" s="817">
        <v>1</v>
      </c>
      <c r="F118" s="817">
        <v>1</v>
      </c>
      <c r="G118" s="817">
        <v>2</v>
      </c>
      <c r="H118" s="819"/>
      <c r="I118" s="817">
        <v>15</v>
      </c>
      <c r="J118" s="817">
        <v>15</v>
      </c>
      <c r="K118" s="817">
        <v>17</v>
      </c>
      <c r="L118" s="823"/>
      <c r="M118" s="817"/>
      <c r="N118" s="830">
        <f>ROUND(D118/SUM($D$118:$G$118)*$I$118,2)</f>
        <v>3</v>
      </c>
      <c r="O118" s="828">
        <f>ROUND(E118/SUM($D$118:$G$118)*$I$118,2)</f>
        <v>3</v>
      </c>
      <c r="P118" s="828">
        <f>ROUND(F118/SUM($D$118:$G$118)*$I$118,2)</f>
        <v>3</v>
      </c>
      <c r="Q118" s="824">
        <f t="shared" si="9"/>
        <v>6</v>
      </c>
      <c r="R118" s="817">
        <v>15</v>
      </c>
      <c r="S118" s="817">
        <v>17</v>
      </c>
      <c r="T118" s="817" t="s">
        <v>942</v>
      </c>
    </row>
    <row r="119" spans="1:20" ht="24">
      <c r="A119" s="1134"/>
      <c r="B119" s="831" t="s">
        <v>956</v>
      </c>
      <c r="C119" s="831"/>
      <c r="D119" s="817">
        <v>1</v>
      </c>
      <c r="E119" s="817">
        <v>1</v>
      </c>
      <c r="F119" s="817">
        <v>1</v>
      </c>
      <c r="G119" s="817">
        <v>2</v>
      </c>
      <c r="H119" s="819"/>
      <c r="I119" s="817">
        <v>7</v>
      </c>
      <c r="J119" s="817">
        <v>4</v>
      </c>
      <c r="K119" s="817">
        <v>12</v>
      </c>
      <c r="L119" s="823"/>
      <c r="M119" s="817"/>
      <c r="N119" s="830">
        <f>ROUND(D119/SUM($D$119:$G$119)*$I$119,2)</f>
        <v>1.4</v>
      </c>
      <c r="O119" s="828">
        <f>ROUND(E119/SUM($D$119:$G$119)*$I$119,2)</f>
        <v>1.4</v>
      </c>
      <c r="P119" s="828">
        <f>ROUND(F119/SUM($D$119:$G$119)*$I$119,2)</f>
        <v>1.4</v>
      </c>
      <c r="Q119" s="824">
        <f t="shared" si="9"/>
        <v>2.8000000000000007</v>
      </c>
      <c r="R119" s="817">
        <v>4</v>
      </c>
      <c r="S119" s="817">
        <v>12</v>
      </c>
      <c r="T119" s="817" t="s">
        <v>942</v>
      </c>
    </row>
    <row r="120" spans="1:20">
      <c r="A120" s="1132" t="s">
        <v>957</v>
      </c>
      <c r="B120" s="817" t="s">
        <v>851</v>
      </c>
      <c r="C120" s="817" t="s">
        <v>852</v>
      </c>
      <c r="D120" s="817" t="s">
        <v>853</v>
      </c>
      <c r="E120" s="817" t="s">
        <v>854</v>
      </c>
      <c r="F120" s="817" t="s">
        <v>855</v>
      </c>
      <c r="G120" s="825" t="s">
        <v>856</v>
      </c>
      <c r="H120" s="819"/>
      <c r="I120" s="817" t="s">
        <v>857</v>
      </c>
      <c r="J120" s="817" t="s">
        <v>858</v>
      </c>
      <c r="K120" s="817" t="s">
        <v>859</v>
      </c>
      <c r="L120" s="823"/>
      <c r="M120" s="817" t="s">
        <v>852</v>
      </c>
      <c r="N120" s="824" t="s">
        <v>853</v>
      </c>
      <c r="O120" s="817" t="s">
        <v>854</v>
      </c>
      <c r="P120" s="817" t="s">
        <v>855</v>
      </c>
      <c r="Q120" s="825" t="s">
        <v>856</v>
      </c>
      <c r="R120" s="817" t="s">
        <v>858</v>
      </c>
      <c r="S120" s="817" t="s">
        <v>859</v>
      </c>
      <c r="T120" s="817"/>
    </row>
    <row r="121" spans="1:20">
      <c r="A121" s="1133"/>
      <c r="B121" s="817" t="s">
        <v>958</v>
      </c>
      <c r="C121" s="817"/>
      <c r="D121" s="817"/>
      <c r="E121" s="817">
        <v>7</v>
      </c>
      <c r="F121" s="817">
        <v>7</v>
      </c>
      <c r="G121" s="817">
        <v>7</v>
      </c>
      <c r="H121" s="819"/>
      <c r="I121" s="817">
        <v>5</v>
      </c>
      <c r="J121" s="817">
        <v>5</v>
      </c>
      <c r="K121" s="817">
        <v>4</v>
      </c>
      <c r="L121" s="823"/>
      <c r="M121" s="817"/>
      <c r="N121" s="830">
        <f>ROUND(D121/SUM($D$121:$G$121)*$I$121,2)</f>
        <v>0</v>
      </c>
      <c r="O121" s="828">
        <f>ROUND(E121/SUM($D$121:$G$121)*$I$121,2)</f>
        <v>1.67</v>
      </c>
      <c r="P121" s="828">
        <f>ROUND(F121/SUM($D$121:$G$121)*$I$121,2)</f>
        <v>1.67</v>
      </c>
      <c r="Q121" s="824">
        <f t="shared" si="9"/>
        <v>1.6600000000000001</v>
      </c>
      <c r="R121" s="817">
        <v>5</v>
      </c>
      <c r="S121" s="817">
        <v>4</v>
      </c>
      <c r="T121" s="817" t="s">
        <v>939</v>
      </c>
    </row>
    <row r="122" spans="1:20">
      <c r="A122" s="1133"/>
      <c r="B122" s="817" t="s">
        <v>959</v>
      </c>
      <c r="C122" s="817"/>
      <c r="D122" s="817"/>
      <c r="E122" s="817">
        <v>7</v>
      </c>
      <c r="F122" s="817">
        <v>7</v>
      </c>
      <c r="G122" s="817">
        <v>7</v>
      </c>
      <c r="H122" s="819"/>
      <c r="I122" s="817">
        <v>7</v>
      </c>
      <c r="J122" s="817">
        <v>4</v>
      </c>
      <c r="K122" s="817">
        <v>3</v>
      </c>
      <c r="L122" s="823"/>
      <c r="M122" s="817"/>
      <c r="N122" s="830">
        <f>ROUND(D122/SUM($D$122:$G$122)*$I$122,2)</f>
        <v>0</v>
      </c>
      <c r="O122" s="828">
        <f>ROUND(E122/SUM($D$122:$G$122)*$I$122,2)</f>
        <v>2.33</v>
      </c>
      <c r="P122" s="828">
        <f>ROUND(F122/SUM($D$122:$G$122)*$I$122,2)</f>
        <v>2.33</v>
      </c>
      <c r="Q122" s="824">
        <f t="shared" si="9"/>
        <v>2.34</v>
      </c>
      <c r="R122" s="817">
        <v>4</v>
      </c>
      <c r="S122" s="817">
        <v>3</v>
      </c>
      <c r="T122" s="817"/>
    </row>
    <row r="123" spans="1:20">
      <c r="A123" s="1133"/>
      <c r="B123" s="817" t="s">
        <v>960</v>
      </c>
      <c r="C123" s="817"/>
      <c r="D123" s="817"/>
      <c r="E123" s="817">
        <v>7</v>
      </c>
      <c r="F123" s="817">
        <v>7</v>
      </c>
      <c r="G123" s="817">
        <v>7</v>
      </c>
      <c r="H123" s="819"/>
      <c r="I123" s="817">
        <v>4</v>
      </c>
      <c r="J123" s="817"/>
      <c r="K123" s="817">
        <v>1</v>
      </c>
      <c r="L123" s="823"/>
      <c r="M123" s="817"/>
      <c r="N123" s="830">
        <f>ROUND(D123/SUM($D$123:$G$123)*$I$123,2)</f>
        <v>0</v>
      </c>
      <c r="O123" s="828">
        <f>ROUND(E123/SUM($D$123:$G$123)*$I$123,2)</f>
        <v>1.33</v>
      </c>
      <c r="P123" s="828">
        <f>ROUND(F123/SUM($D$123:$G$123)*$I$123,2)</f>
        <v>1.33</v>
      </c>
      <c r="Q123" s="824">
        <f t="shared" si="9"/>
        <v>1.3399999999999999</v>
      </c>
      <c r="R123" s="817"/>
      <c r="S123" s="817">
        <v>1</v>
      </c>
      <c r="T123" s="817"/>
    </row>
    <row r="124" spans="1:20">
      <c r="A124" s="1133"/>
      <c r="B124" s="817" t="s">
        <v>961</v>
      </c>
      <c r="C124" s="817"/>
      <c r="D124" s="817"/>
      <c r="E124" s="817">
        <v>7</v>
      </c>
      <c r="F124" s="817">
        <v>7</v>
      </c>
      <c r="G124" s="817">
        <v>7</v>
      </c>
      <c r="H124" s="819"/>
      <c r="I124" s="817">
        <v>6</v>
      </c>
      <c r="J124" s="817">
        <v>4</v>
      </c>
      <c r="K124" s="817">
        <v>4</v>
      </c>
      <c r="L124" s="823"/>
      <c r="M124" s="817"/>
      <c r="N124" s="830">
        <f>ROUND(D124/SUM($D$124:$G$124)*$I$124,2)</f>
        <v>0</v>
      </c>
      <c r="O124" s="828">
        <f>ROUND(E124/SUM($D$124:$G$124)*$I$124,2)</f>
        <v>2</v>
      </c>
      <c r="P124" s="828">
        <f>ROUND(F124/SUM($D$124:$G$124)*$I$124,2)</f>
        <v>2</v>
      </c>
      <c r="Q124" s="824">
        <f t="shared" si="9"/>
        <v>2</v>
      </c>
      <c r="R124" s="817">
        <v>4</v>
      </c>
      <c r="S124" s="817">
        <v>4</v>
      </c>
      <c r="T124" s="817"/>
    </row>
    <row r="125" spans="1:20">
      <c r="A125" s="1133"/>
      <c r="B125" s="817" t="s">
        <v>962</v>
      </c>
      <c r="C125" s="817"/>
      <c r="D125" s="817"/>
      <c r="E125" s="817">
        <v>7</v>
      </c>
      <c r="F125" s="817">
        <v>7</v>
      </c>
      <c r="G125" s="817">
        <v>7</v>
      </c>
      <c r="H125" s="819"/>
      <c r="I125" s="817">
        <v>3</v>
      </c>
      <c r="J125" s="817">
        <v>1</v>
      </c>
      <c r="K125" s="817">
        <v>2</v>
      </c>
      <c r="L125" s="823"/>
      <c r="M125" s="817"/>
      <c r="N125" s="830">
        <f>ROUND(D125/SUM($D$125:$G$125)*$I$125,2)</f>
        <v>0</v>
      </c>
      <c r="O125" s="828">
        <f>ROUND(E125/SUM($D$125:$G$125)*$I$125,2)</f>
        <v>1</v>
      </c>
      <c r="P125" s="828">
        <f>ROUND(F125/SUM($D$125:$G$125)*$I$125,2)</f>
        <v>1</v>
      </c>
      <c r="Q125" s="824">
        <f t="shared" si="9"/>
        <v>1</v>
      </c>
      <c r="R125" s="817">
        <v>1</v>
      </c>
      <c r="S125" s="817">
        <v>2</v>
      </c>
      <c r="T125" s="817"/>
    </row>
    <row r="126" spans="1:20">
      <c r="A126" s="1134"/>
      <c r="B126" s="828" t="s">
        <v>963</v>
      </c>
      <c r="C126" s="828"/>
      <c r="D126" s="828"/>
      <c r="E126" s="828">
        <v>7</v>
      </c>
      <c r="F126" s="828">
        <v>7</v>
      </c>
      <c r="G126" s="828">
        <v>7</v>
      </c>
      <c r="H126" s="819"/>
      <c r="I126" s="828">
        <v>6</v>
      </c>
      <c r="J126" s="828">
        <v>4</v>
      </c>
      <c r="K126" s="828">
        <v>4</v>
      </c>
      <c r="L126" s="823"/>
      <c r="M126" s="817"/>
      <c r="N126" s="830">
        <f>ROUND(D126/SUM($D$126:$G$126)*$I$126,2)</f>
        <v>0</v>
      </c>
      <c r="O126" s="828">
        <f>ROUND(E126/SUM($D$126:$G$126)*$I$126,2)</f>
        <v>2</v>
      </c>
      <c r="P126" s="828">
        <f>ROUND(F126/SUM($D$126:$G$126)*$I$126,2)</f>
        <v>2</v>
      </c>
      <c r="Q126" s="824">
        <f t="shared" si="9"/>
        <v>2</v>
      </c>
      <c r="R126" s="828">
        <v>4</v>
      </c>
      <c r="S126" s="828">
        <v>4</v>
      </c>
      <c r="T126" s="828"/>
    </row>
    <row r="127" spans="1:20">
      <c r="A127" s="1132" t="s">
        <v>964</v>
      </c>
      <c r="B127" s="817" t="s">
        <v>851</v>
      </c>
      <c r="C127" s="817" t="s">
        <v>852</v>
      </c>
      <c r="D127" s="817" t="s">
        <v>853</v>
      </c>
      <c r="E127" s="817" t="s">
        <v>854</v>
      </c>
      <c r="F127" s="817" t="s">
        <v>855</v>
      </c>
      <c r="G127" s="825" t="s">
        <v>856</v>
      </c>
      <c r="H127" s="819"/>
      <c r="I127" s="817" t="s">
        <v>857</v>
      </c>
      <c r="J127" s="817" t="s">
        <v>858</v>
      </c>
      <c r="K127" s="817" t="s">
        <v>859</v>
      </c>
      <c r="L127" s="823"/>
      <c r="M127" s="817" t="s">
        <v>852</v>
      </c>
      <c r="N127" s="824" t="s">
        <v>853</v>
      </c>
      <c r="O127" s="817" t="s">
        <v>854</v>
      </c>
      <c r="P127" s="817" t="s">
        <v>855</v>
      </c>
      <c r="Q127" s="825" t="s">
        <v>856</v>
      </c>
      <c r="R127" s="817" t="s">
        <v>858</v>
      </c>
      <c r="S127" s="817" t="s">
        <v>859</v>
      </c>
      <c r="T127" s="817"/>
    </row>
    <row r="128" spans="1:20">
      <c r="A128" s="1134"/>
      <c r="B128" s="817" t="s">
        <v>965</v>
      </c>
      <c r="C128" s="817"/>
      <c r="D128" s="817">
        <v>20</v>
      </c>
      <c r="E128" s="817">
        <v>20</v>
      </c>
      <c r="F128" s="817">
        <v>20</v>
      </c>
      <c r="G128" s="817">
        <v>40</v>
      </c>
      <c r="H128" s="819"/>
      <c r="I128" s="817">
        <v>6</v>
      </c>
      <c r="J128" s="817">
        <v>8</v>
      </c>
      <c r="K128" s="817">
        <v>7</v>
      </c>
      <c r="L128" s="823"/>
      <c r="M128" s="817"/>
      <c r="N128" s="830">
        <f>ROUND(D128/SUM($D$128:$G$128)*$I$128,2)</f>
        <v>1.2</v>
      </c>
      <c r="O128" s="828">
        <f>ROUND(E128/SUM($D$128:$G$128)*$I$128,2)</f>
        <v>1.2</v>
      </c>
      <c r="P128" s="828">
        <f>ROUND(F128/SUM($D$128:$G$128)*$I$128,2)</f>
        <v>1.2</v>
      </c>
      <c r="Q128" s="824">
        <f t="shared" si="9"/>
        <v>2.4000000000000004</v>
      </c>
      <c r="R128" s="817">
        <v>8</v>
      </c>
      <c r="S128" s="817">
        <v>7</v>
      </c>
      <c r="T128" s="817" t="s">
        <v>966</v>
      </c>
    </row>
    <row r="129" spans="1:20">
      <c r="A129" s="1132" t="s">
        <v>967</v>
      </c>
      <c r="B129" s="817" t="s">
        <v>851</v>
      </c>
      <c r="C129" s="817" t="s">
        <v>852</v>
      </c>
      <c r="D129" s="817" t="s">
        <v>853</v>
      </c>
      <c r="E129" s="817" t="s">
        <v>854</v>
      </c>
      <c r="F129" s="817" t="s">
        <v>855</v>
      </c>
      <c r="G129" s="825" t="s">
        <v>856</v>
      </c>
      <c r="H129" s="819"/>
      <c r="I129" s="817" t="s">
        <v>857</v>
      </c>
      <c r="J129" s="817" t="s">
        <v>858</v>
      </c>
      <c r="K129" s="817" t="s">
        <v>859</v>
      </c>
      <c r="L129" s="823"/>
      <c r="M129" s="817" t="s">
        <v>852</v>
      </c>
      <c r="N129" s="824" t="s">
        <v>853</v>
      </c>
      <c r="O129" s="817" t="s">
        <v>854</v>
      </c>
      <c r="P129" s="817" t="s">
        <v>855</v>
      </c>
      <c r="Q129" s="825" t="s">
        <v>856</v>
      </c>
      <c r="R129" s="817" t="s">
        <v>858</v>
      </c>
      <c r="S129" s="817" t="s">
        <v>859</v>
      </c>
      <c r="T129" s="817"/>
    </row>
    <row r="130" spans="1:20">
      <c r="A130" s="1133"/>
      <c r="B130" s="817" t="s">
        <v>968</v>
      </c>
      <c r="C130" s="817"/>
      <c r="D130" s="817"/>
      <c r="E130" s="817">
        <v>1</v>
      </c>
      <c r="F130" s="817">
        <v>1</v>
      </c>
      <c r="G130" s="817"/>
      <c r="H130" s="819"/>
      <c r="I130" s="817">
        <v>1</v>
      </c>
      <c r="J130" s="817">
        <v>1</v>
      </c>
      <c r="K130" s="817"/>
      <c r="L130" s="823"/>
      <c r="M130" s="817"/>
      <c r="N130" s="830">
        <f>ROUND(D130/SUM($D$130:$G$130)*$I$130,2)</f>
        <v>0</v>
      </c>
      <c r="O130" s="828">
        <f>ROUND(E130/SUM($D$130:$G$130)*$I$130,2)</f>
        <v>0.5</v>
      </c>
      <c r="P130" s="828">
        <f>ROUND(F130/SUM($D$130:$G$130)*$I$130,2)</f>
        <v>0.5</v>
      </c>
      <c r="Q130" s="824">
        <f t="shared" si="9"/>
        <v>0</v>
      </c>
      <c r="R130" s="817">
        <v>1</v>
      </c>
      <c r="S130" s="817"/>
      <c r="T130" s="817" t="s">
        <v>969</v>
      </c>
    </row>
    <row r="131" spans="1:20">
      <c r="A131" s="1134"/>
      <c r="B131" s="817" t="s">
        <v>970</v>
      </c>
      <c r="C131" s="817"/>
      <c r="D131" s="817"/>
      <c r="E131" s="817">
        <v>7</v>
      </c>
      <c r="F131" s="817">
        <v>7</v>
      </c>
      <c r="G131" s="817">
        <v>7</v>
      </c>
      <c r="H131" s="819"/>
      <c r="I131" s="817">
        <v>3</v>
      </c>
      <c r="J131" s="817">
        <v>2</v>
      </c>
      <c r="K131" s="817">
        <v>2</v>
      </c>
      <c r="L131" s="823"/>
      <c r="M131" s="817"/>
      <c r="N131" s="830">
        <f>ROUND(D131/SUM($D$131:$G$131)*$I$131,2)</f>
        <v>0</v>
      </c>
      <c r="O131" s="828">
        <f>ROUND(E131/SUM($D$131:$G$131)*$I$131,2)</f>
        <v>1</v>
      </c>
      <c r="P131" s="828">
        <f>ROUND(F131/SUM($D$131:$G$131)*$I$131,2)</f>
        <v>1</v>
      </c>
      <c r="Q131" s="824">
        <f t="shared" si="9"/>
        <v>1</v>
      </c>
      <c r="R131" s="817">
        <v>2</v>
      </c>
      <c r="S131" s="817">
        <v>2</v>
      </c>
      <c r="T131" s="817" t="s">
        <v>971</v>
      </c>
    </row>
    <row r="132" spans="1:20">
      <c r="A132" s="1135" t="s">
        <v>972</v>
      </c>
      <c r="B132" s="817" t="s">
        <v>851</v>
      </c>
      <c r="C132" s="817" t="s">
        <v>852</v>
      </c>
      <c r="D132" s="817" t="s">
        <v>853</v>
      </c>
      <c r="E132" s="817" t="s">
        <v>854</v>
      </c>
      <c r="F132" s="817" t="s">
        <v>855</v>
      </c>
      <c r="G132" s="825" t="s">
        <v>856</v>
      </c>
      <c r="H132" s="832"/>
      <c r="I132" s="817" t="s">
        <v>857</v>
      </c>
      <c r="J132" s="817" t="s">
        <v>858</v>
      </c>
      <c r="K132" s="817" t="s">
        <v>859</v>
      </c>
      <c r="L132" s="823"/>
      <c r="M132" s="817" t="s">
        <v>852</v>
      </c>
      <c r="N132" s="824" t="s">
        <v>853</v>
      </c>
      <c r="O132" s="817" t="s">
        <v>854</v>
      </c>
      <c r="P132" s="817" t="s">
        <v>855</v>
      </c>
      <c r="Q132" s="825" t="s">
        <v>856</v>
      </c>
      <c r="R132" s="817" t="s">
        <v>858</v>
      </c>
      <c r="S132" s="817" t="s">
        <v>859</v>
      </c>
      <c r="T132" s="817"/>
    </row>
    <row r="133" spans="1:20">
      <c r="A133" s="1135"/>
      <c r="B133" s="817" t="s">
        <v>973</v>
      </c>
      <c r="C133" s="817"/>
      <c r="D133" s="817">
        <v>0.5</v>
      </c>
      <c r="E133" s="817">
        <v>1</v>
      </c>
      <c r="F133" s="817">
        <v>1</v>
      </c>
      <c r="G133" s="817"/>
      <c r="H133" s="832"/>
      <c r="I133" s="817">
        <v>1</v>
      </c>
      <c r="J133" s="817"/>
      <c r="K133" s="817">
        <v>1</v>
      </c>
      <c r="L133" s="823"/>
      <c r="M133" s="817"/>
      <c r="N133" s="830">
        <f t="shared" ref="N133:P140" si="10">ROUND(D133/SUM($D133:$G133)*$I133,2)</f>
        <v>0.2</v>
      </c>
      <c r="O133" s="828">
        <f t="shared" si="10"/>
        <v>0.4</v>
      </c>
      <c r="P133" s="828">
        <f t="shared" si="10"/>
        <v>0.4</v>
      </c>
      <c r="Q133" s="824">
        <f t="shared" ref="Q133" si="11">I133-SUM(N133:P133)</f>
        <v>0</v>
      </c>
      <c r="R133" s="817"/>
      <c r="S133" s="817">
        <v>1</v>
      </c>
      <c r="T133" s="817" t="s">
        <v>974</v>
      </c>
    </row>
    <row r="134" spans="1:20">
      <c r="A134" s="1135"/>
      <c r="B134" s="941" t="s">
        <v>975</v>
      </c>
      <c r="C134" s="941"/>
      <c r="D134" s="941">
        <v>0.5</v>
      </c>
      <c r="E134" s="941">
        <v>1</v>
      </c>
      <c r="F134" s="941">
        <v>1</v>
      </c>
      <c r="G134" s="941"/>
      <c r="H134" s="950"/>
      <c r="I134" s="941">
        <v>1</v>
      </c>
      <c r="J134" s="941">
        <v>1</v>
      </c>
      <c r="K134" s="941"/>
      <c r="L134" s="946"/>
      <c r="M134" s="941"/>
      <c r="N134" s="948">
        <f t="shared" si="10"/>
        <v>0.2</v>
      </c>
      <c r="O134" s="949">
        <f t="shared" si="10"/>
        <v>0.4</v>
      </c>
      <c r="P134" s="949">
        <f t="shared" si="10"/>
        <v>0.4</v>
      </c>
      <c r="Q134" s="944">
        <f t="shared" ref="Q134:Q140" si="12">I134-SUM(N134:P134)</f>
        <v>0</v>
      </c>
      <c r="R134" s="941">
        <v>1</v>
      </c>
      <c r="S134" s="941"/>
      <c r="T134" s="941" t="s">
        <v>974</v>
      </c>
    </row>
    <row r="135" spans="1:20">
      <c r="A135" s="1135"/>
      <c r="B135" s="833" t="s">
        <v>976</v>
      </c>
      <c r="C135" s="833"/>
      <c r="D135" s="817">
        <v>0.5</v>
      </c>
      <c r="E135" s="817">
        <v>1</v>
      </c>
      <c r="F135" s="817">
        <v>1</v>
      </c>
      <c r="G135" s="817"/>
      <c r="I135" s="817">
        <v>1</v>
      </c>
      <c r="J135" s="817"/>
      <c r="K135" s="817"/>
      <c r="M135" s="817"/>
      <c r="N135" s="830">
        <f t="shared" si="10"/>
        <v>0.2</v>
      </c>
      <c r="O135" s="828">
        <f t="shared" si="10"/>
        <v>0.4</v>
      </c>
      <c r="P135" s="828">
        <f t="shared" si="10"/>
        <v>0.4</v>
      </c>
      <c r="Q135" s="824">
        <f t="shared" ref="Q135:Q137" si="13">I135-SUM(N135:P135)</f>
        <v>0</v>
      </c>
      <c r="R135" s="817"/>
      <c r="S135" s="817"/>
      <c r="T135" s="817" t="s">
        <v>974</v>
      </c>
    </row>
    <row r="136" spans="1:20">
      <c r="A136" s="1135"/>
      <c r="B136" s="833" t="s">
        <v>977</v>
      </c>
      <c r="C136" s="833"/>
      <c r="D136" s="817">
        <v>0.5</v>
      </c>
      <c r="E136" s="817">
        <v>1</v>
      </c>
      <c r="F136" s="817">
        <v>1</v>
      </c>
      <c r="G136" s="817"/>
      <c r="I136" s="817">
        <v>1</v>
      </c>
      <c r="J136" s="817"/>
      <c r="K136" s="817"/>
      <c r="M136" s="817"/>
      <c r="N136" s="830">
        <f t="shared" si="10"/>
        <v>0.2</v>
      </c>
      <c r="O136" s="828">
        <f t="shared" si="10"/>
        <v>0.4</v>
      </c>
      <c r="P136" s="828">
        <f t="shared" si="10"/>
        <v>0.4</v>
      </c>
      <c r="Q136" s="824">
        <f t="shared" si="13"/>
        <v>0</v>
      </c>
      <c r="R136" s="817"/>
      <c r="S136" s="817"/>
      <c r="T136" s="817" t="s">
        <v>974</v>
      </c>
    </row>
    <row r="137" spans="1:20">
      <c r="A137" s="1135"/>
      <c r="B137" s="951" t="s">
        <v>978</v>
      </c>
      <c r="C137" s="951"/>
      <c r="D137" s="941">
        <v>0.5</v>
      </c>
      <c r="E137" s="941">
        <v>1</v>
      </c>
      <c r="F137" s="941">
        <v>1</v>
      </c>
      <c r="G137" s="941"/>
      <c r="H137" s="952"/>
      <c r="I137" s="941">
        <v>1</v>
      </c>
      <c r="J137" s="941"/>
      <c r="K137" s="941"/>
      <c r="L137" s="952"/>
      <c r="M137" s="941"/>
      <c r="N137" s="948">
        <f t="shared" si="10"/>
        <v>0.2</v>
      </c>
      <c r="O137" s="949">
        <f t="shared" si="10"/>
        <v>0.4</v>
      </c>
      <c r="P137" s="949">
        <f t="shared" si="10"/>
        <v>0.4</v>
      </c>
      <c r="Q137" s="944">
        <f t="shared" si="13"/>
        <v>0</v>
      </c>
      <c r="R137" s="941"/>
      <c r="S137" s="941"/>
      <c r="T137" s="941" t="s">
        <v>974</v>
      </c>
    </row>
    <row r="138" spans="1:20">
      <c r="A138" s="1135"/>
      <c r="B138" s="833" t="s">
        <v>979</v>
      </c>
      <c r="C138" s="833"/>
      <c r="D138" s="817">
        <v>0.5</v>
      </c>
      <c r="E138" s="817">
        <v>1</v>
      </c>
      <c r="F138" s="817">
        <v>1</v>
      </c>
      <c r="G138" s="817"/>
      <c r="I138" s="817">
        <v>1</v>
      </c>
      <c r="J138" s="817">
        <v>2</v>
      </c>
      <c r="K138" s="817"/>
      <c r="M138" s="817"/>
      <c r="N138" s="830">
        <f t="shared" si="10"/>
        <v>0.2</v>
      </c>
      <c r="O138" s="828">
        <f t="shared" si="10"/>
        <v>0.4</v>
      </c>
      <c r="P138" s="828">
        <f t="shared" si="10"/>
        <v>0.4</v>
      </c>
      <c r="Q138" s="824">
        <f t="shared" si="12"/>
        <v>0</v>
      </c>
      <c r="R138" s="817">
        <v>2</v>
      </c>
      <c r="S138" s="817"/>
      <c r="T138" s="817" t="s">
        <v>974</v>
      </c>
    </row>
    <row r="139" spans="1:20">
      <c r="A139" s="1135"/>
      <c r="B139" s="833" t="s">
        <v>980</v>
      </c>
      <c r="C139" s="833"/>
      <c r="D139" s="817">
        <v>0.5</v>
      </c>
      <c r="E139" s="817">
        <v>1</v>
      </c>
      <c r="F139" s="817">
        <v>1</v>
      </c>
      <c r="G139" s="817"/>
      <c r="I139" s="817">
        <v>1</v>
      </c>
      <c r="J139" s="817">
        <v>1</v>
      </c>
      <c r="K139" s="817"/>
      <c r="M139" s="817"/>
      <c r="N139" s="830">
        <f t="shared" si="10"/>
        <v>0.2</v>
      </c>
      <c r="O139" s="828">
        <f t="shared" si="10"/>
        <v>0.4</v>
      </c>
      <c r="P139" s="828">
        <f t="shared" si="10"/>
        <v>0.4</v>
      </c>
      <c r="Q139" s="824">
        <f t="shared" si="12"/>
        <v>0</v>
      </c>
      <c r="R139" s="817">
        <v>1</v>
      </c>
      <c r="S139" s="817"/>
      <c r="T139" s="817" t="s">
        <v>974</v>
      </c>
    </row>
    <row r="140" spans="1:20">
      <c r="A140" s="1135"/>
      <c r="B140" s="833" t="s">
        <v>981</v>
      </c>
      <c r="C140" s="833"/>
      <c r="D140" s="817">
        <v>0.5</v>
      </c>
      <c r="E140" s="817">
        <v>1</v>
      </c>
      <c r="F140" s="817">
        <v>1</v>
      </c>
      <c r="G140" s="817"/>
      <c r="I140" s="817">
        <v>1</v>
      </c>
      <c r="J140" s="817">
        <v>1</v>
      </c>
      <c r="K140" s="817"/>
      <c r="M140" s="817"/>
      <c r="N140" s="824">
        <f t="shared" si="10"/>
        <v>0.2</v>
      </c>
      <c r="O140" s="817">
        <f t="shared" si="10"/>
        <v>0.4</v>
      </c>
      <c r="P140" s="817">
        <f t="shared" si="10"/>
        <v>0.4</v>
      </c>
      <c r="Q140" s="817">
        <f t="shared" si="12"/>
        <v>0</v>
      </c>
      <c r="R140" s="817">
        <v>1</v>
      </c>
      <c r="S140" s="817"/>
      <c r="T140" s="817" t="s">
        <v>974</v>
      </c>
    </row>
    <row r="141" spans="1:20">
      <c r="A141" s="1136" t="s">
        <v>982</v>
      </c>
      <c r="B141" s="817" t="s">
        <v>851</v>
      </c>
      <c r="C141" s="817" t="s">
        <v>852</v>
      </c>
      <c r="D141" s="817" t="s">
        <v>853</v>
      </c>
      <c r="E141" s="817" t="s">
        <v>854</v>
      </c>
      <c r="F141" s="817" t="s">
        <v>855</v>
      </c>
      <c r="G141" s="825" t="s">
        <v>856</v>
      </c>
      <c r="H141" s="819"/>
      <c r="I141" s="817" t="s">
        <v>857</v>
      </c>
      <c r="J141" s="817" t="s">
        <v>858</v>
      </c>
      <c r="K141" s="817" t="s">
        <v>859</v>
      </c>
      <c r="L141" s="819"/>
      <c r="M141" s="817" t="s">
        <v>852</v>
      </c>
      <c r="N141" s="817" t="s">
        <v>853</v>
      </c>
      <c r="O141" s="817" t="s">
        <v>854</v>
      </c>
      <c r="P141" s="817" t="s">
        <v>855</v>
      </c>
      <c r="Q141" s="825" t="s">
        <v>856</v>
      </c>
      <c r="R141" s="817" t="s">
        <v>858</v>
      </c>
      <c r="S141" s="817" t="s">
        <v>859</v>
      </c>
      <c r="T141" s="817"/>
    </row>
    <row r="142" spans="1:20">
      <c r="A142" s="1136"/>
      <c r="B142" s="817" t="s">
        <v>983</v>
      </c>
      <c r="C142" s="817"/>
      <c r="D142" s="817"/>
      <c r="E142" s="817">
        <v>1</v>
      </c>
      <c r="F142" s="817">
        <v>1</v>
      </c>
      <c r="G142" s="817">
        <v>2</v>
      </c>
      <c r="H142" s="819"/>
      <c r="I142" s="817">
        <v>0.2</v>
      </c>
      <c r="J142" s="817"/>
      <c r="K142" s="817">
        <v>0.2</v>
      </c>
      <c r="L142" s="819"/>
      <c r="M142" s="817"/>
      <c r="N142" s="817">
        <f>ROUND(D142/SUM($D142:$G142)*$I142,2)</f>
        <v>0</v>
      </c>
      <c r="O142" s="817">
        <f t="shared" ref="O142:Q143" si="14">ROUND(E142/SUM($D142:$G142)*$I142,2)</f>
        <v>0.05</v>
      </c>
      <c r="P142" s="817">
        <f t="shared" si="14"/>
        <v>0.05</v>
      </c>
      <c r="Q142" s="817">
        <f t="shared" si="14"/>
        <v>0.1</v>
      </c>
      <c r="R142" s="817"/>
      <c r="S142" s="817">
        <v>0.2</v>
      </c>
      <c r="T142" s="817" t="s">
        <v>984</v>
      </c>
    </row>
    <row r="143" spans="1:20">
      <c r="A143" s="1136"/>
      <c r="B143" s="817" t="s">
        <v>985</v>
      </c>
      <c r="C143" s="817"/>
      <c r="D143" s="817"/>
      <c r="E143" s="817">
        <v>1</v>
      </c>
      <c r="F143" s="817">
        <v>1</v>
      </c>
      <c r="G143" s="817">
        <v>2</v>
      </c>
      <c r="H143" s="819"/>
      <c r="I143" s="817">
        <v>2.4</v>
      </c>
      <c r="J143" s="817">
        <v>0.6</v>
      </c>
      <c r="K143" s="817">
        <v>1.8</v>
      </c>
      <c r="L143" s="819"/>
      <c r="M143" s="817"/>
      <c r="N143" s="817">
        <f>ROUND(D143/SUM($D143:$G143)*$I143,2)</f>
        <v>0</v>
      </c>
      <c r="O143" s="817">
        <f t="shared" si="14"/>
        <v>0.6</v>
      </c>
      <c r="P143" s="817">
        <f t="shared" si="14"/>
        <v>0.6</v>
      </c>
      <c r="Q143" s="817">
        <f t="shared" si="14"/>
        <v>1.2</v>
      </c>
      <c r="R143" s="817">
        <v>0.6</v>
      </c>
      <c r="S143" s="817">
        <v>1.8</v>
      </c>
      <c r="T143" s="817" t="s">
        <v>984</v>
      </c>
    </row>
    <row r="144" spans="1:20">
      <c r="A144" s="1136" t="s">
        <v>986</v>
      </c>
      <c r="B144" s="817" t="s">
        <v>851</v>
      </c>
      <c r="C144" s="817" t="s">
        <v>852</v>
      </c>
      <c r="D144" s="817" t="s">
        <v>853</v>
      </c>
      <c r="E144" s="817" t="s">
        <v>854</v>
      </c>
      <c r="F144" s="817" t="s">
        <v>855</v>
      </c>
      <c r="G144" s="825" t="s">
        <v>856</v>
      </c>
      <c r="H144" s="819"/>
      <c r="I144" s="817" t="s">
        <v>857</v>
      </c>
      <c r="J144" s="817" t="s">
        <v>858</v>
      </c>
      <c r="K144" s="817" t="s">
        <v>859</v>
      </c>
      <c r="L144" s="819"/>
      <c r="M144" s="817" t="s">
        <v>852</v>
      </c>
      <c r="N144" s="817" t="s">
        <v>853</v>
      </c>
      <c r="O144" s="817" t="s">
        <v>854</v>
      </c>
      <c r="P144" s="817" t="s">
        <v>855</v>
      </c>
      <c r="Q144" s="825" t="s">
        <v>856</v>
      </c>
      <c r="R144" s="817" t="s">
        <v>858</v>
      </c>
      <c r="S144" s="817" t="s">
        <v>859</v>
      </c>
      <c r="T144" s="817"/>
    </row>
    <row r="145" spans="1:20">
      <c r="A145" s="1137"/>
      <c r="B145" s="817" t="s">
        <v>983</v>
      </c>
      <c r="C145" s="817"/>
      <c r="D145" s="817"/>
      <c r="E145" s="817">
        <v>1</v>
      </c>
      <c r="F145" s="817">
        <v>1</v>
      </c>
      <c r="G145" s="817">
        <v>2</v>
      </c>
      <c r="H145" s="819"/>
      <c r="I145" s="817">
        <v>0.5</v>
      </c>
      <c r="J145" s="817"/>
      <c r="K145" s="817">
        <v>0.2</v>
      </c>
      <c r="L145" s="819"/>
      <c r="M145" s="817"/>
      <c r="N145" s="817">
        <f>ROUND(D145/SUM($D145:$G145)*$I145,2)</f>
        <v>0</v>
      </c>
      <c r="O145" s="817">
        <f>ROUND(E145/SUM($D145:$G145)*$I145,2)</f>
        <v>0.13</v>
      </c>
      <c r="P145" s="817">
        <f>ROUND(F145/SUM($D145:$G145)*$I145,2)</f>
        <v>0.13</v>
      </c>
      <c r="Q145" s="817">
        <f>ROUND(G145/SUM($D145:$G145)*$I145,2)</f>
        <v>0.25</v>
      </c>
      <c r="R145" s="817"/>
      <c r="S145" s="817">
        <v>0.2</v>
      </c>
      <c r="T145" s="817" t="s">
        <v>984</v>
      </c>
    </row>
    <row r="146" spans="1:20">
      <c r="A146" s="1137"/>
      <c r="B146" s="817" t="s">
        <v>985</v>
      </c>
      <c r="C146" s="817"/>
      <c r="D146" s="817"/>
      <c r="E146" s="817">
        <v>1</v>
      </c>
      <c r="F146" s="817">
        <v>1</v>
      </c>
      <c r="G146" s="817">
        <v>2</v>
      </c>
      <c r="H146" s="819"/>
      <c r="I146" s="817">
        <v>0.5</v>
      </c>
      <c r="J146" s="817"/>
      <c r="K146" s="817">
        <v>0.7</v>
      </c>
      <c r="L146" s="819"/>
      <c r="M146" s="817"/>
      <c r="N146" s="817">
        <f>ROUND(D146/SUM($D146:$G146)*$I146,2)</f>
        <v>0</v>
      </c>
      <c r="O146" s="817">
        <f t="shared" ref="O146:Q146" si="15">ROUND(E146/SUM($D146:$G146)*$I146,2)</f>
        <v>0.13</v>
      </c>
      <c r="P146" s="817">
        <f t="shared" si="15"/>
        <v>0.13</v>
      </c>
      <c r="Q146" s="817">
        <f t="shared" si="15"/>
        <v>0.25</v>
      </c>
      <c r="R146" s="817"/>
      <c r="S146" s="817">
        <v>0.7</v>
      </c>
      <c r="T146" s="817" t="s">
        <v>984</v>
      </c>
    </row>
    <row r="147" spans="1:20">
      <c r="A147" s="1136" t="s">
        <v>987</v>
      </c>
      <c r="B147" s="817" t="s">
        <v>851</v>
      </c>
      <c r="C147" s="817" t="s">
        <v>852</v>
      </c>
      <c r="D147" s="817" t="s">
        <v>853</v>
      </c>
      <c r="E147" s="817" t="s">
        <v>854</v>
      </c>
      <c r="F147" s="817" t="s">
        <v>855</v>
      </c>
      <c r="G147" s="825" t="s">
        <v>856</v>
      </c>
      <c r="H147" s="819"/>
      <c r="I147" s="817" t="s">
        <v>857</v>
      </c>
      <c r="J147" s="817" t="s">
        <v>858</v>
      </c>
      <c r="K147" s="817" t="s">
        <v>859</v>
      </c>
      <c r="L147" s="819"/>
      <c r="M147" s="817" t="s">
        <v>852</v>
      </c>
      <c r="N147" s="817" t="s">
        <v>853</v>
      </c>
      <c r="O147" s="817" t="s">
        <v>854</v>
      </c>
      <c r="P147" s="817" t="s">
        <v>855</v>
      </c>
      <c r="Q147" s="825" t="s">
        <v>856</v>
      </c>
      <c r="R147" s="817" t="s">
        <v>858</v>
      </c>
      <c r="S147" s="817" t="s">
        <v>859</v>
      </c>
      <c r="T147" s="817"/>
    </row>
    <row r="148" spans="1:20">
      <c r="A148" s="1137"/>
      <c r="B148" s="817" t="s">
        <v>983</v>
      </c>
      <c r="C148" s="817"/>
      <c r="D148" s="817"/>
      <c r="E148" s="817">
        <v>1</v>
      </c>
      <c r="F148" s="817">
        <v>1</v>
      </c>
      <c r="G148" s="817">
        <v>2</v>
      </c>
      <c r="H148" s="819"/>
      <c r="I148" s="817">
        <v>0.2</v>
      </c>
      <c r="J148" s="817">
        <v>0.2</v>
      </c>
      <c r="K148" s="817">
        <v>0.4</v>
      </c>
      <c r="L148" s="819"/>
      <c r="M148" s="817"/>
      <c r="N148" s="817">
        <f>ROUND(D148/SUM($D148:$G148)*$I148,2)</f>
        <v>0</v>
      </c>
      <c r="O148" s="817">
        <f t="shared" ref="O148:P149" si="16">ROUND(E148/SUM($D148:$G148)*$I148,2)</f>
        <v>0.05</v>
      </c>
      <c r="P148" s="817">
        <f t="shared" si="16"/>
        <v>0.05</v>
      </c>
      <c r="Q148" s="817">
        <f>ROUND(G148/SUM($D148:$G148)*$I148,2)</f>
        <v>0.1</v>
      </c>
      <c r="R148" s="817">
        <v>0.2</v>
      </c>
      <c r="S148" s="817">
        <v>0.4</v>
      </c>
      <c r="T148" s="817" t="s">
        <v>984</v>
      </c>
    </row>
    <row r="149" spans="1:20">
      <c r="A149" s="1137"/>
      <c r="B149" s="817" t="s">
        <v>985</v>
      </c>
      <c r="C149" s="817"/>
      <c r="D149" s="817"/>
      <c r="E149" s="817">
        <v>1</v>
      </c>
      <c r="F149" s="817">
        <v>1</v>
      </c>
      <c r="G149" s="817">
        <v>2</v>
      </c>
      <c r="H149" s="819"/>
      <c r="I149" s="817">
        <v>2.8</v>
      </c>
      <c r="J149" s="817">
        <v>2.8</v>
      </c>
      <c r="K149" s="817">
        <v>2.8</v>
      </c>
      <c r="L149" s="819"/>
      <c r="M149" s="817"/>
      <c r="N149" s="817">
        <f>ROUND(D149/SUM($D149:$G149)*$I149,2)</f>
        <v>0</v>
      </c>
      <c r="O149" s="817">
        <f t="shared" si="16"/>
        <v>0.7</v>
      </c>
      <c r="P149" s="817">
        <f t="shared" si="16"/>
        <v>0.7</v>
      </c>
      <c r="Q149" s="817">
        <f>ROUND(G149/SUM($D149:$G149)*$I149,2)</f>
        <v>1.4</v>
      </c>
      <c r="R149" s="817">
        <v>2.8</v>
      </c>
      <c r="S149" s="817">
        <v>2.8</v>
      </c>
      <c r="T149" s="817" t="s">
        <v>984</v>
      </c>
    </row>
  </sheetData>
  <mergeCells count="61">
    <mergeCell ref="I19:I21"/>
    <mergeCell ref="A3:A5"/>
    <mergeCell ref="A6:A9"/>
    <mergeCell ref="A10:A13"/>
    <mergeCell ref="A14:A17"/>
    <mergeCell ref="A18:A21"/>
    <mergeCell ref="Q19:Q21"/>
    <mergeCell ref="R19:R21"/>
    <mergeCell ref="S19:S21"/>
    <mergeCell ref="A22:A24"/>
    <mergeCell ref="I23:I24"/>
    <mergeCell ref="J23:J24"/>
    <mergeCell ref="K23:K24"/>
    <mergeCell ref="M23:M24"/>
    <mergeCell ref="N23:N24"/>
    <mergeCell ref="O23:O24"/>
    <mergeCell ref="J19:J21"/>
    <mergeCell ref="K19:K21"/>
    <mergeCell ref="M19:M21"/>
    <mergeCell ref="N19:N21"/>
    <mergeCell ref="O19:O21"/>
    <mergeCell ref="P19:P21"/>
    <mergeCell ref="S26:S27"/>
    <mergeCell ref="A28:A32"/>
    <mergeCell ref="P23:P24"/>
    <mergeCell ref="Q23:Q24"/>
    <mergeCell ref="R23:R24"/>
    <mergeCell ref="S23:S24"/>
    <mergeCell ref="A25:A27"/>
    <mergeCell ref="I26:I27"/>
    <mergeCell ref="J26:J27"/>
    <mergeCell ref="K26:K27"/>
    <mergeCell ref="M26:M27"/>
    <mergeCell ref="N26:N27"/>
    <mergeCell ref="A58:A59"/>
    <mergeCell ref="O26:O27"/>
    <mergeCell ref="P26:P27"/>
    <mergeCell ref="Q26:Q27"/>
    <mergeCell ref="R26:R27"/>
    <mergeCell ref="A33:A37"/>
    <mergeCell ref="A38:A40"/>
    <mergeCell ref="A41:A47"/>
    <mergeCell ref="A48:A55"/>
    <mergeCell ref="A56:A57"/>
    <mergeCell ref="A127:A128"/>
    <mergeCell ref="A60:A65"/>
    <mergeCell ref="A66:A71"/>
    <mergeCell ref="A72:A77"/>
    <mergeCell ref="A78:A83"/>
    <mergeCell ref="A84:A88"/>
    <mergeCell ref="A89:A91"/>
    <mergeCell ref="A92:A98"/>
    <mergeCell ref="A99:A102"/>
    <mergeCell ref="A103:A112"/>
    <mergeCell ref="A113:A119"/>
    <mergeCell ref="A120:A126"/>
    <mergeCell ref="A129:A131"/>
    <mergeCell ref="A132:A140"/>
    <mergeCell ref="A141:A143"/>
    <mergeCell ref="A144:A146"/>
    <mergeCell ref="A147:A149"/>
  </mergeCells>
  <phoneticPr fontId="9" type="noConversion"/>
  <pageMargins left="0.7" right="0.7" top="0.75" bottom="0.75" header="0.3" footer="0.3"/>
  <pageSetup paperSize="9" scale="53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CC599-B96F-4CF8-ADDB-D58F0656C9DC}">
  <sheetPr>
    <tabColor rgb="FFFFFF00"/>
  </sheetPr>
  <dimension ref="A1:CF262"/>
  <sheetViews>
    <sheetView view="pageBreakPreview" zoomScale="85" zoomScaleNormal="100" zoomScaleSheetLayoutView="85" workbookViewId="0">
      <selection activeCell="BB246" sqref="BB246"/>
    </sheetView>
  </sheetViews>
  <sheetFormatPr defaultRowHeight="16.5"/>
  <cols>
    <col min="1" max="104" width="2.33203125" style="966" customWidth="1"/>
    <col min="105" max="16384" width="8.88671875" style="966"/>
  </cols>
  <sheetData>
    <row r="1" spans="1:32" ht="20.100000000000001" customHeight="1">
      <c r="A1" s="993"/>
      <c r="B1" s="993"/>
      <c r="C1" s="993"/>
      <c r="D1" s="993"/>
      <c r="E1" s="993"/>
      <c r="F1" s="993"/>
      <c r="G1" s="993"/>
      <c r="H1" s="993"/>
      <c r="I1" s="993"/>
      <c r="J1" s="993"/>
      <c r="K1" s="993"/>
      <c r="L1" s="993"/>
      <c r="M1" s="993"/>
      <c r="N1" s="993"/>
      <c r="O1" s="993"/>
      <c r="P1" s="993"/>
      <c r="Q1" s="993"/>
      <c r="R1" s="993"/>
      <c r="S1" s="993"/>
      <c r="T1" s="993"/>
      <c r="U1" s="993"/>
      <c r="V1" s="993"/>
      <c r="W1" s="993"/>
      <c r="X1" s="993"/>
      <c r="Y1" s="993"/>
      <c r="Z1" s="993"/>
      <c r="AA1" s="993"/>
      <c r="AB1" s="993"/>
      <c r="AC1" s="993"/>
      <c r="AD1" s="993"/>
      <c r="AE1" s="993"/>
      <c r="AF1" s="993"/>
    </row>
    <row r="2" spans="1:32" ht="20.100000000000001" customHeight="1">
      <c r="A2" s="993"/>
      <c r="B2" s="993"/>
      <c r="C2" s="993"/>
      <c r="D2" s="993"/>
      <c r="E2" s="993"/>
      <c r="F2" s="993"/>
      <c r="G2" s="993"/>
      <c r="H2" s="993"/>
      <c r="I2" s="993"/>
      <c r="J2" s="993"/>
      <c r="K2" s="993"/>
      <c r="L2" s="993"/>
      <c r="M2" s="993"/>
      <c r="N2" s="993"/>
      <c r="O2" s="993"/>
      <c r="P2" s="993"/>
      <c r="Q2" s="993"/>
      <c r="R2" s="993"/>
      <c r="S2" s="993"/>
      <c r="T2" s="993"/>
      <c r="U2" s="993"/>
      <c r="V2" s="993"/>
      <c r="W2" s="993"/>
      <c r="X2" s="993"/>
      <c r="Y2" s="993"/>
      <c r="Z2" s="993"/>
      <c r="AA2" s="993"/>
      <c r="AB2" s="993"/>
      <c r="AC2" s="993"/>
      <c r="AD2" s="993"/>
      <c r="AE2" s="993"/>
      <c r="AF2" s="993"/>
    </row>
    <row r="3" spans="1:32" ht="20.100000000000001" customHeight="1">
      <c r="B3" s="974"/>
      <c r="C3" s="974"/>
      <c r="D3" s="974"/>
      <c r="E3" s="974"/>
      <c r="F3" s="974"/>
      <c r="G3" s="974"/>
      <c r="H3" s="974"/>
      <c r="I3" s="974"/>
      <c r="J3" s="974"/>
      <c r="K3" s="974"/>
      <c r="L3" s="974"/>
      <c r="M3" s="974"/>
      <c r="N3" s="967"/>
      <c r="O3" s="967"/>
      <c r="P3" s="967"/>
    </row>
    <row r="4" spans="1:32" ht="20.100000000000001" customHeight="1">
      <c r="A4" s="968"/>
      <c r="F4" s="994"/>
      <c r="G4" s="994"/>
      <c r="H4" s="994"/>
      <c r="I4" s="994"/>
      <c r="J4" s="994"/>
      <c r="K4" s="994"/>
      <c r="L4" s="994"/>
      <c r="M4" s="994"/>
      <c r="N4" s="994"/>
      <c r="O4" s="994"/>
      <c r="P4" s="994"/>
      <c r="Q4" s="994"/>
      <c r="R4" s="994"/>
      <c r="S4" s="994"/>
      <c r="T4" s="994"/>
      <c r="U4" s="994"/>
      <c r="V4" s="994"/>
      <c r="W4" s="994"/>
      <c r="X4" s="994"/>
      <c r="Y4" s="994"/>
      <c r="Z4" s="994"/>
      <c r="AA4" s="994"/>
      <c r="AB4" s="994"/>
      <c r="AC4" s="994"/>
      <c r="AD4" s="994"/>
      <c r="AE4" s="994"/>
      <c r="AF4" s="994"/>
    </row>
    <row r="5" spans="1:32" ht="20.100000000000001" customHeight="1">
      <c r="A5" s="968"/>
      <c r="D5" s="996"/>
      <c r="E5" s="996"/>
      <c r="F5" s="997"/>
      <c r="G5" s="997"/>
      <c r="H5" s="997"/>
      <c r="I5" s="997"/>
      <c r="J5" s="997"/>
      <c r="K5" s="997"/>
      <c r="L5" s="997"/>
      <c r="M5" s="997"/>
      <c r="N5" s="997"/>
      <c r="O5" s="997"/>
      <c r="P5" s="997"/>
      <c r="Q5" s="997"/>
      <c r="R5" s="997"/>
      <c r="S5" s="997"/>
      <c r="T5" s="997"/>
      <c r="U5" s="997"/>
      <c r="V5" s="995"/>
      <c r="W5" s="995"/>
      <c r="X5" s="995"/>
      <c r="Y5" s="995"/>
      <c r="Z5" s="995"/>
      <c r="AA5" s="995"/>
      <c r="AB5" s="969"/>
      <c r="AC5" s="969"/>
      <c r="AD5" s="969"/>
      <c r="AE5" s="969"/>
      <c r="AF5" s="969"/>
    </row>
    <row r="6" spans="1:32" ht="20.100000000000001" customHeight="1">
      <c r="D6" s="996"/>
      <c r="E6" s="996"/>
      <c r="F6" s="998"/>
      <c r="G6" s="998"/>
      <c r="H6" s="998"/>
      <c r="I6" s="998"/>
      <c r="J6" s="998"/>
      <c r="K6" s="998"/>
      <c r="L6" s="998"/>
      <c r="M6" s="998"/>
      <c r="N6" s="998"/>
      <c r="O6" s="998"/>
      <c r="P6" s="998"/>
      <c r="Q6" s="998"/>
      <c r="R6" s="998"/>
      <c r="S6" s="998"/>
      <c r="T6" s="998"/>
      <c r="U6" s="998"/>
      <c r="V6" s="969"/>
      <c r="W6" s="969"/>
      <c r="X6" s="969"/>
      <c r="Y6" s="969"/>
      <c r="Z6" s="969"/>
      <c r="AA6" s="969"/>
      <c r="AB6" s="969"/>
      <c r="AC6" s="969"/>
      <c r="AD6" s="969"/>
      <c r="AE6" s="969"/>
      <c r="AF6" s="969"/>
    </row>
    <row r="7" spans="1:32" ht="20.100000000000001" customHeight="1">
      <c r="A7" s="968"/>
      <c r="D7" s="996"/>
      <c r="E7" s="996"/>
      <c r="F7" s="999"/>
      <c r="G7" s="999"/>
      <c r="H7" s="999"/>
      <c r="I7" s="999"/>
      <c r="J7" s="999"/>
      <c r="K7" s="999"/>
      <c r="L7" s="999"/>
      <c r="M7" s="1000"/>
      <c r="N7" s="1000"/>
      <c r="O7" s="1000"/>
      <c r="P7" s="1000"/>
      <c r="Q7" s="1000"/>
      <c r="R7" s="1000"/>
      <c r="S7" s="1000"/>
      <c r="T7" s="1000"/>
      <c r="U7" s="1000"/>
      <c r="V7" s="970"/>
      <c r="W7" s="970"/>
      <c r="X7" s="970"/>
      <c r="Y7" s="970"/>
      <c r="Z7" s="970"/>
      <c r="AA7" s="970"/>
      <c r="AB7" s="970"/>
      <c r="AC7" s="970"/>
      <c r="AD7" s="970"/>
      <c r="AE7" s="970"/>
      <c r="AF7" s="970"/>
    </row>
    <row r="8" spans="1:32" ht="20.100000000000001" customHeight="1">
      <c r="D8" s="996"/>
      <c r="E8" s="996"/>
      <c r="F8" s="996"/>
      <c r="G8" s="996"/>
      <c r="H8" s="996"/>
      <c r="I8" s="996"/>
      <c r="J8" s="996"/>
      <c r="K8" s="996"/>
      <c r="L8" s="996"/>
      <c r="M8" s="996"/>
      <c r="N8" s="996"/>
      <c r="O8" s="996"/>
      <c r="P8" s="996"/>
      <c r="Q8" s="996"/>
      <c r="R8" s="996"/>
      <c r="S8" s="996"/>
      <c r="T8" s="996"/>
      <c r="U8" s="996"/>
    </row>
    <row r="9" spans="1:32" ht="20.100000000000001" customHeight="1">
      <c r="D9" s="996"/>
      <c r="E9" s="996"/>
      <c r="F9" s="996"/>
      <c r="G9" s="996"/>
      <c r="H9" s="996"/>
      <c r="I9" s="996"/>
      <c r="J9" s="996"/>
      <c r="K9" s="996"/>
      <c r="L9" s="996"/>
      <c r="M9" s="996"/>
      <c r="N9" s="996"/>
      <c r="O9" s="996"/>
      <c r="P9" s="996"/>
      <c r="Q9" s="996"/>
      <c r="R9" s="996"/>
      <c r="S9" s="996"/>
      <c r="T9" s="996"/>
      <c r="U9" s="996"/>
    </row>
    <row r="10" spans="1:32" ht="20.100000000000001" customHeight="1">
      <c r="D10" s="996"/>
      <c r="E10" s="996"/>
      <c r="F10" s="1001"/>
      <c r="G10" s="996"/>
      <c r="H10" s="996"/>
      <c r="I10" s="996"/>
      <c r="J10" s="996"/>
      <c r="K10" s="996"/>
      <c r="L10" s="996"/>
      <c r="M10" s="996"/>
      <c r="N10" s="996"/>
      <c r="O10" s="996"/>
      <c r="P10" s="996"/>
      <c r="Q10" s="996"/>
      <c r="R10" s="996"/>
      <c r="S10" s="996"/>
      <c r="T10" s="996"/>
      <c r="U10" s="996"/>
    </row>
    <row r="11" spans="1:32" ht="20.100000000000001" hidden="1" customHeight="1">
      <c r="D11" s="996"/>
      <c r="E11" s="996"/>
      <c r="F11" s="996"/>
      <c r="G11" s="996"/>
      <c r="H11" s="996"/>
      <c r="I11" s="996"/>
      <c r="J11" s="996"/>
      <c r="K11" s="996"/>
      <c r="L11" s="996"/>
      <c r="M11" s="996"/>
      <c r="N11" s="996"/>
      <c r="O11" s="996"/>
      <c r="P11" s="996"/>
      <c r="Q11" s="996"/>
      <c r="R11" s="996"/>
      <c r="S11" s="996"/>
      <c r="T11" s="996"/>
      <c r="U11" s="996"/>
    </row>
    <row r="12" spans="1:32" ht="20.100000000000001" hidden="1" customHeight="1">
      <c r="D12" s="996"/>
      <c r="E12" s="996"/>
      <c r="F12" s="996"/>
      <c r="G12" s="996"/>
      <c r="H12" s="996"/>
      <c r="I12" s="996"/>
      <c r="J12" s="996"/>
      <c r="K12" s="996"/>
      <c r="L12" s="996"/>
      <c r="M12" s="996"/>
      <c r="N12" s="996"/>
      <c r="O12" s="996"/>
      <c r="P12" s="996"/>
      <c r="Q12" s="996"/>
      <c r="R12" s="996"/>
      <c r="S12" s="996"/>
      <c r="T12" s="996"/>
      <c r="U12" s="996"/>
    </row>
    <row r="13" spans="1:32" ht="20.100000000000001" hidden="1" customHeight="1">
      <c r="D13" s="996"/>
      <c r="E13" s="996"/>
      <c r="F13" s="996"/>
      <c r="G13" s="996"/>
      <c r="H13" s="996"/>
      <c r="I13" s="996"/>
      <c r="J13" s="996"/>
      <c r="K13" s="996"/>
      <c r="L13" s="996"/>
      <c r="M13" s="996"/>
      <c r="N13" s="996"/>
      <c r="O13" s="996"/>
      <c r="P13" s="996"/>
      <c r="Q13" s="996"/>
      <c r="R13" s="996"/>
      <c r="S13" s="996"/>
      <c r="T13" s="996"/>
      <c r="U13" s="996"/>
    </row>
    <row r="14" spans="1:32" ht="20.100000000000001" hidden="1" customHeight="1">
      <c r="D14" s="996"/>
      <c r="E14" s="996"/>
      <c r="F14" s="996"/>
      <c r="G14" s="996"/>
      <c r="H14" s="996"/>
      <c r="I14" s="996"/>
      <c r="J14" s="996"/>
      <c r="K14" s="996"/>
      <c r="L14" s="996"/>
      <c r="M14" s="996"/>
      <c r="N14" s="996"/>
      <c r="O14" s="996"/>
      <c r="P14" s="996"/>
      <c r="Q14" s="996"/>
      <c r="R14" s="996"/>
      <c r="S14" s="996"/>
      <c r="T14" s="996"/>
      <c r="U14" s="996"/>
    </row>
    <row r="15" spans="1:32" ht="20.100000000000001" hidden="1" customHeight="1">
      <c r="D15" s="1002"/>
      <c r="E15" s="996"/>
      <c r="F15" s="996"/>
      <c r="G15" s="996"/>
      <c r="H15" s="996"/>
      <c r="I15" s="996"/>
      <c r="J15" s="996"/>
      <c r="K15" s="996"/>
      <c r="L15" s="996"/>
      <c r="M15" s="996"/>
      <c r="N15" s="996"/>
      <c r="O15" s="996"/>
      <c r="P15" s="996"/>
      <c r="Q15" s="996"/>
      <c r="R15" s="996"/>
      <c r="S15" s="996"/>
      <c r="T15" s="996"/>
      <c r="U15" s="996"/>
    </row>
    <row r="16" spans="1:32" ht="20.100000000000001" hidden="1" customHeight="1">
      <c r="D16" s="996"/>
      <c r="E16" s="996"/>
      <c r="F16" s="996"/>
      <c r="G16" s="996"/>
      <c r="H16" s="996"/>
      <c r="I16" s="996"/>
      <c r="J16" s="996"/>
      <c r="K16" s="996"/>
      <c r="L16" s="996"/>
      <c r="M16" s="996"/>
      <c r="N16" s="996"/>
      <c r="O16" s="996"/>
      <c r="P16" s="996"/>
      <c r="Q16" s="996"/>
      <c r="R16" s="996"/>
      <c r="S16" s="996"/>
      <c r="T16" s="996"/>
      <c r="U16" s="996"/>
    </row>
    <row r="17" spans="4:21" ht="20.100000000000001" hidden="1" customHeight="1">
      <c r="D17" s="996"/>
      <c r="E17" s="996"/>
      <c r="F17" s="996"/>
      <c r="G17" s="996"/>
      <c r="H17" s="996"/>
      <c r="I17" s="996"/>
      <c r="J17" s="996"/>
      <c r="K17" s="996"/>
      <c r="L17" s="996"/>
      <c r="M17" s="996"/>
      <c r="N17" s="996"/>
      <c r="O17" s="996"/>
      <c r="P17" s="996"/>
      <c r="Q17" s="996"/>
      <c r="R17" s="996"/>
      <c r="S17" s="996"/>
      <c r="T17" s="996"/>
      <c r="U17" s="996"/>
    </row>
    <row r="18" spans="4:21" ht="20.100000000000001" hidden="1" customHeight="1">
      <c r="D18" s="996"/>
      <c r="E18" s="996"/>
      <c r="F18" s="996"/>
      <c r="G18" s="996"/>
      <c r="H18" s="996"/>
      <c r="I18" s="996"/>
      <c r="J18" s="996"/>
      <c r="K18" s="996"/>
      <c r="L18" s="996"/>
      <c r="M18" s="996"/>
      <c r="N18" s="996"/>
      <c r="O18" s="996"/>
      <c r="P18" s="996"/>
      <c r="Q18" s="996"/>
      <c r="R18" s="996"/>
      <c r="S18" s="996"/>
      <c r="T18" s="996"/>
      <c r="U18" s="996"/>
    </row>
    <row r="19" spans="4:21" ht="20.100000000000001" hidden="1" customHeight="1">
      <c r="D19" s="996"/>
      <c r="E19" s="996"/>
      <c r="F19" s="996"/>
      <c r="G19" s="996"/>
      <c r="H19" s="996"/>
      <c r="I19" s="996"/>
      <c r="J19" s="996"/>
      <c r="K19" s="996"/>
      <c r="L19" s="996"/>
      <c r="M19" s="996"/>
      <c r="N19" s="996"/>
      <c r="O19" s="996"/>
      <c r="P19" s="996"/>
      <c r="Q19" s="996"/>
      <c r="R19" s="996"/>
      <c r="S19" s="996"/>
      <c r="T19" s="996"/>
      <c r="U19" s="996"/>
    </row>
    <row r="20" spans="4:21" ht="20.100000000000001" hidden="1" customHeight="1">
      <c r="D20" s="996"/>
      <c r="E20" s="996"/>
      <c r="F20" s="996"/>
      <c r="G20" s="996"/>
      <c r="H20" s="996"/>
      <c r="I20" s="996"/>
      <c r="J20" s="996"/>
      <c r="K20" s="996"/>
      <c r="L20" s="996"/>
      <c r="M20" s="996"/>
      <c r="N20" s="996"/>
      <c r="O20" s="996"/>
      <c r="P20" s="996"/>
      <c r="Q20" s="996"/>
      <c r="R20" s="996"/>
      <c r="S20" s="996"/>
      <c r="T20" s="996"/>
      <c r="U20" s="996"/>
    </row>
    <row r="21" spans="4:21" ht="20.100000000000001" hidden="1" customHeight="1">
      <c r="D21" s="996"/>
      <c r="E21" s="996"/>
      <c r="F21" s="996"/>
      <c r="G21" s="996"/>
      <c r="H21" s="996"/>
      <c r="I21" s="996"/>
      <c r="J21" s="996"/>
      <c r="K21" s="996"/>
      <c r="L21" s="996"/>
      <c r="M21" s="996"/>
      <c r="N21" s="996"/>
      <c r="O21" s="996"/>
      <c r="P21" s="996"/>
      <c r="Q21" s="996"/>
      <c r="R21" s="996"/>
      <c r="S21" s="996"/>
      <c r="T21" s="996"/>
      <c r="U21" s="996"/>
    </row>
    <row r="22" spans="4:21" ht="20.100000000000001" hidden="1" customHeight="1">
      <c r="D22" s="996"/>
      <c r="E22" s="996"/>
      <c r="F22" s="996"/>
      <c r="G22" s="996"/>
      <c r="H22" s="996"/>
      <c r="I22" s="996"/>
      <c r="J22" s="996"/>
      <c r="K22" s="996"/>
      <c r="L22" s="996"/>
      <c r="M22" s="996"/>
      <c r="N22" s="996"/>
      <c r="O22" s="996"/>
      <c r="P22" s="996"/>
      <c r="Q22" s="996"/>
      <c r="R22" s="996"/>
      <c r="S22" s="996"/>
      <c r="T22" s="996"/>
      <c r="U22" s="996"/>
    </row>
    <row r="23" spans="4:21" ht="20.100000000000001" hidden="1" customHeight="1">
      <c r="D23" s="996"/>
      <c r="E23" s="996"/>
      <c r="F23" s="996"/>
      <c r="G23" s="996"/>
      <c r="H23" s="996"/>
      <c r="I23" s="996"/>
      <c r="J23" s="996"/>
      <c r="K23" s="996"/>
      <c r="L23" s="996"/>
      <c r="M23" s="996"/>
      <c r="N23" s="996"/>
      <c r="O23" s="996"/>
      <c r="P23" s="996"/>
      <c r="Q23" s="996"/>
      <c r="R23" s="996"/>
      <c r="S23" s="996"/>
      <c r="T23" s="996"/>
      <c r="U23" s="996"/>
    </row>
    <row r="24" spans="4:21" ht="20.100000000000001" hidden="1" customHeight="1">
      <c r="D24" s="996"/>
      <c r="E24" s="996"/>
      <c r="F24" s="996"/>
      <c r="G24" s="996"/>
      <c r="H24" s="996"/>
      <c r="I24" s="996"/>
      <c r="J24" s="996"/>
      <c r="K24" s="996"/>
      <c r="L24" s="996"/>
      <c r="M24" s="996"/>
      <c r="N24" s="996"/>
      <c r="O24" s="996"/>
      <c r="P24" s="996"/>
      <c r="Q24" s="996"/>
      <c r="R24" s="996"/>
      <c r="S24" s="996"/>
      <c r="T24" s="996"/>
      <c r="U24" s="996"/>
    </row>
    <row r="25" spans="4:21" ht="20.100000000000001" customHeight="1">
      <c r="D25" s="996"/>
      <c r="E25" s="996"/>
      <c r="F25" s="996"/>
      <c r="G25" s="996"/>
      <c r="H25" s="996"/>
      <c r="I25" s="996"/>
      <c r="J25" s="996"/>
      <c r="K25" s="996"/>
      <c r="L25" s="996"/>
      <c r="M25" s="996"/>
      <c r="N25" s="996"/>
      <c r="O25" s="996"/>
      <c r="P25" s="996"/>
      <c r="Q25" s="996"/>
      <c r="R25" s="996"/>
      <c r="S25" s="996"/>
      <c r="T25" s="996"/>
      <c r="U25" s="996"/>
    </row>
    <row r="26" spans="4:21" ht="20.100000000000001" hidden="1" customHeight="1"/>
    <row r="27" spans="4:21" ht="20.100000000000001" hidden="1" customHeight="1"/>
    <row r="28" spans="4:21" ht="20.100000000000001" hidden="1" customHeight="1"/>
    <row r="29" spans="4:21" ht="20.100000000000001" hidden="1" customHeight="1"/>
    <row r="30" spans="4:21" ht="20.100000000000001" hidden="1" customHeight="1"/>
    <row r="31" spans="4:21" ht="20.100000000000001" hidden="1" customHeight="1"/>
    <row r="32" spans="4:21" ht="20.100000000000001" customHeight="1"/>
    <row r="33" spans="1:32" ht="20.100000000000001" customHeight="1"/>
    <row r="34" spans="1:32" ht="20.100000000000001" hidden="1" customHeight="1"/>
    <row r="35" spans="1:32" ht="20.100000000000001" customHeight="1"/>
    <row r="36" spans="1:32" ht="20.100000000000001" hidden="1" customHeight="1"/>
    <row r="37" spans="1:32" ht="20.100000000000001" hidden="1" customHeight="1"/>
    <row r="38" spans="1:32" ht="20.100000000000001" hidden="1" customHeight="1">
      <c r="A38" s="1153"/>
      <c r="B38" s="1153"/>
      <c r="C38" s="1153"/>
      <c r="D38" s="1153"/>
      <c r="E38" s="1153"/>
      <c r="F38" s="1153"/>
      <c r="G38" s="1153"/>
      <c r="H38" s="1153"/>
      <c r="I38" s="1153"/>
      <c r="J38" s="1153"/>
      <c r="K38" s="1153"/>
      <c r="L38" s="1153"/>
      <c r="M38" s="1153"/>
      <c r="N38" s="1153"/>
      <c r="O38" s="1153"/>
      <c r="P38" s="1153"/>
      <c r="Q38" s="1153"/>
      <c r="R38" s="1153"/>
      <c r="S38" s="1153"/>
      <c r="T38" s="1153"/>
      <c r="U38" s="1153"/>
      <c r="V38" s="1153"/>
      <c r="W38" s="1153"/>
      <c r="X38" s="1153"/>
      <c r="Y38" s="1153"/>
      <c r="Z38" s="1153"/>
      <c r="AA38" s="1153"/>
      <c r="AB38" s="1153"/>
      <c r="AC38" s="1153"/>
      <c r="AD38" s="1153"/>
      <c r="AE38" s="1153"/>
      <c r="AF38" s="1153"/>
    </row>
    <row r="39" spans="1:32" ht="20.100000000000001" hidden="1" customHeight="1">
      <c r="A39" s="1153"/>
      <c r="B39" s="1153"/>
      <c r="C39" s="1153"/>
      <c r="D39" s="1153"/>
      <c r="E39" s="1153"/>
      <c r="F39" s="1153"/>
      <c r="G39" s="1153"/>
      <c r="H39" s="1153"/>
      <c r="I39" s="1153"/>
      <c r="J39" s="1153"/>
      <c r="K39" s="1153"/>
      <c r="L39" s="1153"/>
      <c r="M39" s="1153"/>
      <c r="N39" s="1153"/>
      <c r="O39" s="1153"/>
      <c r="P39" s="1153"/>
      <c r="Q39" s="1153"/>
      <c r="R39" s="1153"/>
      <c r="S39" s="1153"/>
      <c r="T39" s="1153"/>
      <c r="U39" s="1153"/>
      <c r="V39" s="1153"/>
      <c r="W39" s="1153"/>
      <c r="X39" s="1153"/>
      <c r="Y39" s="1153"/>
      <c r="Z39" s="1153"/>
      <c r="AA39" s="1153"/>
      <c r="AB39" s="1153"/>
      <c r="AC39" s="1153"/>
      <c r="AD39" s="1153"/>
      <c r="AE39" s="1153"/>
      <c r="AF39" s="1153"/>
    </row>
    <row r="40" spans="1:32" ht="20.100000000000001" hidden="1" customHeight="1">
      <c r="B40" s="968"/>
      <c r="N40" s="967"/>
      <c r="O40" s="967"/>
      <c r="P40" s="967"/>
    </row>
    <row r="41" spans="1:32" ht="20.100000000000001" hidden="1" customHeight="1">
      <c r="A41" s="968"/>
      <c r="F41" s="1154"/>
      <c r="G41" s="1155"/>
      <c r="H41" s="1155"/>
      <c r="I41" s="1155"/>
      <c r="J41" s="1155"/>
      <c r="K41" s="1155"/>
      <c r="L41" s="1155"/>
      <c r="M41" s="1155"/>
      <c r="N41" s="1155"/>
      <c r="O41" s="1155"/>
      <c r="P41" s="1155"/>
      <c r="Q41" s="1155"/>
      <c r="R41" s="1155"/>
      <c r="S41" s="1155"/>
      <c r="T41" s="1155"/>
      <c r="U41" s="1155"/>
      <c r="V41" s="1155"/>
      <c r="W41" s="1155"/>
      <c r="X41" s="1155"/>
      <c r="Y41" s="1155"/>
      <c r="Z41" s="1155"/>
      <c r="AA41" s="1155"/>
      <c r="AB41" s="1155"/>
      <c r="AC41" s="1155"/>
      <c r="AD41" s="1155"/>
      <c r="AE41" s="1155"/>
      <c r="AF41" s="1155"/>
    </row>
    <row r="42" spans="1:32" ht="20.100000000000001" hidden="1" customHeight="1">
      <c r="A42" s="968"/>
      <c r="F42" s="1151"/>
      <c r="G42" s="1151"/>
      <c r="H42" s="1151"/>
      <c r="I42" s="1151"/>
      <c r="J42" s="1151"/>
      <c r="K42" s="1151"/>
      <c r="L42" s="1151"/>
      <c r="M42" s="1151"/>
      <c r="N42" s="1151"/>
      <c r="O42" s="1151"/>
      <c r="P42" s="1151"/>
      <c r="Q42" s="1151"/>
      <c r="R42" s="1151"/>
      <c r="S42" s="1151"/>
      <c r="T42" s="1151"/>
      <c r="U42" s="1151"/>
      <c r="V42" s="1151"/>
      <c r="W42" s="1151"/>
      <c r="X42" s="1151"/>
      <c r="Y42" s="1151"/>
      <c r="Z42" s="1151"/>
      <c r="AA42" s="1151"/>
      <c r="AB42" s="1151"/>
      <c r="AC42" s="1151"/>
      <c r="AD42" s="1151"/>
      <c r="AE42" s="1151"/>
      <c r="AF42" s="1151"/>
    </row>
    <row r="43" spans="1:32" ht="20.100000000000001" hidden="1" customHeight="1">
      <c r="F43" s="1151"/>
      <c r="G43" s="1151"/>
      <c r="H43" s="1151"/>
      <c r="I43" s="1151"/>
      <c r="J43" s="1151"/>
      <c r="K43" s="1151"/>
      <c r="L43" s="1151"/>
      <c r="M43" s="1151"/>
      <c r="N43" s="1151"/>
      <c r="O43" s="1151"/>
      <c r="P43" s="1151"/>
      <c r="Q43" s="1151"/>
      <c r="R43" s="1151"/>
      <c r="S43" s="1151"/>
      <c r="T43" s="1151"/>
      <c r="U43" s="1151"/>
      <c r="V43" s="1151"/>
      <c r="W43" s="1151"/>
      <c r="X43" s="1151"/>
      <c r="Y43" s="1151"/>
      <c r="Z43" s="1151"/>
      <c r="AA43" s="1151"/>
      <c r="AB43" s="1151"/>
      <c r="AC43" s="1151"/>
      <c r="AD43" s="1151"/>
      <c r="AE43" s="1151"/>
      <c r="AF43" s="1151"/>
    </row>
    <row r="44" spans="1:32" ht="20.100000000000001" hidden="1" customHeight="1">
      <c r="A44" s="968"/>
      <c r="F44" s="1152"/>
      <c r="G44" s="1152"/>
      <c r="H44" s="1152"/>
      <c r="I44" s="1152"/>
      <c r="J44" s="1152"/>
      <c r="K44" s="1152"/>
      <c r="L44" s="1152"/>
      <c r="M44" s="970"/>
      <c r="N44" s="970"/>
      <c r="O44" s="970"/>
      <c r="P44" s="970"/>
      <c r="Q44" s="970"/>
      <c r="R44" s="970"/>
      <c r="S44" s="970"/>
      <c r="T44" s="970"/>
      <c r="U44" s="970"/>
      <c r="V44" s="970"/>
      <c r="W44" s="970"/>
      <c r="X44" s="970"/>
      <c r="Y44" s="970"/>
      <c r="Z44" s="970"/>
      <c r="AA44" s="970"/>
      <c r="AB44" s="970"/>
      <c r="AC44" s="970"/>
      <c r="AD44" s="970"/>
      <c r="AE44" s="970"/>
      <c r="AF44" s="970"/>
    </row>
    <row r="45" spans="1:32" ht="20.100000000000001" hidden="1" customHeight="1"/>
    <row r="46" spans="1:32" ht="20.100000000000001" hidden="1" customHeight="1"/>
    <row r="47" spans="1:32" ht="20.100000000000001" hidden="1" customHeight="1"/>
    <row r="48" spans="1:32" ht="20.100000000000001" hidden="1" customHeight="1"/>
    <row r="49" spans="4:4" ht="20.100000000000001" hidden="1" customHeight="1"/>
    <row r="50" spans="4:4" ht="20.100000000000001" hidden="1" customHeight="1"/>
    <row r="51" spans="4:4" ht="20.100000000000001" hidden="1" customHeight="1">
      <c r="D51" s="971"/>
    </row>
    <row r="52" spans="4:4" ht="20.100000000000001" hidden="1" customHeight="1"/>
    <row r="53" spans="4:4" ht="20.100000000000001" hidden="1" customHeight="1"/>
    <row r="54" spans="4:4" ht="20.100000000000001" hidden="1" customHeight="1"/>
    <row r="55" spans="4:4" ht="20.100000000000001" hidden="1" customHeight="1"/>
    <row r="56" spans="4:4" ht="20.100000000000001" hidden="1" customHeight="1"/>
    <row r="57" spans="4:4" ht="20.100000000000001" hidden="1" customHeight="1"/>
    <row r="58" spans="4:4" ht="20.100000000000001" hidden="1" customHeight="1"/>
    <row r="59" spans="4:4" ht="20.100000000000001" hidden="1" customHeight="1"/>
    <row r="60" spans="4:4" ht="20.100000000000001" hidden="1" customHeight="1"/>
    <row r="61" spans="4:4" ht="20.100000000000001" hidden="1" customHeight="1"/>
    <row r="62" spans="4:4" ht="20.100000000000001" hidden="1" customHeight="1"/>
    <row r="63" spans="4:4" ht="20.100000000000001" hidden="1" customHeight="1"/>
    <row r="64" spans="4:4" ht="20.100000000000001" hidden="1" customHeight="1"/>
    <row r="65" ht="20.100000000000001" hidden="1" customHeight="1"/>
    <row r="66" ht="20.100000000000001" hidden="1" customHeight="1"/>
    <row r="67" ht="20.100000000000001" hidden="1" customHeight="1"/>
    <row r="68" ht="20.100000000000001" hidden="1" customHeight="1"/>
    <row r="69" ht="20.100000000000001" hidden="1" customHeight="1"/>
    <row r="70" ht="20.100000000000001" hidden="1" customHeight="1"/>
    <row r="71" ht="20.100000000000001" hidden="1" customHeight="1"/>
    <row r="72" ht="20.100000000000001" hidden="1" customHeight="1"/>
    <row r="73" ht="20.100000000000001" hidden="1" customHeight="1"/>
    <row r="74" ht="20.100000000000001" hidden="1" customHeight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spans="84:84" hidden="1"/>
    <row r="98" spans="84:84" hidden="1"/>
    <row r="100" spans="84:84" hidden="1"/>
    <row r="104" spans="84:84">
      <c r="CF104" s="972"/>
    </row>
    <row r="106" spans="84:84" ht="16.5" hidden="1" customHeight="1"/>
    <row r="107" spans="84:84" ht="16.5" hidden="1" customHeight="1"/>
    <row r="108" spans="84:84" ht="16.5" hidden="1" customHeight="1"/>
    <row r="109" spans="84:84" ht="16.5" hidden="1" customHeight="1"/>
    <row r="110" spans="84:84" ht="16.5" hidden="1" customHeight="1"/>
    <row r="111" spans="84:84" ht="16.5" hidden="1" customHeight="1"/>
    <row r="112" spans="84:84" hidden="1"/>
    <row r="113" spans="8:8" hidden="1"/>
    <row r="114" spans="8:8" hidden="1"/>
    <row r="115" spans="8:8" hidden="1"/>
    <row r="116" spans="8:8" hidden="1"/>
    <row r="117" spans="8:8" hidden="1"/>
    <row r="118" spans="8:8" hidden="1"/>
    <row r="119" spans="8:8" hidden="1"/>
    <row r="120" spans="8:8" hidden="1"/>
    <row r="121" spans="8:8" hidden="1"/>
    <row r="122" spans="8:8" hidden="1"/>
    <row r="123" spans="8:8" hidden="1"/>
    <row r="124" spans="8:8">
      <c r="H124" s="992" t="s">
        <v>1028</v>
      </c>
    </row>
    <row r="126" spans="8:8" ht="16.5" hidden="1" customHeight="1"/>
    <row r="127" spans="8:8" ht="16.5" hidden="1" customHeight="1"/>
    <row r="128" spans="8:8" ht="16.5" hidden="1" customHeight="1"/>
    <row r="129" ht="16.5" hidden="1" customHeight="1"/>
    <row r="130" ht="16.5" hidden="1" customHeight="1"/>
    <row r="131" ht="16.5" hidden="1" customHeight="1"/>
    <row r="132" ht="16.5" hidden="1" customHeight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8" hidden="1"/>
    <row r="159" hidden="1"/>
    <row r="160" hidden="1"/>
    <row r="162" hidden="1"/>
    <row r="163" hidden="1"/>
    <row r="164" hidden="1"/>
    <row r="178" spans="8:24">
      <c r="H178" s="972"/>
    </row>
    <row r="182" spans="8:24">
      <c r="X182" s="972"/>
    </row>
    <row r="186" spans="8:24" ht="16.5" hidden="1" customHeight="1"/>
    <row r="187" spans="8:24" ht="16.5" hidden="1" customHeight="1"/>
    <row r="188" spans="8:24" ht="16.5" hidden="1" customHeight="1"/>
    <row r="189" spans="8:24" ht="16.5" hidden="1" customHeight="1"/>
    <row r="190" spans="8:24" ht="16.5" hidden="1" customHeight="1"/>
    <row r="191" spans="8:24" ht="16.5" hidden="1" customHeight="1"/>
    <row r="192" spans="8:24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38" hidden="1"/>
    <row r="239" hidden="1"/>
    <row r="240" hidden="1"/>
    <row r="242" hidden="1"/>
    <row r="243" hidden="1"/>
    <row r="244" hidden="1"/>
    <row r="258" spans="8:24">
      <c r="H258" s="972"/>
    </row>
    <row r="262" spans="8:24">
      <c r="X262" s="972"/>
    </row>
  </sheetData>
  <mergeCells count="4">
    <mergeCell ref="F42:AF43"/>
    <mergeCell ref="F44:L44"/>
    <mergeCell ref="A38:AF39"/>
    <mergeCell ref="F41:AF41"/>
  </mergeCells>
  <phoneticPr fontId="9" type="noConversion"/>
  <printOptions horizontalCentered="1"/>
  <pageMargins left="0.51181102362204722" right="0.51181102362204722" top="0.94488188976377963" bottom="0.35433070866141736" header="0.31496062992125984" footer="0.31496062992125984"/>
  <pageSetup paperSize="9" scale="9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92998-4728-4ED9-B425-B0F3E8F83815}">
  <sheetPr>
    <tabColor theme="7" tint="0.79998168889431442"/>
  </sheetPr>
  <dimension ref="A1:N23"/>
  <sheetViews>
    <sheetView workbookViewId="0">
      <selection sqref="A1:G1"/>
    </sheetView>
  </sheetViews>
  <sheetFormatPr defaultColWidth="9.44140625" defaultRowHeight="21.95" customHeight="1"/>
  <cols>
    <col min="1" max="1" width="6" style="362" customWidth="1"/>
    <col min="2" max="2" width="15.77734375" style="362" customWidth="1"/>
    <col min="3" max="3" width="11.33203125" style="362" customWidth="1"/>
    <col min="4" max="5" width="11.21875" style="362" customWidth="1"/>
    <col min="6" max="6" width="6" style="362" bestFit="1" customWidth="1"/>
    <col min="7" max="7" width="30.44140625" style="362" customWidth="1"/>
    <col min="8" max="8" width="8.33203125" style="362" customWidth="1"/>
    <col min="9" max="9" width="34.109375" style="362" bestFit="1" customWidth="1"/>
    <col min="10" max="11" width="6.77734375" style="362" customWidth="1"/>
    <col min="12" max="12" width="11.6640625" style="362" bestFit="1" customWidth="1"/>
    <col min="13" max="13" width="9" style="363" bestFit="1" customWidth="1"/>
    <col min="14" max="14" width="11.5546875" style="363" bestFit="1" customWidth="1"/>
    <col min="15" max="16384" width="9.44140625" style="362"/>
  </cols>
  <sheetData>
    <row r="1" spans="1:7" ht="30" customHeight="1">
      <c r="A1" s="1160" t="s">
        <v>440</v>
      </c>
      <c r="B1" s="1160"/>
      <c r="C1" s="1160"/>
      <c r="D1" s="1160"/>
      <c r="E1" s="1160"/>
      <c r="F1" s="1160"/>
      <c r="G1" s="1160"/>
    </row>
    <row r="2" spans="1:7" ht="17.25">
      <c r="B2" s="368"/>
      <c r="C2" s="369"/>
      <c r="D2" s="369"/>
      <c r="E2" s="369"/>
      <c r="F2" s="369"/>
      <c r="G2" s="370" t="s">
        <v>441</v>
      </c>
    </row>
    <row r="3" spans="1:7" ht="16.5">
      <c r="A3" s="1161" t="s">
        <v>4</v>
      </c>
      <c r="B3" s="1161" t="s">
        <v>442</v>
      </c>
      <c r="C3" s="1162" t="s">
        <v>443</v>
      </c>
      <c r="D3" s="1162" t="s">
        <v>444</v>
      </c>
      <c r="E3" s="1161" t="s">
        <v>445</v>
      </c>
      <c r="F3" s="1161"/>
      <c r="G3" s="1164" t="s">
        <v>76</v>
      </c>
    </row>
    <row r="4" spans="1:7" ht="16.5">
      <c r="A4" s="1161"/>
      <c r="B4" s="1161"/>
      <c r="C4" s="1163"/>
      <c r="D4" s="1163"/>
      <c r="E4" s="364" t="s">
        <v>446</v>
      </c>
      <c r="F4" s="371" t="s">
        <v>154</v>
      </c>
      <c r="G4" s="1164"/>
    </row>
    <row r="5" spans="1:7" ht="16.5" hidden="1">
      <c r="A5" s="1156"/>
      <c r="B5" s="365"/>
      <c r="C5" s="365"/>
      <c r="D5" s="372"/>
      <c r="E5" s="372"/>
      <c r="F5" s="372"/>
      <c r="G5" s="373"/>
    </row>
    <row r="6" spans="1:7" ht="26.25" hidden="1">
      <c r="A6" s="1156"/>
      <c r="B6" s="365"/>
      <c r="C6" s="365"/>
      <c r="D6" s="372"/>
      <c r="E6" s="372"/>
      <c r="F6" s="372"/>
      <c r="G6" s="374"/>
    </row>
    <row r="7" spans="1:7" ht="26.25" hidden="1">
      <c r="A7" s="1156"/>
      <c r="B7" s="365"/>
      <c r="C7" s="365"/>
      <c r="D7" s="372"/>
      <c r="E7" s="372"/>
      <c r="F7" s="372"/>
      <c r="G7" s="374"/>
    </row>
    <row r="8" spans="1:7" ht="26.25" hidden="1">
      <c r="A8" s="1156"/>
      <c r="B8" s="365"/>
      <c r="C8" s="365"/>
      <c r="D8" s="372"/>
      <c r="E8" s="372"/>
      <c r="F8" s="372"/>
      <c r="G8" s="374"/>
    </row>
    <row r="9" spans="1:7" ht="26.25" hidden="1">
      <c r="A9" s="1156"/>
      <c r="B9" s="365"/>
      <c r="C9" s="365"/>
      <c r="D9" s="372"/>
      <c r="E9" s="372"/>
      <c r="F9" s="372"/>
      <c r="G9" s="374"/>
    </row>
    <row r="10" spans="1:7" ht="26.25" hidden="1">
      <c r="A10" s="1156"/>
      <c r="B10" s="365"/>
      <c r="C10" s="365"/>
      <c r="D10" s="372"/>
      <c r="E10" s="372"/>
      <c r="F10" s="372"/>
      <c r="G10" s="374"/>
    </row>
    <row r="11" spans="1:7" ht="16.5" hidden="1">
      <c r="A11" s="1156"/>
      <c r="B11" s="375"/>
      <c r="C11" s="375"/>
      <c r="D11" s="376"/>
      <c r="E11" s="377"/>
      <c r="F11" s="378"/>
      <c r="G11" s="379"/>
    </row>
    <row r="12" spans="1:7" ht="16.5">
      <c r="A12" s="1157" t="s">
        <v>468</v>
      </c>
      <c r="B12" s="365" t="s">
        <v>447</v>
      </c>
      <c r="C12" s="365" t="s">
        <v>448</v>
      </c>
      <c r="D12" s="372">
        <f>E12*F12</f>
        <v>0</v>
      </c>
      <c r="E12" s="372">
        <v>19000</v>
      </c>
      <c r="F12" s="390">
        <v>0</v>
      </c>
      <c r="G12" s="373"/>
    </row>
    <row r="13" spans="1:7" ht="26.25">
      <c r="A13" s="1157"/>
      <c r="B13" s="365" t="s">
        <v>449</v>
      </c>
      <c r="C13" s="365" t="s">
        <v>450</v>
      </c>
      <c r="D13" s="372">
        <f t="shared" ref="D13:D19" si="0">E13*F13</f>
        <v>0</v>
      </c>
      <c r="E13" s="372">
        <v>235400</v>
      </c>
      <c r="F13" s="390">
        <v>0</v>
      </c>
      <c r="G13" s="374"/>
    </row>
    <row r="14" spans="1:7" ht="26.25">
      <c r="A14" s="1157"/>
      <c r="B14" s="365" t="s">
        <v>451</v>
      </c>
      <c r="C14" s="365" t="s">
        <v>452</v>
      </c>
      <c r="D14" s="372">
        <f t="shared" si="0"/>
        <v>0</v>
      </c>
      <c r="E14" s="372">
        <v>65400</v>
      </c>
      <c r="F14" s="390">
        <v>0</v>
      </c>
      <c r="G14" s="374"/>
    </row>
    <row r="15" spans="1:7" ht="26.25">
      <c r="A15" s="1157"/>
      <c r="B15" s="365" t="s">
        <v>453</v>
      </c>
      <c r="C15" s="365" t="s">
        <v>454</v>
      </c>
      <c r="D15" s="372">
        <f t="shared" si="0"/>
        <v>0</v>
      </c>
      <c r="E15" s="372">
        <v>68800</v>
      </c>
      <c r="F15" s="390">
        <v>0</v>
      </c>
      <c r="G15" s="374"/>
    </row>
    <row r="16" spans="1:7" ht="26.25">
      <c r="A16" s="1157"/>
      <c r="B16" s="365" t="s">
        <v>455</v>
      </c>
      <c r="C16" s="365" t="s">
        <v>454</v>
      </c>
      <c r="D16" s="372">
        <f t="shared" si="0"/>
        <v>0</v>
      </c>
      <c r="E16" s="372">
        <v>44500</v>
      </c>
      <c r="F16" s="390">
        <v>0</v>
      </c>
      <c r="G16" s="374"/>
    </row>
    <row r="17" spans="1:12" ht="26.25">
      <c r="A17" s="1157"/>
      <c r="B17" s="380" t="s">
        <v>456</v>
      </c>
      <c r="C17" s="380" t="s">
        <v>457</v>
      </c>
      <c r="D17" s="372">
        <f t="shared" si="0"/>
        <v>0</v>
      </c>
      <c r="E17" s="381">
        <v>282500</v>
      </c>
      <c r="F17" s="391">
        <v>0</v>
      </c>
      <c r="G17" s="374"/>
    </row>
    <row r="18" spans="1:12" ht="26.25">
      <c r="A18" s="1157"/>
      <c r="B18" s="365" t="s">
        <v>458</v>
      </c>
      <c r="C18" s="365" t="s">
        <v>457</v>
      </c>
      <c r="D18" s="372">
        <f t="shared" si="0"/>
        <v>0</v>
      </c>
      <c r="E18" s="372">
        <v>322900</v>
      </c>
      <c r="F18" s="390">
        <v>0</v>
      </c>
      <c r="G18" s="374"/>
    </row>
    <row r="19" spans="1:12" ht="26.25">
      <c r="A19" s="1157"/>
      <c r="B19" s="365" t="s">
        <v>459</v>
      </c>
      <c r="C19" s="365" t="s">
        <v>460</v>
      </c>
      <c r="D19" s="372">
        <f t="shared" si="0"/>
        <v>0</v>
      </c>
      <c r="E19" s="372">
        <v>362300</v>
      </c>
      <c r="F19" s="390">
        <v>0</v>
      </c>
      <c r="G19" s="374"/>
    </row>
    <row r="20" spans="1:12" ht="16.5">
      <c r="A20" s="1157"/>
      <c r="B20" s="375" t="s">
        <v>461</v>
      </c>
      <c r="C20" s="375"/>
      <c r="D20" s="376">
        <f>ROUNDDOWN(SUM(D12:D19),-4)</f>
        <v>0</v>
      </c>
      <c r="E20" s="377"/>
      <c r="F20" s="378"/>
      <c r="G20" s="379"/>
    </row>
    <row r="21" spans="1:12" ht="17.25" thickBot="1">
      <c r="A21" s="1158" t="s">
        <v>462</v>
      </c>
      <c r="B21" s="1159"/>
      <c r="C21" s="382"/>
      <c r="D21" s="383">
        <f>D11+D20</f>
        <v>0</v>
      </c>
      <c r="E21" s="384"/>
      <c r="F21" s="385"/>
      <c r="G21" s="386"/>
    </row>
    <row r="22" spans="1:12" ht="18.75" thickTop="1" thickBot="1">
      <c r="B22" s="387" t="s">
        <v>463</v>
      </c>
      <c r="C22" s="388"/>
      <c r="H22"/>
      <c r="I22" s="389" t="s">
        <v>467</v>
      </c>
      <c r="J22"/>
      <c r="K22"/>
      <c r="L22"/>
    </row>
    <row r="23" spans="1:12" ht="21.95" customHeight="1" thickTop="1">
      <c r="B23" s="387" t="s">
        <v>464</v>
      </c>
      <c r="C23" s="366"/>
      <c r="D23" s="367"/>
      <c r="E23" s="367"/>
      <c r="F23" s="367"/>
      <c r="G23" s="367"/>
    </row>
  </sheetData>
  <mergeCells count="10">
    <mergeCell ref="A5:A11"/>
    <mergeCell ref="A12:A20"/>
    <mergeCell ref="A21:B21"/>
    <mergeCell ref="A1:G1"/>
    <mergeCell ref="A3:A4"/>
    <mergeCell ref="B3:B4"/>
    <mergeCell ref="C3:C4"/>
    <mergeCell ref="D3:D4"/>
    <mergeCell ref="E3:F3"/>
    <mergeCell ref="G3:G4"/>
  </mergeCells>
  <phoneticPr fontId="9" type="noConversion"/>
  <printOptions horizontalCentered="1"/>
  <pageMargins left="0.7" right="0.7" top="0.75" bottom="0.75" header="0.3" footer="0.3"/>
  <pageSetup paperSize="9" scale="81" orientation="portrait" horizontalDpi="4294967292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B852F-49C1-4672-88CE-DD400858B8BB}">
  <sheetPr>
    <tabColor theme="8" tint="0.79998168889431442"/>
    <pageSetUpPr fitToPage="1"/>
  </sheetPr>
  <dimension ref="A1:G16"/>
  <sheetViews>
    <sheetView view="pageBreakPreview" zoomScaleNormal="100" zoomScaleSheetLayoutView="100" workbookViewId="0">
      <selection activeCell="H15" sqref="H15"/>
    </sheetView>
  </sheetViews>
  <sheetFormatPr defaultRowHeight="22.5" customHeight="1"/>
  <cols>
    <col min="1" max="1" width="20.109375" style="242" customWidth="1"/>
    <col min="2" max="2" width="5.21875" style="242" customWidth="1"/>
    <col min="3" max="3" width="5" style="242" customWidth="1"/>
    <col min="4" max="4" width="9.21875" style="242" customWidth="1"/>
    <col min="5" max="5" width="16.21875" style="242" bestFit="1" customWidth="1"/>
    <col min="6" max="6" width="16.77734375" style="242" customWidth="1"/>
    <col min="7" max="7" width="11" style="242" bestFit="1" customWidth="1"/>
    <col min="8" max="8" width="8.88671875" style="242"/>
    <col min="9" max="9" width="11" style="242" bestFit="1" customWidth="1"/>
    <col min="10" max="16384" width="8.88671875" style="242"/>
  </cols>
  <sheetData>
    <row r="1" spans="1:7" ht="45" customHeight="1">
      <c r="A1" s="1083" t="s">
        <v>1017</v>
      </c>
      <c r="B1" s="1084"/>
      <c r="C1" s="1084"/>
      <c r="D1" s="1084"/>
      <c r="E1" s="1084"/>
      <c r="F1" s="1085"/>
    </row>
    <row r="2" spans="1:7" ht="15" customHeight="1">
      <c r="A2" s="1086" t="s">
        <v>153</v>
      </c>
      <c r="B2" s="1088" t="s">
        <v>38</v>
      </c>
      <c r="C2" s="1088" t="s">
        <v>154</v>
      </c>
      <c r="D2" s="1088" t="s">
        <v>155</v>
      </c>
      <c r="E2" s="1090" t="s">
        <v>156</v>
      </c>
      <c r="F2" s="1092" t="s">
        <v>39</v>
      </c>
    </row>
    <row r="3" spans="1:7" ht="15" customHeight="1">
      <c r="A3" s="1087"/>
      <c r="B3" s="1089"/>
      <c r="C3" s="1089"/>
      <c r="D3" s="1089"/>
      <c r="E3" s="1091"/>
      <c r="F3" s="1093"/>
    </row>
    <row r="4" spans="1:7" ht="50.1" customHeight="1">
      <c r="A4" s="243" t="s">
        <v>157</v>
      </c>
      <c r="B4" s="244"/>
      <c r="C4" s="245"/>
      <c r="D4" s="245"/>
      <c r="E4" s="246">
        <f>'조사비 내역'!G23</f>
        <v>0</v>
      </c>
      <c r="F4" s="790"/>
    </row>
    <row r="5" spans="1:7" ht="50.1" customHeight="1">
      <c r="A5" s="243" t="s">
        <v>165</v>
      </c>
      <c r="B5" s="244"/>
      <c r="C5" s="260"/>
      <c r="D5" s="261"/>
      <c r="E5" s="246" t="e">
        <f>'조사비 내역'!I23</f>
        <v>#DIV/0!</v>
      </c>
      <c r="F5" s="791"/>
    </row>
    <row r="6" spans="1:7" ht="50.1" customHeight="1">
      <c r="A6" s="243" t="s">
        <v>180</v>
      </c>
      <c r="B6" s="244"/>
      <c r="C6" s="260"/>
      <c r="D6" s="261"/>
      <c r="E6" s="246">
        <f>E7</f>
        <v>0</v>
      </c>
      <c r="F6" s="274"/>
      <c r="G6" s="275"/>
    </row>
    <row r="7" spans="1:7" ht="50.1" customHeight="1">
      <c r="A7" s="265" t="s">
        <v>181</v>
      </c>
      <c r="B7" s="267" t="s">
        <v>127</v>
      </c>
      <c r="C7" s="276">
        <v>1.1000000000000001</v>
      </c>
      <c r="D7" s="255">
        <f>E4</f>
        <v>0</v>
      </c>
      <c r="E7" s="252">
        <f>INT(C7*D7)</f>
        <v>0</v>
      </c>
      <c r="F7" s="277"/>
    </row>
    <row r="8" spans="1:7" ht="50.1" customHeight="1">
      <c r="A8" s="243" t="s">
        <v>182</v>
      </c>
      <c r="B8" s="244"/>
      <c r="C8" s="260"/>
      <c r="D8" s="261"/>
      <c r="E8" s="246">
        <f>E9</f>
        <v>0</v>
      </c>
      <c r="F8" s="262"/>
    </row>
    <row r="9" spans="1:7" ht="50.1" customHeight="1">
      <c r="A9" s="278" t="s">
        <v>183</v>
      </c>
      <c r="B9" s="267" t="s">
        <v>127</v>
      </c>
      <c r="C9" s="276">
        <v>0.2</v>
      </c>
      <c r="D9" s="255">
        <f>E4+E6</f>
        <v>0</v>
      </c>
      <c r="E9" s="252">
        <f>INT(C9*D9)</f>
        <v>0</v>
      </c>
      <c r="F9" s="268"/>
    </row>
    <row r="10" spans="1:7" ht="50.1" customHeight="1">
      <c r="A10" s="279" t="s">
        <v>469</v>
      </c>
      <c r="B10" s="280"/>
      <c r="C10" s="280"/>
      <c r="D10" s="281"/>
      <c r="E10" s="282" t="e">
        <f>ROUNDDOWN(((E4+E5+E6+E8)),-3)</f>
        <v>#DIV/0!</v>
      </c>
      <c r="F10" s="283"/>
    </row>
    <row r="11" spans="1:7" ht="23.1" hidden="1" customHeight="1">
      <c r="A11" s="284" t="s">
        <v>184</v>
      </c>
      <c r="B11" s="285"/>
      <c r="C11" s="285"/>
      <c r="D11" s="286"/>
      <c r="E11" s="287" t="e">
        <f>INT((E10)*0.00652/1000)*1000</f>
        <v>#DIV/0!</v>
      </c>
      <c r="F11" s="288" t="s">
        <v>185</v>
      </c>
    </row>
    <row r="12" spans="1:7" ht="23.1" hidden="1" customHeight="1">
      <c r="A12" s="289" t="s">
        <v>186</v>
      </c>
      <c r="B12" s="290"/>
      <c r="C12" s="290"/>
      <c r="D12" s="291"/>
      <c r="E12" s="292" t="e">
        <f>ROUNDDOWN(((E10)*0.1),-3)</f>
        <v>#DIV/0!</v>
      </c>
      <c r="F12" s="293"/>
    </row>
    <row r="13" spans="1:7" ht="23.1" hidden="1" customHeight="1">
      <c r="A13" s="294" t="s">
        <v>187</v>
      </c>
      <c r="B13" s="295"/>
      <c r="C13" s="295"/>
      <c r="D13" s="296"/>
      <c r="E13" s="297" t="e">
        <f>ROUNDDOWN(E10+E11+E12,-3)</f>
        <v>#DIV/0!</v>
      </c>
      <c r="F13" s="298" t="s">
        <v>188</v>
      </c>
    </row>
    <row r="14" spans="1:7" ht="23.1" customHeight="1">
      <c r="A14" s="299" t="s">
        <v>189</v>
      </c>
    </row>
    <row r="15" spans="1:7" ht="23.1" customHeight="1">
      <c r="A15" s="299" t="s">
        <v>190</v>
      </c>
    </row>
    <row r="16" spans="1:7" ht="22.5" customHeight="1">
      <c r="E16" s="275"/>
    </row>
  </sheetData>
  <mergeCells count="7">
    <mergeCell ref="A1:F1"/>
    <mergeCell ref="A2:A3"/>
    <mergeCell ref="B2:B3"/>
    <mergeCell ref="C2:C3"/>
    <mergeCell ref="D2:D3"/>
    <mergeCell ref="E2:E3"/>
    <mergeCell ref="F2:F3"/>
  </mergeCells>
  <phoneticPr fontId="9" type="noConversion"/>
  <pageMargins left="0.7" right="0.7" top="0.75" bottom="0.75" header="0.3" footer="0.3"/>
  <pageSetup paperSize="9" fitToHeight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142DF-D5A8-411E-94D9-3D1F84EE09F2}">
  <sheetPr>
    <tabColor theme="8" tint="0.79998168889431442"/>
  </sheetPr>
  <dimension ref="A1:J23"/>
  <sheetViews>
    <sheetView view="pageBreakPreview" zoomScale="85" zoomScaleNormal="100" zoomScaleSheetLayoutView="85" workbookViewId="0">
      <selection activeCell="H15" sqref="H15"/>
    </sheetView>
  </sheetViews>
  <sheetFormatPr defaultRowHeight="20.100000000000001" customHeight="1"/>
  <cols>
    <col min="1" max="1" width="16.33203125" style="393" customWidth="1"/>
    <col min="2" max="2" width="5.77734375" style="393" customWidth="1"/>
    <col min="3" max="3" width="6.77734375" style="393" customWidth="1"/>
    <col min="4" max="4" width="5.77734375" style="393" customWidth="1"/>
    <col min="5" max="9" width="14.33203125" style="393" customWidth="1"/>
    <col min="10" max="10" width="10.88671875" style="393" customWidth="1"/>
    <col min="11" max="16384" width="8.88671875" style="393"/>
  </cols>
  <sheetData>
    <row r="1" spans="1:10" ht="20.100000000000001" customHeight="1">
      <c r="A1" s="215" t="s">
        <v>470</v>
      </c>
      <c r="B1" s="392"/>
      <c r="C1" s="392"/>
      <c r="D1" s="392"/>
      <c r="E1" s="392"/>
      <c r="F1" s="392"/>
      <c r="G1" s="392"/>
      <c r="H1" s="392"/>
      <c r="I1" s="392"/>
      <c r="J1" s="392"/>
    </row>
    <row r="2" spans="1:10" s="395" customFormat="1" ht="20.100000000000001" customHeight="1">
      <c r="A2" s="394"/>
      <c r="B2" s="392"/>
      <c r="C2" s="392"/>
      <c r="D2" s="392"/>
      <c r="E2" s="392"/>
      <c r="F2" s="392"/>
      <c r="G2" s="392"/>
      <c r="H2" s="392"/>
      <c r="I2" s="392"/>
      <c r="J2" s="392"/>
    </row>
    <row r="3" spans="1:10" s="396" customFormat="1" ht="20.100000000000001" customHeight="1">
      <c r="A3" s="1168" t="s">
        <v>471</v>
      </c>
      <c r="B3" s="1170" t="s">
        <v>472</v>
      </c>
      <c r="C3" s="1172" t="s">
        <v>473</v>
      </c>
      <c r="D3" s="1173" t="s">
        <v>363</v>
      </c>
      <c r="E3" s="1174" t="s">
        <v>474</v>
      </c>
      <c r="F3" s="1165" t="s">
        <v>475</v>
      </c>
      <c r="G3" s="1165"/>
      <c r="H3" s="1165" t="s">
        <v>476</v>
      </c>
      <c r="I3" s="1165"/>
      <c r="J3" s="1166" t="s">
        <v>477</v>
      </c>
    </row>
    <row r="4" spans="1:10" s="396" customFormat="1" ht="20.100000000000001" customHeight="1">
      <c r="A4" s="1169"/>
      <c r="B4" s="1171"/>
      <c r="C4" s="1171"/>
      <c r="D4" s="1171"/>
      <c r="E4" s="1171"/>
      <c r="F4" s="397" t="s">
        <v>478</v>
      </c>
      <c r="G4" s="397" t="s">
        <v>479</v>
      </c>
      <c r="H4" s="397" t="s">
        <v>478</v>
      </c>
      <c r="I4" s="397" t="s">
        <v>479</v>
      </c>
      <c r="J4" s="1167"/>
    </row>
    <row r="5" spans="1:10" s="404" customFormat="1" ht="20.100000000000001" customHeight="1">
      <c r="A5" s="398" t="s">
        <v>480</v>
      </c>
      <c r="B5" s="399" t="s">
        <v>481</v>
      </c>
      <c r="C5" s="400">
        <f>조사량!F8+조사량!J8</f>
        <v>0</v>
      </c>
      <c r="D5" s="401" t="s">
        <v>272</v>
      </c>
      <c r="E5" s="402">
        <f>G5+I5</f>
        <v>0</v>
      </c>
      <c r="F5" s="402">
        <f>일위대가!G$6</f>
        <v>26478</v>
      </c>
      <c r="G5" s="402">
        <f t="shared" ref="G5:G17" si="0">ROUNDDOWN(F5*C5,0)</f>
        <v>0</v>
      </c>
      <c r="H5" s="402">
        <f>일위대가!I$6</f>
        <v>74112.270000000019</v>
      </c>
      <c r="I5" s="402">
        <f t="shared" ref="I5:I17" si="1">ROUNDDOWN(H5*C5,0)</f>
        <v>0</v>
      </c>
      <c r="J5" s="403"/>
    </row>
    <row r="6" spans="1:10" s="404" customFormat="1" ht="20.100000000000001" customHeight="1">
      <c r="A6" s="405" t="s">
        <v>482</v>
      </c>
      <c r="B6" s="406" t="s">
        <v>481</v>
      </c>
      <c r="C6" s="400">
        <f>조사량!G8</f>
        <v>0</v>
      </c>
      <c r="D6" s="407" t="s">
        <v>272</v>
      </c>
      <c r="E6" s="402">
        <f t="shared" ref="E6:E23" si="2">G6+I6</f>
        <v>0</v>
      </c>
      <c r="F6" s="402">
        <f>일위대가!G$7</f>
        <v>43327</v>
      </c>
      <c r="G6" s="408">
        <f t="shared" si="0"/>
        <v>0</v>
      </c>
      <c r="H6" s="402">
        <f>일위대가!I$7</f>
        <v>124082.26</v>
      </c>
      <c r="I6" s="408">
        <f t="shared" si="1"/>
        <v>0</v>
      </c>
      <c r="J6" s="403"/>
    </row>
    <row r="7" spans="1:10" s="404" customFormat="1" ht="20.100000000000001" customHeight="1">
      <c r="A7" s="405" t="s">
        <v>483</v>
      </c>
      <c r="B7" s="406" t="s">
        <v>481</v>
      </c>
      <c r="C7" s="400">
        <f>조사량!H8</f>
        <v>0</v>
      </c>
      <c r="D7" s="407" t="s">
        <v>272</v>
      </c>
      <c r="E7" s="402">
        <f t="shared" si="2"/>
        <v>0</v>
      </c>
      <c r="F7" s="402">
        <f>일위대가!G$8</f>
        <v>98691</v>
      </c>
      <c r="G7" s="408">
        <f>ROUNDDOWN(F7*C7,0)</f>
        <v>0</v>
      </c>
      <c r="H7" s="402">
        <f>일위대가!I$8</f>
        <v>290767.37</v>
      </c>
      <c r="I7" s="408">
        <f t="shared" si="1"/>
        <v>0</v>
      </c>
      <c r="J7" s="403"/>
    </row>
    <row r="8" spans="1:10" s="395" customFormat="1" ht="20.100000000000001" customHeight="1">
      <c r="A8" s="409" t="s">
        <v>484</v>
      </c>
      <c r="B8" s="406" t="s">
        <v>481</v>
      </c>
      <c r="C8" s="400">
        <f>조사량!I8</f>
        <v>0</v>
      </c>
      <c r="D8" s="407" t="s">
        <v>272</v>
      </c>
      <c r="E8" s="402">
        <f t="shared" si="2"/>
        <v>0</v>
      </c>
      <c r="F8" s="402">
        <f>일위대가!G$9</f>
        <v>158868</v>
      </c>
      <c r="G8" s="408">
        <f t="shared" si="0"/>
        <v>0</v>
      </c>
      <c r="H8" s="402">
        <f>일위대가!I$9</f>
        <v>498611.62</v>
      </c>
      <c r="I8" s="408">
        <f t="shared" si="1"/>
        <v>0</v>
      </c>
      <c r="J8" s="403"/>
    </row>
    <row r="9" spans="1:10" s="404" customFormat="1" ht="20.100000000000001" customHeight="1">
      <c r="A9" s="409" t="s">
        <v>485</v>
      </c>
      <c r="B9" s="406" t="s">
        <v>481</v>
      </c>
      <c r="C9" s="400">
        <f>조사량!K8</f>
        <v>0</v>
      </c>
      <c r="D9" s="407" t="s">
        <v>272</v>
      </c>
      <c r="E9" s="402">
        <f t="shared" si="2"/>
        <v>0</v>
      </c>
      <c r="F9" s="402">
        <f>일위대가!G$10</f>
        <v>28885</v>
      </c>
      <c r="G9" s="408">
        <f t="shared" si="0"/>
        <v>0</v>
      </c>
      <c r="H9" s="402">
        <f>일위대가!I$10</f>
        <v>100141.84000000001</v>
      </c>
      <c r="I9" s="408">
        <f t="shared" si="1"/>
        <v>0</v>
      </c>
      <c r="J9" s="403"/>
    </row>
    <row r="10" spans="1:10" s="395" customFormat="1" ht="20.100000000000001" customHeight="1">
      <c r="A10" s="405" t="s">
        <v>486</v>
      </c>
      <c r="B10" s="406" t="s">
        <v>481</v>
      </c>
      <c r="C10" s="400">
        <f>조사량!L8</f>
        <v>0</v>
      </c>
      <c r="D10" s="407" t="s">
        <v>272</v>
      </c>
      <c r="E10" s="402">
        <f t="shared" si="2"/>
        <v>0</v>
      </c>
      <c r="F10" s="402">
        <f>일위대가!G$11</f>
        <v>48142</v>
      </c>
      <c r="G10" s="408">
        <f t="shared" si="0"/>
        <v>0</v>
      </c>
      <c r="H10" s="402">
        <f>일위대가!I$11</f>
        <v>166097.4</v>
      </c>
      <c r="I10" s="408">
        <f t="shared" si="1"/>
        <v>0</v>
      </c>
      <c r="J10" s="403"/>
    </row>
    <row r="11" spans="1:10" s="404" customFormat="1" ht="20.100000000000001" customHeight="1">
      <c r="A11" s="405" t="s">
        <v>487</v>
      </c>
      <c r="B11" s="406" t="s">
        <v>481</v>
      </c>
      <c r="C11" s="400">
        <f>조사량!M8</f>
        <v>0</v>
      </c>
      <c r="D11" s="407" t="s">
        <v>272</v>
      </c>
      <c r="E11" s="402">
        <f t="shared" si="2"/>
        <v>0</v>
      </c>
      <c r="F11" s="402">
        <f>일위대가!G$12</f>
        <v>52956</v>
      </c>
      <c r="G11" s="408">
        <f>ROUNDDOWN(F11*C11,0)</f>
        <v>0</v>
      </c>
      <c r="H11" s="402">
        <f>일위대가!I$12</f>
        <v>178887.54000000004</v>
      </c>
      <c r="I11" s="408">
        <f t="shared" si="1"/>
        <v>0</v>
      </c>
      <c r="J11" s="403"/>
    </row>
    <row r="12" spans="1:10" s="395" customFormat="1" ht="20.100000000000001" customHeight="1">
      <c r="A12" s="405" t="s">
        <v>488</v>
      </c>
      <c r="B12" s="410"/>
      <c r="C12" s="411">
        <f>조사량!P8</f>
        <v>0</v>
      </c>
      <c r="D12" s="407" t="s">
        <v>489</v>
      </c>
      <c r="E12" s="402">
        <f t="shared" si="2"/>
        <v>0</v>
      </c>
      <c r="F12" s="402">
        <f>일위대가!G$13</f>
        <v>24071</v>
      </c>
      <c r="G12" s="408">
        <f t="shared" si="0"/>
        <v>0</v>
      </c>
      <c r="H12" s="402">
        <f>일위대가!I$13</f>
        <v>68770.400000000009</v>
      </c>
      <c r="I12" s="408">
        <f t="shared" si="1"/>
        <v>0</v>
      </c>
      <c r="J12" s="403"/>
    </row>
    <row r="13" spans="1:10" s="395" customFormat="1" ht="20.100000000000001" customHeight="1">
      <c r="A13" s="405" t="s">
        <v>466</v>
      </c>
      <c r="B13" s="410"/>
      <c r="C13" s="411">
        <f>조사량!Q8</f>
        <v>0</v>
      </c>
      <c r="D13" s="407" t="s">
        <v>489</v>
      </c>
      <c r="E13" s="402">
        <f t="shared" si="2"/>
        <v>0</v>
      </c>
      <c r="F13" s="402">
        <f>일위대가!G$14</f>
        <v>48142</v>
      </c>
      <c r="G13" s="408">
        <f t="shared" si="0"/>
        <v>0</v>
      </c>
      <c r="H13" s="402">
        <f>일위대가!I$14</f>
        <v>172433.80000000002</v>
      </c>
      <c r="I13" s="408">
        <f t="shared" si="1"/>
        <v>0</v>
      </c>
      <c r="J13" s="403"/>
    </row>
    <row r="14" spans="1:10" s="404" customFormat="1" ht="20.100000000000001" customHeight="1">
      <c r="A14" s="405" t="s">
        <v>490</v>
      </c>
      <c r="B14" s="410"/>
      <c r="C14" s="411">
        <f>조사량!O8</f>
        <v>0</v>
      </c>
      <c r="D14" s="407" t="s">
        <v>489</v>
      </c>
      <c r="E14" s="402">
        <f t="shared" si="2"/>
        <v>0</v>
      </c>
      <c r="F14" s="402">
        <f>일위대가!G$15</f>
        <v>52956</v>
      </c>
      <c r="G14" s="408">
        <f t="shared" si="0"/>
        <v>0</v>
      </c>
      <c r="H14" s="402">
        <f>일위대가!I$15</f>
        <v>139576.06</v>
      </c>
      <c r="I14" s="408">
        <f t="shared" si="1"/>
        <v>0</v>
      </c>
      <c r="J14" s="403"/>
    </row>
    <row r="15" spans="1:10" s="404" customFormat="1" ht="20.100000000000001" customHeight="1">
      <c r="A15" s="405" t="s">
        <v>491</v>
      </c>
      <c r="B15" s="410"/>
      <c r="C15" s="411">
        <f>조사량!C8</f>
        <v>0</v>
      </c>
      <c r="D15" s="407" t="s">
        <v>489</v>
      </c>
      <c r="E15" s="402" t="e">
        <f t="shared" si="2"/>
        <v>#DIV/0!</v>
      </c>
      <c r="F15" s="402">
        <f>일위대가!G$16</f>
        <v>38513</v>
      </c>
      <c r="G15" s="408">
        <f t="shared" si="0"/>
        <v>0</v>
      </c>
      <c r="H15" s="402" t="e">
        <f>일위대가!I$16</f>
        <v>#DIV/0!</v>
      </c>
      <c r="I15" s="408" t="e">
        <f t="shared" si="1"/>
        <v>#DIV/0!</v>
      </c>
      <c r="J15" s="403"/>
    </row>
    <row r="16" spans="1:10" s="404" customFormat="1" ht="20.100000000000001" customHeight="1">
      <c r="A16" s="405" t="s">
        <v>492</v>
      </c>
      <c r="B16" s="410"/>
      <c r="C16" s="411">
        <f>조사량!C8</f>
        <v>0</v>
      </c>
      <c r="D16" s="407" t="s">
        <v>489</v>
      </c>
      <c r="E16" s="402">
        <f t="shared" si="2"/>
        <v>0</v>
      </c>
      <c r="F16" s="402">
        <f>일위대가!G$17</f>
        <v>240710</v>
      </c>
      <c r="G16" s="408">
        <f t="shared" si="0"/>
        <v>0</v>
      </c>
      <c r="H16" s="402">
        <f>일위대가!I$17</f>
        <v>564881</v>
      </c>
      <c r="I16" s="408">
        <f t="shared" si="1"/>
        <v>0</v>
      </c>
      <c r="J16" s="403"/>
    </row>
    <row r="17" spans="1:10" s="404" customFormat="1" ht="20.100000000000001" customHeight="1">
      <c r="A17" s="405" t="s">
        <v>493</v>
      </c>
      <c r="B17" s="410"/>
      <c r="C17" s="411">
        <v>0</v>
      </c>
      <c r="D17" s="407" t="s">
        <v>489</v>
      </c>
      <c r="E17" s="408">
        <f t="shared" si="2"/>
        <v>0</v>
      </c>
      <c r="F17" s="408">
        <f>일위대가!G$18</f>
        <v>0</v>
      </c>
      <c r="G17" s="408">
        <f t="shared" si="0"/>
        <v>0</v>
      </c>
      <c r="H17" s="408">
        <f>일위대가!I$18</f>
        <v>158384.33333333334</v>
      </c>
      <c r="I17" s="408">
        <f t="shared" si="1"/>
        <v>0</v>
      </c>
      <c r="J17" s="412"/>
    </row>
    <row r="18" spans="1:10" s="404" customFormat="1" ht="20.100000000000001" customHeight="1">
      <c r="A18" s="413" t="s">
        <v>494</v>
      </c>
      <c r="B18" s="414"/>
      <c r="C18" s="415"/>
      <c r="D18" s="416"/>
      <c r="E18" s="417" t="e">
        <f>G18+I18</f>
        <v>#DIV/0!</v>
      </c>
      <c r="F18" s="414"/>
      <c r="G18" s="418">
        <f>SUM(G5:G17)</f>
        <v>0</v>
      </c>
      <c r="H18" s="414"/>
      <c r="I18" s="418" t="e">
        <f>SUM(I5:I17)</f>
        <v>#DIV/0!</v>
      </c>
      <c r="J18" s="419"/>
    </row>
    <row r="19" spans="1:10" s="404" customFormat="1" ht="20.100000000000001" customHeight="1">
      <c r="A19" s="405" t="s">
        <v>495</v>
      </c>
      <c r="B19" s="410"/>
      <c r="C19" s="411">
        <f>조사량!S7</f>
        <v>0</v>
      </c>
      <c r="D19" s="407" t="s">
        <v>496</v>
      </c>
      <c r="E19" s="402">
        <f t="shared" si="2"/>
        <v>0</v>
      </c>
      <c r="F19" s="402">
        <f>일위대가!G$373</f>
        <v>972099</v>
      </c>
      <c r="G19" s="408">
        <f>ROUNDDOWN(F19*C19,0)</f>
        <v>0</v>
      </c>
      <c r="H19" s="402">
        <f>일위대가!I$373</f>
        <v>199136</v>
      </c>
      <c r="I19" s="408">
        <f>ROUNDDOWN(H19*C19,0)</f>
        <v>0</v>
      </c>
      <c r="J19" s="403"/>
    </row>
    <row r="20" spans="1:10" s="404" customFormat="1" ht="20.100000000000001" customHeight="1">
      <c r="A20" s="420" t="s">
        <v>497</v>
      </c>
      <c r="B20" s="421"/>
      <c r="C20" s="422">
        <f>조사량!R7</f>
        <v>0</v>
      </c>
      <c r="D20" s="423" t="s">
        <v>498</v>
      </c>
      <c r="E20" s="424">
        <f t="shared" si="2"/>
        <v>0</v>
      </c>
      <c r="F20" s="424">
        <f>일위대가!G$20</f>
        <v>1435196</v>
      </c>
      <c r="G20" s="424">
        <f>ROUNDDOWN(F20*C20,0)</f>
        <v>0</v>
      </c>
      <c r="H20" s="424">
        <f>일위대가!I$20</f>
        <v>95257.1</v>
      </c>
      <c r="I20" s="424">
        <f>ROUNDDOWN(H20*C20,0)</f>
        <v>0</v>
      </c>
      <c r="J20" s="425"/>
    </row>
    <row r="21" spans="1:10" s="404" customFormat="1" ht="20.100000000000001" customHeight="1">
      <c r="A21" s="413" t="s">
        <v>499</v>
      </c>
      <c r="B21" s="426"/>
      <c r="C21" s="427"/>
      <c r="D21" s="416"/>
      <c r="E21" s="417">
        <f t="shared" si="2"/>
        <v>0</v>
      </c>
      <c r="F21" s="417"/>
      <c r="G21" s="417">
        <f>SUM(G19:G20)</f>
        <v>0</v>
      </c>
      <c r="H21" s="417"/>
      <c r="I21" s="417">
        <f>SUM(I19:I20)</f>
        <v>0</v>
      </c>
      <c r="J21" s="428"/>
    </row>
    <row r="22" spans="1:10" s="404" customFormat="1" ht="20.100000000000001" customHeight="1">
      <c r="A22" s="429" t="s">
        <v>500</v>
      </c>
      <c r="B22" s="430"/>
      <c r="C22" s="431">
        <f>조사량!T7</f>
        <v>0</v>
      </c>
      <c r="D22" s="432" t="s">
        <v>498</v>
      </c>
      <c r="E22" s="433">
        <f t="shared" si="2"/>
        <v>0</v>
      </c>
      <c r="F22" s="433">
        <v>0</v>
      </c>
      <c r="G22" s="434">
        <f>ROUNDDOWN(F22*C22,0)</f>
        <v>0</v>
      </c>
      <c r="H22" s="433"/>
      <c r="I22" s="434">
        <f>ROUNDDOWN(H22*C22,0)</f>
        <v>0</v>
      </c>
      <c r="J22" s="435"/>
    </row>
    <row r="23" spans="1:10" s="404" customFormat="1" ht="20.100000000000001" customHeight="1">
      <c r="A23" s="413" t="s">
        <v>97</v>
      </c>
      <c r="B23" s="414"/>
      <c r="C23" s="415"/>
      <c r="D23" s="416"/>
      <c r="E23" s="417" t="e">
        <f t="shared" si="2"/>
        <v>#DIV/0!</v>
      </c>
      <c r="F23" s="414"/>
      <c r="G23" s="418">
        <f>SUM(G18,G21,G22)</f>
        <v>0</v>
      </c>
      <c r="H23" s="414"/>
      <c r="I23" s="418" t="e">
        <f>SUM(I18,I21,I22)</f>
        <v>#DIV/0!</v>
      </c>
      <c r="J23" s="436"/>
    </row>
  </sheetData>
  <mergeCells count="8">
    <mergeCell ref="H3:I3"/>
    <mergeCell ref="J3:J4"/>
    <mergeCell ref="A3:A4"/>
    <mergeCell ref="B3:B4"/>
    <mergeCell ref="C3:C4"/>
    <mergeCell ref="D3:D4"/>
    <mergeCell ref="E3:E4"/>
    <mergeCell ref="F3:G3"/>
  </mergeCells>
  <phoneticPr fontId="9" type="noConversion"/>
  <pageMargins left="0.55118110236220474" right="0.35433070866141736" top="0.99212598425196852" bottom="0.78740157480314965" header="0.39370078740157483" footer="0.39370078740157483"/>
  <pageSetup paperSize="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77457-222E-413C-88B0-45729D5B91CA}">
  <sheetPr>
    <tabColor theme="8" tint="0.79998168889431442"/>
  </sheetPr>
  <dimension ref="A1:O25"/>
  <sheetViews>
    <sheetView view="pageBreakPreview" zoomScale="115" zoomScaleNormal="100" zoomScaleSheetLayoutView="115" workbookViewId="0">
      <selection activeCell="D5" sqref="D5"/>
    </sheetView>
  </sheetViews>
  <sheetFormatPr defaultRowHeight="30" customHeight="1"/>
  <cols>
    <col min="1" max="1" width="3.77734375" style="789" customWidth="1"/>
    <col min="2" max="2" width="10.44140625" style="789" customWidth="1"/>
    <col min="3" max="3" width="9.33203125" style="789" customWidth="1"/>
    <col min="4" max="4" width="9" style="789" customWidth="1"/>
    <col min="5" max="5" width="8.77734375" style="789" customWidth="1"/>
    <col min="6" max="6" width="10.77734375" style="789" customWidth="1"/>
    <col min="7" max="7" width="13.109375" style="789" customWidth="1"/>
    <col min="8" max="8" width="12.88671875" style="789" customWidth="1"/>
    <col min="9" max="10" width="8.77734375" style="789" customWidth="1"/>
    <col min="11" max="11" width="3.6640625" style="789" customWidth="1"/>
    <col min="12" max="13" width="10.77734375" style="789" customWidth="1"/>
    <col min="14" max="14" width="8.5546875" style="789" customWidth="1"/>
    <col min="15" max="15" width="8.33203125" style="789" customWidth="1"/>
    <col min="16" max="16384" width="8.88671875" style="789"/>
  </cols>
  <sheetData>
    <row r="1" spans="1:15" ht="30" customHeight="1">
      <c r="A1" s="215" t="s">
        <v>827</v>
      </c>
    </row>
    <row r="2" spans="1:15" ht="9.9499999999999993" customHeight="1">
      <c r="A2" s="392"/>
    </row>
    <row r="3" spans="1:15" ht="30" customHeight="1">
      <c r="A3" s="789" t="s">
        <v>828</v>
      </c>
      <c r="C3" s="789" t="s">
        <v>996</v>
      </c>
    </row>
    <row r="4" spans="1:15" ht="30" customHeight="1">
      <c r="A4" s="792" t="s">
        <v>829</v>
      </c>
      <c r="B4" s="792"/>
      <c r="C4" s="1177" t="s">
        <v>830</v>
      </c>
      <c r="D4" s="1178"/>
      <c r="E4" s="1178"/>
      <c r="F4" s="1178"/>
      <c r="G4" s="1178"/>
      <c r="H4" s="1178"/>
      <c r="I4" s="1178"/>
      <c r="J4" s="1178"/>
      <c r="K4" s="1178"/>
      <c r="L4" s="1178"/>
      <c r="M4" s="792"/>
      <c r="N4" s="792"/>
      <c r="O4" s="792"/>
    </row>
    <row r="5" spans="1:15" ht="30" customHeight="1">
      <c r="A5" s="789" t="s">
        <v>831</v>
      </c>
      <c r="C5" s="789" t="s">
        <v>995</v>
      </c>
    </row>
    <row r="6" spans="1:15" ht="30" customHeight="1" thickBot="1">
      <c r="A6" s="789" t="s">
        <v>832</v>
      </c>
      <c r="D6" s="793" t="s">
        <v>167</v>
      </c>
      <c r="E6" s="789" t="s">
        <v>167</v>
      </c>
      <c r="F6" s="793" t="s">
        <v>167</v>
      </c>
      <c r="G6" s="794" t="s">
        <v>167</v>
      </c>
      <c r="H6" s="795" t="s">
        <v>167</v>
      </c>
      <c r="I6" s="789" t="s">
        <v>167</v>
      </c>
    </row>
    <row r="7" spans="1:15" ht="30" customHeight="1" thickBot="1">
      <c r="B7" s="1179" t="s">
        <v>833</v>
      </c>
      <c r="C7" s="1180"/>
      <c r="D7" s="1181" t="s">
        <v>834</v>
      </c>
      <c r="E7" s="1182"/>
      <c r="F7" s="1183"/>
      <c r="G7" s="796" t="s">
        <v>835</v>
      </c>
      <c r="H7" s="797" t="s">
        <v>836</v>
      </c>
      <c r="I7" s="1184" t="s">
        <v>837</v>
      </c>
      <c r="J7" s="1185"/>
      <c r="K7" s="1186"/>
    </row>
    <row r="8" spans="1:15" ht="30" customHeight="1" thickTop="1">
      <c r="B8" s="1187" t="s">
        <v>838</v>
      </c>
      <c r="C8" s="1188"/>
      <c r="D8" s="1192" t="s">
        <v>839</v>
      </c>
      <c r="E8" s="1193"/>
      <c r="F8" s="798">
        <v>0</v>
      </c>
      <c r="G8" s="1194">
        <f>소요일수!L26</f>
        <v>0</v>
      </c>
      <c r="H8" s="1194" t="e">
        <f>'조사비 내역'!E23</f>
        <v>#DIV/0!</v>
      </c>
      <c r="I8" s="1197" t="s">
        <v>840</v>
      </c>
      <c r="J8" s="1198"/>
      <c r="K8" s="1199"/>
      <c r="L8" s="799"/>
    </row>
    <row r="9" spans="1:15" ht="30" customHeight="1">
      <c r="B9" s="1189"/>
      <c r="C9" s="1190"/>
      <c r="D9" s="1192" t="s">
        <v>841</v>
      </c>
      <c r="E9" s="1193"/>
      <c r="F9" s="800">
        <f>조사량!O7</f>
        <v>0</v>
      </c>
      <c r="G9" s="1195"/>
      <c r="H9" s="1195"/>
      <c r="I9" s="801"/>
      <c r="J9" s="394"/>
      <c r="K9" s="802"/>
      <c r="L9" s="799"/>
    </row>
    <row r="10" spans="1:15" ht="30" customHeight="1" thickBot="1">
      <c r="B10" s="1191"/>
      <c r="C10" s="1176"/>
      <c r="D10" s="1175" t="s">
        <v>842</v>
      </c>
      <c r="E10" s="1176"/>
      <c r="F10" s="803">
        <v>0</v>
      </c>
      <c r="G10" s="1196"/>
      <c r="H10" s="1196"/>
      <c r="I10" s="804"/>
      <c r="J10" s="805"/>
      <c r="K10" s="806"/>
    </row>
    <row r="11" spans="1:15" ht="9.9499999999999993" customHeight="1">
      <c r="D11" s="793"/>
      <c r="F11" s="793"/>
      <c r="G11" s="794"/>
      <c r="H11" s="795"/>
    </row>
    <row r="12" spans="1:15" ht="30" customHeight="1">
      <c r="A12" s="789" t="s">
        <v>994</v>
      </c>
      <c r="E12" s="807">
        <f>G8</f>
        <v>0</v>
      </c>
      <c r="F12" s="789" t="s">
        <v>843</v>
      </c>
      <c r="H12" s="799"/>
    </row>
    <row r="13" spans="1:15" ht="30" customHeight="1">
      <c r="A13" s="789" t="s">
        <v>844</v>
      </c>
      <c r="H13" s="799"/>
    </row>
    <row r="14" spans="1:15" s="393" customFormat="1" ht="30" customHeight="1">
      <c r="B14" s="789"/>
      <c r="H14" s="808"/>
    </row>
    <row r="15" spans="1:15" ht="30" customHeight="1">
      <c r="A15" s="789" t="s">
        <v>845</v>
      </c>
    </row>
    <row r="19" spans="1:12" ht="30" customHeight="1">
      <c r="A19" s="809"/>
      <c r="B19" s="809"/>
      <c r="C19" s="809"/>
      <c r="D19" s="809"/>
      <c r="E19" s="809"/>
      <c r="F19" s="809"/>
      <c r="G19" s="809"/>
      <c r="H19" s="809"/>
      <c r="I19" s="809"/>
      <c r="J19" s="809"/>
      <c r="K19" s="809"/>
      <c r="L19" s="809"/>
    </row>
    <row r="20" spans="1:12" ht="30" customHeight="1">
      <c r="A20" s="809"/>
      <c r="B20" s="810"/>
      <c r="C20" s="809"/>
      <c r="D20" s="809"/>
      <c r="E20" s="809"/>
      <c r="F20" s="809"/>
      <c r="G20" s="809"/>
      <c r="H20" s="809"/>
      <c r="I20" s="809"/>
      <c r="J20" s="809"/>
      <c r="K20" s="809"/>
      <c r="L20" s="809"/>
    </row>
    <row r="21" spans="1:12" ht="30" customHeight="1">
      <c r="A21" s="809"/>
      <c r="B21" s="810"/>
      <c r="C21" s="809"/>
      <c r="D21" s="809"/>
      <c r="E21" s="809"/>
      <c r="F21" s="809"/>
      <c r="G21" s="809"/>
      <c r="H21" s="809"/>
      <c r="I21" s="809"/>
      <c r="J21" s="809"/>
      <c r="K21" s="809"/>
      <c r="L21" s="809"/>
    </row>
    <row r="22" spans="1:12" ht="30" customHeight="1">
      <c r="A22" s="810"/>
      <c r="B22" s="810"/>
      <c r="C22" s="810"/>
      <c r="D22" s="810"/>
      <c r="E22" s="810"/>
      <c r="F22" s="810"/>
      <c r="G22" s="810"/>
      <c r="H22" s="810"/>
      <c r="I22" s="810"/>
      <c r="J22" s="810"/>
      <c r="K22" s="810"/>
      <c r="L22" s="809"/>
    </row>
    <row r="23" spans="1:12" ht="30" customHeight="1">
      <c r="A23" s="811"/>
      <c r="B23" s="812"/>
      <c r="C23" s="810"/>
      <c r="D23" s="810"/>
      <c r="E23" s="810"/>
      <c r="F23" s="810"/>
      <c r="G23" s="810"/>
      <c r="H23" s="810"/>
      <c r="I23" s="810"/>
      <c r="J23" s="810"/>
      <c r="K23" s="810"/>
      <c r="L23" s="810"/>
    </row>
    <row r="24" spans="1:12" ht="30" customHeight="1">
      <c r="A24" s="811"/>
      <c r="B24" s="812"/>
      <c r="C24" s="810"/>
      <c r="D24" s="810"/>
      <c r="E24" s="810"/>
      <c r="F24" s="810"/>
      <c r="G24" s="810"/>
      <c r="H24" s="810"/>
      <c r="I24" s="810"/>
      <c r="J24" s="810"/>
      <c r="K24" s="810"/>
      <c r="L24" s="810"/>
    </row>
    <row r="25" spans="1:12" ht="30" customHeight="1">
      <c r="A25" s="811"/>
      <c r="B25" s="810"/>
      <c r="C25" s="810"/>
      <c r="D25" s="810"/>
      <c r="E25" s="810"/>
      <c r="F25" s="810"/>
      <c r="G25" s="810"/>
      <c r="H25" s="810"/>
      <c r="I25" s="810"/>
      <c r="J25" s="810"/>
      <c r="K25" s="810"/>
      <c r="L25" s="810"/>
    </row>
  </sheetData>
  <mergeCells count="11">
    <mergeCell ref="D10:E10"/>
    <mergeCell ref="C4:L4"/>
    <mergeCell ref="B7:C7"/>
    <mergeCell ref="D7:F7"/>
    <mergeCell ref="I7:K7"/>
    <mergeCell ref="B8:C10"/>
    <mergeCell ref="D8:E8"/>
    <mergeCell ref="G8:G10"/>
    <mergeCell ref="H8:H10"/>
    <mergeCell ref="I8:K8"/>
    <mergeCell ref="D9:E9"/>
  </mergeCells>
  <phoneticPr fontId="9" type="noConversion"/>
  <pageMargins left="0.84" right="0.2" top="0.71" bottom="0.61" header="0.5" footer="0.5"/>
  <pageSetup paperSize="9" scale="93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44D62-261C-4B21-B9CA-5AEF25A373F0}">
  <sheetPr>
    <tabColor theme="8" tint="0.79998168889431442"/>
    <pageSetUpPr fitToPage="1"/>
  </sheetPr>
  <dimension ref="A1:BD133"/>
  <sheetViews>
    <sheetView view="pageBreakPreview" zoomScale="85" zoomScaleNormal="100" zoomScaleSheetLayoutView="85" workbookViewId="0">
      <selection activeCell="G7" sqref="G7"/>
    </sheetView>
  </sheetViews>
  <sheetFormatPr defaultRowHeight="13.5"/>
  <cols>
    <col min="1" max="1" width="10.33203125" style="393" customWidth="1"/>
    <col min="2" max="2" width="16.6640625" style="393" customWidth="1"/>
    <col min="3" max="3" width="6.77734375" style="393" customWidth="1"/>
    <col min="4" max="4" width="12.77734375" style="393" bestFit="1" customWidth="1"/>
    <col min="5" max="5" width="10.109375" style="393" customWidth="1"/>
    <col min="6" max="14" width="8.21875" style="393" customWidth="1"/>
    <col min="15" max="16" width="10" style="393" customWidth="1"/>
    <col min="17" max="20" width="8.88671875" style="393" customWidth="1"/>
    <col min="21" max="16384" width="8.88671875" style="393"/>
  </cols>
  <sheetData>
    <row r="1" spans="1:56" ht="46.5" customHeight="1">
      <c r="A1" s="215" t="s">
        <v>501</v>
      </c>
      <c r="B1" s="392"/>
      <c r="C1" s="437"/>
      <c r="D1" s="437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8"/>
      <c r="AH1" s="438"/>
      <c r="AI1" s="438"/>
      <c r="AJ1" s="438"/>
      <c r="AK1" s="438"/>
      <c r="AL1" s="438"/>
      <c r="AM1" s="438"/>
      <c r="AN1" s="438"/>
      <c r="AO1" s="438"/>
      <c r="AP1" s="438"/>
      <c r="AQ1" s="438"/>
      <c r="AR1" s="438"/>
      <c r="AS1" s="438"/>
      <c r="AT1" s="438"/>
      <c r="AU1" s="438"/>
      <c r="AV1" s="438"/>
      <c r="AW1" s="438"/>
      <c r="AX1" s="438"/>
      <c r="AY1" s="438"/>
      <c r="AZ1" s="438"/>
      <c r="BA1" s="438"/>
      <c r="BB1" s="438"/>
      <c r="BC1" s="438"/>
      <c r="BD1" s="438"/>
    </row>
    <row r="2" spans="1:56" ht="4.5" customHeight="1">
      <c r="A2" s="392"/>
    </row>
    <row r="3" spans="1:56" ht="39" customHeight="1">
      <c r="A3" s="439" t="s">
        <v>502</v>
      </c>
    </row>
    <row r="4" spans="1:56" ht="12.75" customHeight="1" thickBot="1">
      <c r="A4" s="392"/>
      <c r="B4" s="392"/>
      <c r="C4" s="437"/>
      <c r="D4" s="437"/>
      <c r="E4" s="438"/>
      <c r="F4" s="438"/>
      <c r="G4" s="438"/>
      <c r="H4" s="438"/>
      <c r="I4" s="438"/>
      <c r="J4" s="438"/>
      <c r="K4" s="438"/>
      <c r="L4" s="438"/>
      <c r="M4" s="438"/>
      <c r="N4" s="438"/>
      <c r="O4" s="438"/>
      <c r="P4" s="438"/>
      <c r="Q4" s="438"/>
      <c r="R4" s="438"/>
      <c r="S4" s="438"/>
      <c r="T4" s="438"/>
      <c r="U4" s="438"/>
      <c r="V4" s="438"/>
      <c r="W4" s="438"/>
      <c r="X4" s="438"/>
      <c r="Y4" s="438"/>
      <c r="Z4" s="438"/>
      <c r="AA4" s="438"/>
      <c r="AB4" s="438"/>
      <c r="AC4" s="438"/>
      <c r="AD4" s="438"/>
      <c r="AE4" s="438"/>
      <c r="AF4" s="438"/>
      <c r="AG4" s="438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  <c r="AT4" s="438"/>
      <c r="AU4" s="438"/>
      <c r="AV4" s="438"/>
      <c r="AW4" s="438"/>
      <c r="AX4" s="438"/>
      <c r="AY4" s="438"/>
      <c r="AZ4" s="438"/>
      <c r="BA4" s="438"/>
      <c r="BB4" s="438"/>
      <c r="BC4" s="438"/>
      <c r="BD4" s="438"/>
    </row>
    <row r="5" spans="1:56" s="443" customFormat="1" ht="30" customHeight="1">
      <c r="A5" s="1211" t="s">
        <v>0</v>
      </c>
      <c r="B5" s="1213" t="s">
        <v>503</v>
      </c>
      <c r="C5" s="1213" t="s">
        <v>504</v>
      </c>
      <c r="D5" s="1213" t="s">
        <v>505</v>
      </c>
      <c r="E5" s="1213" t="s">
        <v>506</v>
      </c>
      <c r="F5" s="440"/>
      <c r="G5" s="441" t="s">
        <v>507</v>
      </c>
      <c r="H5" s="441" t="s">
        <v>508</v>
      </c>
      <c r="I5" s="441" t="s">
        <v>509</v>
      </c>
      <c r="J5" s="441" t="s">
        <v>510</v>
      </c>
      <c r="K5" s="441" t="s">
        <v>511</v>
      </c>
      <c r="L5" s="441" t="s">
        <v>512</v>
      </c>
      <c r="M5" s="441" t="s">
        <v>513</v>
      </c>
      <c r="N5" s="442"/>
      <c r="O5" s="1205" t="s">
        <v>514</v>
      </c>
      <c r="P5" s="1205" t="s">
        <v>515</v>
      </c>
      <c r="Q5" s="1205" t="s">
        <v>516</v>
      </c>
      <c r="R5" s="1205" t="s">
        <v>517</v>
      </c>
      <c r="S5" s="1205" t="s">
        <v>518</v>
      </c>
      <c r="T5" s="1208" t="s">
        <v>500</v>
      </c>
    </row>
    <row r="6" spans="1:56" s="443" customFormat="1" ht="30" customHeight="1">
      <c r="A6" s="1212"/>
      <c r="B6" s="1206"/>
      <c r="C6" s="1206"/>
      <c r="D6" s="1206"/>
      <c r="E6" s="1206"/>
      <c r="F6" s="444" t="s">
        <v>519</v>
      </c>
      <c r="G6" s="445" t="s">
        <v>520</v>
      </c>
      <c r="H6" s="446" t="s">
        <v>521</v>
      </c>
      <c r="I6" s="447" t="s">
        <v>522</v>
      </c>
      <c r="J6" s="446" t="s">
        <v>523</v>
      </c>
      <c r="K6" s="447" t="s">
        <v>524</v>
      </c>
      <c r="L6" s="448" t="s">
        <v>525</v>
      </c>
      <c r="M6" s="445" t="s">
        <v>526</v>
      </c>
      <c r="N6" s="445" t="s">
        <v>527</v>
      </c>
      <c r="O6" s="1206"/>
      <c r="P6" s="1206"/>
      <c r="Q6" s="1206"/>
      <c r="R6" s="1207"/>
      <c r="S6" s="1207"/>
      <c r="T6" s="1209"/>
      <c r="V6" s="1210">
        <v>8520000</v>
      </c>
      <c r="W6" s="1210"/>
      <c r="X6" s="1210"/>
    </row>
    <row r="7" spans="1:56" s="443" customFormat="1" ht="59.25" customHeight="1">
      <c r="A7" s="449" t="s">
        <v>528</v>
      </c>
      <c r="B7" s="450"/>
      <c r="C7" s="450">
        <f>SUM(C8)</f>
        <v>0</v>
      </c>
      <c r="D7" s="450"/>
      <c r="E7" s="450"/>
      <c r="F7" s="451">
        <f t="shared" ref="F7:P7" si="0">SUM(F8)</f>
        <v>0</v>
      </c>
      <c r="G7" s="451">
        <f t="shared" si="0"/>
        <v>0</v>
      </c>
      <c r="H7" s="451">
        <f t="shared" si="0"/>
        <v>0</v>
      </c>
      <c r="I7" s="451">
        <f t="shared" si="0"/>
        <v>0</v>
      </c>
      <c r="J7" s="451">
        <f t="shared" si="0"/>
        <v>0</v>
      </c>
      <c r="K7" s="451">
        <f t="shared" si="0"/>
        <v>0</v>
      </c>
      <c r="L7" s="451">
        <f t="shared" si="0"/>
        <v>0</v>
      </c>
      <c r="M7" s="451">
        <f t="shared" si="0"/>
        <v>0</v>
      </c>
      <c r="N7" s="451">
        <f t="shared" si="0"/>
        <v>0</v>
      </c>
      <c r="O7" s="451">
        <f t="shared" si="0"/>
        <v>0</v>
      </c>
      <c r="P7" s="451">
        <f t="shared" si="0"/>
        <v>0</v>
      </c>
      <c r="Q7" s="451">
        <f>SUM(Q8)</f>
        <v>0</v>
      </c>
      <c r="R7" s="451">
        <f>SUM(R8)</f>
        <v>0</v>
      </c>
      <c r="S7" s="451">
        <f>SUM(S8)</f>
        <v>0</v>
      </c>
      <c r="T7" s="452">
        <f>SUM(T8)</f>
        <v>0</v>
      </c>
    </row>
    <row r="8" spans="1:56" s="443" customFormat="1" ht="53.1" customHeight="1">
      <c r="A8" s="453"/>
      <c r="B8" s="454" t="s">
        <v>529</v>
      </c>
      <c r="C8" s="455">
        <v>0</v>
      </c>
      <c r="D8" s="455"/>
      <c r="E8" s="456"/>
      <c r="F8" s="457">
        <f>SUM(F9:F11)</f>
        <v>0</v>
      </c>
      <c r="G8" s="457">
        <f t="shared" ref="G8:T8" si="1">SUM(G9:G11)</f>
        <v>0</v>
      </c>
      <c r="H8" s="457">
        <f t="shared" si="1"/>
        <v>0</v>
      </c>
      <c r="I8" s="457">
        <f t="shared" si="1"/>
        <v>0</v>
      </c>
      <c r="J8" s="457">
        <f t="shared" si="1"/>
        <v>0</v>
      </c>
      <c r="K8" s="457">
        <f t="shared" si="1"/>
        <v>0</v>
      </c>
      <c r="L8" s="457">
        <f t="shared" si="1"/>
        <v>0</v>
      </c>
      <c r="M8" s="457">
        <f t="shared" si="1"/>
        <v>0</v>
      </c>
      <c r="N8" s="457">
        <f t="shared" si="1"/>
        <v>0</v>
      </c>
      <c r="O8" s="457">
        <f t="shared" si="1"/>
        <v>0</v>
      </c>
      <c r="P8" s="457">
        <f t="shared" si="1"/>
        <v>0</v>
      </c>
      <c r="Q8" s="457">
        <f t="shared" si="1"/>
        <v>0</v>
      </c>
      <c r="R8" s="457">
        <f t="shared" si="1"/>
        <v>0</v>
      </c>
      <c r="S8" s="457">
        <f t="shared" si="1"/>
        <v>0</v>
      </c>
      <c r="T8" s="457">
        <f t="shared" si="1"/>
        <v>0</v>
      </c>
    </row>
    <row r="9" spans="1:56" s="443" customFormat="1" ht="53.1" customHeight="1">
      <c r="A9" s="1200"/>
      <c r="B9" s="454"/>
      <c r="C9" s="455">
        <v>0</v>
      </c>
      <c r="D9" s="455"/>
      <c r="E9" s="456"/>
      <c r="F9" s="786">
        <v>0</v>
      </c>
      <c r="G9" s="457">
        <v>0</v>
      </c>
      <c r="H9" s="457">
        <v>0</v>
      </c>
      <c r="I9" s="457">
        <v>0</v>
      </c>
      <c r="J9" s="457">
        <v>0</v>
      </c>
      <c r="K9" s="457">
        <v>0</v>
      </c>
      <c r="L9" s="457">
        <v>0</v>
      </c>
      <c r="M9" s="457">
        <v>0</v>
      </c>
      <c r="N9" s="457">
        <f>SUM(F9:M9)</f>
        <v>0</v>
      </c>
      <c r="O9" s="457"/>
      <c r="P9" s="457">
        <f>ROUNDDOWN((N9-1)/1.5,0)</f>
        <v>0</v>
      </c>
      <c r="Q9" s="457">
        <v>0</v>
      </c>
      <c r="R9" s="458">
        <v>0</v>
      </c>
      <c r="S9" s="457">
        <v>0</v>
      </c>
      <c r="T9" s="459">
        <v>0</v>
      </c>
      <c r="U9" s="460"/>
    </row>
    <row r="10" spans="1:56" s="443" customFormat="1" ht="53.1" customHeight="1">
      <c r="A10" s="1201"/>
      <c r="B10" s="454"/>
      <c r="C10" s="455">
        <v>0</v>
      </c>
      <c r="D10" s="455"/>
      <c r="E10" s="456"/>
      <c r="F10" s="786">
        <v>0</v>
      </c>
      <c r="G10" s="457">
        <v>0</v>
      </c>
      <c r="H10" s="457">
        <v>0</v>
      </c>
      <c r="I10" s="457">
        <v>0</v>
      </c>
      <c r="J10" s="457">
        <v>0</v>
      </c>
      <c r="K10" s="457">
        <v>0</v>
      </c>
      <c r="L10" s="457">
        <v>0</v>
      </c>
      <c r="M10" s="457">
        <v>0</v>
      </c>
      <c r="N10" s="457">
        <f>SUM(F10:M10)</f>
        <v>0</v>
      </c>
      <c r="O10" s="457"/>
      <c r="P10" s="457">
        <f>ROUNDDOWN((N10-1)/1.5,0)</f>
        <v>0</v>
      </c>
      <c r="Q10" s="457"/>
      <c r="R10" s="458"/>
      <c r="S10" s="457"/>
      <c r="T10" s="459"/>
      <c r="U10" s="460"/>
    </row>
    <row r="11" spans="1:56" s="443" customFormat="1" ht="53.1" customHeight="1">
      <c r="A11" s="1201"/>
      <c r="B11" s="454"/>
      <c r="C11" s="455">
        <v>0</v>
      </c>
      <c r="D11" s="455"/>
      <c r="E11" s="456"/>
      <c r="F11" s="786">
        <v>0</v>
      </c>
      <c r="G11" s="457">
        <v>0</v>
      </c>
      <c r="H11" s="457">
        <v>0</v>
      </c>
      <c r="I11" s="457">
        <v>0</v>
      </c>
      <c r="J11" s="457">
        <v>0</v>
      </c>
      <c r="K11" s="457">
        <v>0</v>
      </c>
      <c r="L11" s="457">
        <v>0</v>
      </c>
      <c r="M11" s="457">
        <v>0</v>
      </c>
      <c r="N11" s="457">
        <f t="shared" ref="N11" si="2">SUM(F11:M11)</f>
        <v>0</v>
      </c>
      <c r="O11" s="457"/>
      <c r="P11" s="457">
        <f t="shared" ref="P11" si="3">ROUNDDOWN((N11-1)/1.5,0)</f>
        <v>0</v>
      </c>
      <c r="Q11" s="457">
        <v>0</v>
      </c>
      <c r="R11" s="458">
        <v>0</v>
      </c>
      <c r="S11" s="457">
        <v>0</v>
      </c>
      <c r="T11" s="459">
        <v>0</v>
      </c>
      <c r="U11" s="1203"/>
      <c r="V11" s="1203"/>
      <c r="W11" s="1203"/>
      <c r="X11" s="1203"/>
      <c r="Y11" s="1204"/>
    </row>
    <row r="12" spans="1:56" s="443" customFormat="1" ht="53.1" hidden="1" customHeight="1">
      <c r="A12" s="1201"/>
      <c r="B12" s="454"/>
      <c r="C12" s="455" t="s">
        <v>530</v>
      </c>
      <c r="D12" s="455"/>
      <c r="E12" s="454"/>
      <c r="F12" s="457"/>
      <c r="G12" s="457"/>
      <c r="H12" s="457"/>
      <c r="I12" s="457"/>
      <c r="J12" s="457"/>
      <c r="K12" s="457"/>
      <c r="L12" s="457"/>
      <c r="M12" s="457"/>
      <c r="N12" s="457"/>
      <c r="O12" s="457"/>
      <c r="P12" s="457"/>
      <c r="Q12" s="457"/>
      <c r="R12" s="458"/>
      <c r="S12" s="457"/>
      <c r="T12" s="459"/>
      <c r="U12" s="461"/>
      <c r="V12" s="461"/>
      <c r="W12" s="461"/>
      <c r="X12" s="461"/>
      <c r="Y12" s="462"/>
    </row>
    <row r="13" spans="1:56" s="443" customFormat="1" ht="53.1" hidden="1" customHeight="1">
      <c r="A13" s="1202"/>
      <c r="B13" s="454"/>
      <c r="C13" s="455" t="s">
        <v>531</v>
      </c>
      <c r="D13" s="455"/>
      <c r="E13" s="454"/>
      <c r="F13" s="457"/>
      <c r="G13" s="457"/>
      <c r="H13" s="457"/>
      <c r="I13" s="457"/>
      <c r="J13" s="457"/>
      <c r="K13" s="457"/>
      <c r="L13" s="457"/>
      <c r="M13" s="457"/>
      <c r="N13" s="457"/>
      <c r="O13" s="457"/>
      <c r="P13" s="457"/>
      <c r="Q13" s="457"/>
      <c r="R13" s="458"/>
      <c r="S13" s="457"/>
      <c r="T13" s="459"/>
      <c r="U13" s="461"/>
      <c r="V13" s="461"/>
      <c r="W13" s="461"/>
      <c r="X13" s="461"/>
      <c r="Y13" s="462"/>
    </row>
    <row r="14" spans="1:56">
      <c r="A14" s="438"/>
      <c r="B14" s="438"/>
      <c r="C14" s="438"/>
      <c r="D14" s="438"/>
      <c r="E14" s="438"/>
      <c r="F14" s="438"/>
      <c r="G14" s="438"/>
      <c r="H14" s="438"/>
      <c r="I14" s="438"/>
      <c r="J14" s="438"/>
      <c r="K14" s="438"/>
      <c r="L14" s="438"/>
      <c r="M14" s="438"/>
      <c r="N14" s="438"/>
      <c r="O14" s="438"/>
      <c r="P14" s="438"/>
      <c r="Q14" s="438"/>
      <c r="R14" s="438"/>
      <c r="S14" s="438"/>
      <c r="T14" s="438"/>
      <c r="U14" s="438"/>
      <c r="V14" s="438"/>
      <c r="W14" s="438"/>
      <c r="X14" s="438"/>
      <c r="Y14" s="438"/>
      <c r="Z14" s="438"/>
      <c r="AA14" s="438"/>
      <c r="AB14" s="438"/>
      <c r="AC14" s="438"/>
      <c r="AD14" s="438"/>
      <c r="AE14" s="438"/>
      <c r="AF14" s="438"/>
      <c r="AG14" s="438"/>
      <c r="AH14" s="438"/>
      <c r="AI14" s="438"/>
      <c r="AJ14" s="438"/>
      <c r="AK14" s="438"/>
      <c r="AL14" s="438"/>
      <c r="AM14" s="438"/>
      <c r="AN14" s="438"/>
      <c r="AO14" s="438"/>
      <c r="AP14" s="438"/>
      <c r="AQ14" s="438"/>
      <c r="AR14" s="438"/>
      <c r="AS14" s="438"/>
      <c r="AT14" s="438"/>
      <c r="AU14" s="438"/>
      <c r="AV14" s="438"/>
      <c r="AW14" s="438"/>
      <c r="AX14" s="438"/>
      <c r="AY14" s="438"/>
      <c r="AZ14" s="438"/>
      <c r="BA14" s="438"/>
      <c r="BB14" s="438"/>
      <c r="BC14" s="438"/>
      <c r="BD14" s="438"/>
    </row>
    <row r="15" spans="1:56">
      <c r="A15" s="438"/>
      <c r="B15" s="438"/>
      <c r="C15" s="438"/>
      <c r="D15" s="438"/>
      <c r="E15" s="438"/>
      <c r="F15" s="438"/>
      <c r="G15" s="438"/>
      <c r="H15" s="438"/>
      <c r="I15" s="438"/>
      <c r="J15" s="438"/>
      <c r="K15" s="438"/>
      <c r="L15" s="438"/>
      <c r="M15" s="438"/>
      <c r="N15" s="438"/>
      <c r="O15" s="438"/>
      <c r="P15" s="438"/>
      <c r="Q15" s="438"/>
      <c r="R15" s="438"/>
      <c r="S15" s="438"/>
      <c r="T15" s="438"/>
      <c r="U15" s="438"/>
      <c r="V15" s="438"/>
      <c r="W15" s="438"/>
      <c r="X15" s="438"/>
      <c r="Y15" s="438"/>
      <c r="Z15" s="438"/>
      <c r="AA15" s="438"/>
      <c r="AB15" s="438"/>
      <c r="AC15" s="438"/>
      <c r="AD15" s="438"/>
      <c r="AE15" s="438"/>
      <c r="AF15" s="438"/>
      <c r="AG15" s="438"/>
      <c r="AH15" s="438"/>
      <c r="AI15" s="438"/>
      <c r="AJ15" s="438"/>
      <c r="AK15" s="438"/>
      <c r="AL15" s="438"/>
      <c r="AM15" s="438"/>
      <c r="AN15" s="438"/>
      <c r="AO15" s="438"/>
      <c r="AP15" s="438"/>
      <c r="AQ15" s="438"/>
      <c r="AR15" s="438"/>
      <c r="AS15" s="438"/>
      <c r="AT15" s="438"/>
      <c r="AU15" s="438"/>
      <c r="AV15" s="438"/>
      <c r="AW15" s="438"/>
      <c r="AX15" s="438"/>
      <c r="AY15" s="438"/>
      <c r="AZ15" s="438"/>
      <c r="BA15" s="438"/>
      <c r="BB15" s="438"/>
      <c r="BC15" s="438"/>
      <c r="BD15" s="438"/>
    </row>
    <row r="16" spans="1:56">
      <c r="A16" s="438"/>
      <c r="B16" s="438"/>
      <c r="C16" s="438"/>
      <c r="D16" s="438"/>
      <c r="E16" s="438"/>
      <c r="F16" s="438"/>
      <c r="G16" s="438"/>
      <c r="H16" s="438"/>
      <c r="I16" s="438"/>
      <c r="J16" s="438"/>
      <c r="K16" s="438"/>
      <c r="L16" s="438"/>
      <c r="M16" s="438"/>
      <c r="N16" s="438"/>
      <c r="O16" s="438"/>
      <c r="P16" s="438"/>
      <c r="Q16" s="438"/>
      <c r="R16" s="438"/>
      <c r="S16" s="438"/>
      <c r="T16" s="438"/>
      <c r="U16" s="438"/>
      <c r="V16" s="438"/>
      <c r="W16" s="438"/>
      <c r="X16" s="438"/>
      <c r="Y16" s="438"/>
      <c r="Z16" s="438"/>
      <c r="AA16" s="438"/>
      <c r="AB16" s="438"/>
      <c r="AC16" s="438"/>
      <c r="AD16" s="438"/>
      <c r="AE16" s="438"/>
      <c r="AF16" s="438"/>
      <c r="AG16" s="438"/>
      <c r="AH16" s="438"/>
      <c r="AI16" s="438"/>
      <c r="AJ16" s="438"/>
      <c r="AK16" s="438"/>
      <c r="AL16" s="438"/>
      <c r="AM16" s="438"/>
      <c r="AN16" s="438"/>
      <c r="AO16" s="438"/>
      <c r="AP16" s="438"/>
      <c r="AQ16" s="438"/>
      <c r="AR16" s="438"/>
      <c r="AS16" s="438"/>
      <c r="AT16" s="438"/>
      <c r="AU16" s="438"/>
      <c r="AV16" s="438"/>
      <c r="AW16" s="438"/>
      <c r="AX16" s="438"/>
      <c r="AY16" s="438"/>
      <c r="AZ16" s="438"/>
      <c r="BA16" s="438"/>
      <c r="BB16" s="438"/>
      <c r="BC16" s="438"/>
      <c r="BD16" s="438"/>
    </row>
    <row r="17" spans="1:56">
      <c r="A17" s="438"/>
      <c r="B17" s="438"/>
      <c r="C17" s="438"/>
      <c r="D17" s="438"/>
      <c r="E17" s="438"/>
      <c r="F17" s="438"/>
      <c r="G17" s="438"/>
      <c r="H17" s="438"/>
      <c r="I17" s="438"/>
      <c r="J17" s="438"/>
      <c r="K17" s="438"/>
      <c r="L17" s="438"/>
      <c r="M17" s="438"/>
      <c r="N17" s="438"/>
      <c r="O17" s="438"/>
      <c r="P17" s="438"/>
      <c r="Q17" s="438"/>
      <c r="R17" s="438"/>
      <c r="S17" s="438"/>
      <c r="T17" s="438"/>
      <c r="U17" s="438"/>
      <c r="V17" s="438"/>
      <c r="W17" s="438"/>
      <c r="X17" s="438"/>
      <c r="Y17" s="438"/>
      <c r="Z17" s="438"/>
      <c r="AA17" s="438"/>
      <c r="AB17" s="438"/>
      <c r="AC17" s="438"/>
      <c r="AD17" s="438"/>
      <c r="AE17" s="438"/>
      <c r="AF17" s="438"/>
      <c r="AG17" s="438"/>
      <c r="AH17" s="438"/>
      <c r="AI17" s="438"/>
      <c r="AJ17" s="438"/>
      <c r="AK17" s="438"/>
      <c r="AL17" s="438"/>
      <c r="AM17" s="438"/>
      <c r="AN17" s="438"/>
      <c r="AO17" s="438"/>
      <c r="AP17" s="438"/>
      <c r="AQ17" s="438"/>
      <c r="AR17" s="438"/>
      <c r="AS17" s="438"/>
      <c r="AT17" s="438"/>
      <c r="AU17" s="438"/>
      <c r="AV17" s="438"/>
      <c r="AW17" s="438"/>
      <c r="AX17" s="438"/>
      <c r="AY17" s="438"/>
      <c r="AZ17" s="438"/>
      <c r="BA17" s="438"/>
      <c r="BB17" s="438"/>
      <c r="BC17" s="438"/>
      <c r="BD17" s="438"/>
    </row>
    <row r="18" spans="1:56">
      <c r="A18" s="438"/>
      <c r="B18" s="438"/>
      <c r="C18" s="438"/>
      <c r="D18" s="438"/>
      <c r="E18" s="438"/>
      <c r="F18" s="438"/>
      <c r="G18" s="438"/>
      <c r="H18" s="438"/>
      <c r="I18" s="438"/>
      <c r="J18" s="438"/>
      <c r="K18" s="438"/>
      <c r="L18" s="438"/>
      <c r="M18" s="438"/>
      <c r="N18" s="438"/>
      <c r="O18" s="438"/>
      <c r="P18" s="438"/>
      <c r="Q18" s="438"/>
      <c r="R18" s="438"/>
      <c r="S18" s="438"/>
      <c r="T18" s="438"/>
      <c r="U18" s="438"/>
      <c r="V18" s="438"/>
      <c r="W18" s="438"/>
      <c r="X18" s="438"/>
      <c r="Y18" s="438"/>
      <c r="Z18" s="438"/>
      <c r="AA18" s="438"/>
      <c r="AB18" s="438"/>
      <c r="AC18" s="438"/>
      <c r="AD18" s="438"/>
      <c r="AE18" s="438"/>
      <c r="AF18" s="438"/>
      <c r="AG18" s="438"/>
      <c r="AH18" s="438"/>
      <c r="AI18" s="438"/>
      <c r="AJ18" s="438"/>
      <c r="AK18" s="438"/>
      <c r="AL18" s="438"/>
      <c r="AM18" s="438"/>
      <c r="AN18" s="438"/>
      <c r="AO18" s="438"/>
      <c r="AP18" s="438"/>
      <c r="AQ18" s="438"/>
      <c r="AR18" s="438"/>
      <c r="AS18" s="438"/>
      <c r="AT18" s="438"/>
      <c r="AU18" s="438"/>
      <c r="AV18" s="438"/>
      <c r="AW18" s="438"/>
      <c r="AX18" s="438"/>
      <c r="AY18" s="438"/>
      <c r="AZ18" s="438"/>
      <c r="BA18" s="438"/>
      <c r="BB18" s="438"/>
      <c r="BC18" s="438"/>
      <c r="BD18" s="438"/>
    </row>
    <row r="19" spans="1:56">
      <c r="A19" s="438"/>
      <c r="B19" s="438"/>
      <c r="C19" s="438"/>
      <c r="D19" s="438"/>
      <c r="E19" s="438"/>
      <c r="F19" s="438"/>
      <c r="G19" s="438"/>
      <c r="H19" s="438"/>
      <c r="I19" s="438"/>
      <c r="J19" s="438"/>
      <c r="K19" s="438"/>
      <c r="L19" s="438"/>
      <c r="M19" s="438"/>
      <c r="N19" s="438"/>
      <c r="O19" s="438"/>
      <c r="P19" s="438"/>
      <c r="Q19" s="438"/>
      <c r="R19" s="438"/>
      <c r="S19" s="438"/>
      <c r="T19" s="438"/>
      <c r="U19" s="438"/>
      <c r="V19" s="438"/>
      <c r="W19" s="438"/>
      <c r="X19" s="438"/>
      <c r="Y19" s="438"/>
      <c r="Z19" s="438"/>
      <c r="AA19" s="438"/>
      <c r="AB19" s="438"/>
      <c r="AC19" s="438"/>
      <c r="AD19" s="438"/>
      <c r="AE19" s="438"/>
      <c r="AF19" s="438"/>
      <c r="AG19" s="438"/>
      <c r="AH19" s="438"/>
      <c r="AI19" s="438"/>
      <c r="AJ19" s="438"/>
      <c r="AK19" s="438"/>
      <c r="AL19" s="438"/>
      <c r="AM19" s="438"/>
      <c r="AN19" s="438"/>
      <c r="AO19" s="438"/>
      <c r="AP19" s="438"/>
      <c r="AQ19" s="438"/>
      <c r="AR19" s="438"/>
      <c r="AS19" s="438"/>
      <c r="AT19" s="438"/>
      <c r="AU19" s="438"/>
      <c r="AV19" s="438"/>
      <c r="AW19" s="438"/>
      <c r="AX19" s="438"/>
      <c r="AY19" s="438"/>
      <c r="AZ19" s="438"/>
      <c r="BA19" s="438"/>
      <c r="BB19" s="438"/>
      <c r="BC19" s="438"/>
      <c r="BD19" s="438"/>
    </row>
    <row r="20" spans="1:56">
      <c r="A20" s="438"/>
      <c r="B20" s="438"/>
      <c r="C20" s="438"/>
      <c r="D20" s="438"/>
      <c r="E20" s="438"/>
      <c r="F20" s="438"/>
      <c r="G20" s="438"/>
      <c r="H20" s="438"/>
      <c r="I20" s="438"/>
      <c r="J20" s="438"/>
      <c r="K20" s="438"/>
      <c r="L20" s="438"/>
      <c r="M20" s="438"/>
      <c r="N20" s="438"/>
      <c r="O20" s="438"/>
      <c r="P20" s="438"/>
      <c r="Q20" s="438"/>
      <c r="R20" s="438"/>
      <c r="S20" s="438"/>
      <c r="T20" s="438"/>
      <c r="U20" s="438"/>
      <c r="V20" s="438"/>
      <c r="W20" s="438"/>
      <c r="X20" s="438"/>
      <c r="Y20" s="438"/>
      <c r="Z20" s="438"/>
      <c r="AA20" s="438"/>
      <c r="AB20" s="438"/>
      <c r="AC20" s="438"/>
      <c r="AD20" s="438"/>
      <c r="AE20" s="438"/>
      <c r="AF20" s="438"/>
      <c r="AG20" s="438"/>
      <c r="AH20" s="438"/>
      <c r="AI20" s="438"/>
      <c r="AJ20" s="438"/>
      <c r="AK20" s="438"/>
      <c r="AL20" s="438"/>
      <c r="AM20" s="438"/>
      <c r="AN20" s="438"/>
      <c r="AO20" s="438"/>
      <c r="AP20" s="438"/>
      <c r="AQ20" s="438"/>
      <c r="AR20" s="438"/>
      <c r="AS20" s="438"/>
      <c r="AT20" s="438"/>
      <c r="AU20" s="438"/>
      <c r="AV20" s="438"/>
      <c r="AW20" s="438"/>
      <c r="AX20" s="438"/>
      <c r="AY20" s="438"/>
      <c r="AZ20" s="438"/>
      <c r="BA20" s="438"/>
      <c r="BB20" s="438"/>
      <c r="BC20" s="438"/>
      <c r="BD20" s="438"/>
    </row>
    <row r="21" spans="1:56">
      <c r="A21" s="438"/>
      <c r="B21" s="438"/>
      <c r="C21" s="438"/>
      <c r="D21" s="438"/>
      <c r="E21" s="438"/>
      <c r="F21" s="438"/>
      <c r="G21" s="438"/>
      <c r="H21" s="438"/>
      <c r="I21" s="438"/>
      <c r="J21" s="438"/>
      <c r="K21" s="438"/>
      <c r="L21" s="438"/>
      <c r="M21" s="438"/>
      <c r="N21" s="438"/>
      <c r="O21" s="438"/>
      <c r="P21" s="438"/>
      <c r="Q21" s="438"/>
      <c r="R21" s="438"/>
      <c r="S21" s="438"/>
      <c r="T21" s="438"/>
      <c r="U21" s="438"/>
      <c r="V21" s="438"/>
      <c r="W21" s="438"/>
      <c r="X21" s="438"/>
      <c r="Y21" s="438"/>
      <c r="Z21" s="438"/>
      <c r="AA21" s="438"/>
      <c r="AB21" s="438"/>
      <c r="AC21" s="438"/>
      <c r="AD21" s="438"/>
      <c r="AE21" s="438"/>
      <c r="AF21" s="438"/>
      <c r="AG21" s="438"/>
      <c r="AH21" s="438"/>
      <c r="AI21" s="438"/>
      <c r="AJ21" s="438"/>
      <c r="AK21" s="438"/>
      <c r="AL21" s="438"/>
      <c r="AM21" s="438"/>
      <c r="AN21" s="438"/>
      <c r="AO21" s="438"/>
      <c r="AP21" s="438"/>
      <c r="AQ21" s="438"/>
      <c r="AR21" s="438"/>
      <c r="AS21" s="438"/>
      <c r="AT21" s="438"/>
      <c r="AU21" s="438"/>
      <c r="AV21" s="438"/>
      <c r="AW21" s="438"/>
      <c r="AX21" s="438"/>
      <c r="AY21" s="438"/>
      <c r="AZ21" s="438"/>
      <c r="BA21" s="438"/>
      <c r="BB21" s="438"/>
      <c r="BC21" s="438"/>
      <c r="BD21" s="438"/>
    </row>
    <row r="22" spans="1:56">
      <c r="A22" s="438"/>
      <c r="B22" s="438"/>
      <c r="C22" s="438"/>
      <c r="D22" s="438"/>
      <c r="E22" s="438"/>
      <c r="F22" s="438"/>
      <c r="G22" s="438"/>
      <c r="H22" s="438"/>
      <c r="I22" s="438"/>
      <c r="J22" s="438"/>
      <c r="K22" s="438"/>
      <c r="L22" s="438"/>
      <c r="M22" s="438"/>
      <c r="N22" s="438"/>
      <c r="O22" s="438"/>
      <c r="P22" s="438"/>
      <c r="Q22" s="438"/>
      <c r="R22" s="438"/>
      <c r="S22" s="438"/>
      <c r="T22" s="438"/>
      <c r="U22" s="438"/>
      <c r="V22" s="438"/>
      <c r="W22" s="438"/>
      <c r="X22" s="438"/>
      <c r="Y22" s="438"/>
      <c r="Z22" s="438"/>
      <c r="AA22" s="438"/>
      <c r="AB22" s="438"/>
      <c r="AC22" s="438"/>
      <c r="AD22" s="438"/>
      <c r="AE22" s="438"/>
      <c r="AF22" s="438"/>
      <c r="AG22" s="438"/>
      <c r="AH22" s="438"/>
      <c r="AI22" s="438"/>
      <c r="AJ22" s="438"/>
      <c r="AK22" s="438"/>
      <c r="AL22" s="438"/>
      <c r="AM22" s="438"/>
      <c r="AN22" s="438"/>
      <c r="AO22" s="438"/>
      <c r="AP22" s="438"/>
      <c r="AQ22" s="438"/>
      <c r="AR22" s="438"/>
      <c r="AS22" s="438"/>
      <c r="AT22" s="438"/>
      <c r="AU22" s="438"/>
      <c r="AV22" s="438"/>
      <c r="AW22" s="438"/>
      <c r="AX22" s="438"/>
      <c r="AY22" s="438"/>
      <c r="AZ22" s="438"/>
      <c r="BA22" s="438"/>
      <c r="BB22" s="438"/>
      <c r="BC22" s="438"/>
      <c r="BD22" s="438"/>
    </row>
    <row r="23" spans="1:56">
      <c r="A23" s="438"/>
      <c r="B23" s="438"/>
      <c r="C23" s="438"/>
      <c r="D23" s="438"/>
      <c r="E23" s="438"/>
      <c r="F23" s="438"/>
      <c r="G23" s="438"/>
      <c r="H23" s="438"/>
      <c r="I23" s="438"/>
      <c r="J23" s="438"/>
      <c r="K23" s="438"/>
      <c r="L23" s="438"/>
      <c r="M23" s="438"/>
      <c r="N23" s="438"/>
      <c r="O23" s="438"/>
      <c r="P23" s="438"/>
      <c r="Q23" s="438"/>
      <c r="R23" s="438"/>
      <c r="S23" s="438"/>
      <c r="T23" s="438"/>
      <c r="U23" s="438"/>
      <c r="V23" s="438"/>
      <c r="W23" s="438"/>
      <c r="X23" s="438"/>
      <c r="Y23" s="438"/>
      <c r="Z23" s="438"/>
      <c r="AA23" s="438"/>
      <c r="AB23" s="438"/>
      <c r="AC23" s="438"/>
      <c r="AD23" s="438"/>
      <c r="AE23" s="438"/>
      <c r="AF23" s="438"/>
      <c r="AG23" s="438"/>
      <c r="AH23" s="438"/>
      <c r="AI23" s="438"/>
      <c r="AJ23" s="438"/>
      <c r="AK23" s="438"/>
      <c r="AL23" s="438"/>
      <c r="AM23" s="438"/>
      <c r="AN23" s="438"/>
      <c r="AO23" s="438"/>
      <c r="AP23" s="438"/>
      <c r="AQ23" s="438"/>
      <c r="AR23" s="438"/>
      <c r="AS23" s="438"/>
      <c r="AT23" s="438"/>
      <c r="AU23" s="438"/>
      <c r="AV23" s="438"/>
      <c r="AW23" s="438"/>
      <c r="AX23" s="438"/>
      <c r="AY23" s="438"/>
      <c r="AZ23" s="438"/>
      <c r="BA23" s="438"/>
      <c r="BB23" s="438"/>
      <c r="BC23" s="438"/>
      <c r="BD23" s="438"/>
    </row>
    <row r="24" spans="1:56">
      <c r="A24" s="438"/>
      <c r="B24" s="438"/>
      <c r="C24" s="438"/>
      <c r="D24" s="438"/>
      <c r="E24" s="438"/>
      <c r="F24" s="438"/>
      <c r="G24" s="438"/>
      <c r="H24" s="438"/>
      <c r="I24" s="438"/>
      <c r="J24" s="438"/>
      <c r="K24" s="438"/>
      <c r="L24" s="438"/>
      <c r="M24" s="438"/>
      <c r="N24" s="438"/>
      <c r="O24" s="438"/>
      <c r="P24" s="438"/>
      <c r="Q24" s="438"/>
      <c r="R24" s="438"/>
      <c r="S24" s="438"/>
      <c r="T24" s="438"/>
      <c r="U24" s="438"/>
      <c r="V24" s="438"/>
      <c r="W24" s="438"/>
      <c r="X24" s="438"/>
      <c r="Y24" s="438"/>
      <c r="Z24" s="438"/>
      <c r="AA24" s="438"/>
      <c r="AB24" s="438"/>
      <c r="AC24" s="438"/>
      <c r="AD24" s="438"/>
      <c r="AE24" s="438"/>
      <c r="AF24" s="438"/>
      <c r="AG24" s="438"/>
      <c r="AH24" s="438"/>
      <c r="AI24" s="438"/>
      <c r="AJ24" s="438"/>
      <c r="AK24" s="438"/>
      <c r="AL24" s="438"/>
      <c r="AM24" s="438"/>
      <c r="AN24" s="438"/>
      <c r="AO24" s="438"/>
      <c r="AP24" s="438"/>
      <c r="AQ24" s="438"/>
      <c r="AR24" s="438"/>
      <c r="AS24" s="438"/>
      <c r="AT24" s="438"/>
      <c r="AU24" s="438"/>
      <c r="AV24" s="438"/>
      <c r="AW24" s="438"/>
      <c r="AX24" s="438"/>
      <c r="AY24" s="438"/>
      <c r="AZ24" s="438"/>
      <c r="BA24" s="438"/>
      <c r="BB24" s="438"/>
      <c r="BC24" s="438"/>
      <c r="BD24" s="438"/>
    </row>
    <row r="25" spans="1:56">
      <c r="A25" s="438"/>
      <c r="B25" s="438"/>
      <c r="C25" s="438"/>
      <c r="D25" s="438"/>
      <c r="E25" s="438"/>
      <c r="F25" s="438"/>
      <c r="G25" s="438"/>
      <c r="H25" s="438"/>
      <c r="I25" s="438"/>
      <c r="J25" s="438"/>
      <c r="K25" s="438"/>
      <c r="L25" s="438"/>
      <c r="M25" s="438"/>
      <c r="N25" s="438"/>
      <c r="O25" s="438"/>
      <c r="P25" s="438"/>
      <c r="Q25" s="438"/>
      <c r="R25" s="438"/>
      <c r="S25" s="438"/>
      <c r="T25" s="438"/>
      <c r="U25" s="438"/>
      <c r="V25" s="438"/>
      <c r="W25" s="438"/>
      <c r="X25" s="438"/>
      <c r="Y25" s="438"/>
      <c r="Z25" s="438"/>
      <c r="AA25" s="438"/>
      <c r="AB25" s="438"/>
      <c r="AC25" s="438"/>
      <c r="AD25" s="438"/>
      <c r="AE25" s="438"/>
      <c r="AF25" s="438"/>
      <c r="AG25" s="438"/>
      <c r="AH25" s="438"/>
      <c r="AI25" s="438"/>
      <c r="AJ25" s="438"/>
      <c r="AK25" s="438"/>
      <c r="AL25" s="438"/>
      <c r="AM25" s="438"/>
      <c r="AN25" s="438"/>
      <c r="AO25" s="438"/>
      <c r="AP25" s="438"/>
      <c r="AQ25" s="438"/>
      <c r="AR25" s="438"/>
      <c r="AS25" s="438"/>
      <c r="AT25" s="438"/>
      <c r="AU25" s="438"/>
      <c r="AV25" s="438"/>
      <c r="AW25" s="438"/>
      <c r="AX25" s="438"/>
      <c r="AY25" s="438"/>
      <c r="AZ25" s="438"/>
      <c r="BA25" s="438"/>
      <c r="BB25" s="438"/>
      <c r="BC25" s="438"/>
      <c r="BD25" s="438"/>
    </row>
    <row r="26" spans="1:56">
      <c r="A26" s="438"/>
      <c r="B26" s="438"/>
      <c r="C26" s="438"/>
      <c r="D26" s="438"/>
      <c r="E26" s="438"/>
      <c r="F26" s="438"/>
      <c r="G26" s="438"/>
      <c r="H26" s="438"/>
      <c r="I26" s="438"/>
      <c r="J26" s="438"/>
      <c r="K26" s="438"/>
      <c r="L26" s="438"/>
      <c r="M26" s="438"/>
      <c r="N26" s="438"/>
      <c r="O26" s="438"/>
      <c r="P26" s="438"/>
      <c r="Q26" s="438"/>
      <c r="R26" s="438"/>
      <c r="S26" s="438"/>
      <c r="T26" s="438"/>
      <c r="U26" s="438"/>
      <c r="V26" s="438"/>
      <c r="W26" s="438"/>
      <c r="X26" s="438"/>
      <c r="Y26" s="438"/>
      <c r="Z26" s="438"/>
      <c r="AA26" s="438"/>
      <c r="AB26" s="438"/>
      <c r="AC26" s="438"/>
      <c r="AD26" s="438"/>
      <c r="AE26" s="438"/>
      <c r="AF26" s="438"/>
      <c r="AG26" s="438"/>
      <c r="AH26" s="438"/>
      <c r="AI26" s="438"/>
      <c r="AJ26" s="438"/>
      <c r="AK26" s="438"/>
      <c r="AL26" s="438"/>
      <c r="AM26" s="438"/>
      <c r="AN26" s="438"/>
      <c r="AO26" s="438"/>
      <c r="AP26" s="438"/>
      <c r="AQ26" s="438"/>
      <c r="AR26" s="438"/>
      <c r="AS26" s="438"/>
      <c r="AT26" s="438"/>
      <c r="AU26" s="438"/>
      <c r="AV26" s="438"/>
      <c r="AW26" s="438"/>
      <c r="AX26" s="438"/>
      <c r="AY26" s="438"/>
      <c r="AZ26" s="438"/>
      <c r="BA26" s="438"/>
      <c r="BB26" s="438"/>
      <c r="BC26" s="438"/>
      <c r="BD26" s="438"/>
    </row>
    <row r="27" spans="1:56">
      <c r="A27" s="438"/>
      <c r="B27" s="438"/>
      <c r="C27" s="438"/>
      <c r="D27" s="438"/>
      <c r="E27" s="438"/>
      <c r="F27" s="438"/>
      <c r="G27" s="438"/>
      <c r="H27" s="438"/>
      <c r="I27" s="438"/>
      <c r="J27" s="438"/>
      <c r="K27" s="438"/>
      <c r="L27" s="438"/>
      <c r="M27" s="438"/>
      <c r="N27" s="438"/>
      <c r="O27" s="438"/>
      <c r="P27" s="438"/>
      <c r="Q27" s="438"/>
      <c r="R27" s="438"/>
      <c r="S27" s="438"/>
      <c r="T27" s="438"/>
      <c r="U27" s="438"/>
      <c r="V27" s="438"/>
      <c r="W27" s="438"/>
      <c r="X27" s="438"/>
      <c r="Y27" s="438"/>
      <c r="Z27" s="438"/>
      <c r="AA27" s="438"/>
      <c r="AB27" s="438"/>
      <c r="AC27" s="438"/>
      <c r="AD27" s="438"/>
      <c r="AE27" s="438"/>
      <c r="AF27" s="438"/>
      <c r="AG27" s="438"/>
      <c r="AH27" s="438"/>
      <c r="AI27" s="438"/>
      <c r="AJ27" s="438"/>
      <c r="AK27" s="438"/>
      <c r="AL27" s="438"/>
      <c r="AM27" s="438"/>
      <c r="AN27" s="438"/>
      <c r="AO27" s="438"/>
      <c r="AP27" s="438"/>
      <c r="AQ27" s="438"/>
      <c r="AR27" s="438"/>
      <c r="AS27" s="438"/>
      <c r="AT27" s="438"/>
      <c r="AU27" s="438"/>
      <c r="AV27" s="438"/>
      <c r="AW27" s="438"/>
      <c r="AX27" s="438"/>
      <c r="AY27" s="438"/>
      <c r="AZ27" s="438"/>
      <c r="BA27" s="438"/>
      <c r="BB27" s="438"/>
      <c r="BC27" s="438"/>
      <c r="BD27" s="438"/>
    </row>
    <row r="28" spans="1:56">
      <c r="A28" s="438"/>
      <c r="B28" s="438"/>
      <c r="C28" s="438"/>
      <c r="D28" s="438"/>
      <c r="E28" s="438"/>
      <c r="F28" s="438"/>
      <c r="G28" s="438"/>
      <c r="H28" s="438"/>
      <c r="I28" s="438"/>
      <c r="J28" s="438"/>
      <c r="K28" s="438"/>
      <c r="L28" s="438"/>
      <c r="M28" s="438"/>
      <c r="N28" s="438"/>
      <c r="O28" s="438"/>
      <c r="P28" s="438"/>
      <c r="Q28" s="438"/>
      <c r="R28" s="438"/>
      <c r="S28" s="438"/>
      <c r="T28" s="438"/>
      <c r="U28" s="438"/>
      <c r="V28" s="438"/>
      <c r="W28" s="438"/>
      <c r="X28" s="438"/>
      <c r="Y28" s="438"/>
      <c r="Z28" s="438"/>
      <c r="AA28" s="438"/>
      <c r="AB28" s="438"/>
      <c r="AC28" s="438"/>
      <c r="AD28" s="438"/>
      <c r="AE28" s="438"/>
      <c r="AF28" s="438"/>
      <c r="AG28" s="438"/>
      <c r="AH28" s="438"/>
      <c r="AI28" s="438"/>
      <c r="AJ28" s="438"/>
      <c r="AK28" s="438"/>
      <c r="AL28" s="438"/>
      <c r="AM28" s="438"/>
      <c r="AN28" s="438"/>
      <c r="AO28" s="438"/>
      <c r="AP28" s="438"/>
      <c r="AQ28" s="438"/>
      <c r="AR28" s="438"/>
      <c r="AS28" s="438"/>
      <c r="AT28" s="438"/>
      <c r="AU28" s="438"/>
      <c r="AV28" s="438"/>
      <c r="AW28" s="438"/>
      <c r="AX28" s="438"/>
      <c r="AY28" s="438"/>
      <c r="AZ28" s="438"/>
      <c r="BA28" s="438"/>
      <c r="BB28" s="438"/>
      <c r="BC28" s="438"/>
      <c r="BD28" s="438"/>
    </row>
    <row r="29" spans="1:56">
      <c r="A29" s="438"/>
      <c r="B29" s="438"/>
      <c r="C29" s="438"/>
      <c r="D29" s="438"/>
      <c r="E29" s="438"/>
      <c r="F29" s="438"/>
      <c r="G29" s="438"/>
      <c r="H29" s="438"/>
      <c r="I29" s="438"/>
      <c r="J29" s="438"/>
      <c r="K29" s="438"/>
      <c r="L29" s="438"/>
      <c r="M29" s="438"/>
      <c r="N29" s="438"/>
      <c r="O29" s="438"/>
      <c r="P29" s="438"/>
      <c r="Q29" s="438"/>
      <c r="R29" s="438"/>
      <c r="S29" s="438"/>
      <c r="T29" s="438"/>
      <c r="U29" s="438"/>
      <c r="V29" s="438"/>
      <c r="W29" s="438"/>
      <c r="X29" s="438"/>
      <c r="Y29" s="438"/>
      <c r="Z29" s="438"/>
      <c r="AA29" s="438"/>
      <c r="AB29" s="438"/>
      <c r="AC29" s="438"/>
      <c r="AD29" s="438"/>
      <c r="AE29" s="438"/>
      <c r="AF29" s="438"/>
      <c r="AG29" s="438"/>
      <c r="AH29" s="438"/>
      <c r="AI29" s="438"/>
      <c r="AJ29" s="438"/>
      <c r="AK29" s="438"/>
      <c r="AL29" s="438"/>
      <c r="AM29" s="438"/>
      <c r="AN29" s="438"/>
      <c r="AO29" s="438"/>
      <c r="AP29" s="438"/>
      <c r="AQ29" s="438"/>
      <c r="AR29" s="438"/>
      <c r="AS29" s="438"/>
      <c r="AT29" s="438"/>
      <c r="AU29" s="438"/>
      <c r="AV29" s="438"/>
      <c r="AW29" s="438"/>
      <c r="AX29" s="438"/>
      <c r="AY29" s="438"/>
      <c r="AZ29" s="438"/>
      <c r="BA29" s="438"/>
      <c r="BB29" s="438"/>
      <c r="BC29" s="438"/>
      <c r="BD29" s="438"/>
    </row>
    <row r="30" spans="1:56">
      <c r="A30" s="438"/>
      <c r="B30" s="438"/>
      <c r="C30" s="438"/>
      <c r="D30" s="438"/>
      <c r="E30" s="438"/>
      <c r="F30" s="438"/>
      <c r="G30" s="438"/>
      <c r="H30" s="438"/>
      <c r="I30" s="438"/>
      <c r="J30" s="438"/>
      <c r="K30" s="438"/>
      <c r="L30" s="438"/>
      <c r="M30" s="438"/>
      <c r="N30" s="438"/>
      <c r="O30" s="438"/>
      <c r="P30" s="438"/>
      <c r="Q30" s="438"/>
      <c r="R30" s="438"/>
      <c r="S30" s="438"/>
      <c r="T30" s="438"/>
      <c r="U30" s="438"/>
      <c r="V30" s="438"/>
      <c r="W30" s="438"/>
      <c r="X30" s="438"/>
      <c r="Y30" s="438"/>
      <c r="Z30" s="438"/>
      <c r="AA30" s="438"/>
      <c r="AB30" s="438"/>
      <c r="AC30" s="438"/>
      <c r="AD30" s="438"/>
      <c r="AE30" s="438"/>
      <c r="AF30" s="438"/>
      <c r="AG30" s="438"/>
      <c r="AH30" s="438"/>
      <c r="AI30" s="438"/>
      <c r="AJ30" s="438"/>
      <c r="AK30" s="438"/>
      <c r="AL30" s="438"/>
      <c r="AM30" s="438"/>
      <c r="AN30" s="438"/>
      <c r="AO30" s="438"/>
      <c r="AP30" s="438"/>
      <c r="AQ30" s="438"/>
      <c r="AR30" s="438"/>
      <c r="AS30" s="438"/>
      <c r="AT30" s="438"/>
      <c r="AU30" s="438"/>
      <c r="AV30" s="438"/>
      <c r="AW30" s="438"/>
      <c r="AX30" s="438"/>
      <c r="AY30" s="438"/>
      <c r="AZ30" s="438"/>
      <c r="BA30" s="438"/>
      <c r="BB30" s="438"/>
      <c r="BC30" s="438"/>
      <c r="BD30" s="438"/>
    </row>
    <row r="31" spans="1:56">
      <c r="A31" s="438"/>
      <c r="B31" s="438"/>
      <c r="C31" s="438"/>
      <c r="D31" s="438"/>
      <c r="E31" s="438"/>
      <c r="F31" s="438"/>
      <c r="G31" s="438"/>
      <c r="H31" s="438"/>
      <c r="I31" s="438"/>
      <c r="J31" s="438"/>
      <c r="K31" s="438"/>
      <c r="L31" s="438"/>
      <c r="M31" s="438"/>
      <c r="N31" s="438"/>
      <c r="O31" s="438"/>
      <c r="P31" s="438"/>
      <c r="Q31" s="438"/>
      <c r="R31" s="438"/>
      <c r="S31" s="438"/>
      <c r="T31" s="438"/>
      <c r="U31" s="438"/>
      <c r="V31" s="438"/>
      <c r="W31" s="438"/>
      <c r="X31" s="438"/>
      <c r="Y31" s="438"/>
      <c r="Z31" s="438"/>
      <c r="AA31" s="438"/>
      <c r="AB31" s="438"/>
      <c r="AC31" s="438"/>
      <c r="AD31" s="438"/>
      <c r="AE31" s="438"/>
      <c r="AF31" s="438"/>
      <c r="AG31" s="438"/>
      <c r="AH31" s="438"/>
      <c r="AI31" s="438"/>
      <c r="AJ31" s="438"/>
      <c r="AK31" s="438"/>
      <c r="AL31" s="438"/>
      <c r="AM31" s="438"/>
      <c r="AN31" s="438"/>
      <c r="AO31" s="438"/>
      <c r="AP31" s="438"/>
      <c r="AQ31" s="438"/>
      <c r="AR31" s="438"/>
      <c r="AS31" s="438"/>
      <c r="AT31" s="438"/>
      <c r="AU31" s="438"/>
      <c r="AV31" s="438"/>
      <c r="AW31" s="438"/>
      <c r="AX31" s="438"/>
      <c r="AY31" s="438"/>
      <c r="AZ31" s="438"/>
      <c r="BA31" s="438"/>
      <c r="BB31" s="438"/>
      <c r="BC31" s="438"/>
      <c r="BD31" s="438"/>
    </row>
    <row r="32" spans="1:56">
      <c r="A32" s="438"/>
      <c r="B32" s="438"/>
      <c r="C32" s="438"/>
      <c r="D32" s="438"/>
      <c r="E32" s="438"/>
      <c r="F32" s="438"/>
      <c r="G32" s="438"/>
      <c r="H32" s="438"/>
      <c r="I32" s="438"/>
      <c r="J32" s="438"/>
      <c r="K32" s="438"/>
      <c r="L32" s="438"/>
      <c r="M32" s="438"/>
      <c r="N32" s="438"/>
      <c r="O32" s="438"/>
      <c r="P32" s="438"/>
      <c r="Q32" s="438"/>
      <c r="R32" s="438"/>
      <c r="S32" s="438"/>
      <c r="T32" s="438"/>
      <c r="U32" s="438"/>
      <c r="V32" s="438"/>
      <c r="W32" s="438"/>
      <c r="X32" s="438"/>
      <c r="Y32" s="438"/>
      <c r="Z32" s="438"/>
      <c r="AA32" s="438"/>
      <c r="AB32" s="438"/>
      <c r="AC32" s="438"/>
      <c r="AD32" s="438"/>
      <c r="AE32" s="438"/>
      <c r="AF32" s="438"/>
      <c r="AG32" s="438"/>
      <c r="AH32" s="438"/>
      <c r="AI32" s="438"/>
      <c r="AJ32" s="438"/>
      <c r="AK32" s="438"/>
      <c r="AL32" s="438"/>
      <c r="AM32" s="438"/>
      <c r="AN32" s="438"/>
      <c r="AO32" s="438"/>
      <c r="AP32" s="438"/>
      <c r="AQ32" s="438"/>
      <c r="AR32" s="438"/>
      <c r="AS32" s="438"/>
      <c r="AT32" s="438"/>
      <c r="AU32" s="438"/>
      <c r="AV32" s="438"/>
      <c r="AW32" s="438"/>
      <c r="AX32" s="438"/>
      <c r="AY32" s="438"/>
      <c r="AZ32" s="438"/>
      <c r="BA32" s="438"/>
      <c r="BB32" s="438"/>
      <c r="BC32" s="438"/>
      <c r="BD32" s="438"/>
    </row>
    <row r="33" spans="1:56">
      <c r="A33" s="438"/>
      <c r="B33" s="438"/>
      <c r="C33" s="438"/>
      <c r="D33" s="438"/>
      <c r="E33" s="438"/>
      <c r="F33" s="438"/>
      <c r="G33" s="438"/>
      <c r="H33" s="438"/>
      <c r="I33" s="438"/>
      <c r="J33" s="438"/>
      <c r="K33" s="438"/>
      <c r="L33" s="438"/>
      <c r="M33" s="438"/>
      <c r="N33" s="438"/>
      <c r="O33" s="438"/>
      <c r="P33" s="438"/>
      <c r="Q33" s="438"/>
      <c r="R33" s="438"/>
      <c r="S33" s="438"/>
      <c r="T33" s="438"/>
      <c r="U33" s="438"/>
      <c r="V33" s="438"/>
      <c r="W33" s="438"/>
      <c r="X33" s="438"/>
      <c r="Y33" s="438"/>
      <c r="Z33" s="438"/>
      <c r="AA33" s="438"/>
      <c r="AB33" s="438"/>
      <c r="AC33" s="438"/>
      <c r="AD33" s="438"/>
      <c r="AE33" s="438"/>
      <c r="AF33" s="438"/>
      <c r="AG33" s="438"/>
      <c r="AH33" s="438"/>
      <c r="AI33" s="438"/>
      <c r="AJ33" s="438"/>
      <c r="AK33" s="438"/>
      <c r="AL33" s="438"/>
      <c r="AM33" s="438"/>
      <c r="AN33" s="438"/>
      <c r="AO33" s="438"/>
      <c r="AP33" s="438"/>
      <c r="AQ33" s="438"/>
      <c r="AR33" s="438"/>
      <c r="AS33" s="438"/>
      <c r="AT33" s="438"/>
      <c r="AU33" s="438"/>
      <c r="AV33" s="438"/>
      <c r="AW33" s="438"/>
      <c r="AX33" s="438"/>
      <c r="AY33" s="438"/>
      <c r="AZ33" s="438"/>
      <c r="BA33" s="438"/>
      <c r="BB33" s="438"/>
      <c r="BC33" s="438"/>
      <c r="BD33" s="438"/>
    </row>
    <row r="34" spans="1:56">
      <c r="A34" s="438"/>
      <c r="B34" s="438"/>
      <c r="C34" s="438"/>
      <c r="D34" s="438"/>
      <c r="E34" s="438"/>
      <c r="F34" s="438"/>
      <c r="G34" s="438"/>
      <c r="H34" s="438"/>
      <c r="I34" s="438"/>
      <c r="J34" s="438"/>
      <c r="K34" s="438"/>
      <c r="L34" s="438"/>
      <c r="M34" s="438"/>
      <c r="N34" s="438"/>
      <c r="O34" s="438"/>
      <c r="P34" s="438"/>
      <c r="Q34" s="438"/>
      <c r="R34" s="438"/>
      <c r="S34" s="438"/>
      <c r="T34" s="438"/>
      <c r="U34" s="438"/>
      <c r="V34" s="438"/>
      <c r="W34" s="438"/>
      <c r="X34" s="438"/>
      <c r="Y34" s="438"/>
      <c r="Z34" s="438"/>
      <c r="AA34" s="438"/>
      <c r="AB34" s="438"/>
      <c r="AC34" s="438"/>
      <c r="AD34" s="438"/>
      <c r="AE34" s="438"/>
      <c r="AF34" s="438"/>
      <c r="AG34" s="438"/>
      <c r="AH34" s="438"/>
      <c r="AI34" s="438"/>
      <c r="AJ34" s="438"/>
      <c r="AK34" s="438"/>
      <c r="AL34" s="438"/>
      <c r="AM34" s="438"/>
      <c r="AN34" s="438"/>
      <c r="AO34" s="438"/>
      <c r="AP34" s="438"/>
      <c r="AQ34" s="438"/>
      <c r="AR34" s="438"/>
      <c r="AS34" s="438"/>
      <c r="AT34" s="438"/>
      <c r="AU34" s="438"/>
      <c r="AV34" s="438"/>
      <c r="AW34" s="438"/>
      <c r="AX34" s="438"/>
      <c r="AY34" s="438"/>
      <c r="AZ34" s="438"/>
      <c r="BA34" s="438"/>
      <c r="BB34" s="438"/>
      <c r="BC34" s="438"/>
      <c r="BD34" s="438"/>
    </row>
    <row r="35" spans="1:56">
      <c r="A35" s="438"/>
      <c r="B35" s="438"/>
      <c r="C35" s="438"/>
      <c r="D35" s="438"/>
      <c r="E35" s="438"/>
      <c r="F35" s="438"/>
      <c r="G35" s="438"/>
      <c r="H35" s="438"/>
      <c r="I35" s="438"/>
      <c r="J35" s="438"/>
      <c r="K35" s="438"/>
      <c r="L35" s="438"/>
      <c r="M35" s="438"/>
      <c r="N35" s="438"/>
      <c r="O35" s="438"/>
      <c r="P35" s="438"/>
      <c r="Q35" s="438"/>
      <c r="R35" s="438"/>
      <c r="S35" s="438"/>
      <c r="T35" s="438"/>
      <c r="U35" s="438"/>
      <c r="V35" s="438"/>
      <c r="W35" s="438"/>
      <c r="X35" s="438"/>
      <c r="Y35" s="438"/>
      <c r="Z35" s="438"/>
      <c r="AA35" s="438"/>
      <c r="AB35" s="438"/>
      <c r="AC35" s="438"/>
      <c r="AD35" s="438"/>
      <c r="AE35" s="438"/>
      <c r="AF35" s="438"/>
      <c r="AG35" s="438"/>
      <c r="AH35" s="438"/>
      <c r="AI35" s="438"/>
      <c r="AJ35" s="438"/>
      <c r="AK35" s="438"/>
      <c r="AL35" s="438"/>
      <c r="AM35" s="438"/>
      <c r="AN35" s="438"/>
      <c r="AO35" s="438"/>
      <c r="AP35" s="438"/>
      <c r="AQ35" s="438"/>
      <c r="AR35" s="438"/>
      <c r="AS35" s="438"/>
      <c r="AT35" s="438"/>
      <c r="AU35" s="438"/>
      <c r="AV35" s="438"/>
      <c r="AW35" s="438"/>
      <c r="AX35" s="438"/>
      <c r="AY35" s="438"/>
      <c r="AZ35" s="438"/>
      <c r="BA35" s="438"/>
      <c r="BB35" s="438"/>
      <c r="BC35" s="438"/>
      <c r="BD35" s="438"/>
    </row>
    <row r="36" spans="1:56">
      <c r="A36" s="438"/>
      <c r="B36" s="438"/>
      <c r="C36" s="438"/>
      <c r="D36" s="438"/>
      <c r="E36" s="438"/>
      <c r="F36" s="438"/>
      <c r="G36" s="438"/>
      <c r="H36" s="438"/>
      <c r="I36" s="438"/>
      <c r="J36" s="438"/>
      <c r="K36" s="438"/>
      <c r="L36" s="438"/>
      <c r="M36" s="438"/>
      <c r="N36" s="438"/>
      <c r="O36" s="438"/>
      <c r="P36" s="438"/>
      <c r="Q36" s="438"/>
      <c r="R36" s="438"/>
      <c r="S36" s="438"/>
      <c r="T36" s="438"/>
      <c r="U36" s="438"/>
      <c r="V36" s="438"/>
      <c r="W36" s="438"/>
      <c r="X36" s="438"/>
      <c r="Y36" s="438"/>
      <c r="Z36" s="438"/>
      <c r="AA36" s="438"/>
      <c r="AB36" s="438"/>
      <c r="AC36" s="438"/>
      <c r="AD36" s="438"/>
      <c r="AE36" s="438"/>
      <c r="AF36" s="438"/>
      <c r="AG36" s="438"/>
      <c r="AH36" s="438"/>
      <c r="AI36" s="438"/>
      <c r="AJ36" s="438"/>
      <c r="AK36" s="438"/>
      <c r="AL36" s="438"/>
      <c r="AM36" s="438"/>
      <c r="AN36" s="438"/>
      <c r="AO36" s="438"/>
      <c r="AP36" s="438"/>
      <c r="AQ36" s="438"/>
      <c r="AR36" s="438"/>
      <c r="AS36" s="438"/>
      <c r="AT36" s="438"/>
      <c r="AU36" s="438"/>
      <c r="AV36" s="438"/>
      <c r="AW36" s="438"/>
      <c r="AX36" s="438"/>
      <c r="AY36" s="438"/>
      <c r="AZ36" s="438"/>
      <c r="BA36" s="438"/>
      <c r="BB36" s="438"/>
      <c r="BC36" s="438"/>
      <c r="BD36" s="438"/>
    </row>
    <row r="37" spans="1:56">
      <c r="A37" s="438"/>
      <c r="B37" s="438"/>
      <c r="C37" s="438"/>
      <c r="D37" s="438"/>
      <c r="E37" s="438"/>
      <c r="F37" s="438"/>
      <c r="G37" s="438"/>
      <c r="H37" s="438"/>
      <c r="I37" s="438"/>
      <c r="J37" s="438"/>
      <c r="K37" s="438"/>
      <c r="L37" s="438"/>
      <c r="M37" s="438"/>
      <c r="N37" s="438"/>
      <c r="O37" s="438"/>
      <c r="P37" s="438"/>
      <c r="Q37" s="438"/>
      <c r="R37" s="438"/>
      <c r="S37" s="438"/>
      <c r="T37" s="438"/>
      <c r="U37" s="438"/>
      <c r="V37" s="438"/>
      <c r="W37" s="438"/>
      <c r="X37" s="438"/>
      <c r="Y37" s="438"/>
      <c r="Z37" s="438"/>
      <c r="AA37" s="438"/>
      <c r="AB37" s="438"/>
      <c r="AC37" s="438"/>
      <c r="AD37" s="438"/>
      <c r="AE37" s="438"/>
      <c r="AF37" s="438"/>
      <c r="AG37" s="438"/>
      <c r="AH37" s="438"/>
      <c r="AI37" s="438"/>
      <c r="AJ37" s="438"/>
      <c r="AK37" s="438"/>
      <c r="AL37" s="438"/>
      <c r="AM37" s="438"/>
      <c r="AN37" s="438"/>
      <c r="AO37" s="438"/>
      <c r="AP37" s="438"/>
      <c r="AQ37" s="438"/>
      <c r="AR37" s="438"/>
      <c r="AS37" s="438"/>
      <c r="AT37" s="438"/>
      <c r="AU37" s="438"/>
      <c r="AV37" s="438"/>
      <c r="AW37" s="438"/>
      <c r="AX37" s="438"/>
      <c r="AY37" s="438"/>
      <c r="AZ37" s="438"/>
      <c r="BA37" s="438"/>
      <c r="BB37" s="438"/>
      <c r="BC37" s="438"/>
      <c r="BD37" s="438"/>
    </row>
    <row r="38" spans="1:56">
      <c r="A38" s="438"/>
      <c r="B38" s="438"/>
      <c r="C38" s="438"/>
      <c r="D38" s="438"/>
      <c r="E38" s="438"/>
      <c r="F38" s="438"/>
      <c r="G38" s="438"/>
      <c r="H38" s="438"/>
      <c r="I38" s="438"/>
      <c r="J38" s="438"/>
      <c r="K38" s="438"/>
      <c r="L38" s="438"/>
      <c r="M38" s="438"/>
      <c r="N38" s="438"/>
      <c r="O38" s="438"/>
      <c r="P38" s="438"/>
      <c r="Q38" s="438"/>
      <c r="R38" s="438"/>
      <c r="S38" s="438"/>
      <c r="T38" s="438"/>
      <c r="U38" s="438"/>
      <c r="V38" s="438"/>
      <c r="W38" s="438"/>
      <c r="X38" s="438"/>
      <c r="Y38" s="438"/>
      <c r="Z38" s="438"/>
      <c r="AA38" s="438"/>
      <c r="AB38" s="438"/>
      <c r="AC38" s="438"/>
      <c r="AD38" s="438"/>
      <c r="AE38" s="438"/>
      <c r="AF38" s="438"/>
      <c r="AG38" s="438"/>
      <c r="AH38" s="438"/>
      <c r="AI38" s="438"/>
      <c r="AJ38" s="438"/>
      <c r="AK38" s="438"/>
      <c r="AL38" s="438"/>
      <c r="AM38" s="438"/>
      <c r="AN38" s="438"/>
      <c r="AO38" s="438"/>
      <c r="AP38" s="438"/>
      <c r="AQ38" s="438"/>
      <c r="AR38" s="438"/>
      <c r="AS38" s="438"/>
      <c r="AT38" s="438"/>
      <c r="AU38" s="438"/>
      <c r="AV38" s="438"/>
      <c r="AW38" s="438"/>
      <c r="AX38" s="438"/>
      <c r="AY38" s="438"/>
      <c r="AZ38" s="438"/>
      <c r="BA38" s="438"/>
      <c r="BB38" s="438"/>
      <c r="BC38" s="438"/>
      <c r="BD38" s="438"/>
    </row>
    <row r="39" spans="1:56">
      <c r="A39" s="438"/>
      <c r="B39" s="438"/>
      <c r="C39" s="438"/>
      <c r="D39" s="438"/>
      <c r="E39" s="438"/>
      <c r="F39" s="438"/>
      <c r="G39" s="438"/>
      <c r="H39" s="438"/>
      <c r="I39" s="438"/>
      <c r="J39" s="438"/>
      <c r="K39" s="438"/>
      <c r="L39" s="438"/>
      <c r="M39" s="438"/>
      <c r="N39" s="438"/>
      <c r="O39" s="438"/>
      <c r="P39" s="438"/>
      <c r="Q39" s="438"/>
      <c r="R39" s="438"/>
      <c r="S39" s="438"/>
      <c r="T39" s="438"/>
      <c r="U39" s="438"/>
      <c r="V39" s="438"/>
      <c r="W39" s="438"/>
      <c r="X39" s="438"/>
      <c r="Y39" s="438"/>
      <c r="Z39" s="438"/>
      <c r="AA39" s="438"/>
      <c r="AB39" s="438"/>
      <c r="AC39" s="438"/>
      <c r="AD39" s="438"/>
      <c r="AE39" s="438"/>
      <c r="AF39" s="438"/>
      <c r="AG39" s="438"/>
      <c r="AH39" s="438"/>
      <c r="AI39" s="438"/>
      <c r="AJ39" s="438"/>
      <c r="AK39" s="438"/>
      <c r="AL39" s="438"/>
      <c r="AM39" s="438"/>
      <c r="AN39" s="438"/>
      <c r="AO39" s="438"/>
      <c r="AP39" s="438"/>
      <c r="AQ39" s="438"/>
      <c r="AR39" s="438"/>
      <c r="AS39" s="438"/>
      <c r="AT39" s="438"/>
      <c r="AU39" s="438"/>
      <c r="AV39" s="438"/>
      <c r="AW39" s="438"/>
      <c r="AX39" s="438"/>
      <c r="AY39" s="438"/>
      <c r="AZ39" s="438"/>
      <c r="BA39" s="438"/>
      <c r="BB39" s="438"/>
      <c r="BC39" s="438"/>
      <c r="BD39" s="438"/>
    </row>
    <row r="40" spans="1:56">
      <c r="A40" s="438"/>
      <c r="B40" s="438"/>
      <c r="C40" s="438"/>
      <c r="D40" s="438"/>
      <c r="E40" s="438"/>
      <c r="F40" s="438"/>
      <c r="G40" s="438"/>
      <c r="H40" s="438"/>
      <c r="I40" s="438"/>
      <c r="J40" s="438"/>
      <c r="K40" s="438"/>
      <c r="L40" s="438"/>
      <c r="M40" s="438"/>
      <c r="N40" s="438"/>
      <c r="O40" s="438"/>
      <c r="P40" s="438"/>
      <c r="Q40" s="438"/>
      <c r="R40" s="438"/>
      <c r="S40" s="438"/>
      <c r="T40" s="438"/>
      <c r="U40" s="438"/>
      <c r="V40" s="438"/>
      <c r="W40" s="438"/>
      <c r="X40" s="438"/>
      <c r="Y40" s="438"/>
      <c r="Z40" s="438"/>
      <c r="AA40" s="438"/>
      <c r="AB40" s="438"/>
      <c r="AC40" s="438"/>
      <c r="AD40" s="438"/>
      <c r="AE40" s="438"/>
      <c r="AF40" s="438"/>
      <c r="AG40" s="438"/>
      <c r="AH40" s="438"/>
      <c r="AI40" s="438"/>
      <c r="AJ40" s="438"/>
      <c r="AK40" s="438"/>
      <c r="AL40" s="438"/>
      <c r="AM40" s="438"/>
      <c r="AN40" s="438"/>
      <c r="AO40" s="438"/>
      <c r="AP40" s="438"/>
      <c r="AQ40" s="438"/>
      <c r="AR40" s="438"/>
      <c r="AS40" s="438"/>
      <c r="AT40" s="438"/>
      <c r="AU40" s="438"/>
      <c r="AV40" s="438"/>
      <c r="AW40" s="438"/>
      <c r="AX40" s="438"/>
      <c r="AY40" s="438"/>
      <c r="AZ40" s="438"/>
      <c r="BA40" s="438"/>
      <c r="BB40" s="438"/>
      <c r="BC40" s="438"/>
      <c r="BD40" s="438"/>
    </row>
    <row r="41" spans="1:56">
      <c r="A41" s="438"/>
      <c r="B41" s="438"/>
      <c r="C41" s="438"/>
      <c r="D41" s="438"/>
      <c r="E41" s="438"/>
      <c r="F41" s="438"/>
      <c r="G41" s="438"/>
      <c r="H41" s="438"/>
      <c r="I41" s="438"/>
      <c r="J41" s="438"/>
      <c r="K41" s="438"/>
      <c r="L41" s="438"/>
      <c r="M41" s="438"/>
      <c r="N41" s="438"/>
      <c r="O41" s="438"/>
      <c r="P41" s="438"/>
      <c r="Q41" s="438"/>
      <c r="R41" s="438"/>
      <c r="S41" s="438"/>
      <c r="T41" s="438"/>
      <c r="U41" s="438"/>
      <c r="V41" s="438"/>
      <c r="W41" s="438"/>
      <c r="X41" s="438"/>
      <c r="Y41" s="438"/>
      <c r="Z41" s="438"/>
      <c r="AA41" s="438"/>
      <c r="AB41" s="438"/>
      <c r="AC41" s="438"/>
      <c r="AD41" s="438"/>
      <c r="AE41" s="438"/>
      <c r="AF41" s="438"/>
      <c r="AG41" s="438"/>
      <c r="AH41" s="438"/>
      <c r="AI41" s="438"/>
      <c r="AJ41" s="438"/>
      <c r="AK41" s="438"/>
      <c r="AL41" s="438"/>
      <c r="AM41" s="438"/>
      <c r="AN41" s="438"/>
      <c r="AO41" s="438"/>
      <c r="AP41" s="438"/>
      <c r="AQ41" s="438"/>
      <c r="AR41" s="438"/>
      <c r="AS41" s="438"/>
      <c r="AT41" s="438"/>
      <c r="AU41" s="438"/>
      <c r="AV41" s="438"/>
      <c r="AW41" s="438"/>
      <c r="AX41" s="438"/>
      <c r="AY41" s="438"/>
      <c r="AZ41" s="438"/>
      <c r="BA41" s="438"/>
      <c r="BB41" s="438"/>
      <c r="BC41" s="438"/>
      <c r="BD41" s="438"/>
    </row>
    <row r="42" spans="1:56">
      <c r="A42" s="438"/>
      <c r="B42" s="438"/>
      <c r="C42" s="438"/>
      <c r="D42" s="438"/>
      <c r="E42" s="438"/>
      <c r="F42" s="438"/>
      <c r="G42" s="438"/>
      <c r="H42" s="438"/>
      <c r="I42" s="438"/>
      <c r="J42" s="438"/>
      <c r="K42" s="438"/>
      <c r="L42" s="438"/>
      <c r="M42" s="438"/>
      <c r="N42" s="438"/>
      <c r="O42" s="438"/>
      <c r="P42" s="438"/>
      <c r="Q42" s="438"/>
      <c r="R42" s="438"/>
      <c r="S42" s="438"/>
      <c r="T42" s="438"/>
      <c r="U42" s="438"/>
      <c r="V42" s="438"/>
      <c r="W42" s="438"/>
      <c r="X42" s="438"/>
      <c r="Y42" s="438"/>
      <c r="Z42" s="438"/>
      <c r="AA42" s="438"/>
      <c r="AB42" s="438"/>
      <c r="AC42" s="438"/>
      <c r="AD42" s="438"/>
      <c r="AE42" s="438"/>
      <c r="AF42" s="438"/>
      <c r="AG42" s="438"/>
      <c r="AH42" s="438"/>
      <c r="AI42" s="438"/>
      <c r="AJ42" s="438"/>
      <c r="AK42" s="438"/>
      <c r="AL42" s="438"/>
      <c r="AM42" s="438"/>
      <c r="AN42" s="438"/>
      <c r="AO42" s="438"/>
      <c r="AP42" s="438"/>
      <c r="AQ42" s="438"/>
      <c r="AR42" s="438"/>
      <c r="AS42" s="438"/>
      <c r="AT42" s="438"/>
      <c r="AU42" s="438"/>
      <c r="AV42" s="438"/>
      <c r="AW42" s="438"/>
      <c r="AX42" s="438"/>
      <c r="AY42" s="438"/>
      <c r="AZ42" s="438"/>
      <c r="BA42" s="438"/>
      <c r="BB42" s="438"/>
      <c r="BC42" s="438"/>
      <c r="BD42" s="438"/>
    </row>
    <row r="43" spans="1:56">
      <c r="A43" s="438"/>
      <c r="B43" s="438"/>
      <c r="C43" s="438"/>
      <c r="D43" s="438"/>
      <c r="E43" s="438"/>
      <c r="F43" s="438"/>
      <c r="G43" s="438"/>
      <c r="H43" s="438"/>
      <c r="I43" s="438"/>
      <c r="J43" s="438"/>
      <c r="K43" s="438"/>
      <c r="L43" s="438"/>
      <c r="M43" s="438"/>
      <c r="N43" s="438"/>
      <c r="O43" s="438"/>
      <c r="P43" s="438"/>
      <c r="Q43" s="438"/>
      <c r="R43" s="438"/>
      <c r="S43" s="438"/>
      <c r="T43" s="438"/>
      <c r="U43" s="438"/>
      <c r="V43" s="438"/>
      <c r="W43" s="438"/>
      <c r="X43" s="438"/>
      <c r="Y43" s="438"/>
      <c r="Z43" s="438"/>
      <c r="AA43" s="438"/>
      <c r="AB43" s="438"/>
      <c r="AC43" s="438"/>
      <c r="AD43" s="438"/>
      <c r="AE43" s="438"/>
      <c r="AF43" s="438"/>
      <c r="AG43" s="438"/>
      <c r="AH43" s="438"/>
      <c r="AI43" s="438"/>
      <c r="AJ43" s="438"/>
      <c r="AK43" s="438"/>
      <c r="AL43" s="438"/>
      <c r="AM43" s="438"/>
      <c r="AN43" s="438"/>
      <c r="AO43" s="438"/>
      <c r="AP43" s="438"/>
      <c r="AQ43" s="438"/>
      <c r="AR43" s="438"/>
      <c r="AS43" s="438"/>
      <c r="AT43" s="438"/>
      <c r="AU43" s="438"/>
      <c r="AV43" s="438"/>
      <c r="AW43" s="438"/>
      <c r="AX43" s="438"/>
      <c r="AY43" s="438"/>
      <c r="AZ43" s="438"/>
      <c r="BA43" s="438"/>
      <c r="BB43" s="438"/>
      <c r="BC43" s="438"/>
      <c r="BD43" s="438"/>
    </row>
    <row r="44" spans="1:56">
      <c r="A44" s="438"/>
      <c r="B44" s="438"/>
      <c r="C44" s="438"/>
      <c r="D44" s="438"/>
      <c r="E44" s="438"/>
      <c r="F44" s="438"/>
      <c r="G44" s="438"/>
      <c r="H44" s="438"/>
      <c r="I44" s="438"/>
      <c r="J44" s="438"/>
      <c r="K44" s="438"/>
      <c r="L44" s="438"/>
      <c r="M44" s="438"/>
      <c r="N44" s="438"/>
      <c r="O44" s="438"/>
      <c r="P44" s="438"/>
      <c r="Q44" s="438"/>
      <c r="R44" s="438"/>
      <c r="S44" s="438"/>
      <c r="T44" s="438"/>
      <c r="U44" s="438"/>
      <c r="V44" s="438"/>
      <c r="W44" s="438"/>
      <c r="X44" s="438"/>
      <c r="Y44" s="438"/>
      <c r="Z44" s="438"/>
      <c r="AA44" s="438"/>
      <c r="AB44" s="438"/>
      <c r="AC44" s="438"/>
      <c r="AD44" s="438"/>
      <c r="AE44" s="438"/>
      <c r="AF44" s="438"/>
      <c r="AG44" s="438"/>
      <c r="AH44" s="438"/>
      <c r="AI44" s="438"/>
      <c r="AJ44" s="438"/>
      <c r="AK44" s="438"/>
      <c r="AL44" s="438"/>
      <c r="AM44" s="438"/>
      <c r="AN44" s="438"/>
      <c r="AO44" s="438"/>
      <c r="AP44" s="438"/>
      <c r="AQ44" s="438"/>
      <c r="AR44" s="438"/>
      <c r="AS44" s="438"/>
      <c r="AT44" s="438"/>
      <c r="AU44" s="438"/>
      <c r="AV44" s="438"/>
      <c r="AW44" s="438"/>
      <c r="AX44" s="438"/>
      <c r="AY44" s="438"/>
      <c r="AZ44" s="438"/>
      <c r="BA44" s="438"/>
      <c r="BB44" s="438"/>
      <c r="BC44" s="438"/>
      <c r="BD44" s="438"/>
    </row>
    <row r="45" spans="1:56">
      <c r="A45" s="438"/>
      <c r="B45" s="438"/>
      <c r="C45" s="438"/>
      <c r="D45" s="438"/>
      <c r="E45" s="438"/>
      <c r="F45" s="438"/>
      <c r="G45" s="438"/>
      <c r="H45" s="438"/>
      <c r="I45" s="438"/>
      <c r="J45" s="438"/>
      <c r="K45" s="438"/>
      <c r="L45" s="438"/>
      <c r="M45" s="438"/>
      <c r="N45" s="438"/>
      <c r="O45" s="438"/>
      <c r="P45" s="438"/>
      <c r="Q45" s="438"/>
      <c r="R45" s="438"/>
      <c r="S45" s="438"/>
      <c r="T45" s="438"/>
      <c r="U45" s="438"/>
      <c r="V45" s="438"/>
      <c r="W45" s="438"/>
      <c r="X45" s="438"/>
      <c r="Y45" s="438"/>
      <c r="Z45" s="438"/>
      <c r="AA45" s="438"/>
      <c r="AB45" s="438"/>
      <c r="AC45" s="438"/>
      <c r="AD45" s="438"/>
      <c r="AE45" s="438"/>
      <c r="AF45" s="438"/>
      <c r="AG45" s="438"/>
      <c r="AH45" s="438"/>
      <c r="AI45" s="438"/>
      <c r="AJ45" s="438"/>
      <c r="AK45" s="438"/>
      <c r="AL45" s="438"/>
      <c r="AM45" s="438"/>
      <c r="AN45" s="438"/>
      <c r="AO45" s="438"/>
      <c r="AP45" s="438"/>
      <c r="AQ45" s="438"/>
      <c r="AR45" s="438"/>
      <c r="AS45" s="438"/>
      <c r="AT45" s="438"/>
      <c r="AU45" s="438"/>
      <c r="AV45" s="438"/>
      <c r="AW45" s="438"/>
      <c r="AX45" s="438"/>
      <c r="AY45" s="438"/>
      <c r="AZ45" s="438"/>
      <c r="BA45" s="438"/>
      <c r="BB45" s="438"/>
      <c r="BC45" s="438"/>
      <c r="BD45" s="438"/>
    </row>
    <row r="46" spans="1:56">
      <c r="A46" s="438"/>
      <c r="B46" s="438"/>
      <c r="C46" s="438"/>
      <c r="D46" s="438"/>
      <c r="E46" s="438"/>
      <c r="F46" s="438"/>
      <c r="G46" s="438"/>
      <c r="H46" s="438"/>
      <c r="I46" s="438"/>
      <c r="J46" s="438"/>
      <c r="K46" s="438"/>
      <c r="L46" s="438"/>
      <c r="M46" s="438"/>
      <c r="N46" s="438"/>
      <c r="O46" s="438"/>
      <c r="P46" s="438"/>
      <c r="Q46" s="438"/>
      <c r="R46" s="438"/>
      <c r="S46" s="438"/>
      <c r="T46" s="438"/>
      <c r="U46" s="438"/>
      <c r="V46" s="438"/>
      <c r="W46" s="438"/>
      <c r="X46" s="438"/>
      <c r="Y46" s="438"/>
      <c r="Z46" s="438"/>
      <c r="AA46" s="438"/>
      <c r="AB46" s="438"/>
      <c r="AC46" s="438"/>
      <c r="AD46" s="438"/>
      <c r="AE46" s="438"/>
      <c r="AF46" s="438"/>
      <c r="AG46" s="438"/>
      <c r="AH46" s="438"/>
      <c r="AI46" s="438"/>
      <c r="AJ46" s="438"/>
      <c r="AK46" s="438"/>
      <c r="AL46" s="438"/>
      <c r="AM46" s="438"/>
      <c r="AN46" s="438"/>
      <c r="AO46" s="438"/>
      <c r="AP46" s="438"/>
      <c r="AQ46" s="438"/>
      <c r="AR46" s="438"/>
      <c r="AS46" s="438"/>
      <c r="AT46" s="438"/>
      <c r="AU46" s="438"/>
      <c r="AV46" s="438"/>
      <c r="AW46" s="438"/>
      <c r="AX46" s="438"/>
      <c r="AY46" s="438"/>
      <c r="AZ46" s="438"/>
      <c r="BA46" s="438"/>
      <c r="BB46" s="438"/>
      <c r="BC46" s="438"/>
      <c r="BD46" s="438"/>
    </row>
    <row r="47" spans="1:56">
      <c r="A47" s="438"/>
      <c r="B47" s="438"/>
      <c r="C47" s="438"/>
      <c r="D47" s="438"/>
      <c r="E47" s="438"/>
      <c r="F47" s="438"/>
      <c r="G47" s="438"/>
      <c r="H47" s="438"/>
      <c r="I47" s="438"/>
      <c r="J47" s="438"/>
      <c r="K47" s="438"/>
      <c r="L47" s="438"/>
      <c r="M47" s="438"/>
      <c r="N47" s="438"/>
      <c r="O47" s="438"/>
      <c r="P47" s="438"/>
      <c r="Q47" s="438"/>
      <c r="R47" s="438"/>
      <c r="S47" s="438"/>
      <c r="T47" s="438"/>
      <c r="U47" s="438"/>
      <c r="V47" s="438"/>
      <c r="W47" s="438"/>
      <c r="X47" s="438"/>
      <c r="Y47" s="438"/>
      <c r="Z47" s="438"/>
      <c r="AA47" s="438"/>
      <c r="AB47" s="438"/>
      <c r="AC47" s="438"/>
      <c r="AD47" s="438"/>
      <c r="AE47" s="438"/>
      <c r="AF47" s="438"/>
      <c r="AG47" s="438"/>
      <c r="AH47" s="438"/>
      <c r="AI47" s="438"/>
      <c r="AJ47" s="438"/>
      <c r="AK47" s="438"/>
      <c r="AL47" s="438"/>
      <c r="AM47" s="438"/>
      <c r="AN47" s="438"/>
      <c r="AO47" s="438"/>
      <c r="AP47" s="438"/>
      <c r="AQ47" s="438"/>
      <c r="AR47" s="438"/>
      <c r="AS47" s="438"/>
      <c r="AT47" s="438"/>
      <c r="AU47" s="438"/>
      <c r="AV47" s="438"/>
      <c r="AW47" s="438"/>
      <c r="AX47" s="438"/>
      <c r="AY47" s="438"/>
      <c r="AZ47" s="438"/>
      <c r="BA47" s="438"/>
      <c r="BB47" s="438"/>
      <c r="BC47" s="438"/>
      <c r="BD47" s="438"/>
    </row>
    <row r="48" spans="1:56">
      <c r="A48" s="438"/>
      <c r="B48" s="438"/>
      <c r="C48" s="438"/>
      <c r="D48" s="438"/>
      <c r="E48" s="438"/>
      <c r="F48" s="438"/>
      <c r="G48" s="438"/>
      <c r="H48" s="438"/>
      <c r="I48" s="438"/>
      <c r="J48" s="438"/>
      <c r="K48" s="438"/>
      <c r="L48" s="438"/>
      <c r="M48" s="438"/>
      <c r="N48" s="438"/>
      <c r="O48" s="438"/>
      <c r="P48" s="438"/>
      <c r="Q48" s="438"/>
      <c r="R48" s="438"/>
      <c r="S48" s="438"/>
      <c r="T48" s="438"/>
      <c r="U48" s="438"/>
      <c r="V48" s="438"/>
      <c r="W48" s="438"/>
      <c r="X48" s="438"/>
      <c r="Y48" s="438"/>
      <c r="Z48" s="438"/>
      <c r="AA48" s="438"/>
      <c r="AB48" s="438"/>
      <c r="AC48" s="438"/>
      <c r="AD48" s="438"/>
      <c r="AE48" s="438"/>
      <c r="AF48" s="438"/>
      <c r="AG48" s="438"/>
      <c r="AH48" s="438"/>
      <c r="AI48" s="438"/>
      <c r="AJ48" s="438"/>
      <c r="AK48" s="438"/>
      <c r="AL48" s="438"/>
      <c r="AM48" s="438"/>
      <c r="AN48" s="438"/>
      <c r="AO48" s="438"/>
      <c r="AP48" s="438"/>
      <c r="AQ48" s="438"/>
      <c r="AR48" s="438"/>
      <c r="AS48" s="438"/>
      <c r="AT48" s="438"/>
      <c r="AU48" s="438"/>
      <c r="AV48" s="438"/>
      <c r="AW48" s="438"/>
      <c r="AX48" s="438"/>
      <c r="AY48" s="438"/>
      <c r="AZ48" s="438"/>
      <c r="BA48" s="438"/>
      <c r="BB48" s="438"/>
      <c r="BC48" s="438"/>
      <c r="BD48" s="438"/>
    </row>
    <row r="49" spans="1:56">
      <c r="A49" s="438"/>
      <c r="B49" s="438"/>
      <c r="C49" s="438"/>
      <c r="D49" s="438"/>
      <c r="E49" s="438"/>
      <c r="F49" s="438"/>
      <c r="G49" s="438"/>
      <c r="H49" s="438"/>
      <c r="I49" s="438"/>
      <c r="J49" s="438"/>
      <c r="K49" s="438"/>
      <c r="L49" s="438"/>
      <c r="M49" s="438"/>
      <c r="N49" s="438"/>
      <c r="O49" s="438"/>
      <c r="P49" s="438"/>
      <c r="Q49" s="438"/>
      <c r="R49" s="438"/>
      <c r="S49" s="438"/>
      <c r="T49" s="438"/>
      <c r="U49" s="438"/>
      <c r="V49" s="438"/>
      <c r="W49" s="438"/>
      <c r="X49" s="438"/>
      <c r="Y49" s="438"/>
      <c r="Z49" s="438"/>
      <c r="AA49" s="438"/>
      <c r="AB49" s="438"/>
      <c r="AC49" s="438"/>
      <c r="AD49" s="438"/>
      <c r="AE49" s="438"/>
      <c r="AF49" s="438"/>
      <c r="AG49" s="438"/>
      <c r="AH49" s="438"/>
      <c r="AI49" s="438"/>
      <c r="AJ49" s="438"/>
      <c r="AK49" s="438"/>
      <c r="AL49" s="438"/>
      <c r="AM49" s="438"/>
      <c r="AN49" s="438"/>
      <c r="AO49" s="438"/>
      <c r="AP49" s="438"/>
      <c r="AQ49" s="438"/>
      <c r="AR49" s="438"/>
      <c r="AS49" s="438"/>
      <c r="AT49" s="438"/>
      <c r="AU49" s="438"/>
      <c r="AV49" s="438"/>
      <c r="AW49" s="438"/>
      <c r="AX49" s="438"/>
      <c r="AY49" s="438"/>
      <c r="AZ49" s="438"/>
      <c r="BA49" s="438"/>
      <c r="BB49" s="438"/>
      <c r="BC49" s="438"/>
      <c r="BD49" s="438"/>
    </row>
    <row r="50" spans="1:56">
      <c r="A50" s="438"/>
      <c r="B50" s="438"/>
      <c r="C50" s="438"/>
      <c r="D50" s="438"/>
      <c r="E50" s="438"/>
      <c r="F50" s="438"/>
      <c r="G50" s="438"/>
      <c r="H50" s="438"/>
      <c r="I50" s="438"/>
      <c r="J50" s="438"/>
      <c r="K50" s="438"/>
      <c r="L50" s="438"/>
      <c r="M50" s="438"/>
      <c r="N50" s="438"/>
      <c r="O50" s="438"/>
      <c r="P50" s="438"/>
      <c r="Q50" s="438"/>
      <c r="R50" s="438"/>
      <c r="S50" s="438"/>
      <c r="T50" s="438"/>
      <c r="U50" s="438"/>
      <c r="V50" s="438"/>
      <c r="W50" s="438"/>
      <c r="X50" s="438"/>
      <c r="Y50" s="438"/>
      <c r="Z50" s="438"/>
      <c r="AA50" s="438"/>
      <c r="AB50" s="438"/>
      <c r="AC50" s="438"/>
      <c r="AD50" s="438"/>
      <c r="AE50" s="438"/>
      <c r="AF50" s="438"/>
      <c r="AG50" s="438"/>
      <c r="AH50" s="438"/>
      <c r="AI50" s="438"/>
      <c r="AJ50" s="438"/>
      <c r="AK50" s="438"/>
      <c r="AL50" s="438"/>
      <c r="AM50" s="438"/>
      <c r="AN50" s="438"/>
      <c r="AO50" s="438"/>
      <c r="AP50" s="438"/>
      <c r="AQ50" s="438"/>
      <c r="AR50" s="438"/>
      <c r="AS50" s="438"/>
      <c r="AT50" s="438"/>
      <c r="AU50" s="438"/>
      <c r="AV50" s="438"/>
      <c r="AW50" s="438"/>
      <c r="AX50" s="438"/>
      <c r="AY50" s="438"/>
      <c r="AZ50" s="438"/>
      <c r="BA50" s="438"/>
      <c r="BB50" s="438"/>
      <c r="BC50" s="438"/>
      <c r="BD50" s="438"/>
    </row>
    <row r="51" spans="1:56">
      <c r="A51" s="438"/>
      <c r="B51" s="438"/>
      <c r="C51" s="438"/>
      <c r="D51" s="438"/>
      <c r="E51" s="438"/>
      <c r="F51" s="438"/>
      <c r="G51" s="438"/>
      <c r="H51" s="438"/>
      <c r="I51" s="438"/>
      <c r="J51" s="438"/>
      <c r="K51" s="438"/>
      <c r="L51" s="438"/>
      <c r="M51" s="438"/>
      <c r="N51" s="438"/>
      <c r="O51" s="438"/>
      <c r="P51" s="438"/>
      <c r="Q51" s="438"/>
      <c r="R51" s="438"/>
      <c r="S51" s="438"/>
      <c r="T51" s="438"/>
      <c r="U51" s="438"/>
      <c r="V51" s="438"/>
      <c r="W51" s="438"/>
      <c r="X51" s="438"/>
      <c r="Y51" s="438"/>
      <c r="Z51" s="438"/>
      <c r="AA51" s="438"/>
      <c r="AB51" s="438"/>
      <c r="AC51" s="438"/>
      <c r="AD51" s="438"/>
      <c r="AE51" s="438"/>
      <c r="AF51" s="438"/>
      <c r="AG51" s="438"/>
      <c r="AH51" s="438"/>
      <c r="AI51" s="438"/>
      <c r="AJ51" s="438"/>
      <c r="AK51" s="438"/>
      <c r="AL51" s="438"/>
      <c r="AM51" s="438"/>
      <c r="AN51" s="438"/>
      <c r="AO51" s="438"/>
      <c r="AP51" s="438"/>
      <c r="AQ51" s="438"/>
      <c r="AR51" s="438"/>
      <c r="AS51" s="438"/>
      <c r="AT51" s="438"/>
      <c r="AU51" s="438"/>
      <c r="AV51" s="438"/>
      <c r="AW51" s="438"/>
      <c r="AX51" s="438"/>
      <c r="AY51" s="438"/>
      <c r="AZ51" s="438"/>
      <c r="BA51" s="438"/>
      <c r="BB51" s="438"/>
      <c r="BC51" s="438"/>
      <c r="BD51" s="438"/>
    </row>
    <row r="52" spans="1:56">
      <c r="A52" s="438"/>
      <c r="B52" s="438"/>
      <c r="C52" s="438"/>
      <c r="D52" s="438"/>
      <c r="E52" s="438"/>
      <c r="F52" s="438"/>
      <c r="G52" s="438"/>
      <c r="H52" s="438"/>
      <c r="I52" s="438"/>
      <c r="J52" s="438"/>
      <c r="K52" s="438"/>
      <c r="L52" s="438"/>
      <c r="M52" s="438"/>
      <c r="N52" s="438"/>
      <c r="O52" s="438"/>
      <c r="P52" s="438"/>
      <c r="Q52" s="438"/>
      <c r="R52" s="438"/>
      <c r="S52" s="438"/>
      <c r="T52" s="438"/>
      <c r="U52" s="438"/>
      <c r="V52" s="438"/>
      <c r="W52" s="438"/>
      <c r="X52" s="438"/>
      <c r="Y52" s="438"/>
      <c r="Z52" s="438"/>
      <c r="AA52" s="438"/>
      <c r="AB52" s="438"/>
      <c r="AC52" s="438"/>
      <c r="AD52" s="438"/>
      <c r="AE52" s="438"/>
      <c r="AF52" s="438"/>
      <c r="AG52" s="438"/>
      <c r="AH52" s="438"/>
      <c r="AI52" s="438"/>
      <c r="AJ52" s="438"/>
      <c r="AK52" s="438"/>
      <c r="AL52" s="438"/>
      <c r="AM52" s="438"/>
      <c r="AN52" s="438"/>
      <c r="AO52" s="438"/>
      <c r="AP52" s="438"/>
      <c r="AQ52" s="438"/>
      <c r="AR52" s="438"/>
      <c r="AS52" s="438"/>
      <c r="AT52" s="438"/>
      <c r="AU52" s="438"/>
      <c r="AV52" s="438"/>
      <c r="AW52" s="438"/>
      <c r="AX52" s="438"/>
      <c r="AY52" s="438"/>
      <c r="AZ52" s="438"/>
      <c r="BA52" s="438"/>
      <c r="BB52" s="438"/>
      <c r="BC52" s="438"/>
      <c r="BD52" s="438"/>
    </row>
    <row r="53" spans="1:56">
      <c r="A53" s="438"/>
      <c r="B53" s="438"/>
      <c r="C53" s="438"/>
      <c r="D53" s="438"/>
      <c r="E53" s="438"/>
      <c r="F53" s="438"/>
      <c r="G53" s="438"/>
      <c r="H53" s="438"/>
      <c r="I53" s="438"/>
      <c r="J53" s="438"/>
      <c r="K53" s="438"/>
      <c r="L53" s="438"/>
      <c r="M53" s="438"/>
      <c r="N53" s="438"/>
      <c r="O53" s="438"/>
      <c r="P53" s="438"/>
      <c r="Q53" s="438"/>
      <c r="R53" s="438"/>
      <c r="S53" s="438"/>
      <c r="T53" s="438"/>
      <c r="U53" s="438"/>
      <c r="V53" s="438"/>
      <c r="W53" s="438"/>
      <c r="X53" s="438"/>
      <c r="Y53" s="438"/>
      <c r="Z53" s="438"/>
      <c r="AA53" s="438"/>
      <c r="AB53" s="438"/>
      <c r="AC53" s="438"/>
      <c r="AD53" s="438"/>
      <c r="AE53" s="438"/>
      <c r="AF53" s="438"/>
      <c r="AG53" s="438"/>
      <c r="AH53" s="438"/>
      <c r="AI53" s="438"/>
      <c r="AJ53" s="438"/>
      <c r="AK53" s="438"/>
      <c r="AL53" s="438"/>
      <c r="AM53" s="438"/>
      <c r="AN53" s="438"/>
      <c r="AO53" s="438"/>
      <c r="AP53" s="438"/>
      <c r="AQ53" s="438"/>
      <c r="AR53" s="438"/>
      <c r="AS53" s="438"/>
      <c r="AT53" s="438"/>
      <c r="AU53" s="438"/>
      <c r="AV53" s="438"/>
      <c r="AW53" s="438"/>
      <c r="AX53" s="438"/>
      <c r="AY53" s="438"/>
      <c r="AZ53" s="438"/>
      <c r="BA53" s="438"/>
      <c r="BB53" s="438"/>
      <c r="BC53" s="438"/>
      <c r="BD53" s="438"/>
    </row>
    <row r="54" spans="1:56">
      <c r="A54" s="438"/>
      <c r="B54" s="438"/>
      <c r="C54" s="438"/>
      <c r="D54" s="438"/>
      <c r="E54" s="438"/>
      <c r="F54" s="438"/>
      <c r="G54" s="438"/>
      <c r="H54" s="438"/>
      <c r="I54" s="438"/>
      <c r="J54" s="438"/>
      <c r="K54" s="438"/>
      <c r="L54" s="438"/>
      <c r="M54" s="438"/>
      <c r="N54" s="438"/>
      <c r="O54" s="438"/>
      <c r="P54" s="438"/>
      <c r="Q54" s="438"/>
      <c r="R54" s="438"/>
      <c r="S54" s="438"/>
      <c r="T54" s="438"/>
      <c r="U54" s="438"/>
      <c r="V54" s="438"/>
      <c r="W54" s="438"/>
      <c r="X54" s="438"/>
      <c r="Y54" s="438"/>
      <c r="Z54" s="438"/>
      <c r="AA54" s="438"/>
      <c r="AB54" s="438"/>
      <c r="AC54" s="438"/>
      <c r="AD54" s="438"/>
      <c r="AE54" s="438"/>
      <c r="AF54" s="438"/>
      <c r="AG54" s="438"/>
      <c r="AH54" s="438"/>
      <c r="AI54" s="438"/>
      <c r="AJ54" s="438"/>
      <c r="AK54" s="438"/>
      <c r="AL54" s="438"/>
      <c r="AM54" s="438"/>
      <c r="AN54" s="438"/>
      <c r="AO54" s="438"/>
      <c r="AP54" s="438"/>
      <c r="AQ54" s="438"/>
      <c r="AR54" s="438"/>
      <c r="AS54" s="438"/>
      <c r="AT54" s="438"/>
      <c r="AU54" s="438"/>
      <c r="AV54" s="438"/>
      <c r="AW54" s="438"/>
      <c r="AX54" s="438"/>
      <c r="AY54" s="438"/>
      <c r="AZ54" s="438"/>
      <c r="BA54" s="438"/>
      <c r="BB54" s="438"/>
      <c r="BC54" s="438"/>
      <c r="BD54" s="438"/>
    </row>
    <row r="55" spans="1:56">
      <c r="A55" s="438"/>
      <c r="B55" s="438"/>
      <c r="C55" s="438"/>
      <c r="D55" s="438"/>
      <c r="E55" s="438"/>
      <c r="F55" s="438"/>
      <c r="G55" s="438"/>
      <c r="H55" s="438"/>
      <c r="I55" s="438"/>
      <c r="J55" s="438"/>
      <c r="K55" s="438"/>
      <c r="L55" s="438"/>
      <c r="M55" s="438"/>
      <c r="N55" s="438"/>
      <c r="O55" s="438"/>
      <c r="P55" s="438"/>
      <c r="Q55" s="438"/>
      <c r="R55" s="438"/>
      <c r="S55" s="438"/>
      <c r="T55" s="438"/>
      <c r="U55" s="438"/>
      <c r="V55" s="438"/>
      <c r="W55" s="438"/>
      <c r="X55" s="438"/>
      <c r="Y55" s="438"/>
      <c r="Z55" s="438"/>
      <c r="AA55" s="438"/>
      <c r="AB55" s="438"/>
      <c r="AC55" s="438"/>
      <c r="AD55" s="438"/>
      <c r="AE55" s="438"/>
      <c r="AF55" s="438"/>
      <c r="AG55" s="438"/>
      <c r="AH55" s="438"/>
      <c r="AI55" s="438"/>
      <c r="AJ55" s="438"/>
      <c r="AK55" s="438"/>
      <c r="AL55" s="438"/>
      <c r="AM55" s="438"/>
      <c r="AN55" s="438"/>
      <c r="AO55" s="438"/>
      <c r="AP55" s="438"/>
      <c r="AQ55" s="438"/>
      <c r="AR55" s="438"/>
      <c r="AS55" s="438"/>
      <c r="AT55" s="438"/>
      <c r="AU55" s="438"/>
      <c r="AV55" s="438"/>
      <c r="AW55" s="438"/>
      <c r="AX55" s="438"/>
      <c r="AY55" s="438"/>
      <c r="AZ55" s="438"/>
      <c r="BA55" s="438"/>
      <c r="BB55" s="438"/>
      <c r="BC55" s="438"/>
      <c r="BD55" s="438"/>
    </row>
    <row r="56" spans="1:56">
      <c r="A56" s="438"/>
      <c r="B56" s="438"/>
      <c r="C56" s="438"/>
      <c r="D56" s="438"/>
      <c r="E56" s="438"/>
      <c r="F56" s="438"/>
      <c r="G56" s="438"/>
      <c r="H56" s="438"/>
      <c r="I56" s="438"/>
      <c r="J56" s="438"/>
      <c r="K56" s="438"/>
      <c r="L56" s="438"/>
      <c r="M56" s="438"/>
      <c r="N56" s="438"/>
      <c r="O56" s="438"/>
      <c r="P56" s="438"/>
      <c r="Q56" s="438"/>
      <c r="R56" s="438"/>
      <c r="S56" s="438"/>
      <c r="T56" s="438"/>
      <c r="U56" s="438"/>
      <c r="V56" s="438"/>
      <c r="W56" s="438"/>
      <c r="X56" s="438"/>
      <c r="Y56" s="438"/>
      <c r="Z56" s="438"/>
      <c r="AA56" s="438"/>
      <c r="AB56" s="438"/>
      <c r="AC56" s="438"/>
      <c r="AD56" s="438"/>
      <c r="AE56" s="438"/>
      <c r="AF56" s="438"/>
      <c r="AG56" s="438"/>
      <c r="AH56" s="438"/>
      <c r="AI56" s="438"/>
      <c r="AJ56" s="438"/>
      <c r="AK56" s="438"/>
      <c r="AL56" s="438"/>
      <c r="AM56" s="438"/>
      <c r="AN56" s="438"/>
      <c r="AO56" s="438"/>
      <c r="AP56" s="438"/>
      <c r="AQ56" s="438"/>
      <c r="AR56" s="438"/>
      <c r="AS56" s="438"/>
      <c r="AT56" s="438"/>
      <c r="AU56" s="438"/>
      <c r="AV56" s="438"/>
      <c r="AW56" s="438"/>
      <c r="AX56" s="438"/>
      <c r="AY56" s="438"/>
      <c r="AZ56" s="438"/>
      <c r="BA56" s="438"/>
      <c r="BB56" s="438"/>
      <c r="BC56" s="438"/>
      <c r="BD56" s="438"/>
    </row>
    <row r="57" spans="1:56">
      <c r="A57" s="438"/>
      <c r="B57" s="438"/>
      <c r="C57" s="438"/>
      <c r="D57" s="438"/>
      <c r="E57" s="438"/>
      <c r="F57" s="438"/>
      <c r="G57" s="438"/>
      <c r="H57" s="438"/>
      <c r="I57" s="438"/>
      <c r="J57" s="438"/>
      <c r="K57" s="438"/>
      <c r="L57" s="438"/>
      <c r="M57" s="438"/>
      <c r="N57" s="438"/>
      <c r="O57" s="438"/>
      <c r="P57" s="438"/>
      <c r="Q57" s="438"/>
      <c r="R57" s="438"/>
      <c r="S57" s="438"/>
      <c r="T57" s="438"/>
      <c r="U57" s="438"/>
      <c r="V57" s="438"/>
      <c r="W57" s="438"/>
      <c r="X57" s="438"/>
      <c r="Y57" s="438"/>
      <c r="Z57" s="438"/>
      <c r="AA57" s="438"/>
      <c r="AB57" s="438"/>
      <c r="AC57" s="438"/>
      <c r="AD57" s="438"/>
      <c r="AE57" s="438"/>
      <c r="AF57" s="438"/>
      <c r="AG57" s="438"/>
      <c r="AH57" s="438"/>
      <c r="AI57" s="438"/>
      <c r="AJ57" s="438"/>
      <c r="AK57" s="438"/>
      <c r="AL57" s="438"/>
      <c r="AM57" s="438"/>
      <c r="AN57" s="438"/>
      <c r="AO57" s="438"/>
      <c r="AP57" s="438"/>
      <c r="AQ57" s="438"/>
      <c r="AR57" s="438"/>
      <c r="AS57" s="438"/>
      <c r="AT57" s="438"/>
      <c r="AU57" s="438"/>
      <c r="AV57" s="438"/>
      <c r="AW57" s="438"/>
      <c r="AX57" s="438"/>
      <c r="AY57" s="438"/>
      <c r="AZ57" s="438"/>
      <c r="BA57" s="438"/>
      <c r="BB57" s="438"/>
      <c r="BC57" s="438"/>
      <c r="BD57" s="438"/>
    </row>
    <row r="58" spans="1:56">
      <c r="A58" s="438"/>
      <c r="B58" s="438"/>
      <c r="C58" s="438"/>
      <c r="D58" s="438"/>
      <c r="E58" s="438"/>
      <c r="F58" s="438"/>
      <c r="G58" s="438"/>
      <c r="H58" s="438"/>
      <c r="I58" s="438"/>
      <c r="J58" s="438"/>
      <c r="K58" s="438"/>
      <c r="L58" s="438"/>
      <c r="M58" s="438"/>
      <c r="N58" s="438"/>
      <c r="O58" s="438"/>
      <c r="P58" s="438"/>
      <c r="Q58" s="438"/>
      <c r="R58" s="438"/>
      <c r="S58" s="438"/>
      <c r="T58" s="438"/>
      <c r="U58" s="438"/>
      <c r="V58" s="438"/>
      <c r="W58" s="438"/>
      <c r="X58" s="438"/>
      <c r="Y58" s="438"/>
      <c r="Z58" s="438"/>
      <c r="AA58" s="438"/>
      <c r="AB58" s="438"/>
      <c r="AC58" s="438"/>
      <c r="AD58" s="438"/>
      <c r="AE58" s="438"/>
      <c r="AF58" s="438"/>
      <c r="AG58" s="438"/>
      <c r="AH58" s="438"/>
      <c r="AI58" s="438"/>
      <c r="AJ58" s="438"/>
      <c r="AK58" s="438"/>
      <c r="AL58" s="438"/>
      <c r="AM58" s="438"/>
      <c r="AN58" s="438"/>
      <c r="AO58" s="438"/>
      <c r="AP58" s="438"/>
      <c r="AQ58" s="438"/>
      <c r="AR58" s="438"/>
      <c r="AS58" s="438"/>
      <c r="AT58" s="438"/>
      <c r="AU58" s="438"/>
      <c r="AV58" s="438"/>
      <c r="AW58" s="438"/>
      <c r="AX58" s="438"/>
      <c r="AY58" s="438"/>
      <c r="AZ58" s="438"/>
      <c r="BA58" s="438"/>
      <c r="BB58" s="438"/>
      <c r="BC58" s="438"/>
      <c r="BD58" s="438"/>
    </row>
    <row r="59" spans="1:56">
      <c r="A59" s="438"/>
      <c r="B59" s="438"/>
      <c r="C59" s="438"/>
      <c r="D59" s="438"/>
      <c r="E59" s="438"/>
      <c r="F59" s="438"/>
      <c r="G59" s="438"/>
      <c r="H59" s="438"/>
      <c r="I59" s="438"/>
      <c r="J59" s="438"/>
      <c r="K59" s="438"/>
      <c r="L59" s="438"/>
      <c r="M59" s="438"/>
      <c r="N59" s="438"/>
      <c r="O59" s="438"/>
      <c r="P59" s="438"/>
      <c r="Q59" s="438"/>
      <c r="R59" s="438"/>
      <c r="S59" s="438"/>
      <c r="T59" s="438"/>
      <c r="U59" s="438"/>
      <c r="V59" s="438"/>
      <c r="W59" s="438"/>
      <c r="X59" s="438"/>
      <c r="Y59" s="438"/>
      <c r="Z59" s="438"/>
      <c r="AA59" s="438"/>
      <c r="AB59" s="438"/>
      <c r="AC59" s="438"/>
      <c r="AD59" s="438"/>
      <c r="AE59" s="438"/>
      <c r="AF59" s="438"/>
      <c r="AG59" s="438"/>
      <c r="AH59" s="438"/>
      <c r="AI59" s="438"/>
      <c r="AJ59" s="438"/>
      <c r="AK59" s="438"/>
      <c r="AL59" s="438"/>
      <c r="AM59" s="438"/>
      <c r="AN59" s="438"/>
      <c r="AO59" s="438"/>
      <c r="AP59" s="438"/>
      <c r="AQ59" s="438"/>
      <c r="AR59" s="438"/>
      <c r="AS59" s="438"/>
      <c r="AT59" s="438"/>
      <c r="AU59" s="438"/>
      <c r="AV59" s="438"/>
      <c r="AW59" s="438"/>
      <c r="AX59" s="438"/>
      <c r="AY59" s="438"/>
      <c r="AZ59" s="438"/>
      <c r="BA59" s="438"/>
      <c r="BB59" s="438"/>
      <c r="BC59" s="438"/>
      <c r="BD59" s="438"/>
    </row>
    <row r="60" spans="1:56">
      <c r="A60" s="438"/>
      <c r="B60" s="438"/>
      <c r="C60" s="438"/>
      <c r="D60" s="438"/>
      <c r="E60" s="438"/>
      <c r="F60" s="438"/>
      <c r="G60" s="438"/>
      <c r="H60" s="438"/>
      <c r="I60" s="438"/>
      <c r="J60" s="438"/>
      <c r="K60" s="438"/>
      <c r="L60" s="438"/>
      <c r="M60" s="438"/>
      <c r="N60" s="438"/>
      <c r="O60" s="438"/>
      <c r="P60" s="438"/>
      <c r="Q60" s="438"/>
      <c r="R60" s="438"/>
      <c r="S60" s="438"/>
      <c r="T60" s="438"/>
      <c r="U60" s="438"/>
      <c r="V60" s="438"/>
      <c r="W60" s="438"/>
      <c r="X60" s="438"/>
      <c r="Y60" s="438"/>
      <c r="Z60" s="438"/>
      <c r="AA60" s="438"/>
      <c r="AB60" s="438"/>
      <c r="AC60" s="438"/>
      <c r="AD60" s="438"/>
      <c r="AE60" s="438"/>
      <c r="AF60" s="438"/>
      <c r="AG60" s="438"/>
      <c r="AH60" s="438"/>
      <c r="AI60" s="438"/>
      <c r="AJ60" s="438"/>
      <c r="AK60" s="438"/>
      <c r="AL60" s="438"/>
      <c r="AM60" s="438"/>
      <c r="AN60" s="438"/>
      <c r="AO60" s="438"/>
      <c r="AP60" s="438"/>
      <c r="AQ60" s="438"/>
      <c r="AR60" s="438"/>
      <c r="AS60" s="438"/>
      <c r="AT60" s="438"/>
      <c r="AU60" s="438"/>
      <c r="AV60" s="438"/>
      <c r="AW60" s="438"/>
      <c r="AX60" s="438"/>
      <c r="AY60" s="438"/>
      <c r="AZ60" s="438"/>
      <c r="BA60" s="438"/>
      <c r="BB60" s="438"/>
      <c r="BC60" s="438"/>
      <c r="BD60" s="438"/>
    </row>
    <row r="61" spans="1:56">
      <c r="A61" s="438"/>
      <c r="B61" s="438"/>
      <c r="C61" s="438"/>
      <c r="D61" s="438"/>
      <c r="E61" s="438"/>
      <c r="F61" s="438"/>
      <c r="G61" s="438"/>
      <c r="H61" s="438"/>
      <c r="I61" s="438"/>
      <c r="J61" s="438"/>
      <c r="K61" s="438"/>
      <c r="L61" s="438"/>
      <c r="M61" s="438"/>
      <c r="N61" s="438"/>
      <c r="O61" s="438"/>
      <c r="P61" s="438"/>
      <c r="Q61" s="438"/>
      <c r="R61" s="438"/>
      <c r="S61" s="438"/>
      <c r="T61" s="438"/>
      <c r="U61" s="438"/>
      <c r="V61" s="438"/>
      <c r="W61" s="438"/>
      <c r="X61" s="438"/>
      <c r="Y61" s="438"/>
      <c r="Z61" s="438"/>
      <c r="AA61" s="438"/>
      <c r="AB61" s="438"/>
      <c r="AC61" s="438"/>
      <c r="AD61" s="438"/>
      <c r="AE61" s="438"/>
      <c r="AF61" s="438"/>
      <c r="AG61" s="438"/>
      <c r="AH61" s="438"/>
      <c r="AI61" s="438"/>
      <c r="AJ61" s="438"/>
      <c r="AK61" s="438"/>
      <c r="AL61" s="438"/>
      <c r="AM61" s="438"/>
      <c r="AN61" s="438"/>
      <c r="AO61" s="438"/>
      <c r="AP61" s="438"/>
      <c r="AQ61" s="438"/>
      <c r="AR61" s="438"/>
      <c r="AS61" s="438"/>
      <c r="AT61" s="438"/>
      <c r="AU61" s="438"/>
      <c r="AV61" s="438"/>
      <c r="AW61" s="438"/>
      <c r="AX61" s="438"/>
      <c r="AY61" s="438"/>
      <c r="AZ61" s="438"/>
      <c r="BA61" s="438"/>
      <c r="BB61" s="438"/>
      <c r="BC61" s="438"/>
      <c r="BD61" s="438"/>
    </row>
    <row r="62" spans="1:56">
      <c r="A62" s="438"/>
      <c r="B62" s="438"/>
      <c r="C62" s="438"/>
      <c r="D62" s="438"/>
      <c r="E62" s="438"/>
      <c r="F62" s="438"/>
      <c r="G62" s="438"/>
      <c r="H62" s="438"/>
      <c r="I62" s="438"/>
      <c r="J62" s="438"/>
      <c r="K62" s="438"/>
      <c r="L62" s="438"/>
      <c r="M62" s="438"/>
      <c r="N62" s="438"/>
      <c r="O62" s="438"/>
      <c r="P62" s="438"/>
      <c r="Q62" s="438"/>
      <c r="R62" s="438"/>
      <c r="S62" s="438"/>
      <c r="T62" s="438"/>
      <c r="U62" s="438"/>
      <c r="V62" s="438"/>
      <c r="W62" s="438"/>
      <c r="X62" s="438"/>
      <c r="Y62" s="438"/>
      <c r="Z62" s="438"/>
      <c r="AA62" s="438"/>
      <c r="AB62" s="438"/>
      <c r="AC62" s="438"/>
      <c r="AD62" s="438"/>
      <c r="AE62" s="438"/>
      <c r="AF62" s="438"/>
      <c r="AG62" s="438"/>
      <c r="AH62" s="438"/>
      <c r="AI62" s="438"/>
      <c r="AJ62" s="438"/>
      <c r="AK62" s="438"/>
      <c r="AL62" s="438"/>
      <c r="AM62" s="438"/>
      <c r="AN62" s="438"/>
      <c r="AO62" s="438"/>
      <c r="AP62" s="438"/>
      <c r="AQ62" s="438"/>
      <c r="AR62" s="438"/>
      <c r="AS62" s="438"/>
      <c r="AT62" s="438"/>
      <c r="AU62" s="438"/>
      <c r="AV62" s="438"/>
      <c r="AW62" s="438"/>
      <c r="AX62" s="438"/>
      <c r="AY62" s="438"/>
      <c r="AZ62" s="438"/>
      <c r="BA62" s="438"/>
      <c r="BB62" s="438"/>
      <c r="BC62" s="438"/>
      <c r="BD62" s="438"/>
    </row>
    <row r="63" spans="1:56">
      <c r="A63" s="438"/>
      <c r="B63" s="438"/>
      <c r="C63" s="438"/>
      <c r="D63" s="438"/>
      <c r="E63" s="438"/>
      <c r="F63" s="438"/>
      <c r="G63" s="438"/>
      <c r="H63" s="438"/>
      <c r="I63" s="438"/>
      <c r="J63" s="438"/>
      <c r="K63" s="438"/>
      <c r="L63" s="438"/>
      <c r="M63" s="438"/>
      <c r="N63" s="438"/>
      <c r="O63" s="438"/>
      <c r="P63" s="438"/>
      <c r="Q63" s="438"/>
      <c r="R63" s="438"/>
      <c r="S63" s="438"/>
      <c r="T63" s="438"/>
      <c r="U63" s="438"/>
      <c r="V63" s="438"/>
      <c r="W63" s="438"/>
      <c r="X63" s="438"/>
      <c r="Y63" s="438"/>
      <c r="Z63" s="438"/>
      <c r="AA63" s="438"/>
      <c r="AB63" s="438"/>
      <c r="AC63" s="438"/>
      <c r="AD63" s="438"/>
      <c r="AE63" s="438"/>
      <c r="AF63" s="438"/>
      <c r="AG63" s="438"/>
      <c r="AH63" s="438"/>
      <c r="AI63" s="438"/>
      <c r="AJ63" s="438"/>
      <c r="AK63" s="438"/>
      <c r="AL63" s="438"/>
      <c r="AM63" s="438"/>
      <c r="AN63" s="438"/>
      <c r="AO63" s="438"/>
      <c r="AP63" s="438"/>
      <c r="AQ63" s="438"/>
      <c r="AR63" s="438"/>
      <c r="AS63" s="438"/>
      <c r="AT63" s="438"/>
      <c r="AU63" s="438"/>
      <c r="AV63" s="438"/>
      <c r="AW63" s="438"/>
      <c r="AX63" s="438"/>
      <c r="AY63" s="438"/>
      <c r="AZ63" s="438"/>
      <c r="BA63" s="438"/>
      <c r="BB63" s="438"/>
      <c r="BC63" s="438"/>
      <c r="BD63" s="438"/>
    </row>
    <row r="64" spans="1:56">
      <c r="A64" s="438"/>
      <c r="B64" s="438"/>
      <c r="C64" s="438"/>
      <c r="D64" s="438"/>
      <c r="E64" s="438"/>
      <c r="F64" s="438"/>
      <c r="G64" s="438"/>
      <c r="H64" s="438"/>
      <c r="I64" s="438"/>
      <c r="J64" s="438"/>
      <c r="K64" s="438"/>
      <c r="L64" s="438"/>
      <c r="M64" s="438"/>
      <c r="N64" s="438"/>
      <c r="O64" s="438"/>
      <c r="P64" s="438"/>
      <c r="Q64" s="438"/>
      <c r="R64" s="438"/>
      <c r="S64" s="438"/>
      <c r="T64" s="438"/>
      <c r="U64" s="438"/>
      <c r="V64" s="438"/>
      <c r="W64" s="438"/>
      <c r="X64" s="438"/>
      <c r="Y64" s="438"/>
      <c r="Z64" s="438"/>
      <c r="AA64" s="438"/>
      <c r="AB64" s="438"/>
      <c r="AC64" s="438"/>
      <c r="AD64" s="438"/>
      <c r="AE64" s="438"/>
      <c r="AF64" s="438"/>
      <c r="AG64" s="438"/>
      <c r="AH64" s="438"/>
      <c r="AI64" s="438"/>
      <c r="AJ64" s="438"/>
      <c r="AK64" s="438"/>
      <c r="AL64" s="438"/>
      <c r="AM64" s="438"/>
      <c r="AN64" s="438"/>
      <c r="AO64" s="438"/>
      <c r="AP64" s="438"/>
      <c r="AQ64" s="438"/>
      <c r="AR64" s="438"/>
      <c r="AS64" s="438"/>
      <c r="AT64" s="438"/>
      <c r="AU64" s="438"/>
      <c r="AV64" s="438"/>
      <c r="AW64" s="438"/>
      <c r="AX64" s="438"/>
      <c r="AY64" s="438"/>
      <c r="AZ64" s="438"/>
      <c r="BA64" s="438"/>
      <c r="BB64" s="438"/>
      <c r="BC64" s="438"/>
      <c r="BD64" s="438"/>
    </row>
    <row r="65" spans="1:56">
      <c r="A65" s="438"/>
      <c r="B65" s="438"/>
      <c r="C65" s="438"/>
      <c r="D65" s="438"/>
      <c r="E65" s="438"/>
      <c r="F65" s="438"/>
      <c r="G65" s="438"/>
      <c r="H65" s="438"/>
      <c r="I65" s="438"/>
      <c r="J65" s="438"/>
      <c r="K65" s="438"/>
      <c r="L65" s="438"/>
      <c r="M65" s="438"/>
      <c r="N65" s="438"/>
      <c r="O65" s="438"/>
      <c r="P65" s="438"/>
      <c r="Q65" s="438"/>
      <c r="R65" s="438"/>
      <c r="S65" s="438"/>
      <c r="T65" s="438"/>
      <c r="U65" s="438"/>
      <c r="V65" s="438"/>
      <c r="W65" s="438"/>
      <c r="X65" s="438"/>
      <c r="Y65" s="438"/>
      <c r="Z65" s="438"/>
      <c r="AA65" s="438"/>
      <c r="AB65" s="438"/>
      <c r="AC65" s="438"/>
      <c r="AD65" s="438"/>
      <c r="AE65" s="438"/>
      <c r="AF65" s="438"/>
      <c r="AG65" s="438"/>
      <c r="AH65" s="438"/>
      <c r="AI65" s="438"/>
      <c r="AJ65" s="438"/>
      <c r="AK65" s="438"/>
      <c r="AL65" s="438"/>
      <c r="AM65" s="438"/>
      <c r="AN65" s="438"/>
      <c r="AO65" s="438"/>
      <c r="AP65" s="438"/>
      <c r="AQ65" s="438"/>
      <c r="AR65" s="438"/>
      <c r="AS65" s="438"/>
      <c r="AT65" s="438"/>
      <c r="AU65" s="438"/>
      <c r="AV65" s="438"/>
      <c r="AW65" s="438"/>
      <c r="AX65" s="438"/>
      <c r="AY65" s="438"/>
      <c r="AZ65" s="438"/>
      <c r="BA65" s="438"/>
      <c r="BB65" s="438"/>
      <c r="BC65" s="438"/>
      <c r="BD65" s="438"/>
    </row>
    <row r="66" spans="1:56">
      <c r="A66" s="438"/>
      <c r="B66" s="438"/>
      <c r="C66" s="438"/>
      <c r="D66" s="438"/>
      <c r="E66" s="438"/>
      <c r="F66" s="438"/>
      <c r="G66" s="438"/>
      <c r="H66" s="438"/>
      <c r="I66" s="438"/>
      <c r="J66" s="438"/>
      <c r="K66" s="438"/>
      <c r="L66" s="438"/>
      <c r="M66" s="438"/>
      <c r="N66" s="438"/>
      <c r="O66" s="438"/>
      <c r="P66" s="438"/>
      <c r="Q66" s="438"/>
      <c r="R66" s="438"/>
      <c r="S66" s="438"/>
      <c r="T66" s="438"/>
      <c r="U66" s="438"/>
      <c r="V66" s="438"/>
      <c r="W66" s="438"/>
      <c r="X66" s="438"/>
      <c r="Y66" s="438"/>
      <c r="Z66" s="438"/>
      <c r="AA66" s="438"/>
      <c r="AB66" s="438"/>
      <c r="AC66" s="438"/>
      <c r="AD66" s="438"/>
      <c r="AE66" s="438"/>
      <c r="AF66" s="438"/>
      <c r="AG66" s="438"/>
      <c r="AH66" s="438"/>
      <c r="AI66" s="438"/>
      <c r="AJ66" s="438"/>
      <c r="AK66" s="438"/>
      <c r="AL66" s="438"/>
      <c r="AM66" s="438"/>
      <c r="AN66" s="438"/>
      <c r="AO66" s="438"/>
      <c r="AP66" s="438"/>
      <c r="AQ66" s="438"/>
      <c r="AR66" s="438"/>
      <c r="AS66" s="438"/>
      <c r="AT66" s="438"/>
      <c r="AU66" s="438"/>
      <c r="AV66" s="438"/>
      <c r="AW66" s="438"/>
      <c r="AX66" s="438"/>
      <c r="AY66" s="438"/>
      <c r="AZ66" s="438"/>
      <c r="BA66" s="438"/>
      <c r="BB66" s="438"/>
      <c r="BC66" s="438"/>
      <c r="BD66" s="438"/>
    </row>
    <row r="67" spans="1:56">
      <c r="A67" s="438"/>
      <c r="B67" s="438"/>
      <c r="C67" s="438"/>
      <c r="D67" s="438"/>
      <c r="E67" s="438"/>
      <c r="F67" s="438"/>
      <c r="G67" s="438"/>
      <c r="H67" s="438"/>
      <c r="I67" s="438"/>
      <c r="J67" s="438"/>
      <c r="K67" s="438"/>
      <c r="L67" s="438"/>
      <c r="M67" s="438"/>
      <c r="N67" s="438"/>
      <c r="O67" s="438"/>
      <c r="P67" s="438"/>
      <c r="Q67" s="438"/>
      <c r="R67" s="438"/>
      <c r="S67" s="438"/>
      <c r="T67" s="438"/>
      <c r="U67" s="438"/>
      <c r="V67" s="438"/>
      <c r="W67" s="438"/>
      <c r="X67" s="438"/>
      <c r="Y67" s="438"/>
      <c r="Z67" s="438"/>
      <c r="AA67" s="438"/>
      <c r="AB67" s="438"/>
      <c r="AC67" s="438"/>
      <c r="AD67" s="438"/>
      <c r="AE67" s="438"/>
      <c r="AF67" s="438"/>
      <c r="AG67" s="438"/>
      <c r="AH67" s="438"/>
      <c r="AI67" s="438"/>
      <c r="AJ67" s="438"/>
      <c r="AK67" s="438"/>
      <c r="AL67" s="438"/>
      <c r="AM67" s="438"/>
      <c r="AN67" s="438"/>
      <c r="AO67" s="438"/>
      <c r="AP67" s="438"/>
      <c r="AQ67" s="438"/>
      <c r="AR67" s="438"/>
      <c r="AS67" s="438"/>
      <c r="AT67" s="438"/>
      <c r="AU67" s="438"/>
      <c r="AV67" s="438"/>
      <c r="AW67" s="438"/>
      <c r="AX67" s="438"/>
      <c r="AY67" s="438"/>
      <c r="AZ67" s="438"/>
      <c r="BA67" s="438"/>
      <c r="BB67" s="438"/>
      <c r="BC67" s="438"/>
      <c r="BD67" s="438"/>
    </row>
    <row r="68" spans="1:56">
      <c r="A68" s="438"/>
      <c r="B68" s="438"/>
      <c r="C68" s="438"/>
      <c r="D68" s="438"/>
      <c r="E68" s="438"/>
      <c r="F68" s="438"/>
      <c r="G68" s="438"/>
      <c r="H68" s="438"/>
      <c r="I68" s="438"/>
      <c r="J68" s="438"/>
      <c r="K68" s="438"/>
      <c r="L68" s="438"/>
      <c r="M68" s="438"/>
      <c r="N68" s="438"/>
      <c r="O68" s="438"/>
      <c r="P68" s="438"/>
      <c r="Q68" s="438"/>
      <c r="R68" s="438"/>
      <c r="S68" s="438"/>
      <c r="T68" s="438"/>
      <c r="U68" s="438"/>
      <c r="V68" s="438"/>
      <c r="W68" s="438"/>
      <c r="X68" s="438"/>
      <c r="Y68" s="438"/>
      <c r="Z68" s="438"/>
      <c r="AA68" s="438"/>
      <c r="AB68" s="438"/>
      <c r="AC68" s="438"/>
      <c r="AD68" s="438"/>
      <c r="AE68" s="438"/>
      <c r="AF68" s="438"/>
      <c r="AG68" s="438"/>
      <c r="AH68" s="438"/>
      <c r="AI68" s="438"/>
      <c r="AJ68" s="438"/>
      <c r="AK68" s="438"/>
      <c r="AL68" s="438"/>
      <c r="AM68" s="438"/>
      <c r="AN68" s="438"/>
      <c r="AO68" s="438"/>
      <c r="AP68" s="438"/>
      <c r="AQ68" s="438"/>
      <c r="AR68" s="438"/>
      <c r="AS68" s="438"/>
      <c r="AT68" s="438"/>
      <c r="AU68" s="438"/>
      <c r="AV68" s="438"/>
      <c r="AW68" s="438"/>
      <c r="AX68" s="438"/>
      <c r="AY68" s="438"/>
      <c r="AZ68" s="438"/>
      <c r="BA68" s="438"/>
      <c r="BB68" s="438"/>
      <c r="BC68" s="438"/>
      <c r="BD68" s="438"/>
    </row>
    <row r="69" spans="1:56">
      <c r="A69" s="438"/>
      <c r="B69" s="438"/>
      <c r="C69" s="438"/>
      <c r="D69" s="438"/>
      <c r="E69" s="438"/>
      <c r="F69" s="438"/>
      <c r="G69" s="438"/>
      <c r="H69" s="438"/>
      <c r="I69" s="438"/>
      <c r="J69" s="438"/>
      <c r="K69" s="438"/>
      <c r="L69" s="438"/>
      <c r="M69" s="438"/>
      <c r="N69" s="438"/>
      <c r="O69" s="438"/>
      <c r="P69" s="438"/>
      <c r="Q69" s="438"/>
      <c r="R69" s="438"/>
      <c r="S69" s="438"/>
      <c r="T69" s="438"/>
      <c r="U69" s="438"/>
      <c r="V69" s="438"/>
      <c r="W69" s="438"/>
      <c r="X69" s="438"/>
      <c r="Y69" s="438"/>
      <c r="Z69" s="438"/>
      <c r="AA69" s="438"/>
      <c r="AB69" s="438"/>
      <c r="AC69" s="438"/>
      <c r="AD69" s="438"/>
      <c r="AE69" s="438"/>
      <c r="AF69" s="438"/>
      <c r="AG69" s="438"/>
      <c r="AH69" s="438"/>
      <c r="AI69" s="438"/>
      <c r="AJ69" s="438"/>
      <c r="AK69" s="438"/>
      <c r="AL69" s="438"/>
      <c r="AM69" s="438"/>
      <c r="AN69" s="438"/>
      <c r="AO69" s="438"/>
      <c r="AP69" s="438"/>
      <c r="AQ69" s="438"/>
      <c r="AR69" s="438"/>
      <c r="AS69" s="438"/>
      <c r="AT69" s="438"/>
      <c r="AU69" s="438"/>
      <c r="AV69" s="438"/>
      <c r="AW69" s="438"/>
      <c r="AX69" s="438"/>
      <c r="AY69" s="438"/>
      <c r="AZ69" s="438"/>
      <c r="BA69" s="438"/>
      <c r="BB69" s="438"/>
      <c r="BC69" s="438"/>
      <c r="BD69" s="438"/>
    </row>
    <row r="70" spans="1:56">
      <c r="A70" s="438"/>
      <c r="B70" s="438"/>
      <c r="C70" s="438"/>
      <c r="D70" s="438"/>
      <c r="E70" s="438"/>
      <c r="F70" s="438"/>
      <c r="G70" s="438"/>
      <c r="H70" s="438"/>
      <c r="I70" s="438"/>
      <c r="J70" s="438"/>
      <c r="K70" s="438"/>
      <c r="L70" s="438"/>
      <c r="M70" s="438"/>
      <c r="N70" s="438"/>
      <c r="O70" s="438"/>
      <c r="P70" s="438"/>
      <c r="Q70" s="438"/>
      <c r="R70" s="438"/>
      <c r="S70" s="438"/>
      <c r="T70" s="438"/>
      <c r="U70" s="438"/>
      <c r="V70" s="438"/>
      <c r="W70" s="438"/>
      <c r="X70" s="438"/>
      <c r="Y70" s="438"/>
      <c r="Z70" s="438"/>
      <c r="AA70" s="438"/>
      <c r="AB70" s="438"/>
      <c r="AC70" s="438"/>
      <c r="AD70" s="438"/>
      <c r="AE70" s="438"/>
      <c r="AF70" s="438"/>
      <c r="AG70" s="438"/>
      <c r="AH70" s="438"/>
      <c r="AI70" s="438"/>
      <c r="AJ70" s="438"/>
      <c r="AK70" s="438"/>
      <c r="AL70" s="438"/>
      <c r="AM70" s="438"/>
      <c r="AN70" s="438"/>
      <c r="AO70" s="438"/>
      <c r="AP70" s="438"/>
      <c r="AQ70" s="438"/>
      <c r="AR70" s="438"/>
      <c r="AS70" s="438"/>
      <c r="AT70" s="438"/>
      <c r="AU70" s="438"/>
      <c r="AV70" s="438"/>
      <c r="AW70" s="438"/>
      <c r="AX70" s="438"/>
      <c r="AY70" s="438"/>
      <c r="AZ70" s="438"/>
      <c r="BA70" s="438"/>
      <c r="BB70" s="438"/>
      <c r="BC70" s="438"/>
      <c r="BD70" s="438"/>
    </row>
    <row r="71" spans="1:56">
      <c r="A71" s="438"/>
      <c r="B71" s="438"/>
      <c r="C71" s="438"/>
      <c r="D71" s="438"/>
      <c r="E71" s="438"/>
      <c r="F71" s="438"/>
      <c r="G71" s="438"/>
      <c r="H71" s="438"/>
      <c r="I71" s="438"/>
      <c r="J71" s="438"/>
      <c r="K71" s="438"/>
      <c r="L71" s="438"/>
      <c r="M71" s="438"/>
      <c r="N71" s="438"/>
      <c r="O71" s="438"/>
      <c r="P71" s="438"/>
      <c r="Q71" s="438"/>
      <c r="R71" s="438"/>
      <c r="S71" s="438"/>
      <c r="T71" s="438"/>
      <c r="U71" s="438"/>
      <c r="V71" s="438"/>
      <c r="W71" s="438"/>
      <c r="X71" s="438"/>
      <c r="Y71" s="438"/>
      <c r="Z71" s="438"/>
      <c r="AA71" s="438"/>
      <c r="AB71" s="438"/>
      <c r="AC71" s="438"/>
      <c r="AD71" s="438"/>
      <c r="AE71" s="438"/>
      <c r="AF71" s="438"/>
      <c r="AG71" s="438"/>
      <c r="AH71" s="438"/>
      <c r="AI71" s="438"/>
      <c r="AJ71" s="438"/>
      <c r="AK71" s="438"/>
      <c r="AL71" s="438"/>
      <c r="AM71" s="438"/>
      <c r="AN71" s="438"/>
      <c r="AO71" s="438"/>
      <c r="AP71" s="438"/>
      <c r="AQ71" s="438"/>
      <c r="AR71" s="438"/>
      <c r="AS71" s="438"/>
      <c r="AT71" s="438"/>
      <c r="AU71" s="438"/>
      <c r="AV71" s="438"/>
      <c r="AW71" s="438"/>
      <c r="AX71" s="438"/>
      <c r="AY71" s="438"/>
      <c r="AZ71" s="438"/>
      <c r="BA71" s="438"/>
      <c r="BB71" s="438"/>
      <c r="BC71" s="438"/>
      <c r="BD71" s="438"/>
    </row>
    <row r="72" spans="1:56">
      <c r="A72" s="438"/>
      <c r="B72" s="438"/>
      <c r="C72" s="438"/>
      <c r="D72" s="438"/>
      <c r="E72" s="438"/>
      <c r="F72" s="438"/>
      <c r="G72" s="438"/>
      <c r="H72" s="438"/>
      <c r="I72" s="438"/>
      <c r="J72" s="438"/>
      <c r="K72" s="438"/>
      <c r="L72" s="438"/>
      <c r="M72" s="438"/>
      <c r="N72" s="438"/>
      <c r="O72" s="438"/>
      <c r="P72" s="438"/>
      <c r="Q72" s="438"/>
      <c r="R72" s="438"/>
      <c r="S72" s="438"/>
      <c r="T72" s="438"/>
      <c r="U72" s="438"/>
      <c r="V72" s="438"/>
      <c r="W72" s="438"/>
      <c r="X72" s="438"/>
      <c r="Y72" s="438"/>
      <c r="Z72" s="438"/>
      <c r="AA72" s="438"/>
      <c r="AB72" s="438"/>
      <c r="AC72" s="438"/>
      <c r="AD72" s="438"/>
      <c r="AE72" s="438"/>
      <c r="AF72" s="438"/>
      <c r="AG72" s="438"/>
      <c r="AH72" s="438"/>
      <c r="AI72" s="438"/>
      <c r="AJ72" s="438"/>
      <c r="AK72" s="438"/>
      <c r="AL72" s="438"/>
      <c r="AM72" s="438"/>
      <c r="AN72" s="438"/>
      <c r="AO72" s="438"/>
      <c r="AP72" s="438"/>
      <c r="AQ72" s="438"/>
      <c r="AR72" s="438"/>
      <c r="AS72" s="438"/>
      <c r="AT72" s="438"/>
      <c r="AU72" s="438"/>
      <c r="AV72" s="438"/>
      <c r="AW72" s="438"/>
      <c r="AX72" s="438"/>
      <c r="AY72" s="438"/>
      <c r="AZ72" s="438"/>
      <c r="BA72" s="438"/>
      <c r="BB72" s="438"/>
      <c r="BC72" s="438"/>
      <c r="BD72" s="438"/>
    </row>
    <row r="73" spans="1:56">
      <c r="A73" s="438"/>
      <c r="B73" s="438"/>
      <c r="C73" s="438"/>
      <c r="D73" s="438"/>
      <c r="E73" s="438"/>
      <c r="F73" s="438"/>
      <c r="G73" s="438"/>
      <c r="H73" s="438"/>
      <c r="I73" s="438"/>
      <c r="J73" s="438"/>
      <c r="K73" s="438"/>
      <c r="L73" s="438"/>
      <c r="M73" s="438"/>
      <c r="N73" s="438"/>
      <c r="O73" s="438"/>
      <c r="P73" s="438"/>
      <c r="Q73" s="438"/>
      <c r="R73" s="438"/>
      <c r="S73" s="438"/>
      <c r="T73" s="438"/>
      <c r="U73" s="438"/>
      <c r="V73" s="438"/>
      <c r="W73" s="438"/>
      <c r="X73" s="438"/>
      <c r="Y73" s="438"/>
      <c r="Z73" s="438"/>
      <c r="AA73" s="438"/>
      <c r="AB73" s="438"/>
      <c r="AC73" s="438"/>
      <c r="AD73" s="438"/>
      <c r="AE73" s="438"/>
      <c r="AF73" s="438"/>
      <c r="AG73" s="438"/>
      <c r="AH73" s="438"/>
      <c r="AI73" s="438"/>
      <c r="AJ73" s="438"/>
      <c r="AK73" s="438"/>
      <c r="AL73" s="438"/>
      <c r="AM73" s="438"/>
      <c r="AN73" s="438"/>
      <c r="AO73" s="438"/>
      <c r="AP73" s="438"/>
      <c r="AQ73" s="438"/>
      <c r="AR73" s="438"/>
      <c r="AS73" s="438"/>
      <c r="AT73" s="438"/>
      <c r="AU73" s="438"/>
      <c r="AV73" s="438"/>
      <c r="AW73" s="438"/>
      <c r="AX73" s="438"/>
      <c r="AY73" s="438"/>
      <c r="AZ73" s="438"/>
      <c r="BA73" s="438"/>
      <c r="BB73" s="438"/>
      <c r="BC73" s="438"/>
      <c r="BD73" s="438"/>
    </row>
    <row r="74" spans="1:56">
      <c r="A74" s="438"/>
      <c r="B74" s="438"/>
      <c r="C74" s="438"/>
      <c r="D74" s="438"/>
      <c r="E74" s="438"/>
      <c r="F74" s="438"/>
      <c r="G74" s="438"/>
      <c r="H74" s="438"/>
      <c r="I74" s="438"/>
      <c r="J74" s="438"/>
      <c r="K74" s="438"/>
      <c r="L74" s="438"/>
      <c r="M74" s="438"/>
      <c r="N74" s="438"/>
      <c r="O74" s="438"/>
      <c r="P74" s="438"/>
      <c r="Q74" s="438"/>
      <c r="R74" s="438"/>
      <c r="S74" s="438"/>
      <c r="T74" s="438"/>
      <c r="U74" s="438"/>
      <c r="V74" s="438"/>
      <c r="W74" s="438"/>
      <c r="X74" s="438"/>
      <c r="Y74" s="438"/>
      <c r="Z74" s="438"/>
      <c r="AA74" s="438"/>
      <c r="AB74" s="438"/>
      <c r="AC74" s="438"/>
      <c r="AD74" s="438"/>
      <c r="AE74" s="438"/>
      <c r="AF74" s="438"/>
      <c r="AG74" s="438"/>
      <c r="AH74" s="438"/>
      <c r="AI74" s="438"/>
      <c r="AJ74" s="438"/>
      <c r="AK74" s="438"/>
      <c r="AL74" s="438"/>
      <c r="AM74" s="438"/>
      <c r="AN74" s="438"/>
      <c r="AO74" s="438"/>
      <c r="AP74" s="438"/>
      <c r="AQ74" s="438"/>
      <c r="AR74" s="438"/>
      <c r="AS74" s="438"/>
      <c r="AT74" s="438"/>
      <c r="AU74" s="438"/>
      <c r="AV74" s="438"/>
      <c r="AW74" s="438"/>
      <c r="AX74" s="438"/>
      <c r="AY74" s="438"/>
      <c r="AZ74" s="438"/>
      <c r="BA74" s="438"/>
      <c r="BB74" s="438"/>
      <c r="BC74" s="438"/>
      <c r="BD74" s="438"/>
    </row>
    <row r="75" spans="1:56">
      <c r="A75" s="438"/>
      <c r="B75" s="438"/>
      <c r="C75" s="438"/>
      <c r="D75" s="438"/>
      <c r="E75" s="438"/>
      <c r="F75" s="438"/>
      <c r="G75" s="438"/>
      <c r="H75" s="438"/>
      <c r="I75" s="438"/>
      <c r="J75" s="438"/>
      <c r="K75" s="438"/>
      <c r="L75" s="438"/>
      <c r="M75" s="438"/>
      <c r="N75" s="438"/>
      <c r="O75" s="438"/>
      <c r="P75" s="438"/>
      <c r="Q75" s="438"/>
      <c r="R75" s="438"/>
      <c r="S75" s="438"/>
      <c r="T75" s="438"/>
      <c r="U75" s="438"/>
      <c r="V75" s="438"/>
      <c r="W75" s="438"/>
      <c r="X75" s="438"/>
      <c r="Y75" s="438"/>
      <c r="Z75" s="438"/>
      <c r="AA75" s="438"/>
      <c r="AB75" s="438"/>
      <c r="AC75" s="438"/>
      <c r="AD75" s="438"/>
      <c r="AE75" s="438"/>
      <c r="AF75" s="438"/>
      <c r="AG75" s="438"/>
      <c r="AH75" s="438"/>
      <c r="AI75" s="438"/>
      <c r="AJ75" s="438"/>
      <c r="AK75" s="438"/>
      <c r="AL75" s="438"/>
      <c r="AM75" s="438"/>
      <c r="AN75" s="438"/>
      <c r="AO75" s="438"/>
      <c r="AP75" s="438"/>
      <c r="AQ75" s="438"/>
      <c r="AR75" s="438"/>
      <c r="AS75" s="438"/>
      <c r="AT75" s="438"/>
      <c r="AU75" s="438"/>
      <c r="AV75" s="438"/>
      <c r="AW75" s="438"/>
      <c r="AX75" s="438"/>
      <c r="AY75" s="438"/>
      <c r="AZ75" s="438"/>
      <c r="BA75" s="438"/>
      <c r="BB75" s="438"/>
      <c r="BC75" s="438"/>
      <c r="BD75" s="438"/>
    </row>
    <row r="76" spans="1:56">
      <c r="A76" s="438"/>
      <c r="B76" s="438"/>
      <c r="C76" s="438"/>
      <c r="D76" s="438"/>
      <c r="E76" s="438"/>
      <c r="F76" s="438"/>
      <c r="G76" s="438"/>
      <c r="H76" s="438"/>
      <c r="I76" s="438"/>
      <c r="J76" s="438"/>
      <c r="K76" s="438"/>
      <c r="L76" s="438"/>
      <c r="M76" s="438"/>
      <c r="N76" s="438"/>
      <c r="O76" s="438"/>
      <c r="P76" s="438"/>
      <c r="Q76" s="438"/>
      <c r="R76" s="438"/>
      <c r="S76" s="438"/>
      <c r="T76" s="438"/>
      <c r="U76" s="438"/>
      <c r="V76" s="438"/>
      <c r="W76" s="438"/>
      <c r="X76" s="438"/>
      <c r="Y76" s="438"/>
      <c r="Z76" s="438"/>
      <c r="AA76" s="438"/>
      <c r="AB76" s="438"/>
      <c r="AC76" s="438"/>
      <c r="AD76" s="438"/>
      <c r="AE76" s="438"/>
      <c r="AF76" s="438"/>
      <c r="AG76" s="438"/>
      <c r="AH76" s="438"/>
      <c r="AI76" s="438"/>
      <c r="AJ76" s="438"/>
      <c r="AK76" s="438"/>
      <c r="AL76" s="438"/>
      <c r="AM76" s="438"/>
      <c r="AN76" s="438"/>
      <c r="AO76" s="438"/>
      <c r="AP76" s="438"/>
      <c r="AQ76" s="438"/>
      <c r="AR76" s="438"/>
      <c r="AS76" s="438"/>
      <c r="AT76" s="438"/>
      <c r="AU76" s="438"/>
      <c r="AV76" s="438"/>
      <c r="AW76" s="438"/>
      <c r="AX76" s="438"/>
      <c r="AY76" s="438"/>
      <c r="AZ76" s="438"/>
      <c r="BA76" s="438"/>
      <c r="BB76" s="438"/>
      <c r="BC76" s="438"/>
      <c r="BD76" s="438"/>
    </row>
    <row r="77" spans="1:56">
      <c r="A77" s="438"/>
      <c r="B77" s="438"/>
      <c r="C77" s="438"/>
      <c r="D77" s="438"/>
      <c r="E77" s="438"/>
      <c r="F77" s="438"/>
      <c r="G77" s="438"/>
      <c r="H77" s="438"/>
      <c r="I77" s="438"/>
      <c r="J77" s="438"/>
      <c r="K77" s="438"/>
      <c r="L77" s="438"/>
      <c r="M77" s="438"/>
      <c r="N77" s="438"/>
      <c r="O77" s="438"/>
      <c r="P77" s="438"/>
      <c r="Q77" s="438"/>
      <c r="R77" s="438"/>
      <c r="S77" s="438"/>
      <c r="T77" s="438"/>
      <c r="U77" s="438"/>
      <c r="V77" s="438"/>
      <c r="W77" s="438"/>
      <c r="X77" s="438"/>
      <c r="Y77" s="438"/>
      <c r="Z77" s="438"/>
      <c r="AA77" s="438"/>
      <c r="AB77" s="438"/>
      <c r="AC77" s="438"/>
      <c r="AD77" s="438"/>
      <c r="AE77" s="438"/>
      <c r="AF77" s="438"/>
      <c r="AG77" s="438"/>
      <c r="AH77" s="438"/>
      <c r="AI77" s="438"/>
      <c r="AJ77" s="438"/>
      <c r="AK77" s="438"/>
      <c r="AL77" s="438"/>
      <c r="AM77" s="438"/>
      <c r="AN77" s="438"/>
      <c r="AO77" s="438"/>
      <c r="AP77" s="438"/>
      <c r="AQ77" s="438"/>
      <c r="AR77" s="438"/>
      <c r="AS77" s="438"/>
      <c r="AT77" s="438"/>
      <c r="AU77" s="438"/>
      <c r="AV77" s="438"/>
      <c r="AW77" s="438"/>
      <c r="AX77" s="438"/>
      <c r="AY77" s="438"/>
      <c r="AZ77" s="438"/>
      <c r="BA77" s="438"/>
      <c r="BB77" s="438"/>
      <c r="BC77" s="438"/>
      <c r="BD77" s="438"/>
    </row>
    <row r="78" spans="1:56">
      <c r="A78" s="438"/>
      <c r="B78" s="438"/>
      <c r="C78" s="438"/>
      <c r="D78" s="438"/>
      <c r="E78" s="438"/>
      <c r="F78" s="438"/>
      <c r="G78" s="438"/>
      <c r="H78" s="438"/>
      <c r="I78" s="438"/>
      <c r="J78" s="438"/>
      <c r="K78" s="438"/>
      <c r="L78" s="438"/>
      <c r="M78" s="438"/>
      <c r="N78" s="438"/>
      <c r="O78" s="438"/>
      <c r="P78" s="438"/>
      <c r="Q78" s="438"/>
      <c r="R78" s="438"/>
      <c r="S78" s="438"/>
      <c r="T78" s="438"/>
      <c r="U78" s="438"/>
      <c r="V78" s="438"/>
      <c r="W78" s="438"/>
      <c r="X78" s="438"/>
      <c r="Y78" s="438"/>
      <c r="Z78" s="438"/>
      <c r="AA78" s="438"/>
      <c r="AB78" s="438"/>
      <c r="AC78" s="438"/>
      <c r="AD78" s="438"/>
      <c r="AE78" s="438"/>
      <c r="AF78" s="438"/>
      <c r="AG78" s="438"/>
      <c r="AH78" s="438"/>
      <c r="AI78" s="438"/>
      <c r="AJ78" s="438"/>
      <c r="AK78" s="438"/>
      <c r="AL78" s="438"/>
      <c r="AM78" s="438"/>
      <c r="AN78" s="438"/>
      <c r="AO78" s="438"/>
      <c r="AP78" s="438"/>
      <c r="AQ78" s="438"/>
      <c r="AR78" s="438"/>
      <c r="AS78" s="438"/>
      <c r="AT78" s="438"/>
      <c r="AU78" s="438"/>
      <c r="AV78" s="438"/>
      <c r="AW78" s="438"/>
      <c r="AX78" s="438"/>
      <c r="AY78" s="438"/>
      <c r="AZ78" s="438"/>
      <c r="BA78" s="438"/>
      <c r="BB78" s="438"/>
      <c r="BC78" s="438"/>
      <c r="BD78" s="438"/>
    </row>
    <row r="79" spans="1:56">
      <c r="A79" s="438"/>
      <c r="B79" s="438"/>
      <c r="C79" s="438"/>
      <c r="D79" s="438"/>
      <c r="E79" s="438"/>
      <c r="F79" s="438"/>
      <c r="G79" s="438"/>
      <c r="H79" s="438"/>
      <c r="I79" s="438"/>
      <c r="J79" s="438"/>
      <c r="K79" s="438"/>
      <c r="L79" s="438"/>
      <c r="M79" s="438"/>
      <c r="N79" s="438"/>
      <c r="O79" s="438"/>
      <c r="P79" s="438"/>
      <c r="Q79" s="438"/>
      <c r="R79" s="438"/>
      <c r="S79" s="438"/>
      <c r="T79" s="438"/>
      <c r="U79" s="438"/>
      <c r="V79" s="438"/>
      <c r="W79" s="438"/>
      <c r="X79" s="438"/>
      <c r="Y79" s="438"/>
      <c r="Z79" s="438"/>
      <c r="AA79" s="438"/>
      <c r="AB79" s="438"/>
      <c r="AC79" s="438"/>
      <c r="AD79" s="438"/>
      <c r="AE79" s="438"/>
      <c r="AF79" s="438"/>
      <c r="AG79" s="438"/>
      <c r="AH79" s="438"/>
      <c r="AI79" s="438"/>
      <c r="AJ79" s="438"/>
      <c r="AK79" s="438"/>
      <c r="AL79" s="438"/>
      <c r="AM79" s="438"/>
      <c r="AN79" s="438"/>
      <c r="AO79" s="438"/>
      <c r="AP79" s="438"/>
      <c r="AQ79" s="438"/>
      <c r="AR79" s="438"/>
      <c r="AS79" s="438"/>
      <c r="AT79" s="438"/>
      <c r="AU79" s="438"/>
      <c r="AV79" s="438"/>
      <c r="AW79" s="438"/>
      <c r="AX79" s="438"/>
      <c r="AY79" s="438"/>
      <c r="AZ79" s="438"/>
      <c r="BA79" s="438"/>
      <c r="BB79" s="438"/>
      <c r="BC79" s="438"/>
      <c r="BD79" s="438"/>
    </row>
    <row r="80" spans="1:56">
      <c r="A80" s="438"/>
      <c r="B80" s="438"/>
      <c r="C80" s="438"/>
      <c r="D80" s="438"/>
      <c r="E80" s="438"/>
      <c r="F80" s="438"/>
      <c r="G80" s="438"/>
      <c r="H80" s="438"/>
      <c r="I80" s="438"/>
      <c r="J80" s="438"/>
      <c r="K80" s="438"/>
      <c r="L80" s="438"/>
      <c r="M80" s="438"/>
      <c r="N80" s="438"/>
      <c r="O80" s="438"/>
      <c r="P80" s="438"/>
      <c r="Q80" s="438"/>
      <c r="R80" s="438"/>
      <c r="S80" s="438"/>
      <c r="T80" s="438"/>
      <c r="U80" s="438"/>
      <c r="V80" s="438"/>
      <c r="W80" s="438"/>
      <c r="X80" s="438"/>
      <c r="Y80" s="438"/>
      <c r="Z80" s="438"/>
      <c r="AA80" s="438"/>
      <c r="AB80" s="438"/>
      <c r="AC80" s="438"/>
      <c r="AD80" s="438"/>
      <c r="AE80" s="438"/>
      <c r="AF80" s="438"/>
      <c r="AG80" s="438"/>
      <c r="AH80" s="438"/>
      <c r="AI80" s="438"/>
      <c r="AJ80" s="438"/>
      <c r="AK80" s="438"/>
      <c r="AL80" s="438"/>
      <c r="AM80" s="438"/>
      <c r="AN80" s="438"/>
      <c r="AO80" s="438"/>
      <c r="AP80" s="438"/>
      <c r="AQ80" s="438"/>
      <c r="AR80" s="438"/>
      <c r="AS80" s="438"/>
      <c r="AT80" s="438"/>
      <c r="AU80" s="438"/>
      <c r="AV80" s="438"/>
      <c r="AW80" s="438"/>
      <c r="AX80" s="438"/>
      <c r="AY80" s="438"/>
      <c r="AZ80" s="438"/>
      <c r="BA80" s="438"/>
      <c r="BB80" s="438"/>
      <c r="BC80" s="438"/>
      <c r="BD80" s="438"/>
    </row>
    <row r="81" spans="1:56">
      <c r="A81" s="438"/>
      <c r="B81" s="438"/>
      <c r="C81" s="438"/>
      <c r="D81" s="438"/>
      <c r="E81" s="438"/>
      <c r="F81" s="438"/>
      <c r="G81" s="438"/>
      <c r="H81" s="438"/>
      <c r="I81" s="438"/>
      <c r="J81" s="438"/>
      <c r="K81" s="438"/>
      <c r="L81" s="438"/>
      <c r="M81" s="438"/>
      <c r="N81" s="438"/>
      <c r="O81" s="438"/>
      <c r="P81" s="438"/>
      <c r="Q81" s="438"/>
      <c r="R81" s="438"/>
      <c r="S81" s="438"/>
      <c r="T81" s="438"/>
      <c r="U81" s="438"/>
      <c r="V81" s="438"/>
      <c r="W81" s="438"/>
      <c r="X81" s="438"/>
      <c r="Y81" s="438"/>
      <c r="Z81" s="438"/>
      <c r="AA81" s="438"/>
      <c r="AB81" s="438"/>
      <c r="AC81" s="438"/>
      <c r="AD81" s="438"/>
      <c r="AE81" s="438"/>
      <c r="AF81" s="438"/>
      <c r="AG81" s="438"/>
      <c r="AH81" s="438"/>
      <c r="AI81" s="438"/>
      <c r="AJ81" s="438"/>
      <c r="AK81" s="438"/>
      <c r="AL81" s="438"/>
      <c r="AM81" s="438"/>
      <c r="AN81" s="438"/>
      <c r="AO81" s="438"/>
      <c r="AP81" s="438"/>
      <c r="AQ81" s="438"/>
      <c r="AR81" s="438"/>
      <c r="AS81" s="438"/>
      <c r="AT81" s="438"/>
      <c r="AU81" s="438"/>
      <c r="AV81" s="438"/>
      <c r="AW81" s="438"/>
      <c r="AX81" s="438"/>
      <c r="AY81" s="438"/>
      <c r="AZ81" s="438"/>
      <c r="BA81" s="438"/>
      <c r="BB81" s="438"/>
      <c r="BC81" s="438"/>
      <c r="BD81" s="438"/>
    </row>
    <row r="82" spans="1:56">
      <c r="A82" s="438"/>
      <c r="B82" s="438"/>
      <c r="C82" s="438"/>
      <c r="D82" s="438"/>
      <c r="E82" s="438"/>
      <c r="F82" s="438"/>
      <c r="G82" s="438"/>
      <c r="H82" s="438"/>
      <c r="I82" s="438"/>
      <c r="J82" s="438"/>
      <c r="K82" s="438"/>
      <c r="L82" s="438"/>
      <c r="M82" s="438"/>
      <c r="N82" s="438"/>
      <c r="O82" s="438"/>
      <c r="P82" s="438"/>
      <c r="Q82" s="438"/>
      <c r="R82" s="438"/>
      <c r="S82" s="438"/>
      <c r="T82" s="438"/>
      <c r="U82" s="438"/>
      <c r="V82" s="438"/>
      <c r="W82" s="438"/>
      <c r="X82" s="438"/>
      <c r="Y82" s="438"/>
      <c r="Z82" s="438"/>
      <c r="AA82" s="438"/>
      <c r="AB82" s="438"/>
      <c r="AC82" s="438"/>
      <c r="AD82" s="438"/>
      <c r="AE82" s="438"/>
      <c r="AF82" s="438"/>
      <c r="AG82" s="438"/>
      <c r="AH82" s="438"/>
      <c r="AI82" s="438"/>
      <c r="AJ82" s="438"/>
      <c r="AK82" s="438"/>
      <c r="AL82" s="438"/>
      <c r="AM82" s="438"/>
      <c r="AN82" s="438"/>
      <c r="AO82" s="438"/>
      <c r="AP82" s="438"/>
      <c r="AQ82" s="438"/>
      <c r="AR82" s="438"/>
      <c r="AS82" s="438"/>
      <c r="AT82" s="438"/>
      <c r="AU82" s="438"/>
      <c r="AV82" s="438"/>
      <c r="AW82" s="438"/>
      <c r="AX82" s="438"/>
      <c r="AY82" s="438"/>
      <c r="AZ82" s="438"/>
      <c r="BA82" s="438"/>
      <c r="BB82" s="438"/>
      <c r="BC82" s="438"/>
      <c r="BD82" s="438"/>
    </row>
    <row r="83" spans="1:56">
      <c r="A83" s="438"/>
      <c r="B83" s="438"/>
      <c r="C83" s="438"/>
      <c r="D83" s="438"/>
      <c r="E83" s="438"/>
      <c r="F83" s="438"/>
      <c r="G83" s="438"/>
      <c r="H83" s="438"/>
      <c r="I83" s="438"/>
      <c r="J83" s="438"/>
      <c r="K83" s="438"/>
      <c r="L83" s="438"/>
      <c r="M83" s="438"/>
      <c r="N83" s="438"/>
      <c r="O83" s="438"/>
      <c r="P83" s="438"/>
      <c r="Q83" s="438"/>
      <c r="R83" s="438"/>
      <c r="S83" s="438"/>
      <c r="T83" s="438"/>
      <c r="U83" s="438"/>
      <c r="V83" s="438"/>
      <c r="W83" s="438"/>
      <c r="X83" s="438"/>
      <c r="Y83" s="438"/>
      <c r="Z83" s="438"/>
      <c r="AA83" s="438"/>
      <c r="AB83" s="438"/>
      <c r="AC83" s="438"/>
      <c r="AD83" s="438"/>
      <c r="AE83" s="438"/>
      <c r="AF83" s="438"/>
      <c r="AG83" s="438"/>
      <c r="AH83" s="438"/>
      <c r="AI83" s="438"/>
      <c r="AJ83" s="438"/>
      <c r="AK83" s="438"/>
      <c r="AL83" s="438"/>
      <c r="AM83" s="438"/>
      <c r="AN83" s="438"/>
      <c r="AO83" s="438"/>
      <c r="AP83" s="438"/>
      <c r="AQ83" s="438"/>
      <c r="AR83" s="438"/>
      <c r="AS83" s="438"/>
      <c r="AT83" s="438"/>
      <c r="AU83" s="438"/>
      <c r="AV83" s="438"/>
      <c r="AW83" s="438"/>
      <c r="AX83" s="438"/>
      <c r="AY83" s="438"/>
      <c r="AZ83" s="438"/>
      <c r="BA83" s="438"/>
      <c r="BB83" s="438"/>
      <c r="BC83" s="438"/>
      <c r="BD83" s="438"/>
    </row>
    <row r="84" spans="1:56">
      <c r="A84" s="438"/>
      <c r="B84" s="438"/>
      <c r="C84" s="438"/>
      <c r="D84" s="438"/>
      <c r="E84" s="438"/>
      <c r="F84" s="438"/>
      <c r="G84" s="438"/>
      <c r="H84" s="438"/>
      <c r="I84" s="438"/>
      <c r="J84" s="438"/>
      <c r="K84" s="438"/>
      <c r="L84" s="438"/>
      <c r="M84" s="438"/>
      <c r="N84" s="438"/>
      <c r="O84" s="438"/>
      <c r="P84" s="438"/>
      <c r="Q84" s="438"/>
      <c r="R84" s="438"/>
      <c r="S84" s="438"/>
      <c r="T84" s="438"/>
      <c r="U84" s="438"/>
      <c r="V84" s="438"/>
      <c r="W84" s="438"/>
      <c r="X84" s="438"/>
      <c r="Y84" s="438"/>
      <c r="Z84" s="438"/>
      <c r="AA84" s="438"/>
      <c r="AB84" s="438"/>
      <c r="AC84" s="438"/>
      <c r="AD84" s="438"/>
      <c r="AE84" s="438"/>
      <c r="AF84" s="438"/>
      <c r="AG84" s="438"/>
      <c r="AH84" s="438"/>
      <c r="AI84" s="438"/>
      <c r="AJ84" s="438"/>
      <c r="AK84" s="438"/>
      <c r="AL84" s="438"/>
      <c r="AM84" s="438"/>
      <c r="AN84" s="438"/>
      <c r="AO84" s="438"/>
      <c r="AP84" s="438"/>
      <c r="AQ84" s="438"/>
      <c r="AR84" s="438"/>
      <c r="AS84" s="438"/>
      <c r="AT84" s="438"/>
      <c r="AU84" s="438"/>
      <c r="AV84" s="438"/>
      <c r="AW84" s="438"/>
      <c r="AX84" s="438"/>
      <c r="AY84" s="438"/>
      <c r="AZ84" s="438"/>
      <c r="BA84" s="438"/>
      <c r="BB84" s="438"/>
      <c r="BC84" s="438"/>
      <c r="BD84" s="438"/>
    </row>
    <row r="85" spans="1:56">
      <c r="A85" s="438"/>
      <c r="B85" s="438"/>
      <c r="C85" s="438"/>
      <c r="D85" s="438"/>
      <c r="E85" s="438"/>
      <c r="F85" s="438"/>
      <c r="G85" s="438"/>
      <c r="H85" s="438"/>
      <c r="I85" s="438"/>
      <c r="J85" s="438"/>
      <c r="K85" s="438"/>
      <c r="L85" s="438"/>
      <c r="M85" s="438"/>
      <c r="N85" s="438"/>
      <c r="O85" s="438"/>
      <c r="P85" s="438"/>
      <c r="Q85" s="438"/>
      <c r="R85" s="438"/>
      <c r="S85" s="438"/>
      <c r="T85" s="438"/>
      <c r="U85" s="438"/>
      <c r="V85" s="438"/>
      <c r="W85" s="438"/>
      <c r="X85" s="438"/>
      <c r="Y85" s="438"/>
      <c r="Z85" s="438"/>
      <c r="AA85" s="438"/>
      <c r="AB85" s="438"/>
      <c r="AC85" s="438"/>
      <c r="AD85" s="438"/>
      <c r="AE85" s="438"/>
      <c r="AF85" s="438"/>
      <c r="AG85" s="438"/>
      <c r="AH85" s="438"/>
      <c r="AI85" s="438"/>
      <c r="AJ85" s="438"/>
      <c r="AK85" s="438"/>
      <c r="AL85" s="438"/>
      <c r="AM85" s="438"/>
      <c r="AN85" s="438"/>
      <c r="AO85" s="438"/>
      <c r="AP85" s="438"/>
      <c r="AQ85" s="438"/>
      <c r="AR85" s="438"/>
      <c r="AS85" s="438"/>
      <c r="AT85" s="438"/>
      <c r="AU85" s="438"/>
      <c r="AV85" s="438"/>
      <c r="AW85" s="438"/>
      <c r="AX85" s="438"/>
      <c r="AY85" s="438"/>
      <c r="AZ85" s="438"/>
      <c r="BA85" s="438"/>
      <c r="BB85" s="438"/>
      <c r="BC85" s="438"/>
      <c r="BD85" s="438"/>
    </row>
    <row r="86" spans="1:56">
      <c r="A86" s="438"/>
      <c r="B86" s="438"/>
      <c r="C86" s="438"/>
      <c r="D86" s="438"/>
      <c r="E86" s="438"/>
      <c r="F86" s="438"/>
      <c r="G86" s="438"/>
      <c r="H86" s="438"/>
      <c r="I86" s="438"/>
      <c r="J86" s="438"/>
      <c r="K86" s="438"/>
      <c r="L86" s="438"/>
      <c r="M86" s="438"/>
      <c r="N86" s="438"/>
      <c r="O86" s="438"/>
      <c r="P86" s="438"/>
      <c r="Q86" s="438"/>
      <c r="R86" s="438"/>
      <c r="S86" s="438"/>
      <c r="T86" s="438"/>
      <c r="U86" s="438"/>
      <c r="V86" s="438"/>
      <c r="W86" s="438"/>
      <c r="X86" s="438"/>
      <c r="Y86" s="438"/>
      <c r="Z86" s="438"/>
      <c r="AA86" s="438"/>
      <c r="AB86" s="438"/>
      <c r="AC86" s="438"/>
      <c r="AD86" s="438"/>
      <c r="AE86" s="438"/>
      <c r="AF86" s="438"/>
      <c r="AG86" s="438"/>
      <c r="AH86" s="438"/>
      <c r="AI86" s="438"/>
      <c r="AJ86" s="438"/>
      <c r="AK86" s="438"/>
      <c r="AL86" s="438"/>
      <c r="AM86" s="438"/>
      <c r="AN86" s="438"/>
      <c r="AO86" s="438"/>
      <c r="AP86" s="438"/>
      <c r="AQ86" s="438"/>
      <c r="AR86" s="438"/>
      <c r="AS86" s="438"/>
      <c r="AT86" s="438"/>
      <c r="AU86" s="438"/>
      <c r="AV86" s="438"/>
      <c r="AW86" s="438"/>
      <c r="AX86" s="438"/>
      <c r="AY86" s="438"/>
      <c r="AZ86" s="438"/>
      <c r="BA86" s="438"/>
      <c r="BB86" s="438"/>
      <c r="BC86" s="438"/>
      <c r="BD86" s="438"/>
    </row>
    <row r="87" spans="1:56">
      <c r="A87" s="438"/>
      <c r="B87" s="438"/>
      <c r="C87" s="438"/>
      <c r="D87" s="438"/>
      <c r="E87" s="438"/>
      <c r="F87" s="438"/>
      <c r="G87" s="438"/>
      <c r="H87" s="438"/>
      <c r="I87" s="438"/>
      <c r="J87" s="438"/>
      <c r="K87" s="438"/>
      <c r="L87" s="438"/>
      <c r="M87" s="438"/>
      <c r="N87" s="438"/>
      <c r="O87" s="438"/>
      <c r="P87" s="438"/>
      <c r="Q87" s="438"/>
      <c r="R87" s="438"/>
      <c r="S87" s="438"/>
      <c r="T87" s="438"/>
      <c r="U87" s="438"/>
      <c r="V87" s="438"/>
      <c r="W87" s="438"/>
      <c r="X87" s="438"/>
      <c r="Y87" s="438"/>
      <c r="Z87" s="438"/>
      <c r="AA87" s="438"/>
      <c r="AB87" s="438"/>
      <c r="AC87" s="438"/>
      <c r="AD87" s="438"/>
      <c r="AE87" s="438"/>
      <c r="AF87" s="438"/>
      <c r="AG87" s="438"/>
      <c r="AH87" s="438"/>
      <c r="AI87" s="438"/>
      <c r="AJ87" s="438"/>
      <c r="AK87" s="438"/>
      <c r="AL87" s="438"/>
      <c r="AM87" s="438"/>
      <c r="AN87" s="438"/>
      <c r="AO87" s="438"/>
      <c r="AP87" s="438"/>
      <c r="AQ87" s="438"/>
      <c r="AR87" s="438"/>
      <c r="AS87" s="438"/>
      <c r="AT87" s="438"/>
      <c r="AU87" s="438"/>
      <c r="AV87" s="438"/>
      <c r="AW87" s="438"/>
      <c r="AX87" s="438"/>
      <c r="AY87" s="438"/>
      <c r="AZ87" s="438"/>
      <c r="BA87" s="438"/>
      <c r="BB87" s="438"/>
      <c r="BC87" s="438"/>
      <c r="BD87" s="438"/>
    </row>
    <row r="88" spans="1:56">
      <c r="A88" s="438"/>
      <c r="B88" s="438"/>
      <c r="C88" s="438"/>
      <c r="D88" s="438"/>
      <c r="E88" s="438"/>
      <c r="F88" s="438"/>
      <c r="G88" s="438"/>
      <c r="H88" s="438"/>
      <c r="I88" s="438"/>
      <c r="J88" s="438"/>
      <c r="K88" s="438"/>
      <c r="L88" s="438"/>
      <c r="M88" s="438"/>
      <c r="N88" s="438"/>
      <c r="O88" s="438"/>
      <c r="P88" s="438"/>
      <c r="Q88" s="438"/>
      <c r="R88" s="438"/>
      <c r="S88" s="438"/>
      <c r="T88" s="438"/>
      <c r="U88" s="438"/>
      <c r="V88" s="438"/>
      <c r="W88" s="438"/>
      <c r="X88" s="438"/>
      <c r="Y88" s="438"/>
      <c r="Z88" s="438"/>
      <c r="AA88" s="438"/>
      <c r="AB88" s="438"/>
      <c r="AC88" s="438"/>
      <c r="AD88" s="438"/>
      <c r="AE88" s="438"/>
      <c r="AF88" s="438"/>
      <c r="AG88" s="438"/>
      <c r="AH88" s="438"/>
      <c r="AI88" s="438"/>
      <c r="AJ88" s="438"/>
      <c r="AK88" s="438"/>
      <c r="AL88" s="438"/>
      <c r="AM88" s="438"/>
      <c r="AN88" s="438"/>
      <c r="AO88" s="438"/>
      <c r="AP88" s="438"/>
      <c r="AQ88" s="438"/>
      <c r="AR88" s="438"/>
      <c r="AS88" s="438"/>
      <c r="AT88" s="438"/>
      <c r="AU88" s="438"/>
      <c r="AV88" s="438"/>
      <c r="AW88" s="438"/>
      <c r="AX88" s="438"/>
      <c r="AY88" s="438"/>
      <c r="AZ88" s="438"/>
      <c r="BA88" s="438"/>
      <c r="BB88" s="438"/>
      <c r="BC88" s="438"/>
      <c r="BD88" s="438"/>
    </row>
    <row r="89" spans="1:56">
      <c r="A89" s="438"/>
      <c r="B89" s="438"/>
      <c r="C89" s="438"/>
      <c r="D89" s="438"/>
      <c r="E89" s="438"/>
      <c r="F89" s="438"/>
      <c r="G89" s="438"/>
      <c r="H89" s="438"/>
      <c r="I89" s="438"/>
      <c r="J89" s="438"/>
      <c r="K89" s="438"/>
      <c r="L89" s="438"/>
      <c r="M89" s="438"/>
      <c r="N89" s="438"/>
      <c r="O89" s="438"/>
      <c r="P89" s="438"/>
      <c r="Q89" s="438"/>
      <c r="R89" s="438"/>
      <c r="S89" s="438"/>
      <c r="T89" s="438"/>
      <c r="U89" s="438"/>
      <c r="V89" s="438"/>
      <c r="W89" s="438"/>
      <c r="X89" s="438"/>
      <c r="Y89" s="438"/>
      <c r="Z89" s="438"/>
      <c r="AA89" s="438"/>
      <c r="AB89" s="438"/>
      <c r="AC89" s="438"/>
      <c r="AD89" s="438"/>
      <c r="AE89" s="438"/>
      <c r="AF89" s="438"/>
      <c r="AG89" s="438"/>
      <c r="AH89" s="438"/>
      <c r="AI89" s="438"/>
      <c r="AJ89" s="438"/>
      <c r="AK89" s="438"/>
      <c r="AL89" s="438"/>
      <c r="AM89" s="438"/>
      <c r="AN89" s="438"/>
      <c r="AO89" s="438"/>
      <c r="AP89" s="438"/>
      <c r="AQ89" s="438"/>
      <c r="AR89" s="438"/>
      <c r="AS89" s="438"/>
      <c r="AT89" s="438"/>
      <c r="AU89" s="438"/>
      <c r="AV89" s="438"/>
      <c r="AW89" s="438"/>
      <c r="AX89" s="438"/>
      <c r="AY89" s="438"/>
      <c r="AZ89" s="438"/>
      <c r="BA89" s="438"/>
      <c r="BB89" s="438"/>
      <c r="BC89" s="438"/>
      <c r="BD89" s="438"/>
    </row>
    <row r="90" spans="1:56">
      <c r="A90" s="438"/>
      <c r="B90" s="438"/>
      <c r="C90" s="438"/>
      <c r="D90" s="438"/>
      <c r="E90" s="438"/>
      <c r="F90" s="438"/>
      <c r="G90" s="438"/>
      <c r="H90" s="438"/>
      <c r="I90" s="438"/>
      <c r="J90" s="438"/>
      <c r="K90" s="438"/>
      <c r="L90" s="438"/>
      <c r="M90" s="438"/>
      <c r="N90" s="438"/>
      <c r="O90" s="438"/>
      <c r="P90" s="438"/>
      <c r="Q90" s="438"/>
      <c r="R90" s="438"/>
      <c r="S90" s="438"/>
      <c r="T90" s="438"/>
      <c r="U90" s="438"/>
      <c r="V90" s="438"/>
      <c r="W90" s="438"/>
      <c r="X90" s="438"/>
      <c r="Y90" s="438"/>
      <c r="Z90" s="438"/>
      <c r="AA90" s="438"/>
      <c r="AB90" s="438"/>
      <c r="AC90" s="438"/>
      <c r="AD90" s="438"/>
      <c r="AE90" s="438"/>
      <c r="AF90" s="438"/>
      <c r="AG90" s="438"/>
      <c r="AH90" s="438"/>
      <c r="AI90" s="438"/>
      <c r="AJ90" s="438"/>
      <c r="AK90" s="438"/>
      <c r="AL90" s="438"/>
      <c r="AM90" s="438"/>
      <c r="AN90" s="438"/>
      <c r="AO90" s="438"/>
      <c r="AP90" s="438"/>
      <c r="AQ90" s="438"/>
      <c r="AR90" s="438"/>
      <c r="AS90" s="438"/>
      <c r="AT90" s="438"/>
      <c r="AU90" s="438"/>
      <c r="AV90" s="438"/>
      <c r="AW90" s="438"/>
      <c r="AX90" s="438"/>
      <c r="AY90" s="438"/>
      <c r="AZ90" s="438"/>
      <c r="BA90" s="438"/>
      <c r="BB90" s="438"/>
      <c r="BC90" s="438"/>
      <c r="BD90" s="438"/>
    </row>
    <row r="91" spans="1:56">
      <c r="A91" s="438"/>
      <c r="B91" s="438"/>
      <c r="C91" s="438"/>
      <c r="D91" s="438"/>
      <c r="E91" s="438"/>
      <c r="F91" s="438"/>
      <c r="G91" s="438"/>
      <c r="H91" s="438"/>
      <c r="I91" s="438"/>
      <c r="J91" s="438"/>
      <c r="K91" s="438"/>
      <c r="L91" s="438"/>
      <c r="M91" s="438"/>
      <c r="N91" s="438"/>
      <c r="O91" s="438"/>
      <c r="P91" s="438"/>
      <c r="Q91" s="438"/>
      <c r="R91" s="438"/>
      <c r="S91" s="438"/>
      <c r="T91" s="438"/>
      <c r="U91" s="438"/>
      <c r="V91" s="438"/>
      <c r="W91" s="438"/>
      <c r="X91" s="438"/>
      <c r="Y91" s="438"/>
      <c r="Z91" s="438"/>
      <c r="AA91" s="438"/>
      <c r="AB91" s="438"/>
      <c r="AC91" s="438"/>
      <c r="AD91" s="438"/>
      <c r="AE91" s="438"/>
      <c r="AF91" s="438"/>
      <c r="AG91" s="438"/>
      <c r="AH91" s="438"/>
      <c r="AI91" s="438"/>
      <c r="AJ91" s="438"/>
      <c r="AK91" s="438"/>
      <c r="AL91" s="438"/>
      <c r="AM91" s="438"/>
      <c r="AN91" s="438"/>
      <c r="AO91" s="438"/>
      <c r="AP91" s="438"/>
      <c r="AQ91" s="438"/>
      <c r="AR91" s="438"/>
      <c r="AS91" s="438"/>
      <c r="AT91" s="438"/>
      <c r="AU91" s="438"/>
      <c r="AV91" s="438"/>
      <c r="AW91" s="438"/>
      <c r="AX91" s="438"/>
      <c r="AY91" s="438"/>
      <c r="AZ91" s="438"/>
      <c r="BA91" s="438"/>
      <c r="BB91" s="438"/>
      <c r="BC91" s="438"/>
      <c r="BD91" s="438"/>
    </row>
    <row r="92" spans="1:56">
      <c r="A92" s="438"/>
      <c r="B92" s="438"/>
      <c r="C92" s="438"/>
      <c r="D92" s="438"/>
      <c r="E92" s="438"/>
      <c r="F92" s="438"/>
      <c r="G92" s="438"/>
      <c r="H92" s="438"/>
      <c r="I92" s="438"/>
      <c r="J92" s="438"/>
      <c r="K92" s="438"/>
      <c r="L92" s="438"/>
      <c r="M92" s="438"/>
      <c r="N92" s="438"/>
      <c r="O92" s="438"/>
      <c r="P92" s="438"/>
      <c r="Q92" s="438"/>
      <c r="R92" s="438"/>
      <c r="S92" s="438"/>
      <c r="T92" s="438"/>
      <c r="U92" s="438"/>
      <c r="V92" s="438"/>
      <c r="W92" s="438"/>
      <c r="X92" s="438"/>
      <c r="Y92" s="438"/>
      <c r="Z92" s="438"/>
      <c r="AA92" s="438"/>
      <c r="AB92" s="438"/>
      <c r="AC92" s="438"/>
      <c r="AD92" s="438"/>
      <c r="AE92" s="438"/>
      <c r="AF92" s="438"/>
      <c r="AG92" s="438"/>
      <c r="AH92" s="438"/>
      <c r="AI92" s="438"/>
      <c r="AJ92" s="438"/>
      <c r="AK92" s="438"/>
      <c r="AL92" s="438"/>
      <c r="AM92" s="438"/>
      <c r="AN92" s="438"/>
      <c r="AO92" s="438"/>
      <c r="AP92" s="438"/>
      <c r="AQ92" s="438"/>
      <c r="AR92" s="438"/>
      <c r="AS92" s="438"/>
      <c r="AT92" s="438"/>
      <c r="AU92" s="438"/>
      <c r="AV92" s="438"/>
      <c r="AW92" s="438"/>
      <c r="AX92" s="438"/>
      <c r="AY92" s="438"/>
      <c r="AZ92" s="438"/>
      <c r="BA92" s="438"/>
      <c r="BB92" s="438"/>
      <c r="BC92" s="438"/>
      <c r="BD92" s="438"/>
    </row>
    <row r="93" spans="1:56">
      <c r="A93" s="438"/>
      <c r="B93" s="438"/>
      <c r="C93" s="438"/>
      <c r="D93" s="438"/>
      <c r="E93" s="438"/>
      <c r="F93" s="438"/>
      <c r="G93" s="438"/>
      <c r="H93" s="438"/>
      <c r="I93" s="438"/>
      <c r="J93" s="438"/>
      <c r="K93" s="438"/>
      <c r="L93" s="438"/>
      <c r="M93" s="438"/>
      <c r="N93" s="438"/>
      <c r="O93" s="438"/>
      <c r="P93" s="438"/>
      <c r="Q93" s="438"/>
      <c r="R93" s="438"/>
      <c r="S93" s="438"/>
      <c r="T93" s="438"/>
      <c r="U93" s="438"/>
      <c r="V93" s="438"/>
      <c r="W93" s="438"/>
      <c r="X93" s="438"/>
      <c r="Y93" s="438"/>
      <c r="Z93" s="438"/>
      <c r="AA93" s="438"/>
      <c r="AB93" s="438"/>
      <c r="AC93" s="438"/>
      <c r="AD93" s="438"/>
      <c r="AE93" s="438"/>
      <c r="AF93" s="438"/>
      <c r="AG93" s="438"/>
      <c r="AH93" s="438"/>
      <c r="AI93" s="438"/>
      <c r="AJ93" s="438"/>
      <c r="AK93" s="438"/>
      <c r="AL93" s="438"/>
      <c r="AM93" s="438"/>
      <c r="AN93" s="438"/>
      <c r="AO93" s="438"/>
      <c r="AP93" s="438"/>
      <c r="AQ93" s="438"/>
      <c r="AR93" s="438"/>
      <c r="AS93" s="438"/>
      <c r="AT93" s="438"/>
      <c r="AU93" s="438"/>
      <c r="AV93" s="438"/>
      <c r="AW93" s="438"/>
      <c r="AX93" s="438"/>
      <c r="AY93" s="438"/>
      <c r="AZ93" s="438"/>
      <c r="BA93" s="438"/>
      <c r="BB93" s="438"/>
      <c r="BC93" s="438"/>
      <c r="BD93" s="438"/>
    </row>
    <row r="94" spans="1:56">
      <c r="A94" s="438"/>
      <c r="B94" s="438"/>
      <c r="C94" s="438"/>
      <c r="D94" s="438"/>
      <c r="E94" s="438"/>
      <c r="F94" s="438"/>
      <c r="G94" s="438"/>
      <c r="H94" s="438"/>
      <c r="I94" s="438"/>
      <c r="J94" s="438"/>
      <c r="K94" s="438"/>
      <c r="L94" s="438"/>
      <c r="M94" s="438"/>
      <c r="N94" s="438"/>
      <c r="O94" s="438"/>
      <c r="P94" s="438"/>
      <c r="Q94" s="438"/>
      <c r="R94" s="438"/>
      <c r="S94" s="438"/>
      <c r="T94" s="438"/>
      <c r="U94" s="438"/>
      <c r="V94" s="438"/>
      <c r="W94" s="438"/>
      <c r="X94" s="438"/>
      <c r="Y94" s="438"/>
      <c r="Z94" s="438"/>
      <c r="AA94" s="438"/>
      <c r="AB94" s="438"/>
      <c r="AC94" s="438"/>
      <c r="AD94" s="438"/>
      <c r="AE94" s="438"/>
      <c r="AF94" s="438"/>
      <c r="AG94" s="438"/>
      <c r="AH94" s="438"/>
      <c r="AI94" s="438"/>
      <c r="AJ94" s="438"/>
      <c r="AK94" s="438"/>
      <c r="AL94" s="438"/>
      <c r="AM94" s="438"/>
      <c r="AN94" s="438"/>
      <c r="AO94" s="438"/>
      <c r="AP94" s="438"/>
      <c r="AQ94" s="438"/>
      <c r="AR94" s="438"/>
      <c r="AS94" s="438"/>
      <c r="AT94" s="438"/>
      <c r="AU94" s="438"/>
      <c r="AV94" s="438"/>
      <c r="AW94" s="438"/>
      <c r="AX94" s="438"/>
      <c r="AY94" s="438"/>
      <c r="AZ94" s="438"/>
      <c r="BA94" s="438"/>
      <c r="BB94" s="438"/>
      <c r="BC94" s="438"/>
      <c r="BD94" s="438"/>
    </row>
    <row r="95" spans="1:56">
      <c r="A95" s="438"/>
      <c r="B95" s="438"/>
      <c r="C95" s="438"/>
      <c r="D95" s="438"/>
      <c r="E95" s="438"/>
      <c r="F95" s="438"/>
      <c r="G95" s="438"/>
      <c r="H95" s="438"/>
      <c r="I95" s="438"/>
      <c r="J95" s="438"/>
      <c r="K95" s="438"/>
      <c r="L95" s="438"/>
      <c r="M95" s="438"/>
      <c r="N95" s="438"/>
      <c r="O95" s="438"/>
      <c r="P95" s="438"/>
      <c r="Q95" s="438"/>
      <c r="R95" s="438"/>
      <c r="S95" s="438"/>
      <c r="T95" s="438"/>
      <c r="U95" s="438"/>
      <c r="V95" s="438"/>
      <c r="W95" s="438"/>
      <c r="X95" s="438"/>
      <c r="Y95" s="438"/>
      <c r="Z95" s="438"/>
      <c r="AA95" s="438"/>
      <c r="AB95" s="438"/>
      <c r="AC95" s="438"/>
      <c r="AD95" s="438"/>
      <c r="AE95" s="438"/>
      <c r="AF95" s="438"/>
      <c r="AG95" s="438"/>
      <c r="AH95" s="438"/>
      <c r="AI95" s="438"/>
      <c r="AJ95" s="438"/>
      <c r="AK95" s="438"/>
      <c r="AL95" s="438"/>
      <c r="AM95" s="438"/>
      <c r="AN95" s="438"/>
      <c r="AO95" s="438"/>
      <c r="AP95" s="438"/>
      <c r="AQ95" s="438"/>
      <c r="AR95" s="438"/>
      <c r="AS95" s="438"/>
      <c r="AT95" s="438"/>
      <c r="AU95" s="438"/>
      <c r="AV95" s="438"/>
      <c r="AW95" s="438"/>
      <c r="AX95" s="438"/>
      <c r="AY95" s="438"/>
      <c r="AZ95" s="438"/>
      <c r="BA95" s="438"/>
      <c r="BB95" s="438"/>
      <c r="BC95" s="438"/>
      <c r="BD95" s="438"/>
    </row>
    <row r="96" spans="1:56">
      <c r="A96" s="438"/>
      <c r="B96" s="438"/>
      <c r="C96" s="438"/>
      <c r="D96" s="438"/>
      <c r="E96" s="438"/>
      <c r="F96" s="438"/>
      <c r="G96" s="438"/>
      <c r="H96" s="438"/>
      <c r="I96" s="438"/>
      <c r="J96" s="438"/>
      <c r="K96" s="438"/>
      <c r="L96" s="438"/>
      <c r="M96" s="438"/>
      <c r="N96" s="438"/>
      <c r="O96" s="438"/>
      <c r="P96" s="438"/>
      <c r="Q96" s="438"/>
      <c r="R96" s="438"/>
      <c r="S96" s="438"/>
      <c r="T96" s="438"/>
      <c r="U96" s="438"/>
      <c r="V96" s="438"/>
      <c r="W96" s="438"/>
      <c r="X96" s="438"/>
      <c r="Y96" s="438"/>
      <c r="Z96" s="438"/>
      <c r="AA96" s="438"/>
      <c r="AB96" s="438"/>
      <c r="AC96" s="438"/>
      <c r="AD96" s="438"/>
      <c r="AE96" s="438"/>
      <c r="AF96" s="438"/>
      <c r="AG96" s="438"/>
      <c r="AH96" s="438"/>
      <c r="AI96" s="438"/>
      <c r="AJ96" s="438"/>
      <c r="AK96" s="438"/>
      <c r="AL96" s="438"/>
      <c r="AM96" s="438"/>
      <c r="AN96" s="438"/>
      <c r="AO96" s="438"/>
      <c r="AP96" s="438"/>
      <c r="AQ96" s="438"/>
      <c r="AR96" s="438"/>
      <c r="AS96" s="438"/>
      <c r="AT96" s="438"/>
      <c r="AU96" s="438"/>
      <c r="AV96" s="438"/>
      <c r="AW96" s="438"/>
      <c r="AX96" s="438"/>
      <c r="AY96" s="438"/>
      <c r="AZ96" s="438"/>
      <c r="BA96" s="438"/>
      <c r="BB96" s="438"/>
      <c r="BC96" s="438"/>
      <c r="BD96" s="438"/>
    </row>
    <row r="97" spans="1:56">
      <c r="A97" s="438"/>
      <c r="B97" s="438"/>
      <c r="C97" s="438"/>
      <c r="D97" s="438"/>
      <c r="E97" s="438"/>
      <c r="F97" s="438"/>
      <c r="G97" s="438"/>
      <c r="H97" s="438"/>
      <c r="I97" s="438"/>
      <c r="J97" s="438"/>
      <c r="K97" s="438"/>
      <c r="L97" s="438"/>
      <c r="M97" s="438"/>
      <c r="N97" s="438"/>
      <c r="O97" s="438"/>
      <c r="P97" s="438"/>
      <c r="Q97" s="438"/>
      <c r="R97" s="438"/>
      <c r="S97" s="438"/>
      <c r="T97" s="438"/>
      <c r="U97" s="438"/>
      <c r="V97" s="438"/>
      <c r="W97" s="438"/>
      <c r="X97" s="438"/>
      <c r="Y97" s="438"/>
      <c r="Z97" s="438"/>
      <c r="AA97" s="438"/>
      <c r="AB97" s="438"/>
      <c r="AC97" s="438"/>
      <c r="AD97" s="438"/>
      <c r="AE97" s="438"/>
      <c r="AF97" s="438"/>
      <c r="AG97" s="438"/>
      <c r="AH97" s="438"/>
      <c r="AI97" s="438"/>
      <c r="AJ97" s="438"/>
      <c r="AK97" s="438"/>
      <c r="AL97" s="438"/>
      <c r="AM97" s="438"/>
      <c r="AN97" s="438"/>
      <c r="AO97" s="438"/>
      <c r="AP97" s="438"/>
      <c r="AQ97" s="438"/>
      <c r="AR97" s="438"/>
      <c r="AS97" s="438"/>
      <c r="AT97" s="438"/>
      <c r="AU97" s="438"/>
      <c r="AV97" s="438"/>
      <c r="AW97" s="438"/>
      <c r="AX97" s="438"/>
      <c r="AY97" s="438"/>
      <c r="AZ97" s="438"/>
      <c r="BA97" s="438"/>
      <c r="BB97" s="438"/>
      <c r="BC97" s="438"/>
      <c r="BD97" s="438"/>
    </row>
    <row r="98" spans="1:56">
      <c r="A98" s="438"/>
      <c r="B98" s="438"/>
      <c r="C98" s="438"/>
      <c r="D98" s="438"/>
      <c r="E98" s="438"/>
      <c r="F98" s="438"/>
      <c r="G98" s="438"/>
      <c r="H98" s="438"/>
      <c r="I98" s="438"/>
      <c r="J98" s="438"/>
      <c r="K98" s="438"/>
      <c r="L98" s="438"/>
      <c r="M98" s="438"/>
      <c r="N98" s="438"/>
      <c r="O98" s="438"/>
      <c r="P98" s="438"/>
      <c r="Q98" s="438"/>
      <c r="R98" s="438"/>
      <c r="S98" s="438"/>
      <c r="T98" s="438"/>
      <c r="U98" s="438"/>
      <c r="V98" s="438"/>
      <c r="W98" s="438"/>
      <c r="X98" s="438"/>
      <c r="Y98" s="438"/>
      <c r="Z98" s="438"/>
      <c r="AA98" s="438"/>
      <c r="AB98" s="438"/>
      <c r="AC98" s="438"/>
      <c r="AD98" s="438"/>
      <c r="AE98" s="438"/>
      <c r="AF98" s="438"/>
      <c r="AG98" s="438"/>
      <c r="AH98" s="438"/>
      <c r="AI98" s="438"/>
      <c r="AJ98" s="438"/>
      <c r="AK98" s="438"/>
      <c r="AL98" s="438"/>
      <c r="AM98" s="438"/>
      <c r="AN98" s="438"/>
      <c r="AO98" s="438"/>
      <c r="AP98" s="438"/>
      <c r="AQ98" s="438"/>
      <c r="AR98" s="438"/>
      <c r="AS98" s="438"/>
      <c r="AT98" s="438"/>
      <c r="AU98" s="438"/>
      <c r="AV98" s="438"/>
      <c r="AW98" s="438"/>
      <c r="AX98" s="438"/>
      <c r="AY98" s="438"/>
      <c r="AZ98" s="438"/>
      <c r="BA98" s="438"/>
      <c r="BB98" s="438"/>
      <c r="BC98" s="438"/>
      <c r="BD98" s="438"/>
    </row>
    <row r="99" spans="1:56">
      <c r="A99" s="438"/>
      <c r="B99" s="438"/>
      <c r="C99" s="438"/>
      <c r="D99" s="438"/>
      <c r="E99" s="438"/>
      <c r="F99" s="438"/>
      <c r="G99" s="438"/>
      <c r="H99" s="438"/>
      <c r="I99" s="438"/>
      <c r="J99" s="438"/>
      <c r="K99" s="438"/>
      <c r="L99" s="438"/>
      <c r="M99" s="438"/>
      <c r="N99" s="438"/>
      <c r="O99" s="438"/>
      <c r="P99" s="438"/>
      <c r="Q99" s="438"/>
      <c r="R99" s="438"/>
      <c r="S99" s="438"/>
      <c r="T99" s="438"/>
      <c r="U99" s="438"/>
      <c r="V99" s="438"/>
      <c r="W99" s="438"/>
      <c r="X99" s="438"/>
      <c r="Y99" s="438"/>
      <c r="Z99" s="438"/>
      <c r="AA99" s="438"/>
      <c r="AB99" s="438"/>
      <c r="AC99" s="438"/>
      <c r="AD99" s="438"/>
      <c r="AE99" s="438"/>
      <c r="AF99" s="438"/>
      <c r="AG99" s="438"/>
      <c r="AH99" s="438"/>
      <c r="AI99" s="438"/>
      <c r="AJ99" s="438"/>
      <c r="AK99" s="438"/>
      <c r="AL99" s="438"/>
      <c r="AM99" s="438"/>
      <c r="AN99" s="438"/>
      <c r="AO99" s="438"/>
      <c r="AP99" s="438"/>
      <c r="AQ99" s="438"/>
      <c r="AR99" s="438"/>
      <c r="AS99" s="438"/>
      <c r="AT99" s="438"/>
      <c r="AU99" s="438"/>
      <c r="AV99" s="438"/>
      <c r="AW99" s="438"/>
      <c r="AX99" s="438"/>
      <c r="AY99" s="438"/>
      <c r="AZ99" s="438"/>
      <c r="BA99" s="438"/>
      <c r="BB99" s="438"/>
      <c r="BC99" s="438"/>
      <c r="BD99" s="438"/>
    </row>
    <row r="100" spans="1:56">
      <c r="A100" s="438"/>
      <c r="B100" s="438"/>
      <c r="C100" s="438"/>
      <c r="D100" s="438"/>
      <c r="E100" s="438"/>
      <c r="F100" s="438"/>
      <c r="G100" s="438"/>
      <c r="H100" s="438"/>
      <c r="I100" s="438"/>
      <c r="J100" s="438"/>
      <c r="K100" s="438"/>
      <c r="L100" s="438"/>
      <c r="M100" s="438"/>
      <c r="N100" s="438"/>
      <c r="O100" s="438"/>
      <c r="P100" s="438"/>
      <c r="Q100" s="438"/>
      <c r="R100" s="438"/>
      <c r="S100" s="438"/>
      <c r="T100" s="438"/>
      <c r="U100" s="438"/>
      <c r="V100" s="438"/>
      <c r="W100" s="438"/>
      <c r="X100" s="438"/>
      <c r="Y100" s="438"/>
      <c r="Z100" s="438"/>
      <c r="AA100" s="438"/>
      <c r="AB100" s="438"/>
      <c r="AC100" s="438"/>
      <c r="AD100" s="438"/>
      <c r="AE100" s="438"/>
      <c r="AF100" s="438"/>
      <c r="AG100" s="438"/>
      <c r="AH100" s="438"/>
      <c r="AI100" s="438"/>
      <c r="AJ100" s="438"/>
      <c r="AK100" s="438"/>
      <c r="AL100" s="438"/>
      <c r="AM100" s="438"/>
      <c r="AN100" s="438"/>
      <c r="AO100" s="438"/>
      <c r="AP100" s="438"/>
      <c r="AQ100" s="438"/>
      <c r="AR100" s="438"/>
      <c r="AS100" s="438"/>
      <c r="AT100" s="438"/>
      <c r="AU100" s="438"/>
      <c r="AV100" s="438"/>
      <c r="AW100" s="438"/>
      <c r="AX100" s="438"/>
      <c r="AY100" s="438"/>
      <c r="AZ100" s="438"/>
      <c r="BA100" s="438"/>
      <c r="BB100" s="438"/>
      <c r="BC100" s="438"/>
      <c r="BD100" s="438"/>
    </row>
    <row r="101" spans="1:56">
      <c r="A101" s="438"/>
      <c r="B101" s="438"/>
      <c r="C101" s="438"/>
      <c r="D101" s="438"/>
      <c r="E101" s="438"/>
      <c r="F101" s="438"/>
      <c r="G101" s="438"/>
      <c r="H101" s="438"/>
      <c r="I101" s="438"/>
      <c r="J101" s="438"/>
      <c r="K101" s="438"/>
      <c r="L101" s="438"/>
      <c r="M101" s="438"/>
      <c r="N101" s="438"/>
      <c r="O101" s="438"/>
      <c r="P101" s="438"/>
      <c r="Q101" s="438"/>
      <c r="R101" s="438"/>
      <c r="S101" s="438"/>
      <c r="T101" s="438"/>
      <c r="U101" s="438"/>
      <c r="V101" s="438"/>
      <c r="W101" s="438"/>
      <c r="X101" s="438"/>
      <c r="Y101" s="438"/>
      <c r="Z101" s="438"/>
      <c r="AA101" s="438"/>
      <c r="AB101" s="438"/>
      <c r="AC101" s="438"/>
      <c r="AD101" s="438"/>
      <c r="AE101" s="438"/>
      <c r="AF101" s="438"/>
      <c r="AG101" s="438"/>
      <c r="AH101" s="438"/>
      <c r="AI101" s="438"/>
      <c r="AJ101" s="438"/>
      <c r="AK101" s="438"/>
      <c r="AL101" s="438"/>
      <c r="AM101" s="438"/>
      <c r="AN101" s="438"/>
      <c r="AO101" s="438"/>
      <c r="AP101" s="438"/>
      <c r="AQ101" s="438"/>
      <c r="AR101" s="438"/>
      <c r="AS101" s="438"/>
      <c r="AT101" s="438"/>
      <c r="AU101" s="438"/>
      <c r="AV101" s="438"/>
      <c r="AW101" s="438"/>
      <c r="AX101" s="438"/>
      <c r="AY101" s="438"/>
      <c r="AZ101" s="438"/>
      <c r="BA101" s="438"/>
      <c r="BB101" s="438"/>
      <c r="BC101" s="438"/>
      <c r="BD101" s="438"/>
    </row>
    <row r="102" spans="1:56">
      <c r="A102" s="438"/>
      <c r="B102" s="438"/>
      <c r="C102" s="438"/>
      <c r="D102" s="438"/>
      <c r="E102" s="438"/>
      <c r="F102" s="438"/>
      <c r="G102" s="438"/>
      <c r="H102" s="438"/>
      <c r="I102" s="438"/>
      <c r="J102" s="438"/>
      <c r="K102" s="438"/>
      <c r="L102" s="438"/>
      <c r="M102" s="438"/>
      <c r="N102" s="438"/>
      <c r="O102" s="438"/>
      <c r="P102" s="438"/>
      <c r="Q102" s="438"/>
      <c r="R102" s="438"/>
      <c r="S102" s="438"/>
      <c r="T102" s="438"/>
      <c r="U102" s="438"/>
      <c r="V102" s="438"/>
      <c r="W102" s="438"/>
      <c r="X102" s="438"/>
      <c r="Y102" s="438"/>
      <c r="Z102" s="438"/>
      <c r="AA102" s="438"/>
      <c r="AB102" s="438"/>
      <c r="AC102" s="438"/>
      <c r="AD102" s="438"/>
      <c r="AE102" s="438"/>
      <c r="AF102" s="438"/>
      <c r="AG102" s="438"/>
      <c r="AH102" s="438"/>
      <c r="AI102" s="438"/>
      <c r="AJ102" s="438"/>
      <c r="AK102" s="438"/>
      <c r="AL102" s="438"/>
      <c r="AM102" s="438"/>
      <c r="AN102" s="438"/>
      <c r="AO102" s="438"/>
      <c r="AP102" s="438"/>
      <c r="AQ102" s="438"/>
      <c r="AR102" s="438"/>
      <c r="AS102" s="438"/>
      <c r="AT102" s="438"/>
      <c r="AU102" s="438"/>
      <c r="AV102" s="438"/>
      <c r="AW102" s="438"/>
      <c r="AX102" s="438"/>
      <c r="AY102" s="438"/>
      <c r="AZ102" s="438"/>
      <c r="BA102" s="438"/>
      <c r="BB102" s="438"/>
      <c r="BC102" s="438"/>
      <c r="BD102" s="438"/>
    </row>
    <row r="103" spans="1:56">
      <c r="A103" s="438"/>
      <c r="B103" s="438"/>
      <c r="C103" s="438"/>
      <c r="D103" s="438"/>
      <c r="E103" s="438"/>
      <c r="F103" s="438"/>
      <c r="G103" s="438"/>
      <c r="H103" s="438"/>
      <c r="I103" s="438"/>
      <c r="J103" s="438"/>
      <c r="K103" s="438"/>
      <c r="L103" s="438"/>
      <c r="M103" s="438"/>
      <c r="N103" s="438"/>
      <c r="O103" s="438"/>
      <c r="P103" s="438"/>
      <c r="Q103" s="438"/>
      <c r="R103" s="438"/>
      <c r="S103" s="438"/>
      <c r="T103" s="438"/>
      <c r="U103" s="438"/>
      <c r="V103" s="438"/>
      <c r="W103" s="438"/>
      <c r="X103" s="438"/>
      <c r="Y103" s="438"/>
      <c r="Z103" s="438"/>
      <c r="AA103" s="438"/>
      <c r="AB103" s="438"/>
      <c r="AC103" s="438"/>
      <c r="AD103" s="438"/>
      <c r="AE103" s="438"/>
      <c r="AF103" s="438"/>
      <c r="AG103" s="438"/>
      <c r="AH103" s="438"/>
      <c r="AI103" s="438"/>
      <c r="AJ103" s="438"/>
      <c r="AK103" s="438"/>
      <c r="AL103" s="438"/>
      <c r="AM103" s="438"/>
      <c r="AN103" s="438"/>
      <c r="AO103" s="438"/>
      <c r="AP103" s="438"/>
      <c r="AQ103" s="438"/>
      <c r="AR103" s="438"/>
      <c r="AS103" s="438"/>
      <c r="AT103" s="438"/>
      <c r="AU103" s="438"/>
      <c r="AV103" s="438"/>
      <c r="AW103" s="438"/>
      <c r="AX103" s="438"/>
      <c r="AY103" s="438"/>
      <c r="AZ103" s="438"/>
      <c r="BA103" s="438"/>
      <c r="BB103" s="438"/>
      <c r="BC103" s="438"/>
      <c r="BD103" s="438"/>
    </row>
    <row r="104" spans="1:56">
      <c r="A104" s="438"/>
      <c r="B104" s="438"/>
      <c r="C104" s="438"/>
      <c r="D104" s="438"/>
      <c r="E104" s="438"/>
      <c r="F104" s="438"/>
      <c r="G104" s="438"/>
      <c r="H104" s="438"/>
      <c r="I104" s="438"/>
      <c r="J104" s="438"/>
      <c r="K104" s="438"/>
      <c r="L104" s="438"/>
      <c r="M104" s="438"/>
      <c r="N104" s="438"/>
      <c r="O104" s="438"/>
      <c r="P104" s="438"/>
      <c r="Q104" s="438"/>
      <c r="R104" s="438"/>
      <c r="S104" s="438"/>
      <c r="T104" s="438"/>
      <c r="U104" s="438"/>
      <c r="V104" s="438"/>
      <c r="W104" s="438"/>
      <c r="X104" s="438"/>
      <c r="Y104" s="438"/>
      <c r="Z104" s="438"/>
      <c r="AA104" s="438"/>
      <c r="AB104" s="438"/>
      <c r="AC104" s="438"/>
      <c r="AD104" s="438"/>
      <c r="AE104" s="438"/>
      <c r="AF104" s="438"/>
      <c r="AG104" s="438"/>
      <c r="AH104" s="438"/>
      <c r="AI104" s="438"/>
      <c r="AJ104" s="438"/>
      <c r="AK104" s="438"/>
      <c r="AL104" s="438"/>
      <c r="AM104" s="438"/>
      <c r="AN104" s="438"/>
      <c r="AO104" s="438"/>
      <c r="AP104" s="438"/>
      <c r="AQ104" s="438"/>
      <c r="AR104" s="438"/>
      <c r="AS104" s="438"/>
      <c r="AT104" s="438"/>
      <c r="AU104" s="438"/>
      <c r="AV104" s="438"/>
      <c r="AW104" s="438"/>
      <c r="AX104" s="438"/>
      <c r="AY104" s="438"/>
      <c r="AZ104" s="438"/>
      <c r="BA104" s="438"/>
      <c r="BB104" s="438"/>
      <c r="BC104" s="438"/>
      <c r="BD104" s="438"/>
    </row>
    <row r="105" spans="1:56">
      <c r="A105" s="438"/>
      <c r="B105" s="438"/>
      <c r="C105" s="438"/>
      <c r="D105" s="438"/>
      <c r="E105" s="438"/>
      <c r="F105" s="438"/>
      <c r="G105" s="438"/>
      <c r="H105" s="438"/>
      <c r="I105" s="438"/>
      <c r="J105" s="438"/>
      <c r="K105" s="438"/>
      <c r="L105" s="438"/>
      <c r="M105" s="438"/>
      <c r="N105" s="438"/>
      <c r="O105" s="438"/>
      <c r="P105" s="438"/>
      <c r="Q105" s="438"/>
      <c r="R105" s="438"/>
      <c r="S105" s="438"/>
      <c r="T105" s="438"/>
      <c r="U105" s="438"/>
      <c r="V105" s="438"/>
      <c r="W105" s="438"/>
      <c r="X105" s="438"/>
      <c r="Y105" s="438"/>
      <c r="Z105" s="438"/>
      <c r="AA105" s="438"/>
      <c r="AB105" s="438"/>
      <c r="AC105" s="438"/>
      <c r="AD105" s="438"/>
      <c r="AE105" s="438"/>
      <c r="AF105" s="438"/>
      <c r="AG105" s="438"/>
      <c r="AH105" s="438"/>
      <c r="AI105" s="438"/>
      <c r="AJ105" s="438"/>
      <c r="AK105" s="438"/>
      <c r="AL105" s="438"/>
      <c r="AM105" s="438"/>
      <c r="AN105" s="438"/>
      <c r="AO105" s="438"/>
      <c r="AP105" s="438"/>
      <c r="AQ105" s="438"/>
      <c r="AR105" s="438"/>
      <c r="AS105" s="438"/>
      <c r="AT105" s="438"/>
      <c r="AU105" s="438"/>
      <c r="AV105" s="438"/>
      <c r="AW105" s="438"/>
      <c r="AX105" s="438"/>
      <c r="AY105" s="438"/>
      <c r="AZ105" s="438"/>
      <c r="BA105" s="438"/>
      <c r="BB105" s="438"/>
      <c r="BC105" s="438"/>
      <c r="BD105" s="438"/>
    </row>
    <row r="106" spans="1:56">
      <c r="A106" s="438"/>
      <c r="B106" s="438"/>
      <c r="C106" s="438"/>
      <c r="D106" s="438"/>
      <c r="E106" s="438"/>
      <c r="F106" s="438"/>
      <c r="G106" s="438"/>
      <c r="H106" s="438"/>
      <c r="I106" s="438"/>
      <c r="J106" s="438"/>
      <c r="K106" s="438"/>
      <c r="L106" s="438"/>
      <c r="M106" s="438"/>
      <c r="N106" s="438"/>
      <c r="O106" s="438"/>
      <c r="P106" s="438"/>
      <c r="Q106" s="438"/>
      <c r="R106" s="438"/>
      <c r="S106" s="438"/>
      <c r="T106" s="438"/>
      <c r="U106" s="438"/>
      <c r="V106" s="438"/>
      <c r="W106" s="438"/>
      <c r="X106" s="438"/>
      <c r="Y106" s="438"/>
      <c r="Z106" s="438"/>
      <c r="AA106" s="438"/>
      <c r="AB106" s="438"/>
      <c r="AC106" s="438"/>
      <c r="AD106" s="438"/>
      <c r="AE106" s="438"/>
      <c r="AF106" s="438"/>
      <c r="AG106" s="438"/>
      <c r="AH106" s="438"/>
      <c r="AI106" s="438"/>
      <c r="AJ106" s="438"/>
      <c r="AK106" s="438"/>
      <c r="AL106" s="438"/>
      <c r="AM106" s="438"/>
      <c r="AN106" s="438"/>
      <c r="AO106" s="438"/>
      <c r="AP106" s="438"/>
      <c r="AQ106" s="438"/>
      <c r="AR106" s="438"/>
      <c r="AS106" s="438"/>
      <c r="AT106" s="438"/>
      <c r="AU106" s="438"/>
      <c r="AV106" s="438"/>
      <c r="AW106" s="438"/>
      <c r="AX106" s="438"/>
      <c r="AY106" s="438"/>
      <c r="AZ106" s="438"/>
      <c r="BA106" s="438"/>
      <c r="BB106" s="438"/>
      <c r="BC106" s="438"/>
      <c r="BD106" s="438"/>
    </row>
    <row r="107" spans="1:56">
      <c r="A107" s="438"/>
      <c r="B107" s="438"/>
      <c r="C107" s="438"/>
      <c r="D107" s="438"/>
      <c r="E107" s="438"/>
      <c r="F107" s="438"/>
      <c r="G107" s="438"/>
      <c r="H107" s="438"/>
      <c r="I107" s="438"/>
      <c r="J107" s="438"/>
      <c r="K107" s="438"/>
      <c r="L107" s="438"/>
      <c r="M107" s="438"/>
      <c r="N107" s="438"/>
      <c r="O107" s="438"/>
      <c r="P107" s="438"/>
      <c r="Q107" s="438"/>
      <c r="R107" s="438"/>
      <c r="S107" s="438"/>
      <c r="T107" s="438"/>
      <c r="U107" s="438"/>
      <c r="V107" s="438"/>
      <c r="W107" s="438"/>
      <c r="X107" s="438"/>
      <c r="Y107" s="438"/>
      <c r="Z107" s="438"/>
      <c r="AA107" s="438"/>
      <c r="AB107" s="438"/>
      <c r="AC107" s="438"/>
      <c r="AD107" s="438"/>
      <c r="AE107" s="438"/>
      <c r="AF107" s="438"/>
      <c r="AG107" s="438"/>
      <c r="AH107" s="438"/>
      <c r="AI107" s="438"/>
      <c r="AJ107" s="438"/>
      <c r="AK107" s="438"/>
      <c r="AL107" s="438"/>
      <c r="AM107" s="438"/>
      <c r="AN107" s="438"/>
      <c r="AO107" s="438"/>
      <c r="AP107" s="438"/>
      <c r="AQ107" s="438"/>
      <c r="AR107" s="438"/>
      <c r="AS107" s="438"/>
      <c r="AT107" s="438"/>
      <c r="AU107" s="438"/>
      <c r="AV107" s="438"/>
      <c r="AW107" s="438"/>
      <c r="AX107" s="438"/>
      <c r="AY107" s="438"/>
      <c r="AZ107" s="438"/>
      <c r="BA107" s="438"/>
      <c r="BB107" s="438"/>
      <c r="BC107" s="438"/>
      <c r="BD107" s="438"/>
    </row>
    <row r="108" spans="1:56">
      <c r="A108" s="438"/>
      <c r="B108" s="438"/>
      <c r="C108" s="438"/>
      <c r="D108" s="438"/>
      <c r="E108" s="438"/>
      <c r="F108" s="438"/>
      <c r="G108" s="438"/>
      <c r="H108" s="438"/>
      <c r="I108" s="438"/>
      <c r="J108" s="438"/>
      <c r="K108" s="438"/>
      <c r="L108" s="438"/>
      <c r="M108" s="438"/>
      <c r="N108" s="438"/>
      <c r="O108" s="438"/>
      <c r="P108" s="438"/>
      <c r="Q108" s="438"/>
      <c r="R108" s="438"/>
      <c r="S108" s="438"/>
      <c r="T108" s="438"/>
      <c r="U108" s="438"/>
      <c r="V108" s="438"/>
      <c r="W108" s="438"/>
      <c r="X108" s="438"/>
      <c r="Y108" s="438"/>
      <c r="Z108" s="438"/>
      <c r="AA108" s="438"/>
      <c r="AB108" s="438"/>
      <c r="AC108" s="438"/>
      <c r="AD108" s="438"/>
      <c r="AE108" s="438"/>
      <c r="AF108" s="438"/>
      <c r="AG108" s="438"/>
      <c r="AH108" s="438"/>
      <c r="AI108" s="438"/>
      <c r="AJ108" s="438"/>
      <c r="AK108" s="438"/>
      <c r="AL108" s="438"/>
      <c r="AM108" s="438"/>
      <c r="AN108" s="438"/>
      <c r="AO108" s="438"/>
      <c r="AP108" s="438"/>
      <c r="AQ108" s="438"/>
      <c r="AR108" s="438"/>
      <c r="AS108" s="438"/>
      <c r="AT108" s="438"/>
      <c r="AU108" s="438"/>
      <c r="AV108" s="438"/>
      <c r="AW108" s="438"/>
      <c r="AX108" s="438"/>
      <c r="AY108" s="438"/>
      <c r="AZ108" s="438"/>
      <c r="BA108" s="438"/>
      <c r="BB108" s="438"/>
      <c r="BC108" s="438"/>
      <c r="BD108" s="438"/>
    </row>
    <row r="109" spans="1:56">
      <c r="A109" s="438"/>
      <c r="B109" s="438"/>
      <c r="C109" s="438"/>
      <c r="D109" s="438"/>
      <c r="E109" s="438"/>
      <c r="F109" s="438"/>
      <c r="G109" s="438"/>
      <c r="H109" s="438"/>
      <c r="I109" s="438"/>
      <c r="J109" s="438"/>
      <c r="K109" s="438"/>
      <c r="L109" s="438"/>
      <c r="M109" s="438"/>
      <c r="N109" s="438"/>
      <c r="O109" s="438"/>
      <c r="P109" s="438"/>
      <c r="Q109" s="438"/>
      <c r="R109" s="438"/>
      <c r="S109" s="438"/>
      <c r="T109" s="438"/>
      <c r="U109" s="438"/>
      <c r="V109" s="438"/>
      <c r="W109" s="438"/>
      <c r="X109" s="438"/>
      <c r="Y109" s="438"/>
      <c r="Z109" s="438"/>
      <c r="AA109" s="438"/>
      <c r="AB109" s="438"/>
      <c r="AC109" s="438"/>
      <c r="AD109" s="438"/>
      <c r="AE109" s="438"/>
      <c r="AF109" s="438"/>
      <c r="AG109" s="438"/>
      <c r="AH109" s="438"/>
      <c r="AI109" s="438"/>
      <c r="AJ109" s="438"/>
      <c r="AK109" s="438"/>
      <c r="AL109" s="438"/>
      <c r="AM109" s="438"/>
      <c r="AN109" s="438"/>
      <c r="AO109" s="438"/>
      <c r="AP109" s="438"/>
      <c r="AQ109" s="438"/>
      <c r="AR109" s="438"/>
      <c r="AS109" s="438"/>
      <c r="AT109" s="438"/>
      <c r="AU109" s="438"/>
      <c r="AV109" s="438"/>
      <c r="AW109" s="438"/>
      <c r="AX109" s="438"/>
      <c r="AY109" s="438"/>
      <c r="AZ109" s="438"/>
      <c r="BA109" s="438"/>
      <c r="BB109" s="438"/>
      <c r="BC109" s="438"/>
      <c r="BD109" s="438"/>
    </row>
    <row r="110" spans="1:56">
      <c r="A110" s="438"/>
      <c r="B110" s="438"/>
      <c r="C110" s="438"/>
      <c r="D110" s="438"/>
      <c r="E110" s="438"/>
      <c r="F110" s="438"/>
      <c r="G110" s="438"/>
      <c r="H110" s="438"/>
      <c r="I110" s="438"/>
      <c r="J110" s="438"/>
      <c r="K110" s="438"/>
      <c r="L110" s="438"/>
      <c r="M110" s="438"/>
      <c r="N110" s="438"/>
      <c r="O110" s="438"/>
      <c r="P110" s="438"/>
      <c r="Q110" s="438"/>
      <c r="R110" s="438"/>
      <c r="S110" s="438"/>
      <c r="T110" s="438"/>
      <c r="U110" s="438"/>
      <c r="V110" s="438"/>
      <c r="W110" s="438"/>
      <c r="X110" s="438"/>
      <c r="Y110" s="438"/>
      <c r="Z110" s="438"/>
      <c r="AA110" s="438"/>
      <c r="AB110" s="438"/>
      <c r="AC110" s="438"/>
      <c r="AD110" s="438"/>
      <c r="AE110" s="438"/>
      <c r="AF110" s="438"/>
      <c r="AG110" s="438"/>
      <c r="AH110" s="438"/>
      <c r="AI110" s="438"/>
      <c r="AJ110" s="438"/>
      <c r="AK110" s="438"/>
      <c r="AL110" s="438"/>
      <c r="AM110" s="438"/>
      <c r="AN110" s="438"/>
      <c r="AO110" s="438"/>
      <c r="AP110" s="438"/>
      <c r="AQ110" s="438"/>
      <c r="AR110" s="438"/>
      <c r="AS110" s="438"/>
      <c r="AT110" s="438"/>
      <c r="AU110" s="438"/>
      <c r="AV110" s="438"/>
      <c r="AW110" s="438"/>
      <c r="AX110" s="438"/>
      <c r="AY110" s="438"/>
      <c r="AZ110" s="438"/>
      <c r="BA110" s="438"/>
      <c r="BB110" s="438"/>
      <c r="BC110" s="438"/>
      <c r="BD110" s="438"/>
    </row>
    <row r="111" spans="1:56">
      <c r="A111" s="438"/>
      <c r="B111" s="438"/>
      <c r="C111" s="438"/>
      <c r="D111" s="438"/>
      <c r="E111" s="438"/>
      <c r="F111" s="438"/>
      <c r="G111" s="438"/>
      <c r="H111" s="438"/>
      <c r="I111" s="438"/>
      <c r="J111" s="438"/>
      <c r="K111" s="438"/>
      <c r="L111" s="438"/>
      <c r="M111" s="438"/>
      <c r="N111" s="438"/>
      <c r="O111" s="438"/>
      <c r="P111" s="438"/>
      <c r="Q111" s="438"/>
      <c r="R111" s="438"/>
      <c r="S111" s="438"/>
      <c r="T111" s="438"/>
      <c r="U111" s="438"/>
      <c r="V111" s="438"/>
      <c r="W111" s="438"/>
      <c r="X111" s="438"/>
      <c r="Y111" s="438"/>
      <c r="Z111" s="438"/>
      <c r="AA111" s="438"/>
      <c r="AB111" s="438"/>
      <c r="AC111" s="438"/>
      <c r="AD111" s="438"/>
      <c r="AE111" s="438"/>
      <c r="AF111" s="438"/>
      <c r="AG111" s="438"/>
      <c r="AH111" s="438"/>
      <c r="AI111" s="438"/>
      <c r="AJ111" s="438"/>
      <c r="AK111" s="438"/>
      <c r="AL111" s="438"/>
      <c r="AM111" s="438"/>
      <c r="AN111" s="438"/>
      <c r="AO111" s="438"/>
      <c r="AP111" s="438"/>
      <c r="AQ111" s="438"/>
      <c r="AR111" s="438"/>
      <c r="AS111" s="438"/>
      <c r="AT111" s="438"/>
      <c r="AU111" s="438"/>
      <c r="AV111" s="438"/>
      <c r="AW111" s="438"/>
      <c r="AX111" s="438"/>
      <c r="AY111" s="438"/>
      <c r="AZ111" s="438"/>
      <c r="BA111" s="438"/>
      <c r="BB111" s="438"/>
      <c r="BC111" s="438"/>
      <c r="BD111" s="438"/>
    </row>
    <row r="112" spans="1:56">
      <c r="A112" s="438"/>
      <c r="B112" s="438"/>
      <c r="C112" s="438"/>
      <c r="D112" s="438"/>
      <c r="E112" s="438"/>
      <c r="F112" s="438"/>
      <c r="G112" s="438"/>
      <c r="H112" s="438"/>
      <c r="I112" s="438"/>
      <c r="J112" s="438"/>
      <c r="K112" s="438"/>
      <c r="L112" s="438"/>
      <c r="M112" s="438"/>
      <c r="N112" s="438"/>
      <c r="O112" s="438"/>
      <c r="P112" s="438"/>
      <c r="Q112" s="438"/>
      <c r="R112" s="438"/>
      <c r="S112" s="438"/>
      <c r="T112" s="438"/>
      <c r="U112" s="438"/>
      <c r="V112" s="438"/>
      <c r="W112" s="438"/>
      <c r="X112" s="438"/>
      <c r="Y112" s="438"/>
      <c r="Z112" s="438"/>
      <c r="AA112" s="438"/>
      <c r="AB112" s="438"/>
      <c r="AC112" s="438"/>
      <c r="AD112" s="438"/>
      <c r="AE112" s="438"/>
      <c r="AF112" s="438"/>
      <c r="AG112" s="438"/>
      <c r="AH112" s="438"/>
      <c r="AI112" s="438"/>
      <c r="AJ112" s="438"/>
      <c r="AK112" s="438"/>
      <c r="AL112" s="438"/>
      <c r="AM112" s="438"/>
      <c r="AN112" s="438"/>
      <c r="AO112" s="438"/>
      <c r="AP112" s="438"/>
      <c r="AQ112" s="438"/>
      <c r="AR112" s="438"/>
      <c r="AS112" s="438"/>
      <c r="AT112" s="438"/>
      <c r="AU112" s="438"/>
      <c r="AV112" s="438"/>
      <c r="AW112" s="438"/>
      <c r="AX112" s="438"/>
      <c r="AY112" s="438"/>
      <c r="AZ112" s="438"/>
      <c r="BA112" s="438"/>
      <c r="BB112" s="438"/>
      <c r="BC112" s="438"/>
      <c r="BD112" s="438"/>
    </row>
    <row r="113" spans="1:56">
      <c r="A113" s="438"/>
      <c r="B113" s="438"/>
      <c r="C113" s="438"/>
      <c r="D113" s="438"/>
      <c r="E113" s="438"/>
      <c r="F113" s="438"/>
      <c r="G113" s="438"/>
      <c r="H113" s="438"/>
      <c r="I113" s="438"/>
      <c r="J113" s="438"/>
      <c r="K113" s="438"/>
      <c r="L113" s="438"/>
      <c r="M113" s="438"/>
      <c r="N113" s="438"/>
      <c r="O113" s="438"/>
      <c r="P113" s="438"/>
      <c r="Q113" s="438"/>
      <c r="R113" s="438"/>
      <c r="S113" s="438"/>
      <c r="T113" s="438"/>
      <c r="U113" s="438"/>
      <c r="V113" s="438"/>
      <c r="W113" s="438"/>
      <c r="X113" s="438"/>
      <c r="Y113" s="438"/>
      <c r="Z113" s="438"/>
      <c r="AA113" s="438"/>
      <c r="AB113" s="438"/>
      <c r="AC113" s="438"/>
      <c r="AD113" s="438"/>
      <c r="AE113" s="438"/>
      <c r="AF113" s="438"/>
      <c r="AG113" s="438"/>
      <c r="AH113" s="438"/>
      <c r="AI113" s="438"/>
      <c r="AJ113" s="438"/>
      <c r="AK113" s="438"/>
      <c r="AL113" s="438"/>
      <c r="AM113" s="438"/>
      <c r="AN113" s="438"/>
      <c r="AO113" s="438"/>
      <c r="AP113" s="438"/>
      <c r="AQ113" s="438"/>
      <c r="AR113" s="438"/>
      <c r="AS113" s="438"/>
      <c r="AT113" s="438"/>
      <c r="AU113" s="438"/>
      <c r="AV113" s="438"/>
      <c r="AW113" s="438"/>
      <c r="AX113" s="438"/>
      <c r="AY113" s="438"/>
      <c r="AZ113" s="438"/>
      <c r="BA113" s="438"/>
      <c r="BB113" s="438"/>
      <c r="BC113" s="438"/>
      <c r="BD113" s="438"/>
    </row>
    <row r="114" spans="1:56">
      <c r="A114" s="438"/>
      <c r="B114" s="438"/>
      <c r="C114" s="438"/>
      <c r="D114" s="438"/>
      <c r="E114" s="438"/>
      <c r="F114" s="438"/>
      <c r="G114" s="438"/>
      <c r="H114" s="438"/>
      <c r="I114" s="438"/>
      <c r="J114" s="438"/>
      <c r="K114" s="438"/>
      <c r="L114" s="438"/>
      <c r="M114" s="438"/>
      <c r="N114" s="438"/>
      <c r="O114" s="438"/>
      <c r="P114" s="438"/>
      <c r="Q114" s="438"/>
      <c r="R114" s="438"/>
      <c r="S114" s="438"/>
      <c r="T114" s="438"/>
      <c r="U114" s="438"/>
      <c r="V114" s="438"/>
      <c r="W114" s="438"/>
      <c r="X114" s="438"/>
      <c r="Y114" s="438"/>
      <c r="Z114" s="438"/>
      <c r="AA114" s="438"/>
      <c r="AB114" s="438"/>
      <c r="AC114" s="438"/>
      <c r="AD114" s="438"/>
      <c r="AE114" s="438"/>
      <c r="AF114" s="438"/>
      <c r="AG114" s="438"/>
      <c r="AH114" s="438"/>
      <c r="AI114" s="438"/>
      <c r="AJ114" s="438"/>
      <c r="AK114" s="438"/>
      <c r="AL114" s="438"/>
      <c r="AM114" s="438"/>
      <c r="AN114" s="438"/>
      <c r="AO114" s="438"/>
      <c r="AP114" s="438"/>
      <c r="AQ114" s="438"/>
      <c r="AR114" s="438"/>
      <c r="AS114" s="438"/>
      <c r="AT114" s="438"/>
      <c r="AU114" s="438"/>
      <c r="AV114" s="438"/>
      <c r="AW114" s="438"/>
      <c r="AX114" s="438"/>
      <c r="AY114" s="438"/>
      <c r="AZ114" s="438"/>
      <c r="BA114" s="438"/>
      <c r="BB114" s="438"/>
      <c r="BC114" s="438"/>
      <c r="BD114" s="438"/>
    </row>
    <row r="115" spans="1:56">
      <c r="A115" s="438"/>
      <c r="B115" s="438"/>
      <c r="C115" s="438"/>
      <c r="D115" s="438"/>
      <c r="E115" s="438"/>
      <c r="F115" s="438"/>
      <c r="G115" s="438"/>
      <c r="H115" s="438"/>
      <c r="I115" s="438"/>
      <c r="J115" s="438"/>
      <c r="K115" s="438"/>
      <c r="L115" s="438"/>
      <c r="M115" s="438"/>
      <c r="N115" s="438"/>
      <c r="O115" s="438"/>
      <c r="P115" s="438"/>
      <c r="Q115" s="438"/>
      <c r="R115" s="438"/>
      <c r="S115" s="438"/>
      <c r="T115" s="438"/>
      <c r="U115" s="438"/>
      <c r="V115" s="438"/>
      <c r="W115" s="438"/>
      <c r="X115" s="438"/>
      <c r="Y115" s="438"/>
      <c r="Z115" s="438"/>
      <c r="AA115" s="438"/>
      <c r="AB115" s="438"/>
      <c r="AC115" s="438"/>
      <c r="AD115" s="438"/>
      <c r="AE115" s="438"/>
      <c r="AF115" s="438"/>
      <c r="AG115" s="438"/>
      <c r="AH115" s="438"/>
      <c r="AI115" s="438"/>
      <c r="AJ115" s="438"/>
      <c r="AK115" s="438"/>
      <c r="AL115" s="438"/>
      <c r="AM115" s="438"/>
      <c r="AN115" s="438"/>
      <c r="AO115" s="438"/>
      <c r="AP115" s="438"/>
      <c r="AQ115" s="438"/>
      <c r="AR115" s="438"/>
      <c r="AS115" s="438"/>
      <c r="AT115" s="438"/>
      <c r="AU115" s="438"/>
      <c r="AV115" s="438"/>
      <c r="AW115" s="438"/>
      <c r="AX115" s="438"/>
      <c r="AY115" s="438"/>
      <c r="AZ115" s="438"/>
      <c r="BA115" s="438"/>
      <c r="BB115" s="438"/>
      <c r="BC115" s="438"/>
      <c r="BD115" s="438"/>
    </row>
    <row r="116" spans="1:56">
      <c r="A116" s="438"/>
      <c r="B116" s="438"/>
      <c r="C116" s="438"/>
      <c r="D116" s="438"/>
      <c r="E116" s="438"/>
      <c r="F116" s="438"/>
      <c r="G116" s="438"/>
      <c r="H116" s="438"/>
      <c r="I116" s="438"/>
      <c r="J116" s="438"/>
      <c r="K116" s="438"/>
      <c r="L116" s="438"/>
      <c r="M116" s="438"/>
      <c r="N116" s="438"/>
      <c r="O116" s="438"/>
      <c r="P116" s="438"/>
      <c r="Q116" s="438"/>
      <c r="R116" s="438"/>
      <c r="S116" s="438"/>
      <c r="T116" s="438"/>
      <c r="U116" s="438"/>
      <c r="V116" s="438"/>
      <c r="W116" s="438"/>
      <c r="X116" s="438"/>
      <c r="Y116" s="438"/>
      <c r="Z116" s="438"/>
      <c r="AA116" s="438"/>
      <c r="AB116" s="438"/>
      <c r="AC116" s="438"/>
      <c r="AD116" s="438"/>
      <c r="AE116" s="438"/>
      <c r="AF116" s="438"/>
      <c r="AG116" s="438"/>
      <c r="AH116" s="438"/>
      <c r="AI116" s="438"/>
      <c r="AJ116" s="438"/>
      <c r="AK116" s="438"/>
      <c r="AL116" s="438"/>
      <c r="AM116" s="438"/>
      <c r="AN116" s="438"/>
      <c r="AO116" s="438"/>
      <c r="AP116" s="438"/>
      <c r="AQ116" s="438"/>
      <c r="AR116" s="438"/>
      <c r="AS116" s="438"/>
      <c r="AT116" s="438"/>
      <c r="AU116" s="438"/>
      <c r="AV116" s="438"/>
      <c r="AW116" s="438"/>
      <c r="AX116" s="438"/>
      <c r="AY116" s="438"/>
      <c r="AZ116" s="438"/>
      <c r="BA116" s="438"/>
      <c r="BB116" s="438"/>
      <c r="BC116" s="438"/>
      <c r="BD116" s="438"/>
    </row>
    <row r="117" spans="1:56">
      <c r="A117" s="438"/>
      <c r="B117" s="438"/>
      <c r="C117" s="438"/>
      <c r="D117" s="438"/>
      <c r="E117" s="438"/>
      <c r="F117" s="438"/>
      <c r="G117" s="438"/>
      <c r="H117" s="438"/>
      <c r="I117" s="438"/>
      <c r="J117" s="438"/>
      <c r="K117" s="438"/>
      <c r="L117" s="438"/>
      <c r="M117" s="438"/>
      <c r="N117" s="438"/>
      <c r="O117" s="438"/>
      <c r="P117" s="438"/>
      <c r="Q117" s="438"/>
      <c r="R117" s="438"/>
      <c r="S117" s="438"/>
      <c r="T117" s="438"/>
      <c r="U117" s="438"/>
      <c r="V117" s="438"/>
      <c r="W117" s="438"/>
      <c r="X117" s="438"/>
      <c r="Y117" s="438"/>
      <c r="Z117" s="438"/>
      <c r="AA117" s="438"/>
      <c r="AB117" s="438"/>
      <c r="AC117" s="438"/>
      <c r="AD117" s="438"/>
      <c r="AE117" s="438"/>
      <c r="AF117" s="438"/>
      <c r="AG117" s="438"/>
      <c r="AH117" s="438"/>
      <c r="AI117" s="438"/>
      <c r="AJ117" s="438"/>
      <c r="AK117" s="438"/>
      <c r="AL117" s="438"/>
      <c r="AM117" s="438"/>
      <c r="AN117" s="438"/>
      <c r="AO117" s="438"/>
      <c r="AP117" s="438"/>
      <c r="AQ117" s="438"/>
      <c r="AR117" s="438"/>
      <c r="AS117" s="438"/>
      <c r="AT117" s="438"/>
      <c r="AU117" s="438"/>
      <c r="AV117" s="438"/>
      <c r="AW117" s="438"/>
      <c r="AX117" s="438"/>
      <c r="AY117" s="438"/>
      <c r="AZ117" s="438"/>
      <c r="BA117" s="438"/>
      <c r="BB117" s="438"/>
      <c r="BC117" s="438"/>
      <c r="BD117" s="438"/>
    </row>
    <row r="118" spans="1:56">
      <c r="A118" s="438"/>
      <c r="B118" s="438"/>
      <c r="C118" s="438"/>
      <c r="D118" s="438"/>
      <c r="E118" s="438"/>
      <c r="F118" s="438"/>
      <c r="G118" s="438"/>
      <c r="H118" s="438"/>
      <c r="I118" s="438"/>
      <c r="J118" s="438"/>
      <c r="K118" s="438"/>
      <c r="L118" s="438"/>
      <c r="M118" s="438"/>
      <c r="N118" s="438"/>
      <c r="O118" s="438"/>
      <c r="P118" s="438"/>
      <c r="Q118" s="438"/>
      <c r="R118" s="438"/>
      <c r="S118" s="438"/>
      <c r="T118" s="438"/>
      <c r="U118" s="438"/>
      <c r="V118" s="438"/>
      <c r="W118" s="438"/>
      <c r="X118" s="438"/>
      <c r="Y118" s="438"/>
      <c r="Z118" s="438"/>
      <c r="AA118" s="438"/>
      <c r="AB118" s="438"/>
      <c r="AC118" s="438"/>
      <c r="AD118" s="438"/>
      <c r="AE118" s="438"/>
      <c r="AF118" s="438"/>
      <c r="AG118" s="438"/>
      <c r="AH118" s="438"/>
      <c r="AI118" s="438"/>
      <c r="AJ118" s="438"/>
      <c r="AK118" s="438"/>
      <c r="AL118" s="438"/>
      <c r="AM118" s="438"/>
      <c r="AN118" s="438"/>
      <c r="AO118" s="438"/>
      <c r="AP118" s="438"/>
      <c r="AQ118" s="438"/>
      <c r="AR118" s="438"/>
      <c r="AS118" s="438"/>
      <c r="AT118" s="438"/>
      <c r="AU118" s="438"/>
      <c r="AV118" s="438"/>
      <c r="AW118" s="438"/>
      <c r="AX118" s="438"/>
      <c r="AY118" s="438"/>
      <c r="AZ118" s="438"/>
      <c r="BA118" s="438"/>
      <c r="BB118" s="438"/>
      <c r="BC118" s="438"/>
      <c r="BD118" s="438"/>
    </row>
    <row r="119" spans="1:56">
      <c r="A119" s="438"/>
      <c r="B119" s="438"/>
      <c r="C119" s="438"/>
      <c r="D119" s="438"/>
      <c r="E119" s="438"/>
      <c r="F119" s="438"/>
      <c r="G119" s="438"/>
      <c r="H119" s="438"/>
      <c r="I119" s="438"/>
      <c r="J119" s="438"/>
      <c r="K119" s="438"/>
      <c r="L119" s="438"/>
      <c r="M119" s="438"/>
      <c r="N119" s="438"/>
      <c r="O119" s="438"/>
      <c r="P119" s="438"/>
      <c r="Q119" s="438"/>
      <c r="R119" s="438"/>
      <c r="S119" s="438"/>
      <c r="T119" s="438"/>
      <c r="U119" s="438"/>
      <c r="V119" s="438"/>
      <c r="W119" s="438"/>
      <c r="X119" s="438"/>
      <c r="Y119" s="438"/>
      <c r="Z119" s="438"/>
      <c r="AA119" s="438"/>
      <c r="AB119" s="438"/>
      <c r="AC119" s="438"/>
      <c r="AD119" s="438"/>
      <c r="AE119" s="438"/>
      <c r="AF119" s="438"/>
      <c r="AG119" s="438"/>
      <c r="AH119" s="438"/>
      <c r="AI119" s="438"/>
      <c r="AJ119" s="438"/>
      <c r="AK119" s="438"/>
      <c r="AL119" s="438"/>
      <c r="AM119" s="438"/>
      <c r="AN119" s="438"/>
      <c r="AO119" s="438"/>
      <c r="AP119" s="438"/>
      <c r="AQ119" s="438"/>
      <c r="AR119" s="438"/>
      <c r="AS119" s="438"/>
      <c r="AT119" s="438"/>
      <c r="AU119" s="438"/>
      <c r="AV119" s="438"/>
      <c r="AW119" s="438"/>
      <c r="AX119" s="438"/>
      <c r="AY119" s="438"/>
      <c r="AZ119" s="438"/>
      <c r="BA119" s="438"/>
      <c r="BB119" s="438"/>
      <c r="BC119" s="438"/>
      <c r="BD119" s="438"/>
    </row>
    <row r="120" spans="1:56">
      <c r="A120" s="438"/>
      <c r="B120" s="438"/>
      <c r="C120" s="438"/>
      <c r="D120" s="438"/>
      <c r="E120" s="438"/>
      <c r="F120" s="438"/>
      <c r="G120" s="438"/>
      <c r="H120" s="438"/>
      <c r="I120" s="438"/>
      <c r="J120" s="438"/>
      <c r="K120" s="438"/>
      <c r="L120" s="438"/>
      <c r="M120" s="438"/>
      <c r="N120" s="438"/>
      <c r="O120" s="438"/>
      <c r="P120" s="438"/>
      <c r="Q120" s="438"/>
      <c r="R120" s="438"/>
      <c r="S120" s="438"/>
      <c r="T120" s="438"/>
      <c r="U120" s="438"/>
      <c r="V120" s="438"/>
      <c r="W120" s="438"/>
      <c r="X120" s="438"/>
      <c r="Y120" s="438"/>
      <c r="Z120" s="438"/>
      <c r="AA120" s="438"/>
      <c r="AB120" s="438"/>
      <c r="AC120" s="438"/>
      <c r="AD120" s="438"/>
      <c r="AE120" s="438"/>
      <c r="AF120" s="438"/>
      <c r="AG120" s="438"/>
      <c r="AH120" s="438"/>
      <c r="AI120" s="438"/>
      <c r="AJ120" s="438"/>
      <c r="AK120" s="438"/>
      <c r="AL120" s="438"/>
      <c r="AM120" s="438"/>
      <c r="AN120" s="438"/>
      <c r="AO120" s="438"/>
      <c r="AP120" s="438"/>
      <c r="AQ120" s="438"/>
      <c r="AR120" s="438"/>
      <c r="AS120" s="438"/>
      <c r="AT120" s="438"/>
      <c r="AU120" s="438"/>
      <c r="AV120" s="438"/>
      <c r="AW120" s="438"/>
      <c r="AX120" s="438"/>
      <c r="AY120" s="438"/>
      <c r="AZ120" s="438"/>
      <c r="BA120" s="438"/>
      <c r="BB120" s="438"/>
      <c r="BC120" s="438"/>
      <c r="BD120" s="438"/>
    </row>
    <row r="121" spans="1:56">
      <c r="A121" s="438"/>
      <c r="B121" s="438"/>
      <c r="C121" s="438"/>
      <c r="D121" s="438"/>
      <c r="E121" s="438"/>
      <c r="F121" s="438"/>
      <c r="G121" s="438"/>
      <c r="H121" s="438"/>
      <c r="I121" s="438"/>
      <c r="J121" s="438"/>
      <c r="K121" s="438"/>
      <c r="L121" s="438"/>
      <c r="M121" s="438"/>
      <c r="N121" s="438"/>
      <c r="O121" s="438"/>
      <c r="P121" s="438"/>
      <c r="Q121" s="438"/>
      <c r="R121" s="438"/>
      <c r="S121" s="438"/>
      <c r="T121" s="438"/>
      <c r="U121" s="438"/>
      <c r="V121" s="438"/>
      <c r="W121" s="438"/>
      <c r="X121" s="438"/>
      <c r="Y121" s="438"/>
      <c r="Z121" s="438"/>
      <c r="AA121" s="438"/>
      <c r="AB121" s="438"/>
      <c r="AC121" s="438"/>
      <c r="AD121" s="438"/>
      <c r="AE121" s="438"/>
      <c r="AF121" s="438"/>
      <c r="AG121" s="438"/>
      <c r="AH121" s="438"/>
      <c r="AI121" s="438"/>
      <c r="AJ121" s="438"/>
      <c r="AK121" s="438"/>
      <c r="AL121" s="438"/>
      <c r="AM121" s="438"/>
      <c r="AN121" s="438"/>
      <c r="AO121" s="438"/>
      <c r="AP121" s="438"/>
      <c r="AQ121" s="438"/>
      <c r="AR121" s="438"/>
      <c r="AS121" s="438"/>
      <c r="AT121" s="438"/>
      <c r="AU121" s="438"/>
      <c r="AV121" s="438"/>
      <c r="AW121" s="438"/>
      <c r="AX121" s="438"/>
      <c r="AY121" s="438"/>
      <c r="AZ121" s="438"/>
      <c r="BA121" s="438"/>
      <c r="BB121" s="438"/>
      <c r="BC121" s="438"/>
      <c r="BD121" s="438"/>
    </row>
    <row r="122" spans="1:56">
      <c r="A122" s="438"/>
      <c r="B122" s="438"/>
      <c r="C122" s="438"/>
      <c r="D122" s="438"/>
      <c r="E122" s="438"/>
      <c r="F122" s="438"/>
      <c r="G122" s="438"/>
      <c r="H122" s="438"/>
      <c r="I122" s="438"/>
      <c r="J122" s="438"/>
      <c r="K122" s="438"/>
      <c r="L122" s="438"/>
      <c r="M122" s="438"/>
      <c r="N122" s="438"/>
      <c r="O122" s="438"/>
      <c r="P122" s="438"/>
      <c r="Q122" s="438"/>
      <c r="R122" s="438"/>
      <c r="S122" s="438"/>
      <c r="T122" s="438"/>
      <c r="U122" s="438"/>
      <c r="V122" s="438"/>
      <c r="W122" s="438"/>
      <c r="X122" s="438"/>
      <c r="Y122" s="438"/>
      <c r="Z122" s="438"/>
      <c r="AA122" s="438"/>
      <c r="AB122" s="438"/>
      <c r="AC122" s="438"/>
      <c r="AD122" s="438"/>
      <c r="AE122" s="438"/>
      <c r="AF122" s="438"/>
      <c r="AG122" s="438"/>
      <c r="AH122" s="438"/>
      <c r="AI122" s="438"/>
      <c r="AJ122" s="438"/>
      <c r="AK122" s="438"/>
      <c r="AL122" s="438"/>
      <c r="AM122" s="438"/>
      <c r="AN122" s="438"/>
      <c r="AO122" s="438"/>
      <c r="AP122" s="438"/>
      <c r="AQ122" s="438"/>
      <c r="AR122" s="438"/>
      <c r="AS122" s="438"/>
      <c r="AT122" s="438"/>
      <c r="AU122" s="438"/>
      <c r="AV122" s="438"/>
      <c r="AW122" s="438"/>
      <c r="AX122" s="438"/>
      <c r="AY122" s="438"/>
      <c r="AZ122" s="438"/>
      <c r="BA122" s="438"/>
      <c r="BB122" s="438"/>
      <c r="BC122" s="438"/>
      <c r="BD122" s="438"/>
    </row>
    <row r="123" spans="1:56">
      <c r="A123" s="438"/>
      <c r="B123" s="438"/>
      <c r="C123" s="438"/>
      <c r="D123" s="438"/>
      <c r="E123" s="438"/>
      <c r="F123" s="438"/>
      <c r="G123" s="438"/>
      <c r="H123" s="438"/>
      <c r="I123" s="438"/>
      <c r="J123" s="438"/>
      <c r="K123" s="438"/>
      <c r="L123" s="438"/>
      <c r="M123" s="438"/>
      <c r="N123" s="438"/>
      <c r="O123" s="438"/>
      <c r="P123" s="438"/>
      <c r="Q123" s="438"/>
      <c r="R123" s="438"/>
      <c r="S123" s="438"/>
      <c r="T123" s="438"/>
      <c r="U123" s="438"/>
      <c r="V123" s="438"/>
      <c r="W123" s="438"/>
      <c r="X123" s="438"/>
      <c r="Y123" s="438"/>
      <c r="Z123" s="438"/>
      <c r="AA123" s="438"/>
      <c r="AB123" s="438"/>
      <c r="AC123" s="438"/>
      <c r="AD123" s="438"/>
      <c r="AE123" s="438"/>
      <c r="AF123" s="438"/>
      <c r="AG123" s="438"/>
      <c r="AH123" s="438"/>
      <c r="AI123" s="438"/>
      <c r="AJ123" s="438"/>
      <c r="AK123" s="438"/>
      <c r="AL123" s="438"/>
      <c r="AM123" s="438"/>
      <c r="AN123" s="438"/>
      <c r="AO123" s="438"/>
      <c r="AP123" s="438"/>
      <c r="AQ123" s="438"/>
      <c r="AR123" s="438"/>
      <c r="AS123" s="438"/>
      <c r="AT123" s="438"/>
      <c r="AU123" s="438"/>
      <c r="AV123" s="438"/>
      <c r="AW123" s="438"/>
      <c r="AX123" s="438"/>
      <c r="AY123" s="438"/>
      <c r="AZ123" s="438"/>
      <c r="BA123" s="438"/>
      <c r="BB123" s="438"/>
      <c r="BC123" s="438"/>
      <c r="BD123" s="438"/>
    </row>
    <row r="124" spans="1:56">
      <c r="A124" s="438"/>
      <c r="B124" s="438"/>
      <c r="C124" s="438"/>
      <c r="D124" s="438"/>
      <c r="E124" s="438"/>
      <c r="F124" s="438"/>
      <c r="G124" s="438"/>
      <c r="H124" s="438"/>
      <c r="I124" s="438"/>
      <c r="J124" s="438"/>
      <c r="K124" s="438"/>
      <c r="L124" s="438"/>
      <c r="M124" s="438"/>
      <c r="N124" s="438"/>
      <c r="O124" s="438"/>
      <c r="P124" s="438"/>
      <c r="Q124" s="438"/>
      <c r="R124" s="438"/>
      <c r="S124" s="438"/>
      <c r="T124" s="438"/>
      <c r="U124" s="438"/>
      <c r="V124" s="438"/>
      <c r="W124" s="438"/>
      <c r="X124" s="438"/>
      <c r="Y124" s="438"/>
      <c r="Z124" s="438"/>
      <c r="AA124" s="438"/>
      <c r="AB124" s="438"/>
      <c r="AC124" s="438"/>
      <c r="AD124" s="438"/>
      <c r="AE124" s="438"/>
      <c r="AF124" s="438"/>
      <c r="AG124" s="438"/>
      <c r="AH124" s="438"/>
      <c r="AI124" s="438"/>
      <c r="AJ124" s="438"/>
      <c r="AK124" s="438"/>
      <c r="AL124" s="438"/>
      <c r="AM124" s="438"/>
      <c r="AN124" s="438"/>
      <c r="AO124" s="438"/>
      <c r="AP124" s="438"/>
      <c r="AQ124" s="438"/>
      <c r="AR124" s="438"/>
      <c r="AS124" s="438"/>
      <c r="AT124" s="438"/>
      <c r="AU124" s="438"/>
      <c r="AV124" s="438"/>
      <c r="AW124" s="438"/>
      <c r="AX124" s="438"/>
      <c r="AY124" s="438"/>
      <c r="AZ124" s="438"/>
      <c r="BA124" s="438"/>
      <c r="BB124" s="438"/>
      <c r="BC124" s="438"/>
      <c r="BD124" s="438"/>
    </row>
    <row r="125" spans="1:56">
      <c r="A125" s="438"/>
      <c r="B125" s="438"/>
      <c r="C125" s="438"/>
      <c r="D125" s="438"/>
      <c r="E125" s="438"/>
      <c r="F125" s="438"/>
      <c r="G125" s="438"/>
      <c r="H125" s="438"/>
      <c r="I125" s="438"/>
      <c r="J125" s="438"/>
      <c r="K125" s="438"/>
      <c r="L125" s="438"/>
      <c r="M125" s="438"/>
      <c r="N125" s="438"/>
      <c r="O125" s="438"/>
      <c r="P125" s="438"/>
      <c r="Q125" s="438"/>
      <c r="R125" s="438"/>
      <c r="S125" s="438"/>
      <c r="T125" s="438"/>
      <c r="U125" s="438"/>
      <c r="V125" s="438"/>
      <c r="W125" s="438"/>
      <c r="X125" s="438"/>
      <c r="Y125" s="438"/>
      <c r="Z125" s="438"/>
      <c r="AA125" s="438"/>
      <c r="AB125" s="438"/>
      <c r="AC125" s="438"/>
      <c r="AD125" s="438"/>
      <c r="AE125" s="438"/>
      <c r="AF125" s="438"/>
      <c r="AG125" s="438"/>
      <c r="AH125" s="438"/>
      <c r="AI125" s="438"/>
      <c r="AJ125" s="438"/>
      <c r="AK125" s="438"/>
      <c r="AL125" s="438"/>
      <c r="AM125" s="438"/>
      <c r="AN125" s="438"/>
      <c r="AO125" s="438"/>
      <c r="AP125" s="438"/>
      <c r="AQ125" s="438"/>
      <c r="AR125" s="438"/>
      <c r="AS125" s="438"/>
      <c r="AT125" s="438"/>
      <c r="AU125" s="438"/>
      <c r="AV125" s="438"/>
      <c r="AW125" s="438"/>
      <c r="AX125" s="438"/>
      <c r="AY125" s="438"/>
      <c r="AZ125" s="438"/>
      <c r="BA125" s="438"/>
      <c r="BB125" s="438"/>
      <c r="BC125" s="438"/>
      <c r="BD125" s="438"/>
    </row>
    <row r="126" spans="1:56">
      <c r="A126" s="438"/>
      <c r="B126" s="438"/>
      <c r="C126" s="438"/>
      <c r="D126" s="438"/>
      <c r="E126" s="438"/>
      <c r="F126" s="438"/>
      <c r="G126" s="438"/>
      <c r="H126" s="438"/>
      <c r="I126" s="438"/>
      <c r="J126" s="438"/>
      <c r="K126" s="438"/>
      <c r="L126" s="438"/>
      <c r="M126" s="438"/>
      <c r="N126" s="438"/>
      <c r="O126" s="438"/>
      <c r="P126" s="438"/>
      <c r="Q126" s="438"/>
      <c r="R126" s="438"/>
      <c r="S126" s="438"/>
      <c r="T126" s="438"/>
      <c r="U126" s="438"/>
      <c r="V126" s="438"/>
      <c r="W126" s="438"/>
      <c r="X126" s="438"/>
      <c r="Y126" s="438"/>
      <c r="Z126" s="438"/>
      <c r="AA126" s="438"/>
      <c r="AB126" s="438"/>
      <c r="AC126" s="438"/>
      <c r="AD126" s="438"/>
      <c r="AE126" s="438"/>
      <c r="AF126" s="438"/>
      <c r="AG126" s="438"/>
      <c r="AH126" s="438"/>
      <c r="AI126" s="438"/>
      <c r="AJ126" s="438"/>
      <c r="AK126" s="438"/>
      <c r="AL126" s="438"/>
      <c r="AM126" s="438"/>
      <c r="AN126" s="438"/>
      <c r="AO126" s="438"/>
      <c r="AP126" s="438"/>
      <c r="AQ126" s="438"/>
      <c r="AR126" s="438"/>
      <c r="AS126" s="438"/>
      <c r="AT126" s="438"/>
      <c r="AU126" s="438"/>
      <c r="AV126" s="438"/>
      <c r="AW126" s="438"/>
      <c r="AX126" s="438"/>
      <c r="AY126" s="438"/>
      <c r="AZ126" s="438"/>
      <c r="BA126" s="438"/>
      <c r="BB126" s="438"/>
      <c r="BC126" s="438"/>
      <c r="BD126" s="438"/>
    </row>
    <row r="127" spans="1:56">
      <c r="A127" s="438"/>
      <c r="B127" s="438"/>
      <c r="C127" s="438"/>
      <c r="D127" s="438"/>
      <c r="E127" s="438"/>
      <c r="F127" s="438"/>
      <c r="G127" s="438"/>
      <c r="H127" s="438"/>
      <c r="I127" s="438"/>
      <c r="J127" s="438"/>
      <c r="K127" s="438"/>
      <c r="L127" s="438"/>
      <c r="M127" s="438"/>
      <c r="N127" s="438"/>
      <c r="O127" s="438"/>
      <c r="P127" s="438"/>
      <c r="Q127" s="438"/>
      <c r="R127" s="438"/>
      <c r="S127" s="438"/>
      <c r="T127" s="438"/>
      <c r="U127" s="438"/>
      <c r="V127" s="438"/>
      <c r="W127" s="438"/>
      <c r="X127" s="438"/>
      <c r="Y127" s="438"/>
      <c r="Z127" s="438"/>
      <c r="AA127" s="438"/>
      <c r="AB127" s="438"/>
      <c r="AC127" s="438"/>
      <c r="AD127" s="438"/>
      <c r="AE127" s="438"/>
      <c r="AF127" s="438"/>
      <c r="AG127" s="438"/>
      <c r="AH127" s="438"/>
      <c r="AI127" s="438"/>
      <c r="AJ127" s="438"/>
      <c r="AK127" s="438"/>
      <c r="AL127" s="438"/>
      <c r="AM127" s="438"/>
      <c r="AN127" s="438"/>
      <c r="AO127" s="438"/>
      <c r="AP127" s="438"/>
      <c r="AQ127" s="438"/>
      <c r="AR127" s="438"/>
      <c r="AS127" s="438"/>
      <c r="AT127" s="438"/>
      <c r="AU127" s="438"/>
      <c r="AV127" s="438"/>
      <c r="AW127" s="438"/>
      <c r="AX127" s="438"/>
      <c r="AY127" s="438"/>
      <c r="AZ127" s="438"/>
      <c r="BA127" s="438"/>
      <c r="BB127" s="438"/>
      <c r="BC127" s="438"/>
      <c r="BD127" s="438"/>
    </row>
    <row r="128" spans="1:56">
      <c r="A128" s="438"/>
      <c r="B128" s="438"/>
      <c r="C128" s="438"/>
      <c r="D128" s="438"/>
      <c r="E128" s="438"/>
      <c r="F128" s="438"/>
      <c r="G128" s="438"/>
      <c r="H128" s="438"/>
      <c r="I128" s="438"/>
      <c r="J128" s="438"/>
      <c r="K128" s="438"/>
      <c r="L128" s="438"/>
      <c r="M128" s="438"/>
      <c r="N128" s="438"/>
      <c r="O128" s="438"/>
      <c r="P128" s="438"/>
      <c r="Q128" s="438"/>
      <c r="R128" s="438"/>
      <c r="S128" s="438"/>
      <c r="T128" s="438"/>
      <c r="U128" s="438"/>
      <c r="V128" s="438"/>
      <c r="W128" s="438"/>
      <c r="X128" s="438"/>
      <c r="Y128" s="438"/>
      <c r="Z128" s="438"/>
      <c r="AA128" s="438"/>
      <c r="AB128" s="438"/>
      <c r="AC128" s="438"/>
      <c r="AD128" s="438"/>
      <c r="AE128" s="438"/>
      <c r="AF128" s="438"/>
      <c r="AG128" s="438"/>
      <c r="AH128" s="438"/>
      <c r="AI128" s="438"/>
      <c r="AJ128" s="438"/>
      <c r="AK128" s="438"/>
      <c r="AL128" s="438"/>
      <c r="AM128" s="438"/>
      <c r="AN128" s="438"/>
      <c r="AO128" s="438"/>
      <c r="AP128" s="438"/>
      <c r="AQ128" s="438"/>
      <c r="AR128" s="438"/>
      <c r="AS128" s="438"/>
      <c r="AT128" s="438"/>
      <c r="AU128" s="438"/>
      <c r="AV128" s="438"/>
      <c r="AW128" s="438"/>
      <c r="AX128" s="438"/>
      <c r="AY128" s="438"/>
      <c r="AZ128" s="438"/>
      <c r="BA128" s="438"/>
      <c r="BB128" s="438"/>
      <c r="BC128" s="438"/>
      <c r="BD128" s="438"/>
    </row>
    <row r="129" spans="1:56">
      <c r="A129" s="438"/>
      <c r="B129" s="438"/>
      <c r="C129" s="438"/>
      <c r="D129" s="438"/>
      <c r="E129" s="438"/>
      <c r="F129" s="438"/>
      <c r="G129" s="438"/>
      <c r="H129" s="438"/>
      <c r="I129" s="438"/>
      <c r="J129" s="438"/>
      <c r="K129" s="438"/>
      <c r="L129" s="438"/>
      <c r="M129" s="438"/>
      <c r="N129" s="438"/>
      <c r="O129" s="438"/>
      <c r="P129" s="438"/>
      <c r="Q129" s="438"/>
      <c r="R129" s="438"/>
      <c r="S129" s="438"/>
      <c r="T129" s="438"/>
      <c r="U129" s="438"/>
      <c r="V129" s="438"/>
      <c r="W129" s="438"/>
      <c r="X129" s="438"/>
      <c r="Y129" s="438"/>
      <c r="Z129" s="438"/>
      <c r="AA129" s="438"/>
      <c r="AB129" s="438"/>
      <c r="AC129" s="438"/>
      <c r="AD129" s="438"/>
      <c r="AE129" s="438"/>
      <c r="AF129" s="438"/>
      <c r="AG129" s="438"/>
      <c r="AH129" s="438"/>
      <c r="AI129" s="438"/>
      <c r="AJ129" s="438"/>
      <c r="AK129" s="438"/>
      <c r="AL129" s="438"/>
      <c r="AM129" s="438"/>
      <c r="AN129" s="438"/>
      <c r="AO129" s="438"/>
      <c r="AP129" s="438"/>
      <c r="AQ129" s="438"/>
      <c r="AR129" s="438"/>
      <c r="AS129" s="438"/>
      <c r="AT129" s="438"/>
      <c r="AU129" s="438"/>
      <c r="AV129" s="438"/>
      <c r="AW129" s="438"/>
      <c r="AX129" s="438"/>
      <c r="AY129" s="438"/>
      <c r="AZ129" s="438"/>
      <c r="BA129" s="438"/>
      <c r="BB129" s="438"/>
      <c r="BC129" s="438"/>
      <c r="BD129" s="438"/>
    </row>
    <row r="130" spans="1:56">
      <c r="A130" s="438"/>
      <c r="B130" s="438"/>
      <c r="C130" s="438"/>
      <c r="D130" s="438"/>
      <c r="E130" s="438"/>
      <c r="F130" s="438"/>
      <c r="G130" s="438"/>
      <c r="H130" s="438"/>
      <c r="I130" s="438"/>
      <c r="J130" s="438"/>
      <c r="K130" s="438"/>
      <c r="L130" s="438"/>
      <c r="M130" s="438"/>
      <c r="N130" s="438"/>
      <c r="O130" s="438"/>
      <c r="P130" s="438"/>
      <c r="Q130" s="438"/>
      <c r="R130" s="438"/>
      <c r="S130" s="438"/>
      <c r="T130" s="438"/>
      <c r="U130" s="438"/>
      <c r="V130" s="438"/>
      <c r="W130" s="438"/>
      <c r="X130" s="438"/>
      <c r="Y130" s="438"/>
      <c r="Z130" s="438"/>
      <c r="AA130" s="438"/>
      <c r="AB130" s="438"/>
      <c r="AC130" s="438"/>
      <c r="AD130" s="438"/>
      <c r="AE130" s="438"/>
      <c r="AF130" s="438"/>
      <c r="AG130" s="438"/>
      <c r="AH130" s="438"/>
      <c r="AI130" s="438"/>
      <c r="AJ130" s="438"/>
      <c r="AK130" s="438"/>
      <c r="AL130" s="438"/>
      <c r="AM130" s="438"/>
      <c r="AN130" s="438"/>
      <c r="AO130" s="438"/>
      <c r="AP130" s="438"/>
      <c r="AQ130" s="438"/>
      <c r="AR130" s="438"/>
      <c r="AS130" s="438"/>
      <c r="AT130" s="438"/>
      <c r="AU130" s="438"/>
      <c r="AV130" s="438"/>
      <c r="AW130" s="438"/>
      <c r="AX130" s="438"/>
      <c r="AY130" s="438"/>
      <c r="AZ130" s="438"/>
      <c r="BA130" s="438"/>
      <c r="BB130" s="438"/>
      <c r="BC130" s="438"/>
      <c r="BD130" s="438"/>
    </row>
    <row r="131" spans="1:56">
      <c r="A131" s="438"/>
      <c r="B131" s="438"/>
      <c r="C131" s="438"/>
      <c r="D131" s="438"/>
      <c r="E131" s="438"/>
      <c r="F131" s="438"/>
      <c r="G131" s="438"/>
      <c r="H131" s="438"/>
      <c r="I131" s="438"/>
      <c r="J131" s="438"/>
      <c r="K131" s="438"/>
      <c r="L131" s="438"/>
      <c r="M131" s="438"/>
      <c r="N131" s="438"/>
      <c r="O131" s="438"/>
      <c r="P131" s="438"/>
      <c r="Q131" s="438"/>
      <c r="R131" s="438"/>
      <c r="S131" s="438"/>
      <c r="T131" s="438"/>
      <c r="U131" s="438"/>
      <c r="V131" s="438"/>
      <c r="W131" s="438"/>
      <c r="X131" s="438"/>
      <c r="Y131" s="438"/>
      <c r="Z131" s="438"/>
      <c r="AA131" s="438"/>
      <c r="AB131" s="438"/>
      <c r="AC131" s="438"/>
      <c r="AD131" s="438"/>
      <c r="AE131" s="438"/>
      <c r="AF131" s="438"/>
      <c r="AG131" s="438"/>
      <c r="AH131" s="438"/>
      <c r="AI131" s="438"/>
      <c r="AJ131" s="438"/>
      <c r="AK131" s="438"/>
      <c r="AL131" s="438"/>
      <c r="AM131" s="438"/>
      <c r="AN131" s="438"/>
      <c r="AO131" s="438"/>
      <c r="AP131" s="438"/>
      <c r="AQ131" s="438"/>
      <c r="AR131" s="438"/>
      <c r="AS131" s="438"/>
      <c r="AT131" s="438"/>
      <c r="AU131" s="438"/>
      <c r="AV131" s="438"/>
      <c r="AW131" s="438"/>
      <c r="AX131" s="438"/>
      <c r="AY131" s="438"/>
      <c r="AZ131" s="438"/>
      <c r="BA131" s="438"/>
      <c r="BB131" s="438"/>
      <c r="BC131" s="438"/>
      <c r="BD131" s="438"/>
    </row>
    <row r="132" spans="1:56">
      <c r="A132" s="438"/>
      <c r="B132" s="438"/>
      <c r="C132" s="438"/>
      <c r="D132" s="438"/>
      <c r="E132" s="438"/>
      <c r="F132" s="438"/>
      <c r="G132" s="438"/>
      <c r="H132" s="438"/>
      <c r="I132" s="438"/>
      <c r="J132" s="438"/>
      <c r="K132" s="438"/>
      <c r="L132" s="438"/>
      <c r="M132" s="438"/>
      <c r="N132" s="438"/>
      <c r="O132" s="438"/>
      <c r="P132" s="438"/>
      <c r="Q132" s="438"/>
      <c r="R132" s="438"/>
      <c r="S132" s="438"/>
      <c r="T132" s="438"/>
      <c r="U132" s="438"/>
      <c r="V132" s="438"/>
      <c r="W132" s="438"/>
      <c r="X132" s="438"/>
      <c r="Y132" s="438"/>
      <c r="Z132" s="438"/>
      <c r="AA132" s="438"/>
      <c r="AB132" s="438"/>
      <c r="AC132" s="438"/>
      <c r="AD132" s="438"/>
      <c r="AE132" s="438"/>
      <c r="AF132" s="438"/>
      <c r="AG132" s="438"/>
      <c r="AH132" s="438"/>
      <c r="AI132" s="438"/>
      <c r="AJ132" s="438"/>
      <c r="AK132" s="438"/>
      <c r="AL132" s="438"/>
      <c r="AM132" s="438"/>
      <c r="AN132" s="438"/>
      <c r="AO132" s="438"/>
      <c r="AP132" s="438"/>
      <c r="AQ132" s="438"/>
      <c r="AR132" s="438"/>
      <c r="AS132" s="438"/>
      <c r="AT132" s="438"/>
      <c r="AU132" s="438"/>
      <c r="AV132" s="438"/>
      <c r="AW132" s="438"/>
      <c r="AX132" s="438"/>
      <c r="AY132" s="438"/>
      <c r="AZ132" s="438"/>
      <c r="BA132" s="438"/>
      <c r="BB132" s="438"/>
      <c r="BC132" s="438"/>
      <c r="BD132" s="438"/>
    </row>
    <row r="133" spans="1:56">
      <c r="A133" s="438"/>
      <c r="B133" s="438"/>
      <c r="C133" s="438"/>
      <c r="D133" s="438"/>
      <c r="S133" s="438"/>
      <c r="T133" s="438"/>
      <c r="U133" s="438"/>
      <c r="V133" s="438"/>
      <c r="W133" s="438"/>
      <c r="X133" s="438"/>
      <c r="Y133" s="438"/>
      <c r="Z133" s="438"/>
      <c r="AA133" s="438"/>
      <c r="AB133" s="438"/>
      <c r="AC133" s="438"/>
      <c r="AD133" s="438"/>
      <c r="AE133" s="438"/>
      <c r="AF133" s="438"/>
      <c r="AG133" s="438"/>
      <c r="AH133" s="438"/>
      <c r="AI133" s="438"/>
      <c r="AJ133" s="438"/>
      <c r="AK133" s="438"/>
      <c r="AL133" s="438"/>
      <c r="AM133" s="438"/>
      <c r="AN133" s="438"/>
      <c r="AO133" s="438"/>
      <c r="AP133" s="438"/>
      <c r="AQ133" s="438"/>
      <c r="AR133" s="438"/>
      <c r="AS133" s="438"/>
      <c r="AT133" s="438"/>
      <c r="AU133" s="438"/>
      <c r="AV133" s="438"/>
      <c r="AW133" s="438"/>
      <c r="AX133" s="438"/>
      <c r="AY133" s="438"/>
      <c r="AZ133" s="438"/>
      <c r="BA133" s="438"/>
      <c r="BB133" s="438"/>
      <c r="BC133" s="438"/>
      <c r="BD133" s="438"/>
    </row>
  </sheetData>
  <mergeCells count="14">
    <mergeCell ref="A9:A13"/>
    <mergeCell ref="U11:Y11"/>
    <mergeCell ref="P5:P6"/>
    <mergeCell ref="Q5:Q6"/>
    <mergeCell ref="R5:R6"/>
    <mergeCell ref="S5:S6"/>
    <mergeCell ref="T5:T6"/>
    <mergeCell ref="V6:X6"/>
    <mergeCell ref="A5:A6"/>
    <mergeCell ref="B5:B6"/>
    <mergeCell ref="C5:C6"/>
    <mergeCell ref="D5:D6"/>
    <mergeCell ref="E5:E6"/>
    <mergeCell ref="O5:O6"/>
  </mergeCells>
  <phoneticPr fontId="9" type="noConversion"/>
  <pageMargins left="0.87" right="0.38" top="0.59" bottom="0.56000000000000005" header="0.5" footer="0.5"/>
  <pageSetup paperSize="9" scale="62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27FB8-54BF-4459-80DA-938920AFF2D1}">
  <sheetPr>
    <tabColor theme="8" tint="0.79998168889431442"/>
  </sheetPr>
  <dimension ref="A1:U26"/>
  <sheetViews>
    <sheetView view="pageBreakPreview" zoomScale="85" zoomScaleNormal="100" zoomScaleSheetLayoutView="85" workbookViewId="0">
      <selection activeCell="B22" sqref="B22"/>
    </sheetView>
  </sheetViews>
  <sheetFormatPr defaultRowHeight="13.5"/>
  <cols>
    <col min="1" max="1" width="13.88671875" style="393" customWidth="1"/>
    <col min="2" max="2" width="18.77734375" style="393" customWidth="1"/>
    <col min="3" max="3" width="5.77734375" style="393" customWidth="1"/>
    <col min="4" max="4" width="18.77734375" style="463" customWidth="1"/>
    <col min="5" max="9" width="15.77734375" style="463" hidden="1" customWidth="1"/>
    <col min="10" max="10" width="13.77734375" style="464" hidden="1" customWidth="1"/>
    <col min="11" max="12" width="18.77734375" style="464" customWidth="1"/>
    <col min="13" max="17" width="15.77734375" style="464" hidden="1" customWidth="1"/>
    <col min="18" max="18" width="13.77734375" style="464" hidden="1" customWidth="1"/>
    <col min="19" max="19" width="15.77734375" style="393" customWidth="1"/>
    <col min="20" max="16384" width="8.88671875" style="393"/>
  </cols>
  <sheetData>
    <row r="1" spans="1:19" ht="18.75">
      <c r="A1" s="215" t="s">
        <v>532</v>
      </c>
    </row>
    <row r="2" spans="1:19" ht="7.5" customHeight="1" thickBot="1"/>
    <row r="3" spans="1:19" ht="21" customHeight="1">
      <c r="A3" s="1211" t="s">
        <v>68</v>
      </c>
      <c r="B3" s="1213" t="s">
        <v>533</v>
      </c>
      <c r="C3" s="1213" t="s">
        <v>38</v>
      </c>
      <c r="D3" s="1218" t="s">
        <v>534</v>
      </c>
      <c r="E3" s="465"/>
      <c r="F3" s="465"/>
      <c r="G3" s="465"/>
      <c r="H3" s="465"/>
      <c r="I3" s="465"/>
      <c r="J3" s="466"/>
      <c r="K3" s="1220" t="s">
        <v>535</v>
      </c>
      <c r="L3" s="1218" t="s">
        <v>536</v>
      </c>
      <c r="M3" s="1222"/>
      <c r="N3" s="1222"/>
      <c r="O3" s="1222"/>
      <c r="P3" s="1222"/>
      <c r="Q3" s="1222"/>
      <c r="R3" s="1223"/>
      <c r="S3" s="1214" t="s">
        <v>537</v>
      </c>
    </row>
    <row r="4" spans="1:19" ht="21" customHeight="1">
      <c r="A4" s="1216"/>
      <c r="B4" s="1217"/>
      <c r="C4" s="1217"/>
      <c r="D4" s="1219"/>
      <c r="E4" s="467"/>
      <c r="F4" s="467"/>
      <c r="G4" s="467"/>
      <c r="H4" s="467"/>
      <c r="I4" s="467"/>
      <c r="J4" s="468" t="s">
        <v>37</v>
      </c>
      <c r="K4" s="1221"/>
      <c r="L4" s="1219"/>
      <c r="M4" s="1224"/>
      <c r="N4" s="1224"/>
      <c r="O4" s="1224"/>
      <c r="P4" s="1224"/>
      <c r="Q4" s="1224"/>
      <c r="R4" s="1225"/>
      <c r="S4" s="1215"/>
    </row>
    <row r="5" spans="1:19" ht="18" customHeight="1">
      <c r="A5" s="469" t="s">
        <v>538</v>
      </c>
      <c r="B5" s="470" t="s">
        <v>539</v>
      </c>
      <c r="C5" s="471" t="s">
        <v>540</v>
      </c>
      <c r="D5" s="472">
        <f>조사량!F7+조사량!J7</f>
        <v>0</v>
      </c>
      <c r="E5" s="472"/>
      <c r="F5" s="472"/>
      <c r="G5" s="472"/>
      <c r="H5" s="472"/>
      <c r="I5" s="472"/>
      <c r="J5" s="473">
        <f>D5+E5+F5+G5+H5+I5</f>
        <v>0</v>
      </c>
      <c r="K5" s="473">
        <v>8.8000000000000007</v>
      </c>
      <c r="L5" s="474">
        <f>ROUNDDOWN((INT(D5/$K$5*10))/10,1)</f>
        <v>0</v>
      </c>
      <c r="M5" s="474"/>
      <c r="N5" s="474"/>
      <c r="O5" s="474"/>
      <c r="P5" s="474"/>
      <c r="Q5" s="474"/>
      <c r="R5" s="474">
        <f>L5+M5+N5+O5+P5+Q5</f>
        <v>0</v>
      </c>
      <c r="S5" s="475" t="s">
        <v>167</v>
      </c>
    </row>
    <row r="6" spans="1:19" ht="18" customHeight="1">
      <c r="A6" s="476"/>
      <c r="B6" s="477" t="s">
        <v>541</v>
      </c>
      <c r="C6" s="478" t="s">
        <v>540</v>
      </c>
      <c r="D6" s="479">
        <f>조사량!G7</f>
        <v>0</v>
      </c>
      <c r="E6" s="479"/>
      <c r="F6" s="479"/>
      <c r="G6" s="479"/>
      <c r="H6" s="479"/>
      <c r="I6" s="479"/>
      <c r="J6" s="480"/>
      <c r="K6" s="480">
        <v>5.5</v>
      </c>
      <c r="L6" s="480">
        <f>(INT(D6/$K$6*10))/10</f>
        <v>0</v>
      </c>
      <c r="M6" s="480"/>
      <c r="N6" s="480"/>
      <c r="O6" s="480"/>
      <c r="P6" s="480"/>
      <c r="Q6" s="480"/>
      <c r="R6" s="480"/>
      <c r="S6" s="481"/>
    </row>
    <row r="7" spans="1:19" ht="18" customHeight="1">
      <c r="A7" s="476"/>
      <c r="B7" s="477" t="s">
        <v>542</v>
      </c>
      <c r="C7" s="478" t="s">
        <v>540</v>
      </c>
      <c r="D7" s="479">
        <f>조사량!H7</f>
        <v>0</v>
      </c>
      <c r="E7" s="479"/>
      <c r="F7" s="479"/>
      <c r="G7" s="479"/>
      <c r="H7" s="479"/>
      <c r="I7" s="479"/>
      <c r="J7" s="480"/>
      <c r="K7" s="480">
        <v>2.4</v>
      </c>
      <c r="L7" s="480">
        <f>(INT(D7/$K$7*10))/10</f>
        <v>0</v>
      </c>
      <c r="M7" s="480"/>
      <c r="N7" s="480"/>
      <c r="O7" s="480"/>
      <c r="P7" s="480"/>
      <c r="Q7" s="480"/>
      <c r="R7" s="480"/>
      <c r="S7" s="482"/>
    </row>
    <row r="8" spans="1:19" ht="18" customHeight="1">
      <c r="A8" s="476"/>
      <c r="B8" s="477" t="s">
        <v>522</v>
      </c>
      <c r="C8" s="478" t="s">
        <v>540</v>
      </c>
      <c r="D8" s="479">
        <f>조사량!I7</f>
        <v>0</v>
      </c>
      <c r="E8" s="479"/>
      <c r="F8" s="479"/>
      <c r="G8" s="479"/>
      <c r="H8" s="479"/>
      <c r="I8" s="479"/>
      <c r="J8" s="480"/>
      <c r="K8" s="480">
        <v>1.5</v>
      </c>
      <c r="L8" s="480">
        <f>(INT(D8/$K$8*10))/10</f>
        <v>0</v>
      </c>
      <c r="M8" s="480"/>
      <c r="N8" s="480"/>
      <c r="O8" s="480"/>
      <c r="P8" s="480"/>
      <c r="Q8" s="480"/>
      <c r="R8" s="480"/>
      <c r="S8" s="483"/>
    </row>
    <row r="9" spans="1:19" ht="18" customHeight="1">
      <c r="A9" s="476"/>
      <c r="B9" s="477" t="s">
        <v>524</v>
      </c>
      <c r="C9" s="478" t="s">
        <v>540</v>
      </c>
      <c r="D9" s="479">
        <f>조사량!K7</f>
        <v>0</v>
      </c>
      <c r="E9" s="479"/>
      <c r="F9" s="479"/>
      <c r="G9" s="479"/>
      <c r="H9" s="479"/>
      <c r="I9" s="479"/>
      <c r="J9" s="480">
        <f>D9+E9+F9+G9+H9+I9</f>
        <v>0</v>
      </c>
      <c r="K9" s="480">
        <v>7.8</v>
      </c>
      <c r="L9" s="480">
        <f>(INT(D9/$K$9*10))/10</f>
        <v>0</v>
      </c>
      <c r="M9" s="480"/>
      <c r="N9" s="480"/>
      <c r="O9" s="480"/>
      <c r="P9" s="480"/>
      <c r="Q9" s="480"/>
      <c r="R9" s="480">
        <f>L9</f>
        <v>0</v>
      </c>
      <c r="S9" s="483"/>
    </row>
    <row r="10" spans="1:19" ht="18" customHeight="1">
      <c r="A10" s="476"/>
      <c r="B10" s="477" t="s">
        <v>543</v>
      </c>
      <c r="C10" s="478" t="s">
        <v>540</v>
      </c>
      <c r="D10" s="479">
        <f>조사량!L7</f>
        <v>0</v>
      </c>
      <c r="E10" s="479"/>
      <c r="F10" s="479"/>
      <c r="G10" s="479"/>
      <c r="H10" s="479"/>
      <c r="I10" s="479"/>
      <c r="J10" s="480">
        <f>D10+E10+F10+G10+H10+I10</f>
        <v>0</v>
      </c>
      <c r="K10" s="480">
        <v>4.9000000000000004</v>
      </c>
      <c r="L10" s="480">
        <f>(INT(D10/$K$10*10))/10</f>
        <v>0</v>
      </c>
      <c r="M10" s="480"/>
      <c r="N10" s="480"/>
      <c r="O10" s="480"/>
      <c r="P10" s="480"/>
      <c r="Q10" s="480"/>
      <c r="R10" s="480">
        <f>L10</f>
        <v>0</v>
      </c>
      <c r="S10" s="483"/>
    </row>
    <row r="11" spans="1:19" ht="18" customHeight="1">
      <c r="A11" s="476"/>
      <c r="B11" s="477" t="s">
        <v>526</v>
      </c>
      <c r="C11" s="478" t="s">
        <v>540</v>
      </c>
      <c r="D11" s="479">
        <f>조사량!M7</f>
        <v>0</v>
      </c>
      <c r="E11" s="479"/>
      <c r="F11" s="479"/>
      <c r="G11" s="479"/>
      <c r="H11" s="479"/>
      <c r="I11" s="479"/>
      <c r="J11" s="480"/>
      <c r="K11" s="480">
        <v>4.5</v>
      </c>
      <c r="L11" s="480">
        <f>(INT(D11/$K$11*10))/10</f>
        <v>0</v>
      </c>
      <c r="M11" s="480"/>
      <c r="N11" s="480"/>
      <c r="O11" s="480"/>
      <c r="P11" s="480"/>
      <c r="Q11" s="480"/>
      <c r="R11" s="480"/>
      <c r="S11" s="483"/>
    </row>
    <row r="12" spans="1:19" ht="18" customHeight="1">
      <c r="A12" s="484"/>
      <c r="B12" s="485" t="s">
        <v>544</v>
      </c>
      <c r="C12" s="486"/>
      <c r="D12" s="487">
        <f>SUM(D5:D11)</f>
        <v>0</v>
      </c>
      <c r="E12" s="487"/>
      <c r="F12" s="487"/>
      <c r="G12" s="487"/>
      <c r="H12" s="487"/>
      <c r="I12" s="487"/>
      <c r="J12" s="488">
        <f>SUM(J5:J11)</f>
        <v>0</v>
      </c>
      <c r="K12" s="488" t="s">
        <v>545</v>
      </c>
      <c r="L12" s="488">
        <f>SUM(L5:L11)</f>
        <v>0</v>
      </c>
      <c r="M12" s="488"/>
      <c r="N12" s="488"/>
      <c r="O12" s="488"/>
      <c r="P12" s="488"/>
      <c r="Q12" s="488"/>
      <c r="R12" s="474">
        <f t="shared" ref="R12:R24" si="0">L12+M12+N12+O12+P12+Q12</f>
        <v>0</v>
      </c>
      <c r="S12" s="489" t="s">
        <v>546</v>
      </c>
    </row>
    <row r="13" spans="1:19" ht="18" customHeight="1">
      <c r="A13" s="469" t="s">
        <v>547</v>
      </c>
      <c r="B13" s="470" t="s">
        <v>490</v>
      </c>
      <c r="C13" s="471" t="s">
        <v>393</v>
      </c>
      <c r="D13" s="490">
        <f>조사량!O7</f>
        <v>0</v>
      </c>
      <c r="E13" s="490"/>
      <c r="F13" s="490"/>
      <c r="G13" s="490"/>
      <c r="H13" s="490"/>
      <c r="I13" s="490"/>
      <c r="J13" s="473">
        <f>D13+E13+F13+G13+H13+I13</f>
        <v>0</v>
      </c>
      <c r="K13" s="473">
        <v>4.5</v>
      </c>
      <c r="L13" s="480">
        <f>(INT(D13/K13*10))/10</f>
        <v>0</v>
      </c>
      <c r="M13" s="474"/>
      <c r="N13" s="474"/>
      <c r="O13" s="474"/>
      <c r="P13" s="474"/>
      <c r="Q13" s="474"/>
      <c r="R13" s="473">
        <f t="shared" si="0"/>
        <v>0</v>
      </c>
      <c r="S13" s="491" t="s">
        <v>548</v>
      </c>
    </row>
    <row r="14" spans="1:19" ht="18" customHeight="1">
      <c r="A14" s="476"/>
      <c r="B14" s="492" t="s">
        <v>549</v>
      </c>
      <c r="C14" s="478" t="s">
        <v>393</v>
      </c>
      <c r="D14" s="479">
        <f>조사량!P7</f>
        <v>0</v>
      </c>
      <c r="E14" s="479"/>
      <c r="F14" s="479"/>
      <c r="G14" s="479"/>
      <c r="H14" s="479"/>
      <c r="I14" s="479"/>
      <c r="J14" s="480">
        <f>D14+E14+F14+G14+H14+I14</f>
        <v>0</v>
      </c>
      <c r="K14" s="480">
        <v>10</v>
      </c>
      <c r="L14" s="480">
        <f>(INT(D14/K14*10))/10</f>
        <v>0</v>
      </c>
      <c r="M14" s="480"/>
      <c r="N14" s="480"/>
      <c r="O14" s="480"/>
      <c r="P14" s="480"/>
      <c r="Q14" s="480"/>
      <c r="R14" s="480">
        <f t="shared" si="0"/>
        <v>0</v>
      </c>
      <c r="S14" s="483"/>
    </row>
    <row r="15" spans="1:19" ht="18" customHeight="1">
      <c r="A15" s="476"/>
      <c r="B15" s="492" t="s">
        <v>466</v>
      </c>
      <c r="C15" s="478" t="s">
        <v>465</v>
      </c>
      <c r="D15" s="479">
        <f>조사량!Q7</f>
        <v>0</v>
      </c>
      <c r="E15" s="479"/>
      <c r="F15" s="479"/>
      <c r="G15" s="479"/>
      <c r="H15" s="479"/>
      <c r="I15" s="479"/>
      <c r="J15" s="480">
        <f>D15+E15+F15+G15+H15+I15</f>
        <v>0</v>
      </c>
      <c r="K15" s="480">
        <v>5</v>
      </c>
      <c r="L15" s="480">
        <f>(INT(D15/$K$15*10))/10</f>
        <v>0</v>
      </c>
      <c r="M15" s="480"/>
      <c r="N15" s="480"/>
      <c r="O15" s="480"/>
      <c r="P15" s="480"/>
      <c r="Q15" s="480"/>
      <c r="R15" s="480">
        <f t="shared" si="0"/>
        <v>0</v>
      </c>
      <c r="S15" s="483" t="s">
        <v>545</v>
      </c>
    </row>
    <row r="16" spans="1:19" ht="18" customHeight="1">
      <c r="A16" s="476"/>
      <c r="B16" s="492" t="s">
        <v>551</v>
      </c>
      <c r="C16" s="478" t="s">
        <v>498</v>
      </c>
      <c r="D16" s="479">
        <f>조사량!R7</f>
        <v>0</v>
      </c>
      <c r="E16" s="479"/>
      <c r="F16" s="479"/>
      <c r="G16" s="479"/>
      <c r="H16" s="479"/>
      <c r="I16" s="479"/>
      <c r="J16" s="493"/>
      <c r="K16" s="480">
        <v>1</v>
      </c>
      <c r="L16" s="480">
        <f>(INT(D16/$K$16*10))/10</f>
        <v>0</v>
      </c>
      <c r="M16" s="480"/>
      <c r="N16" s="480"/>
      <c r="O16" s="480"/>
      <c r="P16" s="480"/>
      <c r="Q16" s="480"/>
      <c r="R16" s="480"/>
      <c r="S16" s="483"/>
    </row>
    <row r="17" spans="1:21" ht="18" customHeight="1">
      <c r="A17" s="484"/>
      <c r="B17" s="485" t="s">
        <v>544</v>
      </c>
      <c r="C17" s="486"/>
      <c r="D17" s="487"/>
      <c r="E17" s="487"/>
      <c r="F17" s="487"/>
      <c r="G17" s="487"/>
      <c r="H17" s="487"/>
      <c r="I17" s="487"/>
      <c r="J17" s="494"/>
      <c r="K17" s="488"/>
      <c r="L17" s="488">
        <f>L13+L14+L15</f>
        <v>0</v>
      </c>
      <c r="M17" s="488"/>
      <c r="N17" s="488"/>
      <c r="O17" s="488"/>
      <c r="P17" s="488"/>
      <c r="Q17" s="488"/>
      <c r="R17" s="488">
        <f t="shared" si="0"/>
        <v>0</v>
      </c>
      <c r="S17" s="489" t="s">
        <v>552</v>
      </c>
    </row>
    <row r="18" spans="1:21" ht="18" customHeight="1">
      <c r="A18" s="469" t="s">
        <v>553</v>
      </c>
      <c r="B18" s="470"/>
      <c r="C18" s="471" t="s">
        <v>393</v>
      </c>
      <c r="D18" s="472">
        <f>조사량!C7</f>
        <v>0</v>
      </c>
      <c r="E18" s="472"/>
      <c r="F18" s="472"/>
      <c r="G18" s="472"/>
      <c r="H18" s="472"/>
      <c r="I18" s="472"/>
      <c r="J18" s="474">
        <f>D18+E18+F18+G18+H18+I18</f>
        <v>0</v>
      </c>
      <c r="K18" s="473">
        <v>1</v>
      </c>
      <c r="L18" s="474">
        <f>(INT(D18/$K$18*10))/10</f>
        <v>0</v>
      </c>
      <c r="M18" s="474"/>
      <c r="N18" s="474"/>
      <c r="O18" s="474"/>
      <c r="P18" s="474"/>
      <c r="Q18" s="474"/>
      <c r="R18" s="474">
        <f t="shared" si="0"/>
        <v>0</v>
      </c>
      <c r="S18" s="491" t="s">
        <v>554</v>
      </c>
    </row>
    <row r="19" spans="1:21" ht="18" customHeight="1">
      <c r="A19" s="495" t="s">
        <v>555</v>
      </c>
      <c r="B19" s="477"/>
      <c r="C19" s="478" t="s">
        <v>489</v>
      </c>
      <c r="D19" s="479">
        <f>조사량!C7</f>
        <v>0</v>
      </c>
      <c r="E19" s="479"/>
      <c r="F19" s="479"/>
      <c r="G19" s="479"/>
      <c r="H19" s="479"/>
      <c r="I19" s="479"/>
      <c r="J19" s="480">
        <f>D19+E19+F19+G19+H19+I19</f>
        <v>0</v>
      </c>
      <c r="K19" s="480">
        <v>6</v>
      </c>
      <c r="L19" s="480">
        <f>(INT(D19/$K$19*10))/10</f>
        <v>0</v>
      </c>
      <c r="M19" s="480"/>
      <c r="N19" s="480"/>
      <c r="O19" s="480"/>
      <c r="P19" s="480"/>
      <c r="Q19" s="480"/>
      <c r="R19" s="480">
        <f t="shared" si="0"/>
        <v>0</v>
      </c>
      <c r="S19" s="483" t="s">
        <v>556</v>
      </c>
    </row>
    <row r="20" spans="1:21" ht="18" customHeight="1">
      <c r="A20" s="484"/>
      <c r="B20" s="485" t="s">
        <v>439</v>
      </c>
      <c r="C20" s="486"/>
      <c r="D20" s="487"/>
      <c r="E20" s="487"/>
      <c r="F20" s="487"/>
      <c r="G20" s="487"/>
      <c r="H20" s="487"/>
      <c r="I20" s="487"/>
      <c r="J20" s="494"/>
      <c r="K20" s="488"/>
      <c r="L20" s="488">
        <f>L18+L19</f>
        <v>0</v>
      </c>
      <c r="M20" s="488"/>
      <c r="N20" s="488"/>
      <c r="O20" s="488"/>
      <c r="P20" s="488"/>
      <c r="Q20" s="488"/>
      <c r="R20" s="474">
        <f t="shared" si="0"/>
        <v>0</v>
      </c>
      <c r="S20" s="489"/>
    </row>
    <row r="21" spans="1:21" ht="18" customHeight="1">
      <c r="A21" s="496" t="s">
        <v>557</v>
      </c>
      <c r="B21" s="446"/>
      <c r="C21" s="445" t="s">
        <v>558</v>
      </c>
      <c r="D21" s="467">
        <v>1</v>
      </c>
      <c r="E21" s="467"/>
      <c r="F21" s="467"/>
      <c r="G21" s="467"/>
      <c r="H21" s="467"/>
      <c r="I21" s="467"/>
      <c r="J21" s="468">
        <f>D21+E21+F21+G21+H21+I21</f>
        <v>1</v>
      </c>
      <c r="K21" s="468"/>
      <c r="L21" s="468">
        <f>(L12+L17+L20)/D21</f>
        <v>0</v>
      </c>
      <c r="M21" s="497"/>
      <c r="N21" s="497"/>
      <c r="O21" s="497"/>
      <c r="P21" s="497"/>
      <c r="Q21" s="497"/>
      <c r="R21" s="468">
        <f t="shared" si="0"/>
        <v>0</v>
      </c>
      <c r="S21" s="498" t="s">
        <v>559</v>
      </c>
    </row>
    <row r="22" spans="1:21" ht="18" customHeight="1">
      <c r="A22" s="499" t="s">
        <v>560</v>
      </c>
      <c r="B22" s="500"/>
      <c r="C22" s="501" t="s">
        <v>498</v>
      </c>
      <c r="D22" s="502">
        <v>0</v>
      </c>
      <c r="E22" s="502"/>
      <c r="F22" s="502"/>
      <c r="G22" s="502"/>
      <c r="H22" s="502"/>
      <c r="I22" s="502"/>
      <c r="J22" s="503"/>
      <c r="K22" s="504">
        <v>1</v>
      </c>
      <c r="L22" s="480">
        <f>(INT(D22/K22*10))/10</f>
        <v>0</v>
      </c>
      <c r="M22" s="505"/>
      <c r="N22" s="505"/>
      <c r="O22" s="505"/>
      <c r="P22" s="505"/>
      <c r="Q22" s="505"/>
      <c r="R22" s="504">
        <f t="shared" si="0"/>
        <v>0</v>
      </c>
      <c r="S22" s="506"/>
      <c r="U22" s="393" t="s">
        <v>167</v>
      </c>
    </row>
    <row r="23" spans="1:21" ht="18" customHeight="1">
      <c r="A23" s="476" t="s">
        <v>561</v>
      </c>
      <c r="B23" s="394"/>
      <c r="C23" s="507" t="s">
        <v>562</v>
      </c>
      <c r="D23" s="490">
        <f>조사량!S7</f>
        <v>0</v>
      </c>
      <c r="E23" s="490"/>
      <c r="F23" s="490"/>
      <c r="G23" s="490"/>
      <c r="H23" s="490"/>
      <c r="I23" s="490"/>
      <c r="J23" s="474">
        <f>D23+E23+F23+G23+H23+I23</f>
        <v>0</v>
      </c>
      <c r="K23" s="474">
        <v>0.4</v>
      </c>
      <c r="L23" s="488">
        <f>ROUND(D23/$K$23,1)</f>
        <v>0</v>
      </c>
      <c r="M23" s="488"/>
      <c r="N23" s="488"/>
      <c r="O23" s="488"/>
      <c r="P23" s="488"/>
      <c r="Q23" s="488"/>
      <c r="R23" s="488">
        <f t="shared" si="0"/>
        <v>0</v>
      </c>
      <c r="S23" s="508" t="s">
        <v>167</v>
      </c>
    </row>
    <row r="24" spans="1:21" ht="18" customHeight="1">
      <c r="A24" s="496" t="s">
        <v>563</v>
      </c>
      <c r="B24" s="509"/>
      <c r="C24" s="445" t="s">
        <v>45</v>
      </c>
      <c r="D24" s="510"/>
      <c r="E24" s="510"/>
      <c r="F24" s="510"/>
      <c r="G24" s="510"/>
      <c r="H24" s="510"/>
      <c r="I24" s="510"/>
      <c r="J24" s="511"/>
      <c r="K24" s="512"/>
      <c r="L24" s="513">
        <f>SUM(L21:L23)</f>
        <v>0</v>
      </c>
      <c r="M24" s="488"/>
      <c r="N24" s="488"/>
      <c r="O24" s="488"/>
      <c r="P24" s="488"/>
      <c r="Q24" s="488"/>
      <c r="R24" s="488">
        <f t="shared" si="0"/>
        <v>0</v>
      </c>
      <c r="S24" s="514"/>
    </row>
    <row r="25" spans="1:21" ht="18" customHeight="1">
      <c r="A25" s="496" t="s">
        <v>564</v>
      </c>
      <c r="B25" s="445" t="s">
        <v>565</v>
      </c>
      <c r="C25" s="445"/>
      <c r="D25" s="515"/>
      <c r="E25" s="515"/>
      <c r="F25" s="515"/>
      <c r="G25" s="515"/>
      <c r="H25" s="515"/>
      <c r="I25" s="515"/>
      <c r="J25" s="516"/>
      <c r="K25" s="517"/>
      <c r="L25" s="513">
        <v>0</v>
      </c>
      <c r="M25" s="488"/>
      <c r="N25" s="488"/>
      <c r="O25" s="488"/>
      <c r="P25" s="488"/>
      <c r="Q25" s="488"/>
      <c r="R25" s="488">
        <f>L25</f>
        <v>0</v>
      </c>
      <c r="S25" s="518"/>
    </row>
    <row r="26" spans="1:21" ht="18" customHeight="1" thickBot="1">
      <c r="A26" s="519" t="s">
        <v>566</v>
      </c>
      <c r="B26" s="520"/>
      <c r="C26" s="520"/>
      <c r="D26" s="521"/>
      <c r="E26" s="521"/>
      <c r="F26" s="521"/>
      <c r="G26" s="521"/>
      <c r="H26" s="521"/>
      <c r="I26" s="521"/>
      <c r="J26" s="522"/>
      <c r="K26" s="523"/>
      <c r="L26" s="524">
        <f>L24+L25</f>
        <v>0</v>
      </c>
      <c r="M26" s="525"/>
      <c r="N26" s="525"/>
      <c r="O26" s="525"/>
      <c r="P26" s="525"/>
      <c r="Q26" s="525"/>
      <c r="R26" s="525">
        <f>L26</f>
        <v>0</v>
      </c>
      <c r="S26" s="526"/>
    </row>
  </sheetData>
  <mergeCells count="7">
    <mergeCell ref="S3:S4"/>
    <mergeCell ref="A3:A4"/>
    <mergeCell ref="B3:B4"/>
    <mergeCell ref="C3:C4"/>
    <mergeCell ref="D3:D4"/>
    <mergeCell ref="K3:K4"/>
    <mergeCell ref="L3:R4"/>
  </mergeCells>
  <phoneticPr fontId="9" type="noConversion"/>
  <pageMargins left="0.75" right="0.45" top="0.98" bottom="0.77" header="0.63" footer="0.51"/>
  <pageSetup paperSize="9" scale="98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E80D7-01B9-4039-BAB3-D96B3AA18FC0}">
  <sheetPr>
    <tabColor theme="8" tint="0.79998168889431442"/>
  </sheetPr>
  <dimension ref="A1:N421"/>
  <sheetViews>
    <sheetView view="pageBreakPreview" zoomScale="85" zoomScaleNormal="100" zoomScaleSheetLayoutView="85" workbookViewId="0"/>
  </sheetViews>
  <sheetFormatPr defaultRowHeight="13.5"/>
  <cols>
    <col min="1" max="1" width="12.109375" style="393" customWidth="1"/>
    <col min="2" max="2" width="12.44140625" style="393" customWidth="1"/>
    <col min="3" max="3" width="7.5546875" style="393" customWidth="1"/>
    <col min="4" max="4" width="4.6640625" style="393" customWidth="1"/>
    <col min="5" max="9" width="12.88671875" style="393" customWidth="1"/>
    <col min="10" max="10" width="12.88671875" style="563" customWidth="1"/>
    <col min="11" max="11" width="7.88671875" style="393" customWidth="1"/>
    <col min="12" max="16384" width="8.88671875" style="393"/>
  </cols>
  <sheetData>
    <row r="1" spans="1:11" s="395" customFormat="1" ht="18.95" customHeight="1">
      <c r="A1" s="527"/>
      <c r="B1" s="528"/>
      <c r="C1" s="528"/>
      <c r="D1" s="529"/>
      <c r="E1" s="530"/>
      <c r="F1" s="529"/>
      <c r="G1" s="529"/>
      <c r="H1" s="529"/>
      <c r="I1" s="529"/>
      <c r="J1" s="531" t="s">
        <v>567</v>
      </c>
    </row>
    <row r="2" spans="1:11" s="395" customFormat="1" ht="18.95" customHeight="1">
      <c r="A2" s="1250" t="s">
        <v>568</v>
      </c>
      <c r="B2" s="1251"/>
      <c r="C2" s="1251"/>
      <c r="D2" s="1251"/>
      <c r="E2" s="1251"/>
      <c r="F2" s="1251"/>
      <c r="G2" s="1251"/>
      <c r="H2" s="1251"/>
      <c r="I2" s="1251"/>
      <c r="J2" s="1252"/>
    </row>
    <row r="3" spans="1:11" s="395" customFormat="1" ht="18.95" customHeight="1">
      <c r="A3" s="532"/>
      <c r="B3" s="533"/>
      <c r="C3" s="533"/>
      <c r="D3" s="533"/>
      <c r="E3" s="533"/>
      <c r="F3" s="533"/>
      <c r="G3" s="533"/>
      <c r="H3" s="533"/>
      <c r="I3" s="533"/>
      <c r="J3" s="534"/>
    </row>
    <row r="4" spans="1:11" s="396" customFormat="1" ht="18.95" customHeight="1">
      <c r="A4" s="1253" t="s">
        <v>471</v>
      </c>
      <c r="B4" s="1231" t="s">
        <v>472</v>
      </c>
      <c r="C4" s="1254" t="s">
        <v>473</v>
      </c>
      <c r="D4" s="1255" t="s">
        <v>363</v>
      </c>
      <c r="E4" s="1256" t="s">
        <v>474</v>
      </c>
      <c r="F4" s="1257" t="s">
        <v>475</v>
      </c>
      <c r="G4" s="1257"/>
      <c r="H4" s="1257" t="s">
        <v>476</v>
      </c>
      <c r="I4" s="1257"/>
      <c r="J4" s="1258" t="s">
        <v>477</v>
      </c>
    </row>
    <row r="5" spans="1:11" s="396" customFormat="1" ht="18.95" customHeight="1">
      <c r="A5" s="1230"/>
      <c r="B5" s="1232"/>
      <c r="C5" s="1232"/>
      <c r="D5" s="1232"/>
      <c r="E5" s="1232"/>
      <c r="F5" s="535" t="s">
        <v>478</v>
      </c>
      <c r="G5" s="535" t="s">
        <v>479</v>
      </c>
      <c r="H5" s="535" t="s">
        <v>478</v>
      </c>
      <c r="I5" s="535" t="s">
        <v>479</v>
      </c>
      <c r="J5" s="1228"/>
    </row>
    <row r="6" spans="1:11" s="404" customFormat="1" ht="18.95" customHeight="1">
      <c r="A6" s="536" t="s">
        <v>569</v>
      </c>
      <c r="B6" s="537"/>
      <c r="C6" s="538">
        <v>1</v>
      </c>
      <c r="D6" s="539" t="s">
        <v>272</v>
      </c>
      <c r="E6" s="540">
        <f>E48</f>
        <v>100590.27000000002</v>
      </c>
      <c r="F6" s="541"/>
      <c r="G6" s="540">
        <f>G48</f>
        <v>26478</v>
      </c>
      <c r="H6" s="541"/>
      <c r="I6" s="540">
        <f>I48</f>
        <v>74112.270000000019</v>
      </c>
      <c r="J6" s="542" t="s">
        <v>570</v>
      </c>
      <c r="K6" s="404" t="s">
        <v>567</v>
      </c>
    </row>
    <row r="7" spans="1:11" s="404" customFormat="1" ht="18.95" customHeight="1">
      <c r="A7" s="536" t="s">
        <v>571</v>
      </c>
      <c r="B7" s="543"/>
      <c r="C7" s="538">
        <v>1</v>
      </c>
      <c r="D7" s="539" t="s">
        <v>272</v>
      </c>
      <c r="E7" s="540">
        <f>E73</f>
        <v>167409.26</v>
      </c>
      <c r="F7" s="541"/>
      <c r="G7" s="538">
        <f>G73</f>
        <v>43327</v>
      </c>
      <c r="H7" s="541"/>
      <c r="I7" s="540">
        <f>I73</f>
        <v>124082.26</v>
      </c>
      <c r="J7" s="542" t="s">
        <v>572</v>
      </c>
    </row>
    <row r="8" spans="1:11" s="404" customFormat="1" ht="18.95" customHeight="1">
      <c r="A8" s="536" t="s">
        <v>573</v>
      </c>
      <c r="B8" s="537"/>
      <c r="C8" s="538">
        <v>1</v>
      </c>
      <c r="D8" s="539" t="s">
        <v>272</v>
      </c>
      <c r="E8" s="540">
        <f>E98</f>
        <v>389458.37</v>
      </c>
      <c r="F8" s="541"/>
      <c r="G8" s="538">
        <f>G98</f>
        <v>98691</v>
      </c>
      <c r="H8" s="541"/>
      <c r="I8" s="540">
        <f>I98</f>
        <v>290767.37</v>
      </c>
      <c r="J8" s="542" t="s">
        <v>574</v>
      </c>
      <c r="K8" s="404" t="s">
        <v>567</v>
      </c>
    </row>
    <row r="9" spans="1:11" s="395" customFormat="1" ht="18.95" customHeight="1">
      <c r="A9" s="544" t="s">
        <v>575</v>
      </c>
      <c r="B9" s="537"/>
      <c r="C9" s="545">
        <v>1</v>
      </c>
      <c r="D9" s="539" t="s">
        <v>272</v>
      </c>
      <c r="E9" s="540">
        <f>E123</f>
        <v>657479.62</v>
      </c>
      <c r="F9" s="540"/>
      <c r="G9" s="538">
        <f>G123</f>
        <v>158868</v>
      </c>
      <c r="H9" s="540"/>
      <c r="I9" s="540">
        <f>I123</f>
        <v>498611.62</v>
      </c>
      <c r="J9" s="542" t="s">
        <v>576</v>
      </c>
      <c r="K9" s="404"/>
    </row>
    <row r="10" spans="1:11" s="404" customFormat="1" ht="18.95" customHeight="1">
      <c r="A10" s="544" t="s">
        <v>577</v>
      </c>
      <c r="B10" s="537"/>
      <c r="C10" s="545">
        <v>1</v>
      </c>
      <c r="D10" s="539" t="s">
        <v>272</v>
      </c>
      <c r="E10" s="540">
        <f>E148</f>
        <v>129026.84000000001</v>
      </c>
      <c r="F10" s="540"/>
      <c r="G10" s="538">
        <f>G148</f>
        <v>28885</v>
      </c>
      <c r="H10" s="540"/>
      <c r="I10" s="540">
        <f>I148</f>
        <v>100141.84000000001</v>
      </c>
      <c r="J10" s="542" t="s">
        <v>578</v>
      </c>
    </row>
    <row r="11" spans="1:11" s="395" customFormat="1" ht="18.95" customHeight="1">
      <c r="A11" s="536" t="s">
        <v>579</v>
      </c>
      <c r="B11" s="537"/>
      <c r="C11" s="545">
        <v>1</v>
      </c>
      <c r="D11" s="539" t="s">
        <v>272</v>
      </c>
      <c r="E11" s="540">
        <f>E173</f>
        <v>214239.4</v>
      </c>
      <c r="F11" s="540"/>
      <c r="G11" s="538">
        <f>G173</f>
        <v>48142</v>
      </c>
      <c r="H11" s="540"/>
      <c r="I11" s="540">
        <f>I173</f>
        <v>166097.4</v>
      </c>
      <c r="J11" s="542" t="s">
        <v>580</v>
      </c>
      <c r="K11" s="395" t="s">
        <v>167</v>
      </c>
    </row>
    <row r="12" spans="1:11" s="404" customFormat="1" ht="18.95" customHeight="1">
      <c r="A12" s="536" t="s">
        <v>581</v>
      </c>
      <c r="B12" s="546"/>
      <c r="C12" s="545">
        <v>1</v>
      </c>
      <c r="D12" s="539" t="s">
        <v>272</v>
      </c>
      <c r="E12" s="540">
        <f>E198</f>
        <v>231843.54000000004</v>
      </c>
      <c r="F12" s="540"/>
      <c r="G12" s="538">
        <f>G198</f>
        <v>52956</v>
      </c>
      <c r="H12" s="540"/>
      <c r="I12" s="540">
        <f>I198</f>
        <v>178887.54000000004</v>
      </c>
      <c r="J12" s="542" t="s">
        <v>582</v>
      </c>
    </row>
    <row r="13" spans="1:11" s="395" customFormat="1" ht="18.95" customHeight="1">
      <c r="A13" s="536" t="s">
        <v>488</v>
      </c>
      <c r="B13" s="546"/>
      <c r="C13" s="545">
        <v>1</v>
      </c>
      <c r="D13" s="539" t="s">
        <v>489</v>
      </c>
      <c r="E13" s="540">
        <f>E223</f>
        <v>92841.400000000009</v>
      </c>
      <c r="F13" s="540"/>
      <c r="G13" s="538">
        <f>G223</f>
        <v>24071</v>
      </c>
      <c r="H13" s="540"/>
      <c r="I13" s="540">
        <f>I223</f>
        <v>68770.400000000009</v>
      </c>
      <c r="J13" s="542" t="s">
        <v>583</v>
      </c>
      <c r="K13" s="404"/>
    </row>
    <row r="14" spans="1:11" s="395" customFormat="1" ht="18.95" customHeight="1">
      <c r="A14" s="536" t="s">
        <v>466</v>
      </c>
      <c r="B14" s="546"/>
      <c r="C14" s="545">
        <v>1</v>
      </c>
      <c r="D14" s="539" t="s">
        <v>489</v>
      </c>
      <c r="E14" s="540">
        <f>E248</f>
        <v>220575.80000000002</v>
      </c>
      <c r="F14" s="540"/>
      <c r="G14" s="538">
        <f>G248</f>
        <v>48142</v>
      </c>
      <c r="H14" s="540"/>
      <c r="I14" s="540">
        <f>I248</f>
        <v>172433.80000000002</v>
      </c>
      <c r="J14" s="542" t="s">
        <v>584</v>
      </c>
      <c r="K14" s="404"/>
    </row>
    <row r="15" spans="1:11" s="404" customFormat="1" ht="18.95" customHeight="1">
      <c r="A15" s="536" t="s">
        <v>490</v>
      </c>
      <c r="B15" s="546"/>
      <c r="C15" s="545">
        <v>1</v>
      </c>
      <c r="D15" s="539" t="s">
        <v>489</v>
      </c>
      <c r="E15" s="540">
        <f>E273</f>
        <v>192532.06</v>
      </c>
      <c r="F15" s="540"/>
      <c r="G15" s="538">
        <f>G273</f>
        <v>52956</v>
      </c>
      <c r="H15" s="540"/>
      <c r="I15" s="540">
        <f>I273</f>
        <v>139576.06</v>
      </c>
      <c r="J15" s="542" t="s">
        <v>585</v>
      </c>
      <c r="K15" s="395" t="s">
        <v>167</v>
      </c>
    </row>
    <row r="16" spans="1:11" s="404" customFormat="1" ht="18.95" customHeight="1">
      <c r="A16" s="536" t="s">
        <v>491</v>
      </c>
      <c r="B16" s="537"/>
      <c r="C16" s="545">
        <v>1</v>
      </c>
      <c r="D16" s="539" t="s">
        <v>489</v>
      </c>
      <c r="E16" s="540" t="e">
        <f>E298</f>
        <v>#DIV/0!</v>
      </c>
      <c r="F16" s="540"/>
      <c r="G16" s="538">
        <f>G298</f>
        <v>38513</v>
      </c>
      <c r="H16" s="540"/>
      <c r="I16" s="540" t="e">
        <f>I298</f>
        <v>#DIV/0!</v>
      </c>
      <c r="J16" s="542" t="s">
        <v>586</v>
      </c>
    </row>
    <row r="17" spans="1:11" s="404" customFormat="1" ht="18.95" customHeight="1">
      <c r="A17" s="536" t="s">
        <v>492</v>
      </c>
      <c r="B17" s="546"/>
      <c r="C17" s="545">
        <v>1</v>
      </c>
      <c r="D17" s="539" t="s">
        <v>489</v>
      </c>
      <c r="E17" s="540">
        <f>E323</f>
        <v>805591</v>
      </c>
      <c r="F17" s="540"/>
      <c r="G17" s="538">
        <f>G323</f>
        <v>240710</v>
      </c>
      <c r="H17" s="540"/>
      <c r="I17" s="540">
        <f>I323</f>
        <v>564881</v>
      </c>
      <c r="J17" s="542" t="s">
        <v>587</v>
      </c>
      <c r="K17" s="404" t="s">
        <v>567</v>
      </c>
    </row>
    <row r="18" spans="1:11" s="404" customFormat="1" ht="18.95" customHeight="1">
      <c r="A18" s="536" t="s">
        <v>588</v>
      </c>
      <c r="B18" s="546"/>
      <c r="C18" s="545">
        <v>1</v>
      </c>
      <c r="D18" s="539" t="s">
        <v>489</v>
      </c>
      <c r="E18" s="540">
        <f>E348</f>
        <v>158384.33333333334</v>
      </c>
      <c r="F18" s="540"/>
      <c r="G18" s="538">
        <f>G348</f>
        <v>0</v>
      </c>
      <c r="H18" s="540"/>
      <c r="I18" s="540">
        <f>I348</f>
        <v>158384.33333333334</v>
      </c>
      <c r="J18" s="542" t="s">
        <v>589</v>
      </c>
      <c r="K18" s="404" t="s">
        <v>567</v>
      </c>
    </row>
    <row r="19" spans="1:11" s="404" customFormat="1" ht="18.95" customHeight="1">
      <c r="A19" s="536" t="s">
        <v>495</v>
      </c>
      <c r="B19" s="547"/>
      <c r="C19" s="545">
        <v>1</v>
      </c>
      <c r="D19" s="539" t="s">
        <v>489</v>
      </c>
      <c r="E19" s="540">
        <f>SUM(F19:I19)</f>
        <v>1171235</v>
      </c>
      <c r="F19" s="540"/>
      <c r="G19" s="538">
        <f>G373</f>
        <v>972099</v>
      </c>
      <c r="H19" s="540"/>
      <c r="I19" s="540">
        <f>I373</f>
        <v>199136</v>
      </c>
      <c r="J19" s="542" t="s">
        <v>590</v>
      </c>
    </row>
    <row r="20" spans="1:11" s="404" customFormat="1" ht="18.95" customHeight="1">
      <c r="A20" s="548" t="s">
        <v>550</v>
      </c>
      <c r="B20" s="547"/>
      <c r="C20" s="545">
        <v>1</v>
      </c>
      <c r="D20" s="539" t="s">
        <v>489</v>
      </c>
      <c r="E20" s="540">
        <f>SUM(F20:I20)</f>
        <v>1530453.1</v>
      </c>
      <c r="F20" s="540"/>
      <c r="G20" s="538">
        <f>G404</f>
        <v>1435196</v>
      </c>
      <c r="H20" s="540"/>
      <c r="I20" s="540">
        <f>I404</f>
        <v>95257.1</v>
      </c>
      <c r="J20" s="542" t="s">
        <v>591</v>
      </c>
    </row>
    <row r="21" spans="1:11" s="404" customFormat="1" ht="18.95" customHeight="1">
      <c r="A21" s="544"/>
      <c r="B21" s="537"/>
      <c r="C21" s="545"/>
      <c r="D21" s="539"/>
      <c r="E21" s="540"/>
      <c r="F21" s="540"/>
      <c r="G21" s="538"/>
      <c r="H21" s="540"/>
      <c r="I21" s="540"/>
      <c r="J21" s="542"/>
    </row>
    <row r="22" spans="1:11" s="404" customFormat="1" ht="18.95" customHeight="1">
      <c r="A22" s="549"/>
      <c r="B22" s="550"/>
      <c r="C22" s="551"/>
      <c r="D22" s="552"/>
      <c r="E22" s="553"/>
      <c r="F22" s="553"/>
      <c r="G22" s="554"/>
      <c r="H22" s="553"/>
      <c r="I22" s="553"/>
      <c r="J22" s="555"/>
    </row>
    <row r="23" spans="1:11" s="404" customFormat="1" ht="18.95" customHeight="1">
      <c r="A23" s="556"/>
      <c r="B23" s="557"/>
      <c r="C23" s="558"/>
      <c r="D23" s="559"/>
      <c r="E23" s="560"/>
      <c r="F23" s="560"/>
      <c r="G23" s="561"/>
      <c r="H23" s="560"/>
      <c r="I23" s="560"/>
      <c r="J23" s="562"/>
    </row>
    <row r="24" spans="1:11" ht="18" customHeight="1"/>
    <row r="25" spans="1:11" s="395" customFormat="1" ht="18" customHeight="1">
      <c r="A25" s="564" t="s">
        <v>592</v>
      </c>
      <c r="B25" s="529"/>
      <c r="C25" s="565"/>
      <c r="D25" s="566"/>
      <c r="E25" s="567"/>
      <c r="F25" s="567"/>
      <c r="G25" s="567"/>
      <c r="H25" s="567"/>
      <c r="I25" s="567"/>
      <c r="J25" s="568" t="s">
        <v>567</v>
      </c>
    </row>
    <row r="26" spans="1:11" s="395" customFormat="1" ht="18" customHeight="1">
      <c r="A26" s="1238" t="s">
        <v>593</v>
      </c>
      <c r="B26" s="1239"/>
      <c r="C26" s="1239"/>
      <c r="D26" s="1239"/>
      <c r="E26" s="1239"/>
      <c r="F26" s="1239"/>
      <c r="G26" s="1239"/>
      <c r="H26" s="1239"/>
      <c r="I26" s="1239"/>
      <c r="J26" s="1240"/>
    </row>
    <row r="27" spans="1:11" s="395" customFormat="1" ht="18" customHeight="1">
      <c r="A27" s="569" t="s">
        <v>594</v>
      </c>
      <c r="B27" s="570">
        <f>E48</f>
        <v>100590.27000000002</v>
      </c>
      <c r="C27" s="571" t="s">
        <v>595</v>
      </c>
      <c r="D27" s="533"/>
      <c r="E27" s="572"/>
      <c r="F27" s="1241" t="s">
        <v>596</v>
      </c>
      <c r="G27" s="1249"/>
      <c r="H27" s="572"/>
      <c r="I27" s="573">
        <f>소요일수!$K5</f>
        <v>8.8000000000000007</v>
      </c>
      <c r="J27" s="574" t="s">
        <v>597</v>
      </c>
    </row>
    <row r="28" spans="1:11" s="395" customFormat="1" ht="18" customHeight="1">
      <c r="A28" s="1229" t="s">
        <v>471</v>
      </c>
      <c r="B28" s="1231" t="s">
        <v>472</v>
      </c>
      <c r="C28" s="1233" t="s">
        <v>473</v>
      </c>
      <c r="D28" s="1234" t="s">
        <v>363</v>
      </c>
      <c r="E28" s="1235" t="s">
        <v>474</v>
      </c>
      <c r="F28" s="1226" t="s">
        <v>475</v>
      </c>
      <c r="G28" s="1226"/>
      <c r="H28" s="1226" t="s">
        <v>476</v>
      </c>
      <c r="I28" s="1226"/>
      <c r="J28" s="1227" t="s">
        <v>598</v>
      </c>
    </row>
    <row r="29" spans="1:11" s="395" customFormat="1" ht="18" customHeight="1">
      <c r="A29" s="1230"/>
      <c r="B29" s="1232"/>
      <c r="C29" s="1232"/>
      <c r="D29" s="1232"/>
      <c r="E29" s="1232"/>
      <c r="F29" s="575" t="s">
        <v>478</v>
      </c>
      <c r="G29" s="575" t="s">
        <v>479</v>
      </c>
      <c r="H29" s="575" t="s">
        <v>478</v>
      </c>
      <c r="I29" s="575" t="s">
        <v>479</v>
      </c>
      <c r="J29" s="1228"/>
    </row>
    <row r="30" spans="1:11" s="395" customFormat="1" ht="18" customHeight="1">
      <c r="A30" s="576" t="s">
        <v>599</v>
      </c>
      <c r="B30" s="577" t="s">
        <v>167</v>
      </c>
      <c r="C30" s="578">
        <f>ROUNDDOWN(1/I$27,2)</f>
        <v>0.11</v>
      </c>
      <c r="D30" s="579" t="s">
        <v>41</v>
      </c>
      <c r="E30" s="580">
        <f>G30+I30</f>
        <v>26478</v>
      </c>
      <c r="F30" s="580">
        <f>단가표!$C$3</f>
        <v>240710</v>
      </c>
      <c r="G30" s="581">
        <f>TRUNC($C30*F30)</f>
        <v>26478</v>
      </c>
      <c r="H30" s="580"/>
      <c r="I30" s="580"/>
      <c r="J30" s="582"/>
    </row>
    <row r="31" spans="1:11" s="395" customFormat="1" ht="18" customHeight="1">
      <c r="A31" s="544" t="s">
        <v>600</v>
      </c>
      <c r="B31" s="546" t="s">
        <v>167</v>
      </c>
      <c r="C31" s="583">
        <f>ROUNDDOWN(1/I$27,2)</f>
        <v>0.11</v>
      </c>
      <c r="D31" s="539" t="s">
        <v>41</v>
      </c>
      <c r="E31" s="584">
        <f>G31+I31</f>
        <v>24780</v>
      </c>
      <c r="F31" s="585"/>
      <c r="G31" s="584"/>
      <c r="H31" s="585">
        <f>단가표!$C$4</f>
        <v>225273</v>
      </c>
      <c r="I31" s="584">
        <f>TRUNC($C31*H31)</f>
        <v>24780</v>
      </c>
      <c r="J31" s="586"/>
    </row>
    <row r="32" spans="1:11" s="395" customFormat="1" ht="18" customHeight="1">
      <c r="A32" s="544" t="s">
        <v>601</v>
      </c>
      <c r="B32" s="546" t="s">
        <v>167</v>
      </c>
      <c r="C32" s="583">
        <f>ROUNDDOWN(1/I$27,2)</f>
        <v>0.11</v>
      </c>
      <c r="D32" s="539" t="s">
        <v>41</v>
      </c>
      <c r="E32" s="584">
        <f>G32+I32</f>
        <v>24365</v>
      </c>
      <c r="F32" s="585"/>
      <c r="G32" s="584"/>
      <c r="H32" s="585">
        <f>단가표!$C$5</f>
        <v>221506</v>
      </c>
      <c r="I32" s="584">
        <f>TRUNC($C32*H32)</f>
        <v>24365</v>
      </c>
      <c r="J32" s="586"/>
    </row>
    <row r="33" spans="1:10" s="395" customFormat="1" ht="18" customHeight="1">
      <c r="A33" s="544" t="s">
        <v>602</v>
      </c>
      <c r="B33" s="546" t="s">
        <v>167</v>
      </c>
      <c r="C33" s="587">
        <f>ROUNDDOWN(1/I$27,2)</f>
        <v>0.11</v>
      </c>
      <c r="D33" s="539" t="s">
        <v>41</v>
      </c>
      <c r="E33" s="584">
        <f>G33+I33</f>
        <v>18678</v>
      </c>
      <c r="F33" s="585"/>
      <c r="G33" s="588"/>
      <c r="H33" s="585">
        <f>단가표!$C$6</f>
        <v>169804</v>
      </c>
      <c r="I33" s="588">
        <f>TRUNC($C33*H33)</f>
        <v>18678</v>
      </c>
      <c r="J33" s="586"/>
    </row>
    <row r="34" spans="1:10" s="395" customFormat="1" ht="18" customHeight="1">
      <c r="A34" s="589" t="s">
        <v>167</v>
      </c>
      <c r="B34" s="546"/>
      <c r="C34" s="546"/>
      <c r="D34" s="546"/>
      <c r="E34" s="546"/>
      <c r="F34" s="546"/>
      <c r="G34" s="546"/>
      <c r="H34" s="546"/>
      <c r="I34" s="546"/>
      <c r="J34" s="586"/>
    </row>
    <row r="35" spans="1:10" s="395" customFormat="1" ht="18" customHeight="1">
      <c r="A35" s="544" t="s">
        <v>603</v>
      </c>
      <c r="B35" s="539" t="s">
        <v>481</v>
      </c>
      <c r="C35" s="590">
        <v>8.0000000000000002E-3</v>
      </c>
      <c r="D35" s="539" t="s">
        <v>44</v>
      </c>
      <c r="E35" s="584">
        <f>G35+I35</f>
        <v>1768</v>
      </c>
      <c r="F35" s="584"/>
      <c r="G35" s="584"/>
      <c r="H35" s="584">
        <f>단가표!$C$12</f>
        <v>221000</v>
      </c>
      <c r="I35" s="584">
        <f>ROUNDDOWN(H35*C35,0)</f>
        <v>1768</v>
      </c>
      <c r="J35" s="586"/>
    </row>
    <row r="36" spans="1:10" s="395" customFormat="1" ht="18" customHeight="1">
      <c r="A36" s="544" t="s">
        <v>604</v>
      </c>
      <c r="B36" s="539" t="s">
        <v>481</v>
      </c>
      <c r="C36" s="590">
        <v>0.02</v>
      </c>
      <c r="D36" s="539" t="s">
        <v>44</v>
      </c>
      <c r="E36" s="584">
        <f>G36+I36</f>
        <v>660</v>
      </c>
      <c r="F36" s="584"/>
      <c r="G36" s="584"/>
      <c r="H36" s="584">
        <f>단가표!$C$13</f>
        <v>33000</v>
      </c>
      <c r="I36" s="584">
        <f t="shared" ref="I36:I41" si="0">ROUNDDOWN(H36*C36,0)</f>
        <v>660</v>
      </c>
      <c r="J36" s="586"/>
    </row>
    <row r="37" spans="1:10" s="395" customFormat="1" ht="18" customHeight="1">
      <c r="A37" s="544" t="s">
        <v>605</v>
      </c>
      <c r="B37" s="539" t="s">
        <v>481</v>
      </c>
      <c r="C37" s="590">
        <v>8.0000000000000002E-3</v>
      </c>
      <c r="D37" s="539" t="s">
        <v>44</v>
      </c>
      <c r="E37" s="584">
        <f>G37+I37</f>
        <v>680</v>
      </c>
      <c r="F37" s="584"/>
      <c r="G37" s="584"/>
      <c r="H37" s="584">
        <f>단가표!$C$23</f>
        <v>85000</v>
      </c>
      <c r="I37" s="584">
        <f t="shared" si="0"/>
        <v>680</v>
      </c>
      <c r="J37" s="586"/>
    </row>
    <row r="38" spans="1:10" s="395" customFormat="1" ht="18" customHeight="1">
      <c r="A38" s="544" t="s">
        <v>606</v>
      </c>
      <c r="B38" s="539" t="s">
        <v>481</v>
      </c>
      <c r="C38" s="590">
        <v>8.0000000000000002E-3</v>
      </c>
      <c r="D38" s="539" t="s">
        <v>44</v>
      </c>
      <c r="E38" s="584">
        <f>G38+I38</f>
        <v>240</v>
      </c>
      <c r="F38" s="584"/>
      <c r="G38" s="584"/>
      <c r="H38" s="584">
        <f>단가표!$C$24</f>
        <v>30000</v>
      </c>
      <c r="I38" s="584">
        <f t="shared" si="0"/>
        <v>240</v>
      </c>
      <c r="J38" s="586"/>
    </row>
    <row r="39" spans="1:10" s="395" customFormat="1" ht="18" customHeight="1">
      <c r="A39" s="544" t="s">
        <v>607</v>
      </c>
      <c r="B39" s="539" t="s">
        <v>481</v>
      </c>
      <c r="C39" s="590">
        <v>8.0000000000000002E-3</v>
      </c>
      <c r="D39" s="539" t="s">
        <v>44</v>
      </c>
      <c r="E39" s="584">
        <f>G39+I39</f>
        <v>320</v>
      </c>
      <c r="F39" s="584"/>
      <c r="G39" s="584"/>
      <c r="H39" s="584">
        <f>단가표!$C$25</f>
        <v>40000</v>
      </c>
      <c r="I39" s="584">
        <f t="shared" si="0"/>
        <v>320</v>
      </c>
      <c r="J39" s="586"/>
    </row>
    <row r="40" spans="1:10" s="395" customFormat="1" ht="18" customHeight="1">
      <c r="A40" s="591"/>
      <c r="B40" s="546"/>
      <c r="C40" s="583"/>
      <c r="D40" s="539"/>
      <c r="E40" s="584"/>
      <c r="F40" s="584"/>
      <c r="G40" s="584"/>
      <c r="H40" s="584"/>
      <c r="I40" s="584"/>
      <c r="J40" s="586"/>
    </row>
    <row r="41" spans="1:10" s="395" customFormat="1" ht="18" customHeight="1">
      <c r="A41" s="544" t="s">
        <v>608</v>
      </c>
      <c r="B41" s="546"/>
      <c r="C41" s="583">
        <v>0.72</v>
      </c>
      <c r="D41" s="539" t="s">
        <v>609</v>
      </c>
      <c r="E41" s="584">
        <f>G41+I41</f>
        <v>1050</v>
      </c>
      <c r="F41" s="584"/>
      <c r="G41" s="584"/>
      <c r="H41" s="583">
        <f>단가표!C31</f>
        <v>1459</v>
      </c>
      <c r="I41" s="584">
        <f t="shared" si="0"/>
        <v>1050</v>
      </c>
      <c r="J41" s="586"/>
    </row>
    <row r="42" spans="1:10" s="395" customFormat="1" ht="18" customHeight="1">
      <c r="A42" s="544" t="s">
        <v>610</v>
      </c>
      <c r="B42" s="546"/>
      <c r="C42" s="584">
        <v>16</v>
      </c>
      <c r="D42" s="539" t="s">
        <v>128</v>
      </c>
      <c r="E42" s="584">
        <f>G42+I42</f>
        <v>168</v>
      </c>
      <c r="F42" s="584"/>
      <c r="G42" s="584"/>
      <c r="H42" s="584">
        <f>I41</f>
        <v>1050</v>
      </c>
      <c r="I42" s="584">
        <f>ROUNDDOWN(H42*(C42/100),0)</f>
        <v>168</v>
      </c>
      <c r="J42" s="586"/>
    </row>
    <row r="43" spans="1:10" s="395" customFormat="1" ht="18" customHeight="1">
      <c r="A43" s="589" t="s">
        <v>167</v>
      </c>
      <c r="B43" s="546"/>
      <c r="C43" s="583"/>
      <c r="D43" s="539"/>
      <c r="E43" s="584"/>
      <c r="F43" s="584"/>
      <c r="G43" s="592"/>
      <c r="H43" s="584"/>
      <c r="I43" s="584"/>
      <c r="J43" s="586"/>
    </row>
    <row r="44" spans="1:10" s="395" customFormat="1" ht="18" customHeight="1">
      <c r="A44" s="544" t="s">
        <v>611</v>
      </c>
      <c r="B44" s="546"/>
      <c r="C44" s="583">
        <f>ROUNDDOWN(1/I$27,2)</f>
        <v>0.11</v>
      </c>
      <c r="D44" s="539" t="s">
        <v>45</v>
      </c>
      <c r="E44" s="584">
        <f>G44+I44</f>
        <v>485.21</v>
      </c>
      <c r="F44" s="584"/>
      <c r="G44" s="592"/>
      <c r="H44" s="584">
        <v>4411</v>
      </c>
      <c r="I44" s="584">
        <f>C44*H44</f>
        <v>485.21</v>
      </c>
      <c r="J44" s="593" t="s">
        <v>612</v>
      </c>
    </row>
    <row r="45" spans="1:10" s="395" customFormat="1" ht="18" customHeight="1">
      <c r="A45" s="544" t="s">
        <v>613</v>
      </c>
      <c r="B45" s="546"/>
      <c r="C45" s="583">
        <f>ROUNDDOWN(1/I$27,2)</f>
        <v>0.11</v>
      </c>
      <c r="D45" s="539" t="s">
        <v>45</v>
      </c>
      <c r="E45" s="584">
        <f>G45+I45</f>
        <v>620.07000000000005</v>
      </c>
      <c r="F45" s="584"/>
      <c r="G45" s="592"/>
      <c r="H45" s="584">
        <v>5637</v>
      </c>
      <c r="I45" s="584">
        <f>C45*H45</f>
        <v>620.07000000000005</v>
      </c>
      <c r="J45" s="586"/>
    </row>
    <row r="46" spans="1:10" s="395" customFormat="1" ht="18" customHeight="1">
      <c r="A46" s="544" t="s">
        <v>614</v>
      </c>
      <c r="B46" s="546"/>
      <c r="C46" s="583">
        <f>ROUNDDOWN(1/I$27,2)</f>
        <v>0.11</v>
      </c>
      <c r="D46" s="539" t="s">
        <v>45</v>
      </c>
      <c r="E46" s="584">
        <f>G46+I46</f>
        <v>297.99</v>
      </c>
      <c r="F46" s="584"/>
      <c r="G46" s="592"/>
      <c r="H46" s="584">
        <v>2709</v>
      </c>
      <c r="I46" s="584">
        <f>C46*H46</f>
        <v>297.99</v>
      </c>
      <c r="J46" s="586"/>
    </row>
    <row r="47" spans="1:10" s="395" customFormat="1" ht="18" customHeight="1">
      <c r="A47" s="544"/>
      <c r="B47" s="546"/>
      <c r="C47" s="583"/>
      <c r="D47" s="539"/>
      <c r="E47" s="584"/>
      <c r="F47" s="584"/>
      <c r="G47" s="584"/>
      <c r="H47" s="584"/>
      <c r="I47" s="584"/>
      <c r="J47" s="586"/>
    </row>
    <row r="48" spans="1:10" s="395" customFormat="1" ht="18" customHeight="1">
      <c r="A48" s="594" t="s">
        <v>615</v>
      </c>
      <c r="B48" s="595"/>
      <c r="C48" s="596"/>
      <c r="D48" s="559"/>
      <c r="E48" s="597">
        <f>G48+I48</f>
        <v>100590.27000000002</v>
      </c>
      <c r="F48" s="597"/>
      <c r="G48" s="597">
        <f>SUM(G30:G47)</f>
        <v>26478</v>
      </c>
      <c r="H48" s="597"/>
      <c r="I48" s="597">
        <f>SUM(I30:I46)</f>
        <v>74112.270000000019</v>
      </c>
      <c r="J48" s="598"/>
    </row>
    <row r="49" spans="1:10" ht="18" customHeight="1"/>
    <row r="50" spans="1:10" s="395" customFormat="1" ht="18" customHeight="1">
      <c r="A50" s="564" t="s">
        <v>616</v>
      </c>
      <c r="B50" s="529"/>
      <c r="C50" s="565"/>
      <c r="D50" s="566"/>
      <c r="E50" s="567"/>
      <c r="F50" s="567"/>
      <c r="G50" s="567"/>
      <c r="H50" s="567"/>
      <c r="I50" s="567"/>
      <c r="J50" s="568" t="s">
        <v>567</v>
      </c>
    </row>
    <row r="51" spans="1:10" s="395" customFormat="1" ht="18" customHeight="1">
      <c r="A51" s="1238" t="s">
        <v>617</v>
      </c>
      <c r="B51" s="1239"/>
      <c r="C51" s="1239"/>
      <c r="D51" s="1239"/>
      <c r="E51" s="1239"/>
      <c r="F51" s="1239"/>
      <c r="G51" s="1239"/>
      <c r="H51" s="1239"/>
      <c r="I51" s="1239"/>
      <c r="J51" s="1240"/>
    </row>
    <row r="52" spans="1:10" s="395" customFormat="1" ht="18" customHeight="1">
      <c r="A52" s="569" t="s">
        <v>594</v>
      </c>
      <c r="B52" s="570">
        <f>E73</f>
        <v>167409.26</v>
      </c>
      <c r="C52" s="571" t="s">
        <v>595</v>
      </c>
      <c r="D52" s="533"/>
      <c r="E52" s="572"/>
      <c r="F52" s="1241" t="s">
        <v>596</v>
      </c>
      <c r="G52" s="1249"/>
      <c r="H52" s="572"/>
      <c r="I52" s="573">
        <v>5.5</v>
      </c>
      <c r="J52" s="574" t="s">
        <v>618</v>
      </c>
    </row>
    <row r="53" spans="1:10" s="395" customFormat="1" ht="18" customHeight="1">
      <c r="A53" s="1229" t="s">
        <v>471</v>
      </c>
      <c r="B53" s="1231" t="s">
        <v>472</v>
      </c>
      <c r="C53" s="1233" t="s">
        <v>473</v>
      </c>
      <c r="D53" s="1234" t="s">
        <v>363</v>
      </c>
      <c r="E53" s="1235" t="s">
        <v>474</v>
      </c>
      <c r="F53" s="1226" t="s">
        <v>475</v>
      </c>
      <c r="G53" s="1226"/>
      <c r="H53" s="1226" t="s">
        <v>476</v>
      </c>
      <c r="I53" s="1226"/>
      <c r="J53" s="1227" t="s">
        <v>598</v>
      </c>
    </row>
    <row r="54" spans="1:10" s="395" customFormat="1" ht="18" customHeight="1">
      <c r="A54" s="1230"/>
      <c r="B54" s="1232"/>
      <c r="C54" s="1232"/>
      <c r="D54" s="1232"/>
      <c r="E54" s="1232"/>
      <c r="F54" s="575" t="s">
        <v>478</v>
      </c>
      <c r="G54" s="575" t="s">
        <v>479</v>
      </c>
      <c r="H54" s="575" t="s">
        <v>478</v>
      </c>
      <c r="I54" s="575" t="s">
        <v>479</v>
      </c>
      <c r="J54" s="1228"/>
    </row>
    <row r="55" spans="1:10" s="395" customFormat="1" ht="18" customHeight="1">
      <c r="A55" s="576" t="s">
        <v>599</v>
      </c>
      <c r="B55" s="577" t="s">
        <v>167</v>
      </c>
      <c r="C55" s="578">
        <f>ROUNDDOWN(1/I$52,2)</f>
        <v>0.18</v>
      </c>
      <c r="D55" s="579" t="s">
        <v>41</v>
      </c>
      <c r="E55" s="580">
        <f>G55+I55</f>
        <v>43327</v>
      </c>
      <c r="F55" s="580">
        <f>단가표!$C$3</f>
        <v>240710</v>
      </c>
      <c r="G55" s="581">
        <f>TRUNC($C55*F55)</f>
        <v>43327</v>
      </c>
      <c r="H55" s="580"/>
      <c r="I55" s="580"/>
      <c r="J55" s="582"/>
    </row>
    <row r="56" spans="1:10" s="395" customFormat="1" ht="18" customHeight="1">
      <c r="A56" s="544" t="s">
        <v>600</v>
      </c>
      <c r="B56" s="546" t="s">
        <v>167</v>
      </c>
      <c r="C56" s="583">
        <f>ROUNDDOWN(1/I$52,2)</f>
        <v>0.18</v>
      </c>
      <c r="D56" s="539" t="s">
        <v>41</v>
      </c>
      <c r="E56" s="584">
        <f>G56+I56</f>
        <v>40549</v>
      </c>
      <c r="F56" s="585"/>
      <c r="G56" s="584"/>
      <c r="H56" s="585">
        <f>단가표!$C$4</f>
        <v>225273</v>
      </c>
      <c r="I56" s="584">
        <f>TRUNC($C56*H56)</f>
        <v>40549</v>
      </c>
      <c r="J56" s="586"/>
    </row>
    <row r="57" spans="1:10" s="395" customFormat="1" ht="18" customHeight="1">
      <c r="A57" s="544" t="s">
        <v>601</v>
      </c>
      <c r="B57" s="546" t="s">
        <v>167</v>
      </c>
      <c r="C57" s="583">
        <f>ROUNDDOWN(1/I$52,2)</f>
        <v>0.18</v>
      </c>
      <c r="D57" s="539" t="s">
        <v>41</v>
      </c>
      <c r="E57" s="584">
        <f t="shared" ref="E57:E71" si="1">G57+I57</f>
        <v>39871</v>
      </c>
      <c r="F57" s="585"/>
      <c r="G57" s="584"/>
      <c r="H57" s="585">
        <f>단가표!$C$5</f>
        <v>221506</v>
      </c>
      <c r="I57" s="584">
        <f>TRUNC($C57*H57)</f>
        <v>39871</v>
      </c>
      <c r="J57" s="586"/>
    </row>
    <row r="58" spans="1:10" s="395" customFormat="1" ht="18" customHeight="1">
      <c r="A58" s="544" t="s">
        <v>602</v>
      </c>
      <c r="B58" s="546" t="s">
        <v>167</v>
      </c>
      <c r="C58" s="583">
        <f>ROUNDDOWN(1/I$52,2)</f>
        <v>0.18</v>
      </c>
      <c r="D58" s="539" t="s">
        <v>41</v>
      </c>
      <c r="E58" s="584">
        <f t="shared" si="1"/>
        <v>30564</v>
      </c>
      <c r="F58" s="585"/>
      <c r="G58" s="588"/>
      <c r="H58" s="585">
        <f>단가표!$C$6</f>
        <v>169804</v>
      </c>
      <c r="I58" s="588">
        <f>TRUNC($C58*H58)</f>
        <v>30564</v>
      </c>
      <c r="J58" s="586"/>
    </row>
    <row r="59" spans="1:10" s="395" customFormat="1" ht="18" customHeight="1">
      <c r="A59" s="589" t="s">
        <v>167</v>
      </c>
      <c r="B59" s="546"/>
      <c r="C59" s="546"/>
      <c r="D59" s="546"/>
      <c r="E59" s="546"/>
      <c r="F59" s="546"/>
      <c r="G59" s="546"/>
      <c r="H59" s="546"/>
      <c r="I59" s="546"/>
      <c r="J59" s="586"/>
    </row>
    <row r="60" spans="1:10" s="395" customFormat="1" ht="18" customHeight="1">
      <c r="A60" s="544" t="s">
        <v>603</v>
      </c>
      <c r="B60" s="539" t="s">
        <v>481</v>
      </c>
      <c r="C60" s="590">
        <v>0.02</v>
      </c>
      <c r="D60" s="539" t="s">
        <v>44</v>
      </c>
      <c r="E60" s="584">
        <f t="shared" si="1"/>
        <v>4420</v>
      </c>
      <c r="F60" s="584"/>
      <c r="G60" s="584"/>
      <c r="H60" s="584">
        <f>단가표!$C$12</f>
        <v>221000</v>
      </c>
      <c r="I60" s="584">
        <f>ROUNDDOWN(H60*C60,0)</f>
        <v>4420</v>
      </c>
      <c r="J60" s="586"/>
    </row>
    <row r="61" spans="1:10" s="395" customFormat="1" ht="18" customHeight="1">
      <c r="A61" s="544" t="s">
        <v>604</v>
      </c>
      <c r="B61" s="539" t="s">
        <v>481</v>
      </c>
      <c r="C61" s="590">
        <v>0.04</v>
      </c>
      <c r="D61" s="539" t="s">
        <v>44</v>
      </c>
      <c r="E61" s="584">
        <f t="shared" si="1"/>
        <v>1320</v>
      </c>
      <c r="F61" s="584"/>
      <c r="G61" s="584"/>
      <c r="H61" s="584">
        <f>단가표!$C$13</f>
        <v>33000</v>
      </c>
      <c r="I61" s="584">
        <f>ROUNDDOWN(H61*C61,0)</f>
        <v>1320</v>
      </c>
      <c r="J61" s="586"/>
    </row>
    <row r="62" spans="1:10" s="395" customFormat="1" ht="18" customHeight="1">
      <c r="A62" s="544" t="s">
        <v>605</v>
      </c>
      <c r="B62" s="539" t="s">
        <v>481</v>
      </c>
      <c r="C62" s="590">
        <v>0.02</v>
      </c>
      <c r="D62" s="539" t="s">
        <v>44</v>
      </c>
      <c r="E62" s="584">
        <f t="shared" si="1"/>
        <v>1700</v>
      </c>
      <c r="F62" s="584"/>
      <c r="G62" s="584"/>
      <c r="H62" s="584">
        <f>단가표!$C$23</f>
        <v>85000</v>
      </c>
      <c r="I62" s="584">
        <f>ROUNDDOWN(H62*C62,0)</f>
        <v>1700</v>
      </c>
      <c r="J62" s="586"/>
    </row>
    <row r="63" spans="1:10" s="395" customFormat="1" ht="18" customHeight="1">
      <c r="A63" s="544" t="s">
        <v>606</v>
      </c>
      <c r="B63" s="539" t="s">
        <v>481</v>
      </c>
      <c r="C63" s="590">
        <v>0.02</v>
      </c>
      <c r="D63" s="539" t="s">
        <v>44</v>
      </c>
      <c r="E63" s="584">
        <f t="shared" si="1"/>
        <v>600</v>
      </c>
      <c r="F63" s="584"/>
      <c r="G63" s="584"/>
      <c r="H63" s="584">
        <f>단가표!$C$24</f>
        <v>30000</v>
      </c>
      <c r="I63" s="584">
        <f>ROUNDDOWN(H63*C63,0)</f>
        <v>600</v>
      </c>
      <c r="J63" s="586"/>
    </row>
    <row r="64" spans="1:10" s="395" customFormat="1" ht="18" customHeight="1">
      <c r="A64" s="544" t="s">
        <v>607</v>
      </c>
      <c r="B64" s="539" t="s">
        <v>481</v>
      </c>
      <c r="C64" s="590">
        <v>0.02</v>
      </c>
      <c r="D64" s="539" t="s">
        <v>44</v>
      </c>
      <c r="E64" s="584">
        <f t="shared" si="1"/>
        <v>800</v>
      </c>
      <c r="F64" s="584"/>
      <c r="G64" s="584"/>
      <c r="H64" s="584">
        <f>단가표!$C$25</f>
        <v>40000</v>
      </c>
      <c r="I64" s="584">
        <f>ROUNDDOWN(H64*C64,0)</f>
        <v>800</v>
      </c>
      <c r="J64" s="586"/>
    </row>
    <row r="65" spans="1:10" s="395" customFormat="1" ht="18" customHeight="1">
      <c r="A65" s="591"/>
      <c r="B65" s="546"/>
      <c r="C65" s="583"/>
      <c r="D65" s="539"/>
      <c r="E65" s="584"/>
      <c r="F65" s="584"/>
      <c r="G65" s="584"/>
      <c r="H65" s="584"/>
      <c r="I65" s="584"/>
      <c r="J65" s="586"/>
    </row>
    <row r="66" spans="1:10" s="395" customFormat="1" ht="18" customHeight="1">
      <c r="A66" s="544" t="s">
        <v>608</v>
      </c>
      <c r="B66" s="546"/>
      <c r="C66" s="583">
        <v>1.1599999999999999</v>
      </c>
      <c r="D66" s="539" t="s">
        <v>609</v>
      </c>
      <c r="E66" s="584">
        <f t="shared" si="1"/>
        <v>1692</v>
      </c>
      <c r="F66" s="584"/>
      <c r="G66" s="584"/>
      <c r="H66" s="583">
        <f>단가표!C31</f>
        <v>1459</v>
      </c>
      <c r="I66" s="584">
        <f>ROUNDDOWN(H66*C66,0)</f>
        <v>1692</v>
      </c>
      <c r="J66" s="586"/>
    </row>
    <row r="67" spans="1:10" s="395" customFormat="1" ht="18" customHeight="1">
      <c r="A67" s="544" t="s">
        <v>610</v>
      </c>
      <c r="B67" s="546"/>
      <c r="C67" s="584">
        <f>C42</f>
        <v>16</v>
      </c>
      <c r="D67" s="539" t="s">
        <v>128</v>
      </c>
      <c r="E67" s="584">
        <f t="shared" si="1"/>
        <v>270</v>
      </c>
      <c r="F67" s="584"/>
      <c r="G67" s="584"/>
      <c r="H67" s="584">
        <f>I66</f>
        <v>1692</v>
      </c>
      <c r="I67" s="584">
        <f>ROUNDDOWN(H67*(C67/100),0)</f>
        <v>270</v>
      </c>
      <c r="J67" s="586"/>
    </row>
    <row r="68" spans="1:10" s="395" customFormat="1" ht="18" customHeight="1">
      <c r="A68" s="589" t="s">
        <v>167</v>
      </c>
      <c r="B68" s="546"/>
      <c r="C68" s="583"/>
      <c r="D68" s="539"/>
      <c r="E68" s="584"/>
      <c r="F68" s="584"/>
      <c r="G68" s="592"/>
      <c r="H68" s="584"/>
      <c r="I68" s="584"/>
      <c r="J68" s="586"/>
    </row>
    <row r="69" spans="1:10" s="395" customFormat="1" ht="18" customHeight="1">
      <c r="A69" s="544" t="s">
        <v>611</v>
      </c>
      <c r="B69" s="546"/>
      <c r="C69" s="583">
        <f>ROUNDDOWN(1/I$52,2)</f>
        <v>0.18</v>
      </c>
      <c r="D69" s="539" t="s">
        <v>45</v>
      </c>
      <c r="E69" s="584">
        <f t="shared" si="1"/>
        <v>793.98</v>
      </c>
      <c r="F69" s="584"/>
      <c r="G69" s="592"/>
      <c r="H69" s="584">
        <v>4411</v>
      </c>
      <c r="I69" s="584">
        <f>C69*H69</f>
        <v>793.98</v>
      </c>
      <c r="J69" s="593" t="s">
        <v>612</v>
      </c>
    </row>
    <row r="70" spans="1:10" s="395" customFormat="1" ht="18" customHeight="1">
      <c r="A70" s="544" t="s">
        <v>613</v>
      </c>
      <c r="B70" s="546"/>
      <c r="C70" s="583">
        <f>ROUNDDOWN(1/I$52,2)</f>
        <v>0.18</v>
      </c>
      <c r="D70" s="539" t="s">
        <v>45</v>
      </c>
      <c r="E70" s="584">
        <f t="shared" si="1"/>
        <v>1014.66</v>
      </c>
      <c r="F70" s="584"/>
      <c r="G70" s="592"/>
      <c r="H70" s="584">
        <v>5637</v>
      </c>
      <c r="I70" s="584">
        <f>C70*H70</f>
        <v>1014.66</v>
      </c>
      <c r="J70" s="586"/>
    </row>
    <row r="71" spans="1:10" s="395" customFormat="1" ht="18" customHeight="1">
      <c r="A71" s="544" t="s">
        <v>614</v>
      </c>
      <c r="B71" s="546"/>
      <c r="C71" s="583">
        <f>ROUNDDOWN(1/I$52,2)</f>
        <v>0.18</v>
      </c>
      <c r="D71" s="539" t="s">
        <v>45</v>
      </c>
      <c r="E71" s="584">
        <f t="shared" si="1"/>
        <v>487.62</v>
      </c>
      <c r="F71" s="584"/>
      <c r="G71" s="592"/>
      <c r="H71" s="584">
        <v>2709</v>
      </c>
      <c r="I71" s="584">
        <f>C71*H71</f>
        <v>487.62</v>
      </c>
      <c r="J71" s="586"/>
    </row>
    <row r="72" spans="1:10" s="395" customFormat="1" ht="18" customHeight="1">
      <c r="A72" s="544"/>
      <c r="B72" s="546"/>
      <c r="C72" s="583"/>
      <c r="D72" s="539"/>
      <c r="E72" s="584"/>
      <c r="F72" s="584"/>
      <c r="G72" s="584"/>
      <c r="H72" s="584"/>
      <c r="I72" s="584"/>
      <c r="J72" s="586"/>
    </row>
    <row r="73" spans="1:10" s="395" customFormat="1" ht="18" customHeight="1">
      <c r="A73" s="594" t="s">
        <v>615</v>
      </c>
      <c r="B73" s="595"/>
      <c r="C73" s="596"/>
      <c r="D73" s="559"/>
      <c r="E73" s="597">
        <f>G73+I73</f>
        <v>167409.26</v>
      </c>
      <c r="F73" s="597"/>
      <c r="G73" s="597">
        <f>SUM(G55:G72)</f>
        <v>43327</v>
      </c>
      <c r="H73" s="597"/>
      <c r="I73" s="597">
        <f>SUM(I55:I71)</f>
        <v>124082.26</v>
      </c>
      <c r="J73" s="598"/>
    </row>
    <row r="74" spans="1:10" ht="18" customHeight="1"/>
    <row r="75" spans="1:10" s="395" customFormat="1" ht="18" customHeight="1">
      <c r="A75" s="564" t="s">
        <v>619</v>
      </c>
      <c r="B75" s="529"/>
      <c r="C75" s="565"/>
      <c r="D75" s="566"/>
      <c r="E75" s="567"/>
      <c r="F75" s="567"/>
      <c r="G75" s="567"/>
      <c r="H75" s="567"/>
      <c r="I75" s="567"/>
      <c r="J75" s="568" t="s">
        <v>567</v>
      </c>
    </row>
    <row r="76" spans="1:10" s="395" customFormat="1" ht="18" customHeight="1">
      <c r="A76" s="1238" t="s">
        <v>620</v>
      </c>
      <c r="B76" s="1239"/>
      <c r="C76" s="1239"/>
      <c r="D76" s="1239"/>
      <c r="E76" s="1239"/>
      <c r="F76" s="1239"/>
      <c r="G76" s="1239"/>
      <c r="H76" s="1239"/>
      <c r="I76" s="1239"/>
      <c r="J76" s="1240"/>
    </row>
    <row r="77" spans="1:10" s="395" customFormat="1" ht="18" customHeight="1">
      <c r="A77" s="569" t="s">
        <v>594</v>
      </c>
      <c r="B77" s="570">
        <f>E98</f>
        <v>389458.37</v>
      </c>
      <c r="C77" s="571" t="s">
        <v>595</v>
      </c>
      <c r="D77" s="533"/>
      <c r="E77" s="572"/>
      <c r="F77" s="1241" t="s">
        <v>596</v>
      </c>
      <c r="G77" s="1249"/>
      <c r="H77" s="572"/>
      <c r="I77" s="573">
        <v>2.4</v>
      </c>
      <c r="J77" s="574" t="s">
        <v>618</v>
      </c>
    </row>
    <row r="78" spans="1:10" s="395" customFormat="1" ht="18" customHeight="1">
      <c r="A78" s="1229" t="s">
        <v>471</v>
      </c>
      <c r="B78" s="1231" t="s">
        <v>472</v>
      </c>
      <c r="C78" s="1233" t="s">
        <v>473</v>
      </c>
      <c r="D78" s="1234" t="s">
        <v>363</v>
      </c>
      <c r="E78" s="1235" t="s">
        <v>474</v>
      </c>
      <c r="F78" s="1226" t="s">
        <v>475</v>
      </c>
      <c r="G78" s="1226"/>
      <c r="H78" s="1226" t="s">
        <v>476</v>
      </c>
      <c r="I78" s="1226"/>
      <c r="J78" s="1227" t="s">
        <v>598</v>
      </c>
    </row>
    <row r="79" spans="1:10" s="395" customFormat="1" ht="18" customHeight="1">
      <c r="A79" s="1230"/>
      <c r="B79" s="1232"/>
      <c r="C79" s="1232"/>
      <c r="D79" s="1232"/>
      <c r="E79" s="1232"/>
      <c r="F79" s="575" t="s">
        <v>478</v>
      </c>
      <c r="G79" s="575" t="s">
        <v>479</v>
      </c>
      <c r="H79" s="575" t="s">
        <v>478</v>
      </c>
      <c r="I79" s="575" t="s">
        <v>479</v>
      </c>
      <c r="J79" s="1228"/>
    </row>
    <row r="80" spans="1:10" s="395" customFormat="1" ht="18" customHeight="1">
      <c r="A80" s="576" t="s">
        <v>599</v>
      </c>
      <c r="B80" s="577" t="s">
        <v>167</v>
      </c>
      <c r="C80" s="578">
        <f>ROUNDDOWN(1/I$77,2)</f>
        <v>0.41</v>
      </c>
      <c r="D80" s="579" t="s">
        <v>41</v>
      </c>
      <c r="E80" s="580">
        <f>G80+I80</f>
        <v>98691</v>
      </c>
      <c r="F80" s="580">
        <f>단가표!$C$3</f>
        <v>240710</v>
      </c>
      <c r="G80" s="581">
        <f>TRUNC($C80*F80)</f>
        <v>98691</v>
      </c>
      <c r="H80" s="580"/>
      <c r="I80" s="580"/>
      <c r="J80" s="582"/>
    </row>
    <row r="81" spans="1:10" s="395" customFormat="1" ht="18" customHeight="1">
      <c r="A81" s="544" t="s">
        <v>600</v>
      </c>
      <c r="B81" s="546" t="s">
        <v>167</v>
      </c>
      <c r="C81" s="583">
        <f>ROUNDDOWN(1/I$77,2)</f>
        <v>0.41</v>
      </c>
      <c r="D81" s="539" t="s">
        <v>41</v>
      </c>
      <c r="E81" s="584">
        <f>G81+I81</f>
        <v>92361</v>
      </c>
      <c r="F81" s="585"/>
      <c r="G81" s="584"/>
      <c r="H81" s="585">
        <f>단가표!$C$4</f>
        <v>225273</v>
      </c>
      <c r="I81" s="584">
        <f>TRUNC($C81*H81)</f>
        <v>92361</v>
      </c>
      <c r="J81" s="586"/>
    </row>
    <row r="82" spans="1:10" s="395" customFormat="1" ht="18" customHeight="1">
      <c r="A82" s="544" t="s">
        <v>601</v>
      </c>
      <c r="B82" s="546" t="s">
        <v>167</v>
      </c>
      <c r="C82" s="583">
        <f>ROUNDDOWN(1/I$77,2)</f>
        <v>0.41</v>
      </c>
      <c r="D82" s="539" t="s">
        <v>41</v>
      </c>
      <c r="E82" s="584">
        <f t="shared" ref="E82:E96" si="2">G82+I82</f>
        <v>90817</v>
      </c>
      <c r="F82" s="585"/>
      <c r="G82" s="584"/>
      <c r="H82" s="585">
        <f>단가표!$C$5</f>
        <v>221506</v>
      </c>
      <c r="I82" s="584">
        <f>TRUNC($C82*H82)</f>
        <v>90817</v>
      </c>
      <c r="J82" s="586"/>
    </row>
    <row r="83" spans="1:10" s="395" customFormat="1" ht="18" customHeight="1">
      <c r="A83" s="544" t="s">
        <v>602</v>
      </c>
      <c r="B83" s="546" t="s">
        <v>167</v>
      </c>
      <c r="C83" s="583">
        <f>ROUNDDOWN(1/I$77,2)</f>
        <v>0.41</v>
      </c>
      <c r="D83" s="539" t="s">
        <v>41</v>
      </c>
      <c r="E83" s="584">
        <f t="shared" si="2"/>
        <v>69619</v>
      </c>
      <c r="F83" s="585"/>
      <c r="G83" s="588"/>
      <c r="H83" s="585">
        <f>단가표!$C$6</f>
        <v>169804</v>
      </c>
      <c r="I83" s="588">
        <f>TRUNC($C83*H83)</f>
        <v>69619</v>
      </c>
      <c r="J83" s="586"/>
    </row>
    <row r="84" spans="1:10" s="395" customFormat="1" ht="18" customHeight="1">
      <c r="A84" s="589" t="s">
        <v>167</v>
      </c>
      <c r="B84" s="546"/>
      <c r="C84" s="546"/>
      <c r="D84" s="546"/>
      <c r="E84" s="546"/>
      <c r="F84" s="546"/>
      <c r="G84" s="546"/>
      <c r="H84" s="546"/>
      <c r="I84" s="546"/>
      <c r="J84" s="586"/>
    </row>
    <row r="85" spans="1:10" s="395" customFormat="1" ht="18" customHeight="1">
      <c r="A85" s="544" t="s">
        <v>603</v>
      </c>
      <c r="B85" s="539" t="s">
        <v>481</v>
      </c>
      <c r="C85" s="590">
        <v>0.04</v>
      </c>
      <c r="D85" s="539" t="s">
        <v>44</v>
      </c>
      <c r="E85" s="584">
        <f t="shared" si="2"/>
        <v>8840</v>
      </c>
      <c r="F85" s="584"/>
      <c r="G85" s="584"/>
      <c r="H85" s="584">
        <f>단가표!$C$12</f>
        <v>221000</v>
      </c>
      <c r="I85" s="584">
        <f>ROUNDDOWN(H85*C85,0)</f>
        <v>8840</v>
      </c>
      <c r="J85" s="586"/>
    </row>
    <row r="86" spans="1:10" s="395" customFormat="1" ht="18" customHeight="1">
      <c r="A86" s="544" t="s">
        <v>604</v>
      </c>
      <c r="B86" s="539" t="s">
        <v>481</v>
      </c>
      <c r="C86" s="590">
        <v>0.4</v>
      </c>
      <c r="D86" s="539" t="s">
        <v>44</v>
      </c>
      <c r="E86" s="584">
        <f t="shared" si="2"/>
        <v>13200</v>
      </c>
      <c r="F86" s="584"/>
      <c r="G86" s="584"/>
      <c r="H86" s="584">
        <f>단가표!$C$13</f>
        <v>33000</v>
      </c>
      <c r="I86" s="584">
        <f>ROUNDDOWN(H86*C86,0)</f>
        <v>13200</v>
      </c>
      <c r="J86" s="586"/>
    </row>
    <row r="87" spans="1:10" s="395" customFormat="1" ht="18" customHeight="1">
      <c r="A87" s="544" t="s">
        <v>605</v>
      </c>
      <c r="B87" s="539" t="s">
        <v>481</v>
      </c>
      <c r="C87" s="590">
        <v>0.04</v>
      </c>
      <c r="D87" s="539" t="s">
        <v>44</v>
      </c>
      <c r="E87" s="584">
        <f t="shared" si="2"/>
        <v>3400</v>
      </c>
      <c r="F87" s="584"/>
      <c r="G87" s="584"/>
      <c r="H87" s="584">
        <f>단가표!$C$23</f>
        <v>85000</v>
      </c>
      <c r="I87" s="584">
        <f>ROUNDDOWN(H87*C87,0)</f>
        <v>3400</v>
      </c>
      <c r="J87" s="586"/>
    </row>
    <row r="88" spans="1:10" s="395" customFormat="1" ht="18" customHeight="1">
      <c r="A88" s="544" t="s">
        <v>606</v>
      </c>
      <c r="B88" s="539" t="s">
        <v>481</v>
      </c>
      <c r="C88" s="590">
        <v>0.04</v>
      </c>
      <c r="D88" s="539" t="s">
        <v>44</v>
      </c>
      <c r="E88" s="584">
        <f t="shared" si="2"/>
        <v>1200</v>
      </c>
      <c r="F88" s="584"/>
      <c r="G88" s="584"/>
      <c r="H88" s="584">
        <f>단가표!$C$24</f>
        <v>30000</v>
      </c>
      <c r="I88" s="584">
        <f>ROUNDDOWN(H88*C88,0)</f>
        <v>1200</v>
      </c>
      <c r="J88" s="586"/>
    </row>
    <row r="89" spans="1:10" s="395" customFormat="1" ht="18" customHeight="1">
      <c r="A89" s="544" t="s">
        <v>607</v>
      </c>
      <c r="B89" s="539" t="s">
        <v>481</v>
      </c>
      <c r="C89" s="590">
        <v>0.04</v>
      </c>
      <c r="D89" s="539" t="s">
        <v>44</v>
      </c>
      <c r="E89" s="584">
        <f t="shared" si="2"/>
        <v>1600</v>
      </c>
      <c r="F89" s="584"/>
      <c r="G89" s="584"/>
      <c r="H89" s="584">
        <f>단가표!$C$25</f>
        <v>40000</v>
      </c>
      <c r="I89" s="584">
        <f>ROUNDDOWN(H89*C89,0)</f>
        <v>1600</v>
      </c>
      <c r="J89" s="586"/>
    </row>
    <row r="90" spans="1:10" s="395" customFormat="1" ht="18" customHeight="1">
      <c r="A90" s="591"/>
      <c r="B90" s="546"/>
      <c r="C90" s="583"/>
      <c r="D90" s="539"/>
      <c r="E90" s="584"/>
      <c r="F90" s="584"/>
      <c r="G90" s="584"/>
      <c r="H90" s="584"/>
      <c r="I90" s="584"/>
      <c r="J90" s="586"/>
    </row>
    <row r="91" spans="1:10" s="395" customFormat="1" ht="18" customHeight="1">
      <c r="A91" s="544" t="s">
        <v>608</v>
      </c>
      <c r="B91" s="546"/>
      <c r="C91" s="583">
        <v>2.66</v>
      </c>
      <c r="D91" s="539" t="s">
        <v>609</v>
      </c>
      <c r="E91" s="584">
        <f t="shared" si="2"/>
        <v>3880</v>
      </c>
      <c r="F91" s="584"/>
      <c r="G91" s="584"/>
      <c r="H91" s="583">
        <f>단가표!C31</f>
        <v>1459</v>
      </c>
      <c r="I91" s="584">
        <f>ROUNDDOWN(H91*C91,0)</f>
        <v>3880</v>
      </c>
      <c r="J91" s="586"/>
    </row>
    <row r="92" spans="1:10" s="395" customFormat="1" ht="18" customHeight="1">
      <c r="A92" s="544" t="s">
        <v>610</v>
      </c>
      <c r="B92" s="546"/>
      <c r="C92" s="584">
        <f>C67</f>
        <v>16</v>
      </c>
      <c r="D92" s="539" t="s">
        <v>128</v>
      </c>
      <c r="E92" s="584">
        <f t="shared" si="2"/>
        <v>620</v>
      </c>
      <c r="F92" s="584"/>
      <c r="G92" s="584"/>
      <c r="H92" s="584">
        <f>I91</f>
        <v>3880</v>
      </c>
      <c r="I92" s="584">
        <f>ROUNDDOWN(H92*(C92/100),0)</f>
        <v>620</v>
      </c>
      <c r="J92" s="586"/>
    </row>
    <row r="93" spans="1:10" s="395" customFormat="1" ht="18" customHeight="1">
      <c r="A93" s="589" t="s">
        <v>167</v>
      </c>
      <c r="B93" s="546"/>
      <c r="C93" s="583"/>
      <c r="D93" s="539"/>
      <c r="E93" s="584"/>
      <c r="F93" s="584"/>
      <c r="G93" s="592"/>
      <c r="H93" s="584"/>
      <c r="I93" s="584"/>
      <c r="J93" s="586"/>
    </row>
    <row r="94" spans="1:10" s="395" customFormat="1" ht="18" customHeight="1">
      <c r="A94" s="544" t="s">
        <v>611</v>
      </c>
      <c r="B94" s="546"/>
      <c r="C94" s="583">
        <f>ROUNDDOWN(1/I$77,2)</f>
        <v>0.41</v>
      </c>
      <c r="D94" s="539" t="s">
        <v>45</v>
      </c>
      <c r="E94" s="584">
        <f t="shared" si="2"/>
        <v>1808.51</v>
      </c>
      <c r="F94" s="584"/>
      <c r="G94" s="592"/>
      <c r="H94" s="584">
        <v>4411</v>
      </c>
      <c r="I94" s="584">
        <f>C94*H94</f>
        <v>1808.51</v>
      </c>
      <c r="J94" s="593" t="s">
        <v>612</v>
      </c>
    </row>
    <row r="95" spans="1:10" s="395" customFormat="1" ht="18" customHeight="1">
      <c r="A95" s="544" t="s">
        <v>613</v>
      </c>
      <c r="B95" s="546"/>
      <c r="C95" s="583">
        <f>ROUNDDOWN(1/I$77,2)</f>
        <v>0.41</v>
      </c>
      <c r="D95" s="539" t="s">
        <v>45</v>
      </c>
      <c r="E95" s="584">
        <f t="shared" si="2"/>
        <v>2311.17</v>
      </c>
      <c r="F95" s="584"/>
      <c r="G95" s="592"/>
      <c r="H95" s="584">
        <v>5637</v>
      </c>
      <c r="I95" s="584">
        <f>C95*H95</f>
        <v>2311.17</v>
      </c>
      <c r="J95" s="586"/>
    </row>
    <row r="96" spans="1:10" s="395" customFormat="1" ht="18" customHeight="1">
      <c r="A96" s="544" t="s">
        <v>614</v>
      </c>
      <c r="B96" s="546"/>
      <c r="C96" s="583">
        <f>ROUNDDOWN(1/I$77,2)</f>
        <v>0.41</v>
      </c>
      <c r="D96" s="539" t="s">
        <v>45</v>
      </c>
      <c r="E96" s="584">
        <f t="shared" si="2"/>
        <v>1110.6899999999998</v>
      </c>
      <c r="F96" s="584"/>
      <c r="G96" s="592"/>
      <c r="H96" s="584">
        <v>2709</v>
      </c>
      <c r="I96" s="584">
        <f>C96*H96</f>
        <v>1110.6899999999998</v>
      </c>
      <c r="J96" s="586"/>
    </row>
    <row r="97" spans="1:10" s="395" customFormat="1" ht="18" customHeight="1">
      <c r="A97" s="544"/>
      <c r="B97" s="546"/>
      <c r="C97" s="583"/>
      <c r="D97" s="539"/>
      <c r="E97" s="584"/>
      <c r="F97" s="584"/>
      <c r="G97" s="584"/>
      <c r="H97" s="584"/>
      <c r="I97" s="584"/>
      <c r="J97" s="586"/>
    </row>
    <row r="98" spans="1:10" s="395" customFormat="1" ht="18" customHeight="1">
      <c r="A98" s="594" t="s">
        <v>615</v>
      </c>
      <c r="B98" s="595"/>
      <c r="C98" s="596"/>
      <c r="D98" s="559"/>
      <c r="E98" s="597">
        <f>G98+I98</f>
        <v>389458.37</v>
      </c>
      <c r="F98" s="597"/>
      <c r="G98" s="597">
        <f>SUM(G80:G97)</f>
        <v>98691</v>
      </c>
      <c r="H98" s="597"/>
      <c r="I98" s="597">
        <f>SUM(I80:I96)</f>
        <v>290767.37</v>
      </c>
      <c r="J98" s="598"/>
    </row>
    <row r="99" spans="1:10" ht="18" customHeight="1"/>
    <row r="100" spans="1:10" s="602" customFormat="1" ht="18" customHeight="1">
      <c r="A100" s="527" t="s">
        <v>621</v>
      </c>
      <c r="B100" s="566"/>
      <c r="C100" s="599"/>
      <c r="D100" s="566"/>
      <c r="E100" s="600"/>
      <c r="F100" s="600"/>
      <c r="G100" s="600"/>
      <c r="H100" s="600"/>
      <c r="I100" s="600"/>
      <c r="J100" s="601" t="s">
        <v>567</v>
      </c>
    </row>
    <row r="101" spans="1:10" s="602" customFormat="1" ht="18" customHeight="1">
      <c r="A101" s="1238" t="s">
        <v>622</v>
      </c>
      <c r="B101" s="1239"/>
      <c r="C101" s="1239"/>
      <c r="D101" s="1239"/>
      <c r="E101" s="1239"/>
      <c r="F101" s="1239"/>
      <c r="G101" s="1239"/>
      <c r="H101" s="1239"/>
      <c r="I101" s="1239"/>
      <c r="J101" s="1240"/>
    </row>
    <row r="102" spans="1:10" s="602" customFormat="1" ht="18" customHeight="1">
      <c r="A102" s="603" t="s">
        <v>594</v>
      </c>
      <c r="B102" s="604">
        <f>E123</f>
        <v>657479.62</v>
      </c>
      <c r="C102" s="605" t="s">
        <v>595</v>
      </c>
      <c r="D102" s="533"/>
      <c r="E102" s="606"/>
      <c r="F102" s="1241" t="s">
        <v>596</v>
      </c>
      <c r="G102" s="1242"/>
      <c r="H102" s="606"/>
      <c r="I102" s="607">
        <v>1.5</v>
      </c>
      <c r="J102" s="534" t="s">
        <v>618</v>
      </c>
    </row>
    <row r="103" spans="1:10" s="395" customFormat="1" ht="18" customHeight="1">
      <c r="A103" s="1229" t="s">
        <v>471</v>
      </c>
      <c r="B103" s="1231" t="s">
        <v>472</v>
      </c>
      <c r="C103" s="1233" t="s">
        <v>473</v>
      </c>
      <c r="D103" s="1234" t="s">
        <v>363</v>
      </c>
      <c r="E103" s="1235" t="s">
        <v>474</v>
      </c>
      <c r="F103" s="1226" t="s">
        <v>475</v>
      </c>
      <c r="G103" s="1226"/>
      <c r="H103" s="1226" t="s">
        <v>476</v>
      </c>
      <c r="I103" s="1226"/>
      <c r="J103" s="1227" t="s">
        <v>598</v>
      </c>
    </row>
    <row r="104" spans="1:10" s="395" customFormat="1" ht="18" customHeight="1">
      <c r="A104" s="1230"/>
      <c r="B104" s="1232"/>
      <c r="C104" s="1232"/>
      <c r="D104" s="1232"/>
      <c r="E104" s="1232"/>
      <c r="F104" s="575" t="s">
        <v>478</v>
      </c>
      <c r="G104" s="575" t="s">
        <v>479</v>
      </c>
      <c r="H104" s="575" t="s">
        <v>478</v>
      </c>
      <c r="I104" s="575" t="s">
        <v>479</v>
      </c>
      <c r="J104" s="1228"/>
    </row>
    <row r="105" spans="1:10" s="602" customFormat="1" ht="18" customHeight="1">
      <c r="A105" s="576" t="s">
        <v>599</v>
      </c>
      <c r="B105" s="579" t="s">
        <v>167</v>
      </c>
      <c r="C105" s="608">
        <f>ROUNDDOWN(1/I$102,2)</f>
        <v>0.66</v>
      </c>
      <c r="D105" s="579" t="s">
        <v>41</v>
      </c>
      <c r="E105" s="609">
        <f>G105+I105</f>
        <v>158868</v>
      </c>
      <c r="F105" s="580">
        <f>단가표!$C$3</f>
        <v>240710</v>
      </c>
      <c r="G105" s="610">
        <f>TRUNC($C105*F105)</f>
        <v>158868</v>
      </c>
      <c r="H105" s="609"/>
      <c r="I105" s="609"/>
      <c r="J105" s="611"/>
    </row>
    <row r="106" spans="1:10" s="602" customFormat="1" ht="18" customHeight="1">
      <c r="A106" s="544" t="s">
        <v>600</v>
      </c>
      <c r="B106" s="539" t="s">
        <v>167</v>
      </c>
      <c r="C106" s="612">
        <f>ROUNDDOWN(1/I$102,2)</f>
        <v>0.66</v>
      </c>
      <c r="D106" s="539" t="s">
        <v>41</v>
      </c>
      <c r="E106" s="592">
        <f>G106+I106</f>
        <v>148680</v>
      </c>
      <c r="F106" s="585"/>
      <c r="G106" s="592"/>
      <c r="H106" s="585">
        <f>단가표!$C$4</f>
        <v>225273</v>
      </c>
      <c r="I106" s="592">
        <f>TRUNC($C106*H106)</f>
        <v>148680</v>
      </c>
      <c r="J106" s="593"/>
    </row>
    <row r="107" spans="1:10" s="602" customFormat="1" ht="18" customHeight="1">
      <c r="A107" s="544" t="s">
        <v>601</v>
      </c>
      <c r="B107" s="539" t="s">
        <v>167</v>
      </c>
      <c r="C107" s="612">
        <f>ROUNDDOWN(1/I$102,2)</f>
        <v>0.66</v>
      </c>
      <c r="D107" s="539" t="s">
        <v>41</v>
      </c>
      <c r="E107" s="592">
        <f t="shared" ref="E107:E121" si="3">G107+I107</f>
        <v>146193</v>
      </c>
      <c r="F107" s="585"/>
      <c r="G107" s="592"/>
      <c r="H107" s="585">
        <f>단가표!$C$5</f>
        <v>221506</v>
      </c>
      <c r="I107" s="592">
        <f>TRUNC($C107*H107)</f>
        <v>146193</v>
      </c>
      <c r="J107" s="593"/>
    </row>
    <row r="108" spans="1:10" s="602" customFormat="1" ht="18" customHeight="1">
      <c r="A108" s="544" t="s">
        <v>602</v>
      </c>
      <c r="B108" s="539" t="s">
        <v>167</v>
      </c>
      <c r="C108" s="612">
        <f>ROUNDDOWN(1/I$102,2)</f>
        <v>0.66</v>
      </c>
      <c r="D108" s="539" t="s">
        <v>41</v>
      </c>
      <c r="E108" s="592">
        <f t="shared" si="3"/>
        <v>112070</v>
      </c>
      <c r="F108" s="585"/>
      <c r="G108" s="613"/>
      <c r="H108" s="585">
        <f>단가표!$C$6</f>
        <v>169804</v>
      </c>
      <c r="I108" s="613">
        <f>TRUNC($C108*H108)</f>
        <v>112070</v>
      </c>
      <c r="J108" s="593"/>
    </row>
    <row r="109" spans="1:10" s="602" customFormat="1" ht="18" customHeight="1">
      <c r="A109" s="544" t="s">
        <v>167</v>
      </c>
      <c r="B109" s="539"/>
      <c r="C109" s="539"/>
      <c r="D109" s="539"/>
      <c r="E109" s="539"/>
      <c r="F109" s="539"/>
      <c r="G109" s="539"/>
      <c r="H109" s="539"/>
      <c r="I109" s="539"/>
      <c r="J109" s="593"/>
    </row>
    <row r="110" spans="1:10" s="602" customFormat="1" ht="18" customHeight="1">
      <c r="A110" s="544" t="s">
        <v>603</v>
      </c>
      <c r="B110" s="539" t="s">
        <v>481</v>
      </c>
      <c r="C110" s="614">
        <v>0.12</v>
      </c>
      <c r="D110" s="539" t="s">
        <v>44</v>
      </c>
      <c r="E110" s="592">
        <f t="shared" si="3"/>
        <v>26520</v>
      </c>
      <c r="F110" s="592"/>
      <c r="G110" s="592"/>
      <c r="H110" s="584">
        <f>단가표!$C$12</f>
        <v>221000</v>
      </c>
      <c r="I110" s="592">
        <f>ROUNDDOWN(H110*C110,0)</f>
        <v>26520</v>
      </c>
      <c r="J110" s="593"/>
    </row>
    <row r="111" spans="1:10" s="602" customFormat="1" ht="18" customHeight="1">
      <c r="A111" s="544" t="s">
        <v>604</v>
      </c>
      <c r="B111" s="539" t="s">
        <v>481</v>
      </c>
      <c r="C111" s="614">
        <v>1.2</v>
      </c>
      <c r="D111" s="539" t="s">
        <v>44</v>
      </c>
      <c r="E111" s="592">
        <f t="shared" si="3"/>
        <v>39600</v>
      </c>
      <c r="F111" s="592"/>
      <c r="G111" s="592"/>
      <c r="H111" s="584">
        <f>단가표!$C$13</f>
        <v>33000</v>
      </c>
      <c r="I111" s="592">
        <f>ROUNDDOWN(H111*C111,0)</f>
        <v>39600</v>
      </c>
      <c r="J111" s="593"/>
    </row>
    <row r="112" spans="1:10" s="602" customFormat="1" ht="18" customHeight="1">
      <c r="A112" s="544" t="s">
        <v>605</v>
      </c>
      <c r="B112" s="539" t="s">
        <v>481</v>
      </c>
      <c r="C112" s="614">
        <v>6.4000000000000001E-2</v>
      </c>
      <c r="D112" s="539" t="s">
        <v>44</v>
      </c>
      <c r="E112" s="592">
        <f t="shared" si="3"/>
        <v>5440</v>
      </c>
      <c r="F112" s="592"/>
      <c r="G112" s="592"/>
      <c r="H112" s="584">
        <f>단가표!$C$23</f>
        <v>85000</v>
      </c>
      <c r="I112" s="592">
        <f>ROUNDDOWN(H112*C112,0)</f>
        <v>5440</v>
      </c>
      <c r="J112" s="593"/>
    </row>
    <row r="113" spans="1:11" s="602" customFormat="1" ht="18" customHeight="1">
      <c r="A113" s="544" t="s">
        <v>606</v>
      </c>
      <c r="B113" s="539" t="s">
        <v>481</v>
      </c>
      <c r="C113" s="614">
        <v>6.4000000000000001E-2</v>
      </c>
      <c r="D113" s="539" t="s">
        <v>44</v>
      </c>
      <c r="E113" s="592">
        <f t="shared" si="3"/>
        <v>1920</v>
      </c>
      <c r="F113" s="592"/>
      <c r="G113" s="592"/>
      <c r="H113" s="584">
        <f>단가표!$C$24</f>
        <v>30000</v>
      </c>
      <c r="I113" s="592">
        <f>ROUNDDOWN(H113*C113,0)</f>
        <v>1920</v>
      </c>
      <c r="J113" s="593"/>
    </row>
    <row r="114" spans="1:11" s="602" customFormat="1" ht="18" customHeight="1">
      <c r="A114" s="544" t="s">
        <v>607</v>
      </c>
      <c r="B114" s="539" t="s">
        <v>481</v>
      </c>
      <c r="C114" s="614">
        <v>6.4000000000000001E-2</v>
      </c>
      <c r="D114" s="539" t="s">
        <v>44</v>
      </c>
      <c r="E114" s="592">
        <f t="shared" si="3"/>
        <v>2560</v>
      </c>
      <c r="F114" s="592"/>
      <c r="G114" s="592"/>
      <c r="H114" s="584">
        <f>단가표!$C$25</f>
        <v>40000</v>
      </c>
      <c r="I114" s="592">
        <f>ROUNDDOWN(H114*C114,0)</f>
        <v>2560</v>
      </c>
      <c r="J114" s="593"/>
    </row>
    <row r="115" spans="1:11" s="602" customFormat="1" ht="18" customHeight="1">
      <c r="A115" s="544"/>
      <c r="B115" s="539"/>
      <c r="C115" s="612"/>
      <c r="D115" s="539"/>
      <c r="E115" s="592"/>
      <c r="F115" s="592"/>
      <c r="G115" s="592"/>
      <c r="H115" s="592"/>
      <c r="I115" s="592"/>
      <c r="J115" s="593"/>
    </row>
    <row r="116" spans="1:11" s="602" customFormat="1" ht="18" customHeight="1">
      <c r="A116" s="544" t="s">
        <v>608</v>
      </c>
      <c r="B116" s="539"/>
      <c r="C116" s="583">
        <v>4.26</v>
      </c>
      <c r="D116" s="539" t="s">
        <v>609</v>
      </c>
      <c r="E116" s="592">
        <f t="shared" si="3"/>
        <v>6215</v>
      </c>
      <c r="F116" s="592"/>
      <c r="G116" s="592"/>
      <c r="H116" s="612">
        <f>단가표!C31</f>
        <v>1459</v>
      </c>
      <c r="I116" s="592">
        <f>ROUNDDOWN(H116*C116,0)</f>
        <v>6215</v>
      </c>
      <c r="J116" s="593"/>
    </row>
    <row r="117" spans="1:11" s="602" customFormat="1" ht="18" customHeight="1">
      <c r="A117" s="544" t="s">
        <v>610</v>
      </c>
      <c r="B117" s="539"/>
      <c r="C117" s="592">
        <f>C92</f>
        <v>16</v>
      </c>
      <c r="D117" s="539" t="s">
        <v>128</v>
      </c>
      <c r="E117" s="592">
        <f t="shared" si="3"/>
        <v>994</v>
      </c>
      <c r="F117" s="592"/>
      <c r="G117" s="592"/>
      <c r="H117" s="592">
        <f>I116</f>
        <v>6215</v>
      </c>
      <c r="I117" s="592">
        <f>ROUNDDOWN(H117*(C117/100),0)</f>
        <v>994</v>
      </c>
      <c r="J117" s="593"/>
    </row>
    <row r="118" spans="1:11" s="602" customFormat="1" ht="18" customHeight="1">
      <c r="A118" s="544" t="s">
        <v>167</v>
      </c>
      <c r="B118" s="539"/>
      <c r="C118" s="612"/>
      <c r="D118" s="539"/>
      <c r="E118" s="592"/>
      <c r="F118" s="592"/>
      <c r="G118" s="592"/>
      <c r="H118" s="592"/>
      <c r="I118" s="592"/>
      <c r="J118" s="593"/>
    </row>
    <row r="119" spans="1:11" s="602" customFormat="1" ht="18" customHeight="1">
      <c r="A119" s="544" t="s">
        <v>611</v>
      </c>
      <c r="B119" s="539"/>
      <c r="C119" s="612">
        <f>ROUNDDOWN(1/I$102,2)</f>
        <v>0.66</v>
      </c>
      <c r="D119" s="539" t="s">
        <v>45</v>
      </c>
      <c r="E119" s="592">
        <f t="shared" si="3"/>
        <v>2911.26</v>
      </c>
      <c r="F119" s="592"/>
      <c r="G119" s="592"/>
      <c r="H119" s="584">
        <v>4411</v>
      </c>
      <c r="I119" s="592">
        <f>C119*H119</f>
        <v>2911.26</v>
      </c>
      <c r="J119" s="593" t="s">
        <v>612</v>
      </c>
    </row>
    <row r="120" spans="1:11" s="602" customFormat="1" ht="18" customHeight="1">
      <c r="A120" s="544" t="s">
        <v>613</v>
      </c>
      <c r="B120" s="539"/>
      <c r="C120" s="612">
        <f>ROUNDDOWN(1/I$102,2)</f>
        <v>0.66</v>
      </c>
      <c r="D120" s="539" t="s">
        <v>45</v>
      </c>
      <c r="E120" s="592">
        <f t="shared" si="3"/>
        <v>3720.42</v>
      </c>
      <c r="F120" s="592"/>
      <c r="G120" s="592"/>
      <c r="H120" s="584">
        <v>5637</v>
      </c>
      <c r="I120" s="592">
        <f>C120*H120</f>
        <v>3720.42</v>
      </c>
      <c r="J120" s="593"/>
    </row>
    <row r="121" spans="1:11" s="602" customFormat="1" ht="18" customHeight="1">
      <c r="A121" s="544" t="s">
        <v>614</v>
      </c>
      <c r="B121" s="539"/>
      <c r="C121" s="612">
        <f>ROUNDDOWN(1/I$102,2)</f>
        <v>0.66</v>
      </c>
      <c r="D121" s="539" t="s">
        <v>45</v>
      </c>
      <c r="E121" s="592">
        <f t="shared" si="3"/>
        <v>1787.94</v>
      </c>
      <c r="F121" s="592"/>
      <c r="G121" s="592"/>
      <c r="H121" s="584">
        <v>2709</v>
      </c>
      <c r="I121" s="592">
        <f>C121*H121</f>
        <v>1787.94</v>
      </c>
      <c r="J121" s="593"/>
    </row>
    <row r="122" spans="1:11" s="602" customFormat="1" ht="18" customHeight="1">
      <c r="A122" s="544"/>
      <c r="B122" s="539"/>
      <c r="C122" s="612"/>
      <c r="D122" s="539"/>
      <c r="E122" s="592"/>
      <c r="F122" s="592"/>
      <c r="G122" s="592"/>
      <c r="H122" s="592"/>
      <c r="I122" s="592"/>
      <c r="J122" s="593"/>
    </row>
    <row r="123" spans="1:11" s="602" customFormat="1" ht="18" customHeight="1">
      <c r="A123" s="594" t="s">
        <v>615</v>
      </c>
      <c r="B123" s="559"/>
      <c r="C123" s="615"/>
      <c r="D123" s="559"/>
      <c r="E123" s="575">
        <f>G123+I123</f>
        <v>657479.62</v>
      </c>
      <c r="F123" s="575"/>
      <c r="G123" s="575">
        <f>SUM(G105:G122)</f>
        <v>158868</v>
      </c>
      <c r="H123" s="575"/>
      <c r="I123" s="575">
        <f>SUM(I105:I121)</f>
        <v>498611.62</v>
      </c>
      <c r="J123" s="616"/>
    </row>
    <row r="124" spans="1:11" s="395" customFormat="1" ht="18" customHeight="1">
      <c r="A124" s="393"/>
      <c r="B124" s="393"/>
      <c r="C124" s="393"/>
      <c r="D124" s="393"/>
      <c r="E124" s="393"/>
      <c r="F124" s="393"/>
      <c r="G124" s="393"/>
      <c r="H124" s="393"/>
      <c r="I124" s="393"/>
      <c r="J124" s="563"/>
      <c r="K124" s="393"/>
    </row>
    <row r="125" spans="1:11" s="602" customFormat="1" ht="18" customHeight="1">
      <c r="A125" s="527" t="s">
        <v>623</v>
      </c>
      <c r="B125" s="566"/>
      <c r="C125" s="599"/>
      <c r="D125" s="566"/>
      <c r="E125" s="600"/>
      <c r="F125" s="600"/>
      <c r="G125" s="600"/>
      <c r="H125" s="600"/>
      <c r="I125" s="600"/>
      <c r="J125" s="601" t="s">
        <v>567</v>
      </c>
    </row>
    <row r="126" spans="1:11" s="602" customFormat="1" ht="18" customHeight="1">
      <c r="A126" s="1238" t="s">
        <v>624</v>
      </c>
      <c r="B126" s="1239"/>
      <c r="C126" s="1239"/>
      <c r="D126" s="1239"/>
      <c r="E126" s="1239"/>
      <c r="F126" s="1239"/>
      <c r="G126" s="1239"/>
      <c r="H126" s="1239"/>
      <c r="I126" s="1239"/>
      <c r="J126" s="1240"/>
    </row>
    <row r="127" spans="1:11" s="602" customFormat="1" ht="18" customHeight="1">
      <c r="A127" s="603" t="s">
        <v>594</v>
      </c>
      <c r="B127" s="604">
        <f>E148</f>
        <v>129026.84000000001</v>
      </c>
      <c r="C127" s="605" t="s">
        <v>595</v>
      </c>
      <c r="D127" s="533"/>
      <c r="E127" s="606"/>
      <c r="F127" s="1241" t="s">
        <v>596</v>
      </c>
      <c r="G127" s="1242"/>
      <c r="H127" s="606"/>
      <c r="I127" s="607">
        <v>7.8</v>
      </c>
      <c r="J127" s="534" t="s">
        <v>618</v>
      </c>
    </row>
    <row r="128" spans="1:11" s="395" customFormat="1" ht="18" customHeight="1">
      <c r="A128" s="1229" t="s">
        <v>471</v>
      </c>
      <c r="B128" s="1231" t="s">
        <v>472</v>
      </c>
      <c r="C128" s="1233" t="s">
        <v>473</v>
      </c>
      <c r="D128" s="1234" t="s">
        <v>363</v>
      </c>
      <c r="E128" s="1235" t="s">
        <v>474</v>
      </c>
      <c r="F128" s="1226" t="s">
        <v>475</v>
      </c>
      <c r="G128" s="1226"/>
      <c r="H128" s="1226" t="s">
        <v>476</v>
      </c>
      <c r="I128" s="1226"/>
      <c r="J128" s="1227" t="s">
        <v>598</v>
      </c>
    </row>
    <row r="129" spans="1:10" s="395" customFormat="1" ht="18" customHeight="1">
      <c r="A129" s="1230"/>
      <c r="B129" s="1232"/>
      <c r="C129" s="1232"/>
      <c r="D129" s="1232"/>
      <c r="E129" s="1232"/>
      <c r="F129" s="575" t="s">
        <v>478</v>
      </c>
      <c r="G129" s="575" t="s">
        <v>479</v>
      </c>
      <c r="H129" s="575" t="s">
        <v>478</v>
      </c>
      <c r="I129" s="575" t="s">
        <v>479</v>
      </c>
      <c r="J129" s="1228"/>
    </row>
    <row r="130" spans="1:10" s="602" customFormat="1" ht="18" customHeight="1">
      <c r="A130" s="576" t="s">
        <v>599</v>
      </c>
      <c r="B130" s="579" t="s">
        <v>167</v>
      </c>
      <c r="C130" s="608">
        <f>ROUNDDOWN(1/I$127,2)</f>
        <v>0.12</v>
      </c>
      <c r="D130" s="579" t="s">
        <v>41</v>
      </c>
      <c r="E130" s="609">
        <f>G130+I130</f>
        <v>28885</v>
      </c>
      <c r="F130" s="580">
        <f>단가표!$C$3</f>
        <v>240710</v>
      </c>
      <c r="G130" s="610">
        <f>TRUNC($C130*F130)</f>
        <v>28885</v>
      </c>
      <c r="H130" s="609"/>
      <c r="I130" s="609"/>
      <c r="J130" s="611"/>
    </row>
    <row r="131" spans="1:10" s="602" customFormat="1" ht="18" customHeight="1">
      <c r="A131" s="544" t="s">
        <v>600</v>
      </c>
      <c r="B131" s="539" t="s">
        <v>167</v>
      </c>
      <c r="C131" s="612">
        <f>ROUNDDOWN(1/I$127,2)</f>
        <v>0.12</v>
      </c>
      <c r="D131" s="539" t="s">
        <v>41</v>
      </c>
      <c r="E131" s="592">
        <f>G131+I131</f>
        <v>27032</v>
      </c>
      <c r="F131" s="585"/>
      <c r="G131" s="592"/>
      <c r="H131" s="585">
        <f>단가표!$C$4</f>
        <v>225273</v>
      </c>
      <c r="I131" s="592">
        <f>TRUNC($C131*H131)</f>
        <v>27032</v>
      </c>
      <c r="J131" s="593"/>
    </row>
    <row r="132" spans="1:10" s="602" customFormat="1" ht="18" customHeight="1">
      <c r="A132" s="544" t="s">
        <v>601</v>
      </c>
      <c r="B132" s="539" t="s">
        <v>167</v>
      </c>
      <c r="C132" s="612">
        <f>ROUNDDOWN(1/I$127,2)</f>
        <v>0.12</v>
      </c>
      <c r="D132" s="539" t="s">
        <v>41</v>
      </c>
      <c r="E132" s="592">
        <f t="shared" ref="E132:E138" si="4">G132+I132</f>
        <v>26580</v>
      </c>
      <c r="F132" s="585"/>
      <c r="G132" s="592"/>
      <c r="H132" s="585">
        <f>단가표!$C$5</f>
        <v>221506</v>
      </c>
      <c r="I132" s="592">
        <f>TRUNC($C132*H132)</f>
        <v>26580</v>
      </c>
      <c r="J132" s="593"/>
    </row>
    <row r="133" spans="1:10" s="602" customFormat="1" ht="18" customHeight="1">
      <c r="A133" s="544" t="s">
        <v>602</v>
      </c>
      <c r="B133" s="539" t="s">
        <v>167</v>
      </c>
      <c r="C133" s="612">
        <f>ROUNDDOWN(1/I$127,2)</f>
        <v>0.12</v>
      </c>
      <c r="D133" s="539" t="s">
        <v>41</v>
      </c>
      <c r="E133" s="592">
        <f t="shared" si="4"/>
        <v>20376</v>
      </c>
      <c r="F133" s="585"/>
      <c r="G133" s="613"/>
      <c r="H133" s="585">
        <f>단가표!$C$6</f>
        <v>169804</v>
      </c>
      <c r="I133" s="613">
        <f>TRUNC($C133*H133)</f>
        <v>20376</v>
      </c>
      <c r="J133" s="593"/>
    </row>
    <row r="134" spans="1:10" s="602" customFormat="1" ht="18" customHeight="1">
      <c r="A134" s="544" t="s">
        <v>167</v>
      </c>
      <c r="B134" s="539"/>
      <c r="C134" s="539"/>
      <c r="D134" s="539"/>
      <c r="E134" s="539"/>
      <c r="F134" s="539"/>
      <c r="G134" s="539"/>
      <c r="H134" s="539"/>
      <c r="I134" s="539"/>
      <c r="J134" s="593"/>
    </row>
    <row r="135" spans="1:10" s="602" customFormat="1" ht="18" customHeight="1">
      <c r="A135" s="544" t="s">
        <v>603</v>
      </c>
      <c r="B135" s="539" t="s">
        <v>481</v>
      </c>
      <c r="C135" s="614">
        <v>1.2999999999999999E-2</v>
      </c>
      <c r="D135" s="539" t="s">
        <v>44</v>
      </c>
      <c r="E135" s="592">
        <f t="shared" si="4"/>
        <v>2873</v>
      </c>
      <c r="F135" s="592"/>
      <c r="G135" s="592"/>
      <c r="H135" s="592">
        <f>단가표!$C$12</f>
        <v>221000</v>
      </c>
      <c r="I135" s="592">
        <f>ROUNDDOWN(H135*C135,0)</f>
        <v>2873</v>
      </c>
      <c r="J135" s="593"/>
    </row>
    <row r="136" spans="1:10" s="602" customFormat="1" ht="18" customHeight="1">
      <c r="A136" s="544" t="s">
        <v>604</v>
      </c>
      <c r="B136" s="539" t="s">
        <v>481</v>
      </c>
      <c r="C136" s="614">
        <v>0.57099999999999995</v>
      </c>
      <c r="D136" s="539" t="s">
        <v>44</v>
      </c>
      <c r="E136" s="592">
        <f t="shared" si="4"/>
        <v>18843</v>
      </c>
      <c r="F136" s="592"/>
      <c r="G136" s="592"/>
      <c r="H136" s="592">
        <f>단가표!$C$13</f>
        <v>33000</v>
      </c>
      <c r="I136" s="592">
        <f>ROUNDDOWN(H136*C136,0)</f>
        <v>18843</v>
      </c>
      <c r="J136" s="593"/>
    </row>
    <row r="137" spans="1:10" s="602" customFormat="1" ht="18" customHeight="1">
      <c r="A137" s="544" t="s">
        <v>625</v>
      </c>
      <c r="B137" s="539" t="s">
        <v>481</v>
      </c>
      <c r="C137" s="614">
        <v>1.0999999999999999E-2</v>
      </c>
      <c r="D137" s="539" t="s">
        <v>44</v>
      </c>
      <c r="E137" s="592">
        <f t="shared" si="4"/>
        <v>495</v>
      </c>
      <c r="F137" s="592"/>
      <c r="G137" s="592"/>
      <c r="H137" s="592">
        <f>단가표!$C$14</f>
        <v>45000</v>
      </c>
      <c r="I137" s="592">
        <f>ROUNDDOWN(H137*C137,0)</f>
        <v>495</v>
      </c>
      <c r="J137" s="593"/>
    </row>
    <row r="138" spans="1:10" s="602" customFormat="1" ht="18" customHeight="1">
      <c r="A138" s="544" t="s">
        <v>626</v>
      </c>
      <c r="B138" s="539" t="s">
        <v>481</v>
      </c>
      <c r="C138" s="614">
        <v>1.2999999999999999E-2</v>
      </c>
      <c r="D138" s="539" t="s">
        <v>44</v>
      </c>
      <c r="E138" s="592">
        <f t="shared" si="4"/>
        <v>1025</v>
      </c>
      <c r="F138" s="592"/>
      <c r="G138" s="592"/>
      <c r="H138" s="592">
        <f>단가표!$C$15</f>
        <v>78900</v>
      </c>
      <c r="I138" s="592">
        <f>ROUNDDOWN(H138*C138,0)</f>
        <v>1025</v>
      </c>
      <c r="J138" s="593"/>
    </row>
    <row r="139" spans="1:10" s="602" customFormat="1" ht="18" customHeight="1">
      <c r="A139" s="544" t="s">
        <v>627</v>
      </c>
      <c r="B139" s="539" t="s">
        <v>481</v>
      </c>
      <c r="C139" s="614" t="s">
        <v>167</v>
      </c>
      <c r="D139" s="539" t="s">
        <v>167</v>
      </c>
      <c r="E139" s="592" t="s">
        <v>167</v>
      </c>
      <c r="F139" s="592"/>
      <c r="G139" s="592"/>
      <c r="H139" s="592" t="s">
        <v>167</v>
      </c>
      <c r="I139" s="592" t="s">
        <v>167</v>
      </c>
      <c r="J139" s="593"/>
    </row>
    <row r="140" spans="1:10" s="602" customFormat="1" ht="18" customHeight="1">
      <c r="A140" s="544"/>
      <c r="B140" s="539"/>
      <c r="C140" s="612"/>
      <c r="D140" s="539"/>
      <c r="E140" s="592"/>
      <c r="F140" s="592"/>
      <c r="G140" s="592"/>
      <c r="H140" s="592"/>
      <c r="I140" s="592"/>
      <c r="J140" s="593"/>
    </row>
    <row r="141" spans="1:10" s="602" customFormat="1" ht="18" customHeight="1">
      <c r="A141" s="544" t="s">
        <v>608</v>
      </c>
      <c r="B141" s="539"/>
      <c r="C141" s="583">
        <v>0.82</v>
      </c>
      <c r="D141" s="539" t="s">
        <v>609</v>
      </c>
      <c r="E141" s="592">
        <f t="shared" ref="E141:E146" si="5">G141+I141</f>
        <v>1196</v>
      </c>
      <c r="F141" s="592"/>
      <c r="G141" s="592"/>
      <c r="H141" s="612">
        <f>단가표!C31</f>
        <v>1459</v>
      </c>
      <c r="I141" s="592">
        <f>ROUNDDOWN(H141*C141,0)</f>
        <v>1196</v>
      </c>
      <c r="J141" s="593"/>
    </row>
    <row r="142" spans="1:10" s="602" customFormat="1" ht="18" customHeight="1">
      <c r="A142" s="544" t="s">
        <v>610</v>
      </c>
      <c r="B142" s="539"/>
      <c r="C142" s="592">
        <f>C117</f>
        <v>16</v>
      </c>
      <c r="D142" s="539" t="s">
        <v>128</v>
      </c>
      <c r="E142" s="592">
        <f t="shared" si="5"/>
        <v>191</v>
      </c>
      <c r="F142" s="592"/>
      <c r="G142" s="592"/>
      <c r="H142" s="592">
        <f>I141</f>
        <v>1196</v>
      </c>
      <c r="I142" s="592">
        <f>ROUNDDOWN(H142*(C142/100),0)</f>
        <v>191</v>
      </c>
      <c r="J142" s="593"/>
    </row>
    <row r="143" spans="1:10" s="602" customFormat="1" ht="18" customHeight="1">
      <c r="A143" s="544" t="s">
        <v>167</v>
      </c>
      <c r="B143" s="539"/>
      <c r="C143" s="612"/>
      <c r="D143" s="539"/>
      <c r="E143" s="592"/>
      <c r="F143" s="592"/>
      <c r="G143" s="592"/>
      <c r="H143" s="592"/>
      <c r="I143" s="592"/>
      <c r="J143" s="593"/>
    </row>
    <row r="144" spans="1:10" s="602" customFormat="1" ht="18" customHeight="1">
      <c r="A144" s="544" t="s">
        <v>611</v>
      </c>
      <c r="B144" s="539"/>
      <c r="C144" s="612">
        <f>ROUNDDOWN(1/I$127,2)</f>
        <v>0.12</v>
      </c>
      <c r="D144" s="539" t="s">
        <v>45</v>
      </c>
      <c r="E144" s="592">
        <f t="shared" si="5"/>
        <v>529.31999999999994</v>
      </c>
      <c r="F144" s="592"/>
      <c r="G144" s="592"/>
      <c r="H144" s="584">
        <v>4411</v>
      </c>
      <c r="I144" s="592">
        <f>C144*H144</f>
        <v>529.31999999999994</v>
      </c>
      <c r="J144" s="593" t="s">
        <v>612</v>
      </c>
    </row>
    <row r="145" spans="1:11" s="602" customFormat="1" ht="18" customHeight="1">
      <c r="A145" s="544" t="s">
        <v>613</v>
      </c>
      <c r="B145" s="539"/>
      <c r="C145" s="612">
        <f>ROUNDDOWN(1/I$127,2)</f>
        <v>0.12</v>
      </c>
      <c r="D145" s="539" t="s">
        <v>45</v>
      </c>
      <c r="E145" s="592">
        <f t="shared" si="5"/>
        <v>676.43999999999994</v>
      </c>
      <c r="F145" s="592"/>
      <c r="G145" s="592"/>
      <c r="H145" s="584">
        <v>5637</v>
      </c>
      <c r="I145" s="592">
        <f>C145*H145</f>
        <v>676.43999999999994</v>
      </c>
      <c r="J145" s="593"/>
    </row>
    <row r="146" spans="1:11" s="602" customFormat="1" ht="18" customHeight="1">
      <c r="A146" s="544" t="s">
        <v>614</v>
      </c>
      <c r="B146" s="539"/>
      <c r="C146" s="612">
        <f>ROUNDDOWN(1/I$127,2)</f>
        <v>0.12</v>
      </c>
      <c r="D146" s="539" t="s">
        <v>45</v>
      </c>
      <c r="E146" s="592">
        <f t="shared" si="5"/>
        <v>325.08</v>
      </c>
      <c r="F146" s="592"/>
      <c r="G146" s="592"/>
      <c r="H146" s="584">
        <v>2709</v>
      </c>
      <c r="I146" s="592">
        <f>C146*H146</f>
        <v>325.08</v>
      </c>
      <c r="J146" s="593"/>
    </row>
    <row r="147" spans="1:11" s="602" customFormat="1" ht="18" customHeight="1">
      <c r="A147" s="544"/>
      <c r="B147" s="539"/>
      <c r="C147" s="612"/>
      <c r="D147" s="539"/>
      <c r="E147" s="592"/>
      <c r="F147" s="592"/>
      <c r="G147" s="592"/>
      <c r="H147" s="592"/>
      <c r="I147" s="592"/>
      <c r="J147" s="593"/>
    </row>
    <row r="148" spans="1:11" s="602" customFormat="1" ht="18" customHeight="1">
      <c r="A148" s="594" t="s">
        <v>615</v>
      </c>
      <c r="B148" s="559"/>
      <c r="C148" s="615"/>
      <c r="D148" s="559"/>
      <c r="E148" s="575">
        <f>G148+I148</f>
        <v>129026.84000000001</v>
      </c>
      <c r="F148" s="575"/>
      <c r="G148" s="575">
        <f>SUM(G130:G147)</f>
        <v>28885</v>
      </c>
      <c r="H148" s="575"/>
      <c r="I148" s="575">
        <f>SUM(I130:I146)</f>
        <v>100141.84000000001</v>
      </c>
      <c r="J148" s="616"/>
    </row>
    <row r="149" spans="1:11" s="395" customFormat="1" ht="18" customHeight="1">
      <c r="A149" s="393"/>
      <c r="B149" s="393"/>
      <c r="C149" s="393"/>
      <c r="D149" s="393"/>
      <c r="E149" s="393"/>
      <c r="F149" s="393"/>
      <c r="G149" s="393"/>
      <c r="H149" s="393"/>
      <c r="I149" s="393"/>
      <c r="J149" s="563"/>
      <c r="K149" s="393"/>
    </row>
    <row r="150" spans="1:11" s="602" customFormat="1" ht="18" customHeight="1">
      <c r="A150" s="617" t="s">
        <v>628</v>
      </c>
      <c r="B150" s="566"/>
      <c r="C150" s="599"/>
      <c r="D150" s="566"/>
      <c r="E150" s="600"/>
      <c r="F150" s="600"/>
      <c r="G150" s="600"/>
      <c r="H150" s="600"/>
      <c r="I150" s="600"/>
      <c r="J150" s="601" t="s">
        <v>567</v>
      </c>
    </row>
    <row r="151" spans="1:11" s="602" customFormat="1" ht="18" customHeight="1">
      <c r="A151" s="1238" t="s">
        <v>629</v>
      </c>
      <c r="B151" s="1239"/>
      <c r="C151" s="1239"/>
      <c r="D151" s="1239"/>
      <c r="E151" s="1239"/>
      <c r="F151" s="1239"/>
      <c r="G151" s="1239"/>
      <c r="H151" s="1239"/>
      <c r="I151" s="1239"/>
      <c r="J151" s="1240"/>
    </row>
    <row r="152" spans="1:11" s="602" customFormat="1" ht="18" customHeight="1">
      <c r="A152" s="603" t="s">
        <v>594</v>
      </c>
      <c r="B152" s="604">
        <f>E173</f>
        <v>214239.4</v>
      </c>
      <c r="C152" s="605" t="s">
        <v>595</v>
      </c>
      <c r="D152" s="533"/>
      <c r="E152" s="606"/>
      <c r="F152" s="1241" t="s">
        <v>596</v>
      </c>
      <c r="G152" s="1242"/>
      <c r="H152" s="606"/>
      <c r="I152" s="607">
        <v>4.9000000000000004</v>
      </c>
      <c r="J152" s="534" t="s">
        <v>618</v>
      </c>
    </row>
    <row r="153" spans="1:11" s="395" customFormat="1" ht="18" customHeight="1">
      <c r="A153" s="1229" t="s">
        <v>471</v>
      </c>
      <c r="B153" s="1231" t="s">
        <v>472</v>
      </c>
      <c r="C153" s="1233" t="s">
        <v>473</v>
      </c>
      <c r="D153" s="1234" t="s">
        <v>363</v>
      </c>
      <c r="E153" s="1235" t="s">
        <v>474</v>
      </c>
      <c r="F153" s="1226" t="s">
        <v>475</v>
      </c>
      <c r="G153" s="1226"/>
      <c r="H153" s="1226" t="s">
        <v>476</v>
      </c>
      <c r="I153" s="1226"/>
      <c r="J153" s="1227" t="s">
        <v>598</v>
      </c>
    </row>
    <row r="154" spans="1:11" s="395" customFormat="1" ht="18" customHeight="1">
      <c r="A154" s="1230"/>
      <c r="B154" s="1232"/>
      <c r="C154" s="1232"/>
      <c r="D154" s="1232"/>
      <c r="E154" s="1232"/>
      <c r="F154" s="575" t="s">
        <v>478</v>
      </c>
      <c r="G154" s="575" t="s">
        <v>479</v>
      </c>
      <c r="H154" s="575" t="s">
        <v>478</v>
      </c>
      <c r="I154" s="575" t="s">
        <v>479</v>
      </c>
      <c r="J154" s="1228"/>
    </row>
    <row r="155" spans="1:11" s="602" customFormat="1" ht="18" customHeight="1">
      <c r="A155" s="576" t="s">
        <v>599</v>
      </c>
      <c r="B155" s="579" t="s">
        <v>167</v>
      </c>
      <c r="C155" s="608">
        <f>ROUNDDOWN(1/I$152,2)</f>
        <v>0.2</v>
      </c>
      <c r="D155" s="579" t="s">
        <v>41</v>
      </c>
      <c r="E155" s="609">
        <f>G155+I155</f>
        <v>48142</v>
      </c>
      <c r="F155" s="580">
        <f>단가표!$C$3</f>
        <v>240710</v>
      </c>
      <c r="G155" s="610">
        <f>TRUNC($C155*F155)</f>
        <v>48142</v>
      </c>
      <c r="H155" s="609"/>
      <c r="I155" s="609"/>
      <c r="J155" s="611"/>
    </row>
    <row r="156" spans="1:11" s="602" customFormat="1" ht="18" customHeight="1">
      <c r="A156" s="544" t="s">
        <v>600</v>
      </c>
      <c r="B156" s="539" t="s">
        <v>167</v>
      </c>
      <c r="C156" s="612">
        <f>ROUNDDOWN(1/I$152,2)</f>
        <v>0.2</v>
      </c>
      <c r="D156" s="539" t="s">
        <v>41</v>
      </c>
      <c r="E156" s="592">
        <f>G156+I156</f>
        <v>45054</v>
      </c>
      <c r="F156" s="585"/>
      <c r="G156" s="592"/>
      <c r="H156" s="585">
        <f>단가표!$C$4</f>
        <v>225273</v>
      </c>
      <c r="I156" s="592">
        <f>TRUNC($C156*H156)</f>
        <v>45054</v>
      </c>
      <c r="J156" s="593"/>
    </row>
    <row r="157" spans="1:11" s="602" customFormat="1" ht="18" customHeight="1">
      <c r="A157" s="544" t="s">
        <v>601</v>
      </c>
      <c r="B157" s="539" t="s">
        <v>167</v>
      </c>
      <c r="C157" s="612">
        <f>ROUNDDOWN(1/I$152,2)</f>
        <v>0.2</v>
      </c>
      <c r="D157" s="539" t="s">
        <v>41</v>
      </c>
      <c r="E157" s="592">
        <f t="shared" ref="E157:E163" si="6">G157+I157</f>
        <v>44301</v>
      </c>
      <c r="F157" s="585"/>
      <c r="G157" s="592"/>
      <c r="H157" s="585">
        <f>단가표!$C$5</f>
        <v>221506</v>
      </c>
      <c r="I157" s="592">
        <f>TRUNC($C157*H157)</f>
        <v>44301</v>
      </c>
      <c r="J157" s="593"/>
    </row>
    <row r="158" spans="1:11" s="602" customFormat="1" ht="18" customHeight="1">
      <c r="A158" s="544" t="s">
        <v>602</v>
      </c>
      <c r="B158" s="539" t="s">
        <v>167</v>
      </c>
      <c r="C158" s="612">
        <f>ROUNDDOWN(1/I$152,2)</f>
        <v>0.2</v>
      </c>
      <c r="D158" s="539" t="s">
        <v>41</v>
      </c>
      <c r="E158" s="592">
        <f t="shared" si="6"/>
        <v>33960</v>
      </c>
      <c r="F158" s="585"/>
      <c r="G158" s="613"/>
      <c r="H158" s="585">
        <f>단가표!$C$6</f>
        <v>169804</v>
      </c>
      <c r="I158" s="613">
        <f>TRUNC($C158*H158)</f>
        <v>33960</v>
      </c>
      <c r="J158" s="593"/>
    </row>
    <row r="159" spans="1:11" s="602" customFormat="1" ht="18" customHeight="1">
      <c r="A159" s="544" t="s">
        <v>167</v>
      </c>
      <c r="B159" s="539"/>
      <c r="C159" s="539"/>
      <c r="D159" s="539"/>
      <c r="E159" s="539"/>
      <c r="F159" s="539"/>
      <c r="G159" s="539"/>
      <c r="H159" s="539"/>
      <c r="I159" s="539"/>
      <c r="J159" s="593"/>
    </row>
    <row r="160" spans="1:11" s="602" customFormat="1" ht="18" customHeight="1">
      <c r="A160" s="544" t="s">
        <v>603</v>
      </c>
      <c r="B160" s="539" t="s">
        <v>481</v>
      </c>
      <c r="C160" s="614">
        <v>0.02</v>
      </c>
      <c r="D160" s="539" t="s">
        <v>44</v>
      </c>
      <c r="E160" s="592">
        <f t="shared" si="6"/>
        <v>4420</v>
      </c>
      <c r="F160" s="592"/>
      <c r="G160" s="592"/>
      <c r="H160" s="592">
        <f>단가표!$C$12</f>
        <v>221000</v>
      </c>
      <c r="I160" s="592">
        <f>ROUNDDOWN(H160*C160,0)</f>
        <v>4420</v>
      </c>
      <c r="J160" s="593"/>
    </row>
    <row r="161" spans="1:11" s="602" customFormat="1" ht="18" customHeight="1">
      <c r="A161" s="544" t="s">
        <v>604</v>
      </c>
      <c r="B161" s="539" t="s">
        <v>481</v>
      </c>
      <c r="C161" s="614">
        <v>0.8</v>
      </c>
      <c r="D161" s="539" t="s">
        <v>44</v>
      </c>
      <c r="E161" s="592">
        <f t="shared" si="6"/>
        <v>26400</v>
      </c>
      <c r="F161" s="592"/>
      <c r="G161" s="592"/>
      <c r="H161" s="592">
        <f>단가표!$C$13</f>
        <v>33000</v>
      </c>
      <c r="I161" s="592">
        <f>ROUNDDOWN(H161*C161,0)</f>
        <v>26400</v>
      </c>
      <c r="J161" s="593"/>
    </row>
    <row r="162" spans="1:11" s="602" customFormat="1" ht="18" customHeight="1">
      <c r="A162" s="544" t="s">
        <v>625</v>
      </c>
      <c r="B162" s="539" t="s">
        <v>481</v>
      </c>
      <c r="C162" s="614">
        <v>0.02</v>
      </c>
      <c r="D162" s="539" t="s">
        <v>44</v>
      </c>
      <c r="E162" s="592">
        <f t="shared" si="6"/>
        <v>900</v>
      </c>
      <c r="F162" s="592"/>
      <c r="G162" s="592"/>
      <c r="H162" s="592">
        <f>단가표!$C$14</f>
        <v>45000</v>
      </c>
      <c r="I162" s="592">
        <f>ROUNDDOWN(H162*C162,0)</f>
        <v>900</v>
      </c>
      <c r="J162" s="593"/>
    </row>
    <row r="163" spans="1:11" s="602" customFormat="1" ht="18" customHeight="1">
      <c r="A163" s="544" t="s">
        <v>626</v>
      </c>
      <c r="B163" s="539" t="s">
        <v>481</v>
      </c>
      <c r="C163" s="614">
        <v>0.08</v>
      </c>
      <c r="D163" s="539" t="s">
        <v>44</v>
      </c>
      <c r="E163" s="592">
        <f t="shared" si="6"/>
        <v>6312</v>
      </c>
      <c r="F163" s="592"/>
      <c r="G163" s="592"/>
      <c r="H163" s="592">
        <f>단가표!$C$15</f>
        <v>78900</v>
      </c>
      <c r="I163" s="592">
        <f>ROUNDDOWN(H163*C163,0)</f>
        <v>6312</v>
      </c>
      <c r="J163" s="593"/>
    </row>
    <row r="164" spans="1:11" s="602" customFormat="1" ht="18" customHeight="1">
      <c r="A164" s="544" t="s">
        <v>627</v>
      </c>
      <c r="B164" s="539" t="s">
        <v>481</v>
      </c>
      <c r="C164" s="614" t="s">
        <v>167</v>
      </c>
      <c r="D164" s="539" t="s">
        <v>167</v>
      </c>
      <c r="E164" s="592" t="s">
        <v>167</v>
      </c>
      <c r="F164" s="592"/>
      <c r="G164" s="592"/>
      <c r="H164" s="592" t="s">
        <v>167</v>
      </c>
      <c r="I164" s="592" t="s">
        <v>167</v>
      </c>
      <c r="J164" s="593"/>
    </row>
    <row r="165" spans="1:11" s="602" customFormat="1" ht="18" customHeight="1">
      <c r="A165" s="544"/>
      <c r="B165" s="539"/>
      <c r="C165" s="612"/>
      <c r="D165" s="539"/>
      <c r="E165" s="592"/>
      <c r="F165" s="592"/>
      <c r="G165" s="592"/>
      <c r="H165" s="592"/>
      <c r="I165" s="592"/>
      <c r="J165" s="593"/>
    </row>
    <row r="166" spans="1:11" s="602" customFormat="1" ht="18" customHeight="1">
      <c r="A166" s="544" t="s">
        <v>608</v>
      </c>
      <c r="B166" s="539"/>
      <c r="C166" s="583">
        <v>1.3</v>
      </c>
      <c r="D166" s="539" t="s">
        <v>609</v>
      </c>
      <c r="E166" s="592">
        <f t="shared" ref="E166:E171" si="7">G166+I166</f>
        <v>1896</v>
      </c>
      <c r="F166" s="592"/>
      <c r="G166" s="592"/>
      <c r="H166" s="612">
        <f>단가표!C31</f>
        <v>1459</v>
      </c>
      <c r="I166" s="592">
        <f>ROUNDDOWN(H166*C166,0)</f>
        <v>1896</v>
      </c>
      <c r="J166" s="593"/>
    </row>
    <row r="167" spans="1:11" s="602" customFormat="1" ht="18" customHeight="1">
      <c r="A167" s="544" t="s">
        <v>610</v>
      </c>
      <c r="B167" s="539"/>
      <c r="C167" s="592">
        <f>C142</f>
        <v>16</v>
      </c>
      <c r="D167" s="539" t="s">
        <v>128</v>
      </c>
      <c r="E167" s="592">
        <f t="shared" si="7"/>
        <v>303</v>
      </c>
      <c r="F167" s="592"/>
      <c r="G167" s="592"/>
      <c r="H167" s="592">
        <f>I166</f>
        <v>1896</v>
      </c>
      <c r="I167" s="592">
        <f>ROUNDDOWN(H167*(C167/100),0)</f>
        <v>303</v>
      </c>
      <c r="J167" s="593"/>
    </row>
    <row r="168" spans="1:11" s="602" customFormat="1" ht="18" customHeight="1">
      <c r="A168" s="544" t="s">
        <v>167</v>
      </c>
      <c r="B168" s="539"/>
      <c r="C168" s="612"/>
      <c r="D168" s="539"/>
      <c r="E168" s="592"/>
      <c r="F168" s="592"/>
      <c r="G168" s="592"/>
      <c r="H168" s="592"/>
      <c r="I168" s="592"/>
      <c r="J168" s="593"/>
    </row>
    <row r="169" spans="1:11" s="602" customFormat="1" ht="18" customHeight="1">
      <c r="A169" s="544" t="s">
        <v>611</v>
      </c>
      <c r="B169" s="539"/>
      <c r="C169" s="612">
        <f>ROUNDDOWN(1/I$152,2)</f>
        <v>0.2</v>
      </c>
      <c r="D169" s="539" t="s">
        <v>45</v>
      </c>
      <c r="E169" s="592">
        <f t="shared" si="7"/>
        <v>882.2</v>
      </c>
      <c r="F169" s="592"/>
      <c r="G169" s="592"/>
      <c r="H169" s="584">
        <v>4411</v>
      </c>
      <c r="I169" s="592">
        <f>C169*H169</f>
        <v>882.2</v>
      </c>
      <c r="J169" s="593" t="s">
        <v>612</v>
      </c>
    </row>
    <row r="170" spans="1:11" s="602" customFormat="1" ht="18" customHeight="1">
      <c r="A170" s="544" t="s">
        <v>613</v>
      </c>
      <c r="B170" s="539"/>
      <c r="C170" s="612">
        <f>ROUNDDOWN(1/I$152,2)</f>
        <v>0.2</v>
      </c>
      <c r="D170" s="539" t="s">
        <v>45</v>
      </c>
      <c r="E170" s="592">
        <f t="shared" si="7"/>
        <v>1127.4000000000001</v>
      </c>
      <c r="F170" s="592"/>
      <c r="G170" s="592"/>
      <c r="H170" s="584">
        <v>5637</v>
      </c>
      <c r="I170" s="592">
        <f>C170*H170</f>
        <v>1127.4000000000001</v>
      </c>
      <c r="J170" s="593"/>
    </row>
    <row r="171" spans="1:11" s="602" customFormat="1" ht="18" customHeight="1">
      <c r="A171" s="544" t="s">
        <v>614</v>
      </c>
      <c r="B171" s="539"/>
      <c r="C171" s="612">
        <f>ROUNDDOWN(1/I$152,2)</f>
        <v>0.2</v>
      </c>
      <c r="D171" s="539" t="s">
        <v>45</v>
      </c>
      <c r="E171" s="592">
        <f t="shared" si="7"/>
        <v>541.80000000000007</v>
      </c>
      <c r="F171" s="592"/>
      <c r="G171" s="592"/>
      <c r="H171" s="584">
        <v>2709</v>
      </c>
      <c r="I171" s="592">
        <f>C171*H171</f>
        <v>541.80000000000007</v>
      </c>
      <c r="J171" s="593"/>
    </row>
    <row r="172" spans="1:11" s="602" customFormat="1" ht="18" customHeight="1">
      <c r="A172" s="544"/>
      <c r="B172" s="539"/>
      <c r="C172" s="612"/>
      <c r="D172" s="539"/>
      <c r="E172" s="592"/>
      <c r="F172" s="592"/>
      <c r="G172" s="592"/>
      <c r="H172" s="592"/>
      <c r="I172" s="592"/>
      <c r="J172" s="593"/>
    </row>
    <row r="173" spans="1:11" s="602" customFormat="1" ht="18" customHeight="1">
      <c r="A173" s="594" t="s">
        <v>615</v>
      </c>
      <c r="B173" s="559"/>
      <c r="C173" s="615"/>
      <c r="D173" s="559"/>
      <c r="E173" s="575">
        <f>G173+I173</f>
        <v>214239.4</v>
      </c>
      <c r="F173" s="575"/>
      <c r="G173" s="575">
        <f>SUM(G155:G172)</f>
        <v>48142</v>
      </c>
      <c r="H173" s="575"/>
      <c r="I173" s="575">
        <f>SUM(I155:I171)</f>
        <v>166097.4</v>
      </c>
      <c r="J173" s="616"/>
    </row>
    <row r="174" spans="1:11" s="395" customFormat="1" ht="18" customHeight="1">
      <c r="A174" s="393"/>
      <c r="B174" s="393"/>
      <c r="C174" s="393"/>
      <c r="D174" s="393"/>
      <c r="E174" s="393"/>
      <c r="F174" s="393"/>
      <c r="G174" s="393"/>
      <c r="H174" s="393"/>
      <c r="I174" s="393"/>
      <c r="J174" s="563"/>
      <c r="K174" s="393"/>
    </row>
    <row r="175" spans="1:11" s="602" customFormat="1" ht="18" customHeight="1">
      <c r="A175" s="527" t="s">
        <v>630</v>
      </c>
      <c r="B175" s="566"/>
      <c r="C175" s="599"/>
      <c r="D175" s="566"/>
      <c r="E175" s="600"/>
      <c r="F175" s="600"/>
      <c r="G175" s="600"/>
      <c r="H175" s="600"/>
      <c r="I175" s="600"/>
      <c r="J175" s="601" t="s">
        <v>567</v>
      </c>
    </row>
    <row r="176" spans="1:11" s="602" customFormat="1" ht="18" customHeight="1">
      <c r="A176" s="1238" t="s">
        <v>631</v>
      </c>
      <c r="B176" s="1239"/>
      <c r="C176" s="1239"/>
      <c r="D176" s="1239"/>
      <c r="E176" s="1239"/>
      <c r="F176" s="1239"/>
      <c r="G176" s="1239"/>
      <c r="H176" s="1239"/>
      <c r="I176" s="1239"/>
      <c r="J176" s="1240"/>
    </row>
    <row r="177" spans="1:10" s="602" customFormat="1" ht="18" customHeight="1">
      <c r="A177" s="603" t="s">
        <v>594</v>
      </c>
      <c r="B177" s="604">
        <f>E198</f>
        <v>231843.54000000004</v>
      </c>
      <c r="C177" s="605" t="s">
        <v>595</v>
      </c>
      <c r="D177" s="533"/>
      <c r="E177" s="606"/>
      <c r="F177" s="1241" t="s">
        <v>596</v>
      </c>
      <c r="G177" s="1242"/>
      <c r="H177" s="606"/>
      <c r="I177" s="607">
        <v>4.5</v>
      </c>
      <c r="J177" s="534" t="s">
        <v>618</v>
      </c>
    </row>
    <row r="178" spans="1:10" s="395" customFormat="1" ht="18" customHeight="1">
      <c r="A178" s="1229" t="s">
        <v>471</v>
      </c>
      <c r="B178" s="1231" t="s">
        <v>472</v>
      </c>
      <c r="C178" s="1233" t="s">
        <v>473</v>
      </c>
      <c r="D178" s="1234" t="s">
        <v>363</v>
      </c>
      <c r="E178" s="1235" t="s">
        <v>474</v>
      </c>
      <c r="F178" s="1226" t="s">
        <v>475</v>
      </c>
      <c r="G178" s="1226"/>
      <c r="H178" s="1226" t="s">
        <v>476</v>
      </c>
      <c r="I178" s="1226"/>
      <c r="J178" s="1227" t="s">
        <v>598</v>
      </c>
    </row>
    <row r="179" spans="1:10" s="395" customFormat="1" ht="18" customHeight="1">
      <c r="A179" s="1230"/>
      <c r="B179" s="1232"/>
      <c r="C179" s="1232"/>
      <c r="D179" s="1232"/>
      <c r="E179" s="1232"/>
      <c r="F179" s="575" t="s">
        <v>478</v>
      </c>
      <c r="G179" s="575" t="s">
        <v>479</v>
      </c>
      <c r="H179" s="575" t="s">
        <v>478</v>
      </c>
      <c r="I179" s="575" t="s">
        <v>479</v>
      </c>
      <c r="J179" s="1228"/>
    </row>
    <row r="180" spans="1:10" s="602" customFormat="1" ht="18" customHeight="1">
      <c r="A180" s="576" t="s">
        <v>599</v>
      </c>
      <c r="B180" s="579" t="s">
        <v>167</v>
      </c>
      <c r="C180" s="608">
        <f>ROUNDDOWN(1/I$177,2)</f>
        <v>0.22</v>
      </c>
      <c r="D180" s="579" t="s">
        <v>41</v>
      </c>
      <c r="E180" s="609">
        <f>G180+I180</f>
        <v>52956</v>
      </c>
      <c r="F180" s="580">
        <f>단가표!$C$3</f>
        <v>240710</v>
      </c>
      <c r="G180" s="610">
        <f>TRUNC($C180*F180)</f>
        <v>52956</v>
      </c>
      <c r="H180" s="609"/>
      <c r="I180" s="609"/>
      <c r="J180" s="611"/>
    </row>
    <row r="181" spans="1:10" s="602" customFormat="1" ht="18" customHeight="1">
      <c r="A181" s="544" t="s">
        <v>600</v>
      </c>
      <c r="B181" s="539" t="s">
        <v>167</v>
      </c>
      <c r="C181" s="612">
        <f>ROUNDDOWN(1/I$177,2)</f>
        <v>0.22</v>
      </c>
      <c r="D181" s="539" t="s">
        <v>41</v>
      </c>
      <c r="E181" s="592">
        <f>G181+I181</f>
        <v>49560</v>
      </c>
      <c r="F181" s="585"/>
      <c r="G181" s="592"/>
      <c r="H181" s="585">
        <f>단가표!$C$4</f>
        <v>225273</v>
      </c>
      <c r="I181" s="592">
        <f>TRUNC($C181*H181)</f>
        <v>49560</v>
      </c>
      <c r="J181" s="593"/>
    </row>
    <row r="182" spans="1:10" s="602" customFormat="1" ht="18" customHeight="1">
      <c r="A182" s="544" t="s">
        <v>601</v>
      </c>
      <c r="B182" s="539" t="s">
        <v>167</v>
      </c>
      <c r="C182" s="612">
        <f>ROUNDDOWN(1/I$177,2)</f>
        <v>0.22</v>
      </c>
      <c r="D182" s="539" t="s">
        <v>41</v>
      </c>
      <c r="E182" s="592">
        <f t="shared" ref="E182:E188" si="8">G182+I182</f>
        <v>48731</v>
      </c>
      <c r="F182" s="585"/>
      <c r="G182" s="592"/>
      <c r="H182" s="585">
        <f>단가표!$C$5</f>
        <v>221506</v>
      </c>
      <c r="I182" s="592">
        <f>TRUNC($C182*H182)</f>
        <v>48731</v>
      </c>
      <c r="J182" s="593"/>
    </row>
    <row r="183" spans="1:10" s="602" customFormat="1" ht="18" customHeight="1">
      <c r="A183" s="544" t="s">
        <v>602</v>
      </c>
      <c r="B183" s="539" t="s">
        <v>167</v>
      </c>
      <c r="C183" s="612">
        <f>ROUNDDOWN(1/I$177,2)</f>
        <v>0.22</v>
      </c>
      <c r="D183" s="539" t="s">
        <v>41</v>
      </c>
      <c r="E183" s="592">
        <f t="shared" si="8"/>
        <v>37356</v>
      </c>
      <c r="F183" s="585"/>
      <c r="G183" s="613"/>
      <c r="H183" s="585">
        <f>단가표!$C$6</f>
        <v>169804</v>
      </c>
      <c r="I183" s="613">
        <f>TRUNC($C183*H183)</f>
        <v>37356</v>
      </c>
      <c r="J183" s="593"/>
    </row>
    <row r="184" spans="1:10" s="602" customFormat="1" ht="18" customHeight="1">
      <c r="A184" s="544" t="s">
        <v>167</v>
      </c>
      <c r="B184" s="539"/>
      <c r="C184" s="539"/>
      <c r="D184" s="539"/>
      <c r="E184" s="539"/>
      <c r="F184" s="539"/>
      <c r="G184" s="539"/>
      <c r="H184" s="539"/>
      <c r="I184" s="539"/>
      <c r="J184" s="593"/>
    </row>
    <row r="185" spans="1:10" s="602" customFormat="1" ht="18" customHeight="1">
      <c r="A185" s="544" t="s">
        <v>603</v>
      </c>
      <c r="B185" s="539" t="s">
        <v>481</v>
      </c>
      <c r="C185" s="614">
        <v>0.02</v>
      </c>
      <c r="D185" s="539" t="s">
        <v>44</v>
      </c>
      <c r="E185" s="592">
        <f t="shared" si="8"/>
        <v>4420</v>
      </c>
      <c r="F185" s="592"/>
      <c r="G185" s="592"/>
      <c r="H185" s="592">
        <f>단가표!$C$12</f>
        <v>221000</v>
      </c>
      <c r="I185" s="592">
        <f>ROUNDDOWN(H185*C185,0)</f>
        <v>4420</v>
      </c>
      <c r="J185" s="593"/>
    </row>
    <row r="186" spans="1:10" s="602" customFormat="1" ht="18" customHeight="1">
      <c r="A186" s="544" t="s">
        <v>604</v>
      </c>
      <c r="B186" s="539" t="s">
        <v>481</v>
      </c>
      <c r="C186" s="614">
        <v>0.8</v>
      </c>
      <c r="D186" s="539" t="s">
        <v>44</v>
      </c>
      <c r="E186" s="592">
        <f t="shared" si="8"/>
        <v>26400</v>
      </c>
      <c r="F186" s="592"/>
      <c r="G186" s="592"/>
      <c r="H186" s="592">
        <f>단가표!$C$13</f>
        <v>33000</v>
      </c>
      <c r="I186" s="592">
        <f>ROUNDDOWN(H186*C186,0)</f>
        <v>26400</v>
      </c>
      <c r="J186" s="593"/>
    </row>
    <row r="187" spans="1:10" s="602" customFormat="1" ht="18" customHeight="1">
      <c r="A187" s="544" t="s">
        <v>625</v>
      </c>
      <c r="B187" s="539" t="s">
        <v>481</v>
      </c>
      <c r="C187" s="614">
        <v>0.02</v>
      </c>
      <c r="D187" s="539" t="s">
        <v>44</v>
      </c>
      <c r="E187" s="592">
        <f t="shared" si="8"/>
        <v>900</v>
      </c>
      <c r="F187" s="592"/>
      <c r="G187" s="592"/>
      <c r="H187" s="592">
        <f>단가표!$C$14</f>
        <v>45000</v>
      </c>
      <c r="I187" s="592">
        <f>ROUNDDOWN(H187*C187,0)</f>
        <v>900</v>
      </c>
      <c r="J187" s="593"/>
    </row>
    <row r="188" spans="1:10" s="602" customFormat="1" ht="18" customHeight="1">
      <c r="A188" s="544" t="s">
        <v>626</v>
      </c>
      <c r="B188" s="539" t="s">
        <v>481</v>
      </c>
      <c r="C188" s="614">
        <v>0.08</v>
      </c>
      <c r="D188" s="539" t="s">
        <v>44</v>
      </c>
      <c r="E188" s="592">
        <f t="shared" si="8"/>
        <v>6312</v>
      </c>
      <c r="F188" s="592"/>
      <c r="G188" s="592"/>
      <c r="H188" s="592">
        <f>단가표!$C$15</f>
        <v>78900</v>
      </c>
      <c r="I188" s="592">
        <f>ROUNDDOWN(H188*C188,0)</f>
        <v>6312</v>
      </c>
      <c r="J188" s="593"/>
    </row>
    <row r="189" spans="1:10" s="602" customFormat="1" ht="18" customHeight="1">
      <c r="A189" s="544" t="s">
        <v>627</v>
      </c>
      <c r="B189" s="539" t="s">
        <v>481</v>
      </c>
      <c r="C189" s="614" t="s">
        <v>167</v>
      </c>
      <c r="D189" s="539" t="s">
        <v>167</v>
      </c>
      <c r="E189" s="592" t="s">
        <v>167</v>
      </c>
      <c r="F189" s="592"/>
      <c r="G189" s="592"/>
      <c r="H189" s="592" t="s">
        <v>167</v>
      </c>
      <c r="I189" s="592" t="s">
        <v>167</v>
      </c>
      <c r="J189" s="593"/>
    </row>
    <row r="190" spans="1:10" s="602" customFormat="1" ht="18" customHeight="1">
      <c r="A190" s="544"/>
      <c r="B190" s="539"/>
      <c r="C190" s="612"/>
      <c r="D190" s="539"/>
      <c r="E190" s="592"/>
      <c r="F190" s="592"/>
      <c r="G190" s="592"/>
      <c r="H190" s="592"/>
      <c r="I190" s="592"/>
      <c r="J190" s="593"/>
    </row>
    <row r="191" spans="1:10" s="602" customFormat="1" ht="18" customHeight="1">
      <c r="A191" s="544" t="s">
        <v>608</v>
      </c>
      <c r="B191" s="539"/>
      <c r="C191" s="583">
        <v>1.42</v>
      </c>
      <c r="D191" s="539" t="s">
        <v>609</v>
      </c>
      <c r="E191" s="592">
        <f t="shared" ref="E191:E196" si="9">G191+I191</f>
        <v>2071</v>
      </c>
      <c r="F191" s="592"/>
      <c r="G191" s="592"/>
      <c r="H191" s="612">
        <f>단가표!C31</f>
        <v>1459</v>
      </c>
      <c r="I191" s="592">
        <f>ROUNDDOWN(H191*C191,0)</f>
        <v>2071</v>
      </c>
      <c r="J191" s="593"/>
    </row>
    <row r="192" spans="1:10" s="602" customFormat="1" ht="18" customHeight="1">
      <c r="A192" s="544" t="s">
        <v>610</v>
      </c>
      <c r="B192" s="539"/>
      <c r="C192" s="592">
        <f>C167</f>
        <v>16</v>
      </c>
      <c r="D192" s="539" t="s">
        <v>128</v>
      </c>
      <c r="E192" s="592">
        <f t="shared" si="9"/>
        <v>331</v>
      </c>
      <c r="F192" s="592"/>
      <c r="G192" s="592"/>
      <c r="H192" s="592">
        <f>I191</f>
        <v>2071</v>
      </c>
      <c r="I192" s="592">
        <f>ROUNDDOWN(H192*(C192/100),0)</f>
        <v>331</v>
      </c>
      <c r="J192" s="593"/>
    </row>
    <row r="193" spans="1:11" s="602" customFormat="1" ht="18" customHeight="1">
      <c r="A193" s="544" t="s">
        <v>167</v>
      </c>
      <c r="B193" s="539"/>
      <c r="C193" s="612"/>
      <c r="D193" s="539"/>
      <c r="E193" s="592"/>
      <c r="F193" s="592"/>
      <c r="G193" s="592"/>
      <c r="H193" s="592"/>
      <c r="I193" s="592"/>
      <c r="J193" s="593"/>
    </row>
    <row r="194" spans="1:11" s="602" customFormat="1" ht="18" customHeight="1">
      <c r="A194" s="544" t="s">
        <v>611</v>
      </c>
      <c r="B194" s="539"/>
      <c r="C194" s="612">
        <f>ROUNDDOWN(1/I$177,2)</f>
        <v>0.22</v>
      </c>
      <c r="D194" s="539" t="s">
        <v>45</v>
      </c>
      <c r="E194" s="592">
        <f t="shared" si="9"/>
        <v>970.42</v>
      </c>
      <c r="F194" s="592"/>
      <c r="G194" s="592"/>
      <c r="H194" s="584">
        <v>4411</v>
      </c>
      <c r="I194" s="592">
        <f>C194*H194</f>
        <v>970.42</v>
      </c>
      <c r="J194" s="593" t="s">
        <v>612</v>
      </c>
    </row>
    <row r="195" spans="1:11" s="602" customFormat="1" ht="18" customHeight="1">
      <c r="A195" s="544" t="s">
        <v>613</v>
      </c>
      <c r="B195" s="539"/>
      <c r="C195" s="612">
        <f>ROUNDDOWN(1/I$177,2)</f>
        <v>0.22</v>
      </c>
      <c r="D195" s="539" t="s">
        <v>45</v>
      </c>
      <c r="E195" s="592">
        <f t="shared" si="9"/>
        <v>1240.1400000000001</v>
      </c>
      <c r="F195" s="592"/>
      <c r="G195" s="592"/>
      <c r="H195" s="584">
        <v>5637</v>
      </c>
      <c r="I195" s="592">
        <f>C195*H195</f>
        <v>1240.1400000000001</v>
      </c>
      <c r="J195" s="593"/>
    </row>
    <row r="196" spans="1:11" s="602" customFormat="1" ht="18" customHeight="1">
      <c r="A196" s="544" t="s">
        <v>614</v>
      </c>
      <c r="B196" s="539"/>
      <c r="C196" s="612">
        <f>ROUNDDOWN(1/I$177,2)</f>
        <v>0.22</v>
      </c>
      <c r="D196" s="539" t="s">
        <v>45</v>
      </c>
      <c r="E196" s="592">
        <f t="shared" si="9"/>
        <v>595.98</v>
      </c>
      <c r="F196" s="592"/>
      <c r="G196" s="592"/>
      <c r="H196" s="584">
        <v>2709</v>
      </c>
      <c r="I196" s="592">
        <f>C196*H196</f>
        <v>595.98</v>
      </c>
      <c r="J196" s="593"/>
    </row>
    <row r="197" spans="1:11" s="602" customFormat="1" ht="18" customHeight="1">
      <c r="A197" s="544"/>
      <c r="B197" s="539"/>
      <c r="C197" s="612"/>
      <c r="D197" s="539"/>
      <c r="E197" s="592"/>
      <c r="F197" s="592"/>
      <c r="G197" s="592"/>
      <c r="H197" s="592"/>
      <c r="I197" s="592"/>
      <c r="J197" s="593"/>
    </row>
    <row r="198" spans="1:11" s="602" customFormat="1" ht="18" customHeight="1">
      <c r="A198" s="594" t="s">
        <v>615</v>
      </c>
      <c r="B198" s="559"/>
      <c r="C198" s="615"/>
      <c r="D198" s="559"/>
      <c r="E198" s="575">
        <f>G198+I198</f>
        <v>231843.54000000004</v>
      </c>
      <c r="F198" s="575"/>
      <c r="G198" s="575">
        <f>SUM(G180:G197)</f>
        <v>52956</v>
      </c>
      <c r="H198" s="575"/>
      <c r="I198" s="575">
        <f>SUM(I180:I196)</f>
        <v>178887.54000000004</v>
      </c>
      <c r="J198" s="616"/>
    </row>
    <row r="199" spans="1:11" s="395" customFormat="1" ht="18" customHeight="1">
      <c r="A199" s="393"/>
      <c r="B199" s="393"/>
      <c r="C199" s="393"/>
      <c r="D199" s="393"/>
      <c r="E199" s="393"/>
      <c r="F199" s="393"/>
      <c r="G199" s="393"/>
      <c r="H199" s="393"/>
      <c r="I199" s="393"/>
      <c r="J199" s="563"/>
      <c r="K199" s="393"/>
    </row>
    <row r="200" spans="1:11" s="602" customFormat="1" ht="18" customHeight="1">
      <c r="A200" s="617" t="s">
        <v>632</v>
      </c>
      <c r="B200" s="566"/>
      <c r="C200" s="599"/>
      <c r="D200" s="566"/>
      <c r="E200" s="600"/>
      <c r="F200" s="600"/>
      <c r="G200" s="600"/>
      <c r="H200" s="600"/>
      <c r="I200" s="600"/>
      <c r="J200" s="601" t="s">
        <v>567</v>
      </c>
    </row>
    <row r="201" spans="1:11" s="602" customFormat="1" ht="18" customHeight="1">
      <c r="A201" s="1238" t="s">
        <v>633</v>
      </c>
      <c r="B201" s="1239"/>
      <c r="C201" s="1239"/>
      <c r="D201" s="1239"/>
      <c r="E201" s="1239"/>
      <c r="F201" s="1239"/>
      <c r="G201" s="1239"/>
      <c r="H201" s="1239"/>
      <c r="I201" s="1239"/>
      <c r="J201" s="1240"/>
    </row>
    <row r="202" spans="1:11" s="602" customFormat="1" ht="18" customHeight="1">
      <c r="A202" s="603" t="s">
        <v>594</v>
      </c>
      <c r="B202" s="604">
        <f>E223</f>
        <v>92841.400000000009</v>
      </c>
      <c r="C202" s="605" t="s">
        <v>595</v>
      </c>
      <c r="D202" s="533"/>
      <c r="E202" s="606"/>
      <c r="F202" s="1241" t="s">
        <v>634</v>
      </c>
      <c r="G202" s="1242"/>
      <c r="H202" s="606"/>
      <c r="I202" s="607">
        <v>10</v>
      </c>
      <c r="J202" s="534" t="s">
        <v>635</v>
      </c>
    </row>
    <row r="203" spans="1:11" s="395" customFormat="1" ht="18" customHeight="1">
      <c r="A203" s="1229" t="s">
        <v>471</v>
      </c>
      <c r="B203" s="1231" t="s">
        <v>472</v>
      </c>
      <c r="C203" s="1233" t="s">
        <v>473</v>
      </c>
      <c r="D203" s="1234" t="s">
        <v>363</v>
      </c>
      <c r="E203" s="1235" t="s">
        <v>474</v>
      </c>
      <c r="F203" s="1226" t="s">
        <v>475</v>
      </c>
      <c r="G203" s="1226"/>
      <c r="H203" s="1226" t="s">
        <v>476</v>
      </c>
      <c r="I203" s="1226"/>
      <c r="J203" s="1227" t="s">
        <v>598</v>
      </c>
    </row>
    <row r="204" spans="1:11" s="395" customFormat="1" ht="18" customHeight="1">
      <c r="A204" s="1230"/>
      <c r="B204" s="1232"/>
      <c r="C204" s="1232"/>
      <c r="D204" s="1232"/>
      <c r="E204" s="1232"/>
      <c r="F204" s="575" t="s">
        <v>478</v>
      </c>
      <c r="G204" s="575" t="s">
        <v>479</v>
      </c>
      <c r="H204" s="575" t="s">
        <v>478</v>
      </c>
      <c r="I204" s="575" t="s">
        <v>479</v>
      </c>
      <c r="J204" s="1228"/>
    </row>
    <row r="205" spans="1:11" s="602" customFormat="1" ht="18" customHeight="1">
      <c r="A205" s="576" t="s">
        <v>599</v>
      </c>
      <c r="B205" s="579" t="s">
        <v>167</v>
      </c>
      <c r="C205" s="608">
        <f>ROUNDDOWN(1/I$202,2)</f>
        <v>0.1</v>
      </c>
      <c r="D205" s="579" t="s">
        <v>41</v>
      </c>
      <c r="E205" s="609">
        <f>G205+I205</f>
        <v>24071</v>
      </c>
      <c r="F205" s="580">
        <f>단가표!$C$3</f>
        <v>240710</v>
      </c>
      <c r="G205" s="610">
        <f>TRUNC($C205*F205)</f>
        <v>24071</v>
      </c>
      <c r="H205" s="609"/>
      <c r="I205" s="609"/>
      <c r="J205" s="611"/>
    </row>
    <row r="206" spans="1:11" s="602" customFormat="1" ht="18" customHeight="1">
      <c r="A206" s="544" t="s">
        <v>600</v>
      </c>
      <c r="B206" s="539" t="s">
        <v>167</v>
      </c>
      <c r="C206" s="612">
        <f>ROUNDDOWN(1/I$202,2)</f>
        <v>0.1</v>
      </c>
      <c r="D206" s="539" t="s">
        <v>41</v>
      </c>
      <c r="E206" s="592">
        <f>G206+I206</f>
        <v>22527</v>
      </c>
      <c r="F206" s="585"/>
      <c r="G206" s="592"/>
      <c r="H206" s="585">
        <f>단가표!$C$4</f>
        <v>225273</v>
      </c>
      <c r="I206" s="592">
        <f>TRUNC($C206*H206)</f>
        <v>22527</v>
      </c>
      <c r="J206" s="593"/>
    </row>
    <row r="207" spans="1:11" s="602" customFormat="1" ht="18" customHeight="1">
      <c r="A207" s="544" t="s">
        <v>601</v>
      </c>
      <c r="B207" s="539" t="s">
        <v>167</v>
      </c>
      <c r="C207" s="612">
        <f>ROUNDDOWN(1/I$202,2)</f>
        <v>0.1</v>
      </c>
      <c r="D207" s="539" t="s">
        <v>41</v>
      </c>
      <c r="E207" s="592">
        <f t="shared" ref="E207:E220" si="10">G207+I207</f>
        <v>22150</v>
      </c>
      <c r="F207" s="585"/>
      <c r="G207" s="592"/>
      <c r="H207" s="585">
        <f>단가표!$C$5</f>
        <v>221506</v>
      </c>
      <c r="I207" s="592">
        <f>TRUNC($C207*H207)</f>
        <v>22150</v>
      </c>
      <c r="J207" s="593"/>
    </row>
    <row r="208" spans="1:11" s="602" customFormat="1" ht="18" customHeight="1">
      <c r="A208" s="544" t="s">
        <v>602</v>
      </c>
      <c r="B208" s="539" t="s">
        <v>167</v>
      </c>
      <c r="C208" s="612">
        <f>ROUNDDOWN(1/I$202,2)</f>
        <v>0.1</v>
      </c>
      <c r="D208" s="539" t="s">
        <v>41</v>
      </c>
      <c r="E208" s="592">
        <f t="shared" si="10"/>
        <v>16980</v>
      </c>
      <c r="F208" s="585"/>
      <c r="G208" s="613"/>
      <c r="H208" s="585">
        <f>단가표!$C$6</f>
        <v>169804</v>
      </c>
      <c r="I208" s="613">
        <f>TRUNC($C208*H208)</f>
        <v>16980</v>
      </c>
      <c r="J208" s="593"/>
    </row>
    <row r="209" spans="1:11" s="602" customFormat="1" ht="18" customHeight="1">
      <c r="A209" s="544" t="s">
        <v>167</v>
      </c>
      <c r="B209" s="539"/>
      <c r="C209" s="539"/>
      <c r="D209" s="539"/>
      <c r="E209" s="539"/>
      <c r="F209" s="539"/>
      <c r="G209" s="539"/>
      <c r="H209" s="539"/>
      <c r="I209" s="539"/>
      <c r="J209" s="593"/>
    </row>
    <row r="210" spans="1:11" s="602" customFormat="1" ht="18" customHeight="1">
      <c r="A210" s="544" t="s">
        <v>636</v>
      </c>
      <c r="B210" s="539" t="s">
        <v>637</v>
      </c>
      <c r="C210" s="614">
        <v>0.08</v>
      </c>
      <c r="D210" s="539" t="s">
        <v>44</v>
      </c>
      <c r="E210" s="592">
        <f t="shared" si="10"/>
        <v>968</v>
      </c>
      <c r="F210" s="592"/>
      <c r="G210" s="592"/>
      <c r="H210" s="592">
        <f>단가표!$C$26</f>
        <v>12100</v>
      </c>
      <c r="I210" s="592">
        <f>ROUNDDOWN(H210*C210,0)</f>
        <v>968</v>
      </c>
      <c r="J210" s="593"/>
    </row>
    <row r="211" spans="1:11" s="602" customFormat="1" ht="18" customHeight="1">
      <c r="A211" s="544" t="s">
        <v>638</v>
      </c>
      <c r="B211" s="539" t="s">
        <v>637</v>
      </c>
      <c r="C211" s="614">
        <v>1.2E-2</v>
      </c>
      <c r="D211" s="539" t="s">
        <v>44</v>
      </c>
      <c r="E211" s="592">
        <f t="shared" si="10"/>
        <v>3240</v>
      </c>
      <c r="F211" s="592"/>
      <c r="G211" s="592"/>
      <c r="H211" s="592">
        <f>단가표!$C$27</f>
        <v>270000</v>
      </c>
      <c r="I211" s="592">
        <f>ROUNDDOWN(H211*C211,0)</f>
        <v>3240</v>
      </c>
      <c r="J211" s="593"/>
    </row>
    <row r="212" spans="1:11" s="602" customFormat="1" ht="18" customHeight="1">
      <c r="A212" s="544" t="s">
        <v>639</v>
      </c>
      <c r="B212" s="539" t="s">
        <v>640</v>
      </c>
      <c r="C212" s="614">
        <v>0</v>
      </c>
      <c r="D212" s="539" t="s">
        <v>44</v>
      </c>
      <c r="E212" s="592">
        <f t="shared" si="10"/>
        <v>0</v>
      </c>
      <c r="F212" s="592"/>
      <c r="G212" s="592"/>
      <c r="H212" s="592">
        <f>단가표!$C$29</f>
        <v>45000</v>
      </c>
      <c r="I212" s="592">
        <f>ROUNDDOWN(H212*C212,0)</f>
        <v>0</v>
      </c>
      <c r="J212" s="593"/>
    </row>
    <row r="213" spans="1:11" s="602" customFormat="1" ht="18" customHeight="1">
      <c r="A213" s="544" t="s">
        <v>641</v>
      </c>
      <c r="B213" s="539" t="s">
        <v>481</v>
      </c>
      <c r="C213" s="614">
        <v>0</v>
      </c>
      <c r="D213" s="539" t="s">
        <v>44</v>
      </c>
      <c r="E213" s="592">
        <f t="shared" si="10"/>
        <v>0</v>
      </c>
      <c r="F213" s="592"/>
      <c r="G213" s="592"/>
      <c r="H213" s="592">
        <f>단가표!$C$28</f>
        <v>350000</v>
      </c>
      <c r="I213" s="592">
        <f>ROUNDDOWN(H213*C213,0)</f>
        <v>0</v>
      </c>
      <c r="J213" s="593"/>
    </row>
    <row r="214" spans="1:11" s="602" customFormat="1" ht="18" customHeight="1">
      <c r="A214" s="544" t="s">
        <v>167</v>
      </c>
      <c r="B214" s="539" t="s">
        <v>167</v>
      </c>
      <c r="C214" s="614" t="s">
        <v>167</v>
      </c>
      <c r="D214" s="539" t="s">
        <v>167</v>
      </c>
      <c r="E214" s="592" t="s">
        <v>167</v>
      </c>
      <c r="F214" s="592"/>
      <c r="G214" s="592"/>
      <c r="H214" s="592" t="s">
        <v>167</v>
      </c>
      <c r="I214" s="592" t="s">
        <v>167</v>
      </c>
      <c r="J214" s="593"/>
    </row>
    <row r="215" spans="1:11" s="602" customFormat="1" ht="18" customHeight="1">
      <c r="A215" s="544" t="s">
        <v>608</v>
      </c>
      <c r="B215" s="539"/>
      <c r="C215" s="612">
        <v>1</v>
      </c>
      <c r="D215" s="539" t="s">
        <v>609</v>
      </c>
      <c r="E215" s="592">
        <f t="shared" si="10"/>
        <v>1459</v>
      </c>
      <c r="F215" s="592"/>
      <c r="G215" s="592"/>
      <c r="H215" s="612">
        <f>단가표!C31</f>
        <v>1459</v>
      </c>
      <c r="I215" s="592">
        <f>ROUNDDOWN(H215*C215,0)</f>
        <v>1459</v>
      </c>
      <c r="J215" s="593"/>
    </row>
    <row r="216" spans="1:11" s="602" customFormat="1" ht="18" customHeight="1">
      <c r="A216" s="544" t="s">
        <v>610</v>
      </c>
      <c r="B216" s="539"/>
      <c r="C216" s="592">
        <f>C192</f>
        <v>16</v>
      </c>
      <c r="D216" s="539" t="s">
        <v>128</v>
      </c>
      <c r="E216" s="592">
        <f t="shared" si="10"/>
        <v>233</v>
      </c>
      <c r="F216" s="592"/>
      <c r="G216" s="592"/>
      <c r="H216" s="592">
        <f>I215</f>
        <v>1459</v>
      </c>
      <c r="I216" s="592">
        <f>ROUNDDOWN(H216*(C216/100),0)</f>
        <v>233</v>
      </c>
      <c r="J216" s="593"/>
    </row>
    <row r="217" spans="1:11" s="602" customFormat="1" ht="18" customHeight="1">
      <c r="A217" s="544"/>
      <c r="B217" s="539"/>
      <c r="C217" s="592"/>
      <c r="D217" s="539"/>
      <c r="E217" s="592"/>
      <c r="F217" s="592"/>
      <c r="G217" s="592"/>
      <c r="H217" s="592"/>
      <c r="I217" s="592"/>
      <c r="J217" s="593"/>
    </row>
    <row r="218" spans="1:11" s="602" customFormat="1" ht="18" customHeight="1">
      <c r="A218" s="544" t="s">
        <v>611</v>
      </c>
      <c r="B218" s="539"/>
      <c r="C218" s="612">
        <f>ROUNDDOWN(1/I$202,2)</f>
        <v>0.1</v>
      </c>
      <c r="D218" s="539" t="s">
        <v>45</v>
      </c>
      <c r="E218" s="592">
        <f t="shared" si="10"/>
        <v>418.3</v>
      </c>
      <c r="F218" s="592"/>
      <c r="G218" s="592"/>
      <c r="H218" s="584">
        <v>4183</v>
      </c>
      <c r="I218" s="592">
        <f>C218*H218</f>
        <v>418.3</v>
      </c>
      <c r="J218" s="593" t="s">
        <v>642</v>
      </c>
    </row>
    <row r="219" spans="1:11" s="602" customFormat="1" ht="18" customHeight="1">
      <c r="A219" s="544" t="s">
        <v>613</v>
      </c>
      <c r="B219" s="539"/>
      <c r="C219" s="612">
        <f>ROUNDDOWN(1/I$202,2)</f>
        <v>0.1</v>
      </c>
      <c r="D219" s="539" t="s">
        <v>45</v>
      </c>
      <c r="E219" s="592">
        <f t="shared" si="10"/>
        <v>538</v>
      </c>
      <c r="F219" s="592"/>
      <c r="G219" s="592"/>
      <c r="H219" s="584">
        <v>5380</v>
      </c>
      <c r="I219" s="592">
        <f>C219*H219</f>
        <v>538</v>
      </c>
      <c r="J219" s="593"/>
    </row>
    <row r="220" spans="1:11" s="602" customFormat="1" ht="18" customHeight="1">
      <c r="A220" s="544" t="s">
        <v>614</v>
      </c>
      <c r="B220" s="539"/>
      <c r="C220" s="612">
        <f>ROUNDDOWN(1/I$202,2)</f>
        <v>0.1</v>
      </c>
      <c r="D220" s="539" t="s">
        <v>45</v>
      </c>
      <c r="E220" s="592">
        <f t="shared" si="10"/>
        <v>257.10000000000002</v>
      </c>
      <c r="F220" s="592"/>
      <c r="G220" s="592"/>
      <c r="H220" s="584">
        <v>2571</v>
      </c>
      <c r="I220" s="592">
        <f>C220*H220</f>
        <v>257.10000000000002</v>
      </c>
      <c r="J220" s="593"/>
    </row>
    <row r="221" spans="1:11" s="602" customFormat="1" ht="18" customHeight="1">
      <c r="A221" s="544"/>
      <c r="B221" s="539"/>
      <c r="C221" s="612"/>
      <c r="D221" s="539"/>
      <c r="E221" s="592"/>
      <c r="F221" s="592"/>
      <c r="G221" s="592"/>
      <c r="H221" s="592"/>
      <c r="I221" s="592"/>
      <c r="J221" s="593"/>
    </row>
    <row r="222" spans="1:11" s="602" customFormat="1" ht="18" customHeight="1">
      <c r="A222" s="544"/>
      <c r="B222" s="539"/>
      <c r="C222" s="612"/>
      <c r="D222" s="539"/>
      <c r="E222" s="592"/>
      <c r="F222" s="592"/>
      <c r="G222" s="592"/>
      <c r="H222" s="592"/>
      <c r="I222" s="592"/>
      <c r="J222" s="593"/>
    </row>
    <row r="223" spans="1:11" s="602" customFormat="1" ht="18" customHeight="1">
      <c r="A223" s="594" t="s">
        <v>615</v>
      </c>
      <c r="B223" s="559"/>
      <c r="C223" s="615"/>
      <c r="D223" s="559"/>
      <c r="E223" s="575">
        <f>G223+I223</f>
        <v>92841.400000000009</v>
      </c>
      <c r="F223" s="575"/>
      <c r="G223" s="575">
        <f>SUM(G205:G222)</f>
        <v>24071</v>
      </c>
      <c r="H223" s="575"/>
      <c r="I223" s="575">
        <f>SUM(I205:I220)</f>
        <v>68770.400000000009</v>
      </c>
      <c r="J223" s="616"/>
    </row>
    <row r="224" spans="1:11" s="395" customFormat="1" ht="18" customHeight="1">
      <c r="A224" s="393"/>
      <c r="B224" s="393"/>
      <c r="C224" s="393"/>
      <c r="D224" s="393"/>
      <c r="E224" s="393"/>
      <c r="F224" s="393"/>
      <c r="G224" s="393"/>
      <c r="H224" s="393"/>
      <c r="I224" s="393"/>
      <c r="J224" s="563"/>
      <c r="K224" s="393"/>
    </row>
    <row r="225" spans="1:10" s="602" customFormat="1" ht="18" customHeight="1">
      <c r="A225" s="617" t="s">
        <v>643</v>
      </c>
      <c r="B225" s="566"/>
      <c r="C225" s="599"/>
      <c r="D225" s="566"/>
      <c r="E225" s="600"/>
      <c r="F225" s="600"/>
      <c r="G225" s="600"/>
      <c r="H225" s="600"/>
      <c r="I225" s="600"/>
      <c r="J225" s="601" t="s">
        <v>567</v>
      </c>
    </row>
    <row r="226" spans="1:10" s="602" customFormat="1" ht="18" customHeight="1">
      <c r="A226" s="1238" t="s">
        <v>644</v>
      </c>
      <c r="B226" s="1239"/>
      <c r="C226" s="1239"/>
      <c r="D226" s="1239"/>
      <c r="E226" s="1239"/>
      <c r="F226" s="1239"/>
      <c r="G226" s="1239"/>
      <c r="H226" s="1239"/>
      <c r="I226" s="1239"/>
      <c r="J226" s="1240"/>
    </row>
    <row r="227" spans="1:10" s="602" customFormat="1" ht="18" customHeight="1">
      <c r="A227" s="603" t="s">
        <v>594</v>
      </c>
      <c r="B227" s="604">
        <f>E248</f>
        <v>220575.80000000002</v>
      </c>
      <c r="C227" s="605" t="s">
        <v>595</v>
      </c>
      <c r="D227" s="533"/>
      <c r="E227" s="606"/>
      <c r="F227" s="1241" t="s">
        <v>634</v>
      </c>
      <c r="G227" s="1242"/>
      <c r="H227" s="606"/>
      <c r="I227" s="607">
        <v>5</v>
      </c>
      <c r="J227" s="534" t="s">
        <v>635</v>
      </c>
    </row>
    <row r="228" spans="1:10" s="395" customFormat="1" ht="18" customHeight="1">
      <c r="A228" s="1229" t="s">
        <v>471</v>
      </c>
      <c r="B228" s="1231" t="s">
        <v>472</v>
      </c>
      <c r="C228" s="1233" t="s">
        <v>473</v>
      </c>
      <c r="D228" s="1234" t="s">
        <v>363</v>
      </c>
      <c r="E228" s="1235" t="s">
        <v>474</v>
      </c>
      <c r="F228" s="1226" t="s">
        <v>475</v>
      </c>
      <c r="G228" s="1226"/>
      <c r="H228" s="1226" t="s">
        <v>476</v>
      </c>
      <c r="I228" s="1226"/>
      <c r="J228" s="1227" t="s">
        <v>598</v>
      </c>
    </row>
    <row r="229" spans="1:10" s="395" customFormat="1" ht="18" customHeight="1">
      <c r="A229" s="1230"/>
      <c r="B229" s="1232"/>
      <c r="C229" s="1232"/>
      <c r="D229" s="1232"/>
      <c r="E229" s="1232"/>
      <c r="F229" s="575" t="s">
        <v>478</v>
      </c>
      <c r="G229" s="575" t="s">
        <v>479</v>
      </c>
      <c r="H229" s="575" t="s">
        <v>478</v>
      </c>
      <c r="I229" s="575" t="s">
        <v>479</v>
      </c>
      <c r="J229" s="1228"/>
    </row>
    <row r="230" spans="1:10" s="602" customFormat="1" ht="18" customHeight="1">
      <c r="A230" s="576" t="s">
        <v>599</v>
      </c>
      <c r="B230" s="579" t="s">
        <v>167</v>
      </c>
      <c r="C230" s="608">
        <f>ROUNDDOWN(1/I$227,2)</f>
        <v>0.2</v>
      </c>
      <c r="D230" s="579" t="s">
        <v>41</v>
      </c>
      <c r="E230" s="609">
        <f>G230+I230</f>
        <v>48142</v>
      </c>
      <c r="F230" s="580">
        <f>단가표!$C$3</f>
        <v>240710</v>
      </c>
      <c r="G230" s="610">
        <f>TRUNC($C230*F230)</f>
        <v>48142</v>
      </c>
      <c r="H230" s="609"/>
      <c r="I230" s="609"/>
      <c r="J230" s="611"/>
    </row>
    <row r="231" spans="1:10" s="602" customFormat="1" ht="18" customHeight="1">
      <c r="A231" s="544" t="s">
        <v>600</v>
      </c>
      <c r="B231" s="539" t="s">
        <v>167</v>
      </c>
      <c r="C231" s="612">
        <f>ROUNDDOWN(1/I$227,2)</f>
        <v>0.2</v>
      </c>
      <c r="D231" s="539" t="s">
        <v>41</v>
      </c>
      <c r="E231" s="592">
        <f>G231+I231</f>
        <v>45054</v>
      </c>
      <c r="F231" s="585"/>
      <c r="G231" s="592"/>
      <c r="H231" s="585">
        <f>단가표!$C$4</f>
        <v>225273</v>
      </c>
      <c r="I231" s="592">
        <f>TRUNC($C231*H231)</f>
        <v>45054</v>
      </c>
      <c r="J231" s="593"/>
    </row>
    <row r="232" spans="1:10" s="602" customFormat="1" ht="18" customHeight="1">
      <c r="A232" s="544" t="s">
        <v>601</v>
      </c>
      <c r="B232" s="539" t="s">
        <v>167</v>
      </c>
      <c r="C232" s="612">
        <f>ROUNDDOWN(1/I$227,2)</f>
        <v>0.2</v>
      </c>
      <c r="D232" s="539" t="s">
        <v>41</v>
      </c>
      <c r="E232" s="592">
        <f>G232+I232</f>
        <v>44301</v>
      </c>
      <c r="F232" s="585"/>
      <c r="G232" s="592"/>
      <c r="H232" s="585">
        <f>단가표!$C$5</f>
        <v>221506</v>
      </c>
      <c r="I232" s="592">
        <f>TRUNC($C232*H232)</f>
        <v>44301</v>
      </c>
      <c r="J232" s="593"/>
    </row>
    <row r="233" spans="1:10" s="602" customFormat="1" ht="18" customHeight="1">
      <c r="A233" s="544" t="s">
        <v>602</v>
      </c>
      <c r="B233" s="539" t="s">
        <v>167</v>
      </c>
      <c r="C233" s="612">
        <f>ROUNDDOWN(1/I$227,2)</f>
        <v>0.2</v>
      </c>
      <c r="D233" s="539" t="s">
        <v>41</v>
      </c>
      <c r="E233" s="592">
        <f>G233+I233</f>
        <v>33960</v>
      </c>
      <c r="F233" s="585"/>
      <c r="G233" s="613"/>
      <c r="H233" s="585">
        <f>단가표!$C$6</f>
        <v>169804</v>
      </c>
      <c r="I233" s="613">
        <f>TRUNC($C233*H233)</f>
        <v>33960</v>
      </c>
      <c r="J233" s="593"/>
    </row>
    <row r="234" spans="1:10" s="602" customFormat="1" ht="18" customHeight="1">
      <c r="A234" s="544" t="s">
        <v>167</v>
      </c>
      <c r="B234" s="539"/>
      <c r="C234" s="539"/>
      <c r="D234" s="539"/>
      <c r="E234" s="539"/>
      <c r="F234" s="539"/>
      <c r="G234" s="539"/>
      <c r="H234" s="539"/>
      <c r="I234" s="539"/>
      <c r="J234" s="593"/>
    </row>
    <row r="235" spans="1:10" s="602" customFormat="1" ht="18" customHeight="1">
      <c r="A235" s="544" t="s">
        <v>636</v>
      </c>
      <c r="B235" s="539" t="s">
        <v>637</v>
      </c>
      <c r="C235" s="614">
        <v>0</v>
      </c>
      <c r="D235" s="539" t="s">
        <v>44</v>
      </c>
      <c r="E235" s="592">
        <f>G235+I235</f>
        <v>0</v>
      </c>
      <c r="F235" s="592"/>
      <c r="G235" s="592"/>
      <c r="H235" s="592">
        <f>단가표!$C$26</f>
        <v>12100</v>
      </c>
      <c r="I235" s="592">
        <f>ROUNDDOWN(H235*C235,0)</f>
        <v>0</v>
      </c>
      <c r="J235" s="593"/>
    </row>
    <row r="236" spans="1:10" s="602" customFormat="1" ht="18" customHeight="1">
      <c r="A236" s="544" t="s">
        <v>638</v>
      </c>
      <c r="B236" s="539" t="s">
        <v>637</v>
      </c>
      <c r="C236" s="614">
        <v>0</v>
      </c>
      <c r="D236" s="539" t="s">
        <v>44</v>
      </c>
      <c r="E236" s="592">
        <f>G236+I236</f>
        <v>0</v>
      </c>
      <c r="F236" s="592"/>
      <c r="G236" s="592"/>
      <c r="H236" s="592">
        <f>단가표!$C$27</f>
        <v>270000</v>
      </c>
      <c r="I236" s="592">
        <f>ROUNDDOWN(H236*C236,0)</f>
        <v>0</v>
      </c>
      <c r="J236" s="593"/>
    </row>
    <row r="237" spans="1:10" s="602" customFormat="1" ht="18" customHeight="1">
      <c r="A237" s="544" t="s">
        <v>639</v>
      </c>
      <c r="B237" s="539" t="s">
        <v>640</v>
      </c>
      <c r="C237" s="614">
        <v>1</v>
      </c>
      <c r="D237" s="539" t="s">
        <v>44</v>
      </c>
      <c r="F237" s="592"/>
      <c r="G237" s="592"/>
      <c r="H237" s="592">
        <f>단가표!$C$29</f>
        <v>45000</v>
      </c>
      <c r="I237" s="592">
        <f>ROUNDDOWN(H237*C237,0)</f>
        <v>45000</v>
      </c>
      <c r="J237" s="593"/>
    </row>
    <row r="238" spans="1:10" s="602" customFormat="1" ht="18" customHeight="1">
      <c r="A238" s="544" t="s">
        <v>641</v>
      </c>
      <c r="B238" s="539" t="s">
        <v>481</v>
      </c>
      <c r="C238" s="614">
        <v>0</v>
      </c>
      <c r="D238" s="539" t="s">
        <v>44</v>
      </c>
      <c r="E238" s="592">
        <f>G238+I238</f>
        <v>0</v>
      </c>
      <c r="F238" s="592"/>
      <c r="G238" s="592"/>
      <c r="H238" s="592">
        <f>단가표!$C$28</f>
        <v>350000</v>
      </c>
      <c r="I238" s="592">
        <f>ROUNDDOWN(H238*C238,0)</f>
        <v>0</v>
      </c>
      <c r="J238" s="593"/>
    </row>
    <row r="239" spans="1:10" s="602" customFormat="1" ht="18" customHeight="1">
      <c r="A239" s="544" t="s">
        <v>167</v>
      </c>
      <c r="B239" s="539" t="s">
        <v>167</v>
      </c>
      <c r="C239" s="614" t="s">
        <v>167</v>
      </c>
      <c r="D239" s="539" t="s">
        <v>167</v>
      </c>
      <c r="E239" s="592" t="s">
        <v>167</v>
      </c>
      <c r="F239" s="592"/>
      <c r="G239" s="592"/>
      <c r="H239" s="592" t="s">
        <v>167</v>
      </c>
      <c r="I239" s="592" t="s">
        <v>167</v>
      </c>
      <c r="J239" s="593"/>
    </row>
    <row r="240" spans="1:10" s="602" customFormat="1" ht="18" customHeight="1">
      <c r="A240" s="544" t="s">
        <v>608</v>
      </c>
      <c r="B240" s="539"/>
      <c r="C240" s="612">
        <v>1</v>
      </c>
      <c r="D240" s="539" t="s">
        <v>609</v>
      </c>
      <c r="E240" s="592">
        <f>G237+I237</f>
        <v>45000</v>
      </c>
      <c r="F240" s="592"/>
      <c r="G240" s="592"/>
      <c r="H240" s="612">
        <f>단가표!C31</f>
        <v>1459</v>
      </c>
      <c r="I240" s="592">
        <f>ROUNDDOWN(H240*C240,0)</f>
        <v>1459</v>
      </c>
      <c r="J240" s="593"/>
    </row>
    <row r="241" spans="1:11" s="602" customFormat="1" ht="18" customHeight="1">
      <c r="A241" s="544" t="s">
        <v>610</v>
      </c>
      <c r="B241" s="539"/>
      <c r="C241" s="592">
        <f>C216</f>
        <v>16</v>
      </c>
      <c r="D241" s="539" t="s">
        <v>128</v>
      </c>
      <c r="E241" s="592">
        <f>G241+I241</f>
        <v>233</v>
      </c>
      <c r="F241" s="592"/>
      <c r="G241" s="592"/>
      <c r="H241" s="592">
        <f>I240</f>
        <v>1459</v>
      </c>
      <c r="I241" s="592">
        <f>ROUNDDOWN(H241*(C241/100),0)</f>
        <v>233</v>
      </c>
      <c r="J241" s="593"/>
    </row>
    <row r="242" spans="1:11" s="602" customFormat="1" ht="18" customHeight="1">
      <c r="A242" s="544"/>
      <c r="B242" s="539"/>
      <c r="C242" s="592"/>
      <c r="D242" s="539"/>
      <c r="E242" s="592"/>
      <c r="F242" s="592"/>
      <c r="G242" s="592"/>
      <c r="H242" s="592"/>
      <c r="I242" s="592"/>
      <c r="J242" s="593"/>
    </row>
    <row r="243" spans="1:11" s="602" customFormat="1" ht="18" customHeight="1">
      <c r="A243" s="544" t="s">
        <v>611</v>
      </c>
      <c r="B243" s="539"/>
      <c r="C243" s="612">
        <f>ROUNDDOWN(1/I$227,2)</f>
        <v>0.2</v>
      </c>
      <c r="D243" s="539" t="s">
        <v>45</v>
      </c>
      <c r="E243" s="592">
        <f>G243+I243</f>
        <v>836.6</v>
      </c>
      <c r="F243" s="592"/>
      <c r="G243" s="592"/>
      <c r="H243" s="584">
        <v>4183</v>
      </c>
      <c r="I243" s="592">
        <f>C243*H243</f>
        <v>836.6</v>
      </c>
      <c r="J243" s="593" t="s">
        <v>642</v>
      </c>
    </row>
    <row r="244" spans="1:11" s="602" customFormat="1" ht="18" customHeight="1">
      <c r="A244" s="544" t="s">
        <v>613</v>
      </c>
      <c r="B244" s="539"/>
      <c r="C244" s="612">
        <f>ROUNDDOWN(1/I$227,2)</f>
        <v>0.2</v>
      </c>
      <c r="D244" s="539" t="s">
        <v>45</v>
      </c>
      <c r="E244" s="592">
        <f>G244+I244</f>
        <v>1076</v>
      </c>
      <c r="F244" s="592"/>
      <c r="G244" s="592"/>
      <c r="H244" s="584">
        <v>5380</v>
      </c>
      <c r="I244" s="592">
        <f>C244*H244</f>
        <v>1076</v>
      </c>
      <c r="J244" s="593"/>
    </row>
    <row r="245" spans="1:11" s="602" customFormat="1" ht="18" customHeight="1">
      <c r="A245" s="544" t="s">
        <v>614</v>
      </c>
      <c r="B245" s="539"/>
      <c r="C245" s="612">
        <f>ROUNDDOWN(1/I$227,2)</f>
        <v>0.2</v>
      </c>
      <c r="D245" s="539" t="s">
        <v>45</v>
      </c>
      <c r="E245" s="592">
        <f>G245+I245</f>
        <v>514.20000000000005</v>
      </c>
      <c r="F245" s="592"/>
      <c r="G245" s="592"/>
      <c r="H245" s="584">
        <v>2571</v>
      </c>
      <c r="I245" s="592">
        <f>C245*H245</f>
        <v>514.20000000000005</v>
      </c>
      <c r="J245" s="593"/>
    </row>
    <row r="246" spans="1:11" s="602" customFormat="1" ht="18" customHeight="1">
      <c r="A246" s="544"/>
      <c r="B246" s="539"/>
      <c r="C246" s="612"/>
      <c r="D246" s="539"/>
      <c r="E246" s="592"/>
      <c r="F246" s="592"/>
      <c r="G246" s="592"/>
      <c r="H246" s="592"/>
      <c r="I246" s="592"/>
      <c r="J246" s="593"/>
    </row>
    <row r="247" spans="1:11" s="602" customFormat="1" ht="18" customHeight="1">
      <c r="A247" s="544"/>
      <c r="B247" s="539"/>
      <c r="C247" s="612"/>
      <c r="D247" s="539"/>
      <c r="E247" s="592"/>
      <c r="F247" s="592"/>
      <c r="G247" s="592"/>
      <c r="H247" s="592"/>
      <c r="I247" s="592"/>
      <c r="J247" s="593"/>
    </row>
    <row r="248" spans="1:11" s="602" customFormat="1" ht="18" customHeight="1">
      <c r="A248" s="594" t="s">
        <v>615</v>
      </c>
      <c r="B248" s="559"/>
      <c r="C248" s="615"/>
      <c r="D248" s="559"/>
      <c r="E248" s="575">
        <f>G248+I248</f>
        <v>220575.80000000002</v>
      </c>
      <c r="F248" s="575"/>
      <c r="G248" s="575">
        <f>SUM(G230:G247)</f>
        <v>48142</v>
      </c>
      <c r="H248" s="575"/>
      <c r="I248" s="575">
        <f>SUM(I230:I245)</f>
        <v>172433.80000000002</v>
      </c>
      <c r="J248" s="616"/>
    </row>
    <row r="249" spans="1:11" s="395" customFormat="1" ht="18" customHeight="1">
      <c r="A249" s="393"/>
      <c r="B249" s="393"/>
      <c r="C249" s="393"/>
      <c r="D249" s="393"/>
      <c r="E249" s="393"/>
      <c r="F249" s="393"/>
      <c r="G249" s="393"/>
      <c r="H249" s="393"/>
      <c r="I249" s="393"/>
      <c r="J249" s="563"/>
      <c r="K249" s="393"/>
    </row>
    <row r="250" spans="1:11" s="602" customFormat="1" ht="18" customHeight="1">
      <c r="A250" s="617" t="s">
        <v>645</v>
      </c>
      <c r="B250" s="566"/>
      <c r="C250" s="599"/>
      <c r="D250" s="566"/>
      <c r="E250" s="600"/>
      <c r="F250" s="600"/>
      <c r="G250" s="600"/>
      <c r="H250" s="600"/>
      <c r="I250" s="600"/>
      <c r="J250" s="601" t="s">
        <v>567</v>
      </c>
    </row>
    <row r="251" spans="1:11" s="602" customFormat="1" ht="18" customHeight="1">
      <c r="A251" s="1238" t="s">
        <v>646</v>
      </c>
      <c r="B251" s="1239"/>
      <c r="C251" s="1239"/>
      <c r="D251" s="1239"/>
      <c r="E251" s="1239"/>
      <c r="F251" s="1239"/>
      <c r="G251" s="1239"/>
      <c r="H251" s="1239"/>
      <c r="I251" s="1239"/>
      <c r="J251" s="1240"/>
    </row>
    <row r="252" spans="1:11" s="602" customFormat="1" ht="18" customHeight="1">
      <c r="A252" s="603" t="s">
        <v>594</v>
      </c>
      <c r="B252" s="604">
        <f>E273</f>
        <v>192532.06</v>
      </c>
      <c r="C252" s="605" t="s">
        <v>595</v>
      </c>
      <c r="D252" s="533"/>
      <c r="E252" s="606"/>
      <c r="F252" s="1241" t="s">
        <v>634</v>
      </c>
      <c r="G252" s="1242"/>
      <c r="H252" s="606"/>
      <c r="I252" s="607">
        <v>4.5</v>
      </c>
      <c r="J252" s="534" t="s">
        <v>635</v>
      </c>
    </row>
    <row r="253" spans="1:11" s="395" customFormat="1" ht="18" customHeight="1">
      <c r="A253" s="1229" t="s">
        <v>471</v>
      </c>
      <c r="B253" s="1231" t="s">
        <v>472</v>
      </c>
      <c r="C253" s="1233" t="s">
        <v>473</v>
      </c>
      <c r="D253" s="1234" t="s">
        <v>363</v>
      </c>
      <c r="E253" s="1235" t="s">
        <v>474</v>
      </c>
      <c r="F253" s="1226" t="s">
        <v>475</v>
      </c>
      <c r="G253" s="1226"/>
      <c r="H253" s="1226" t="s">
        <v>476</v>
      </c>
      <c r="I253" s="1226"/>
      <c r="J253" s="1227" t="s">
        <v>598</v>
      </c>
    </row>
    <row r="254" spans="1:11" s="395" customFormat="1" ht="18" customHeight="1">
      <c r="A254" s="1230"/>
      <c r="B254" s="1232"/>
      <c r="C254" s="1232"/>
      <c r="D254" s="1232"/>
      <c r="E254" s="1232"/>
      <c r="F254" s="575" t="s">
        <v>478</v>
      </c>
      <c r="G254" s="575" t="s">
        <v>479</v>
      </c>
      <c r="H254" s="575" t="s">
        <v>478</v>
      </c>
      <c r="I254" s="575" t="s">
        <v>479</v>
      </c>
      <c r="J254" s="1228"/>
    </row>
    <row r="255" spans="1:11" s="602" customFormat="1" ht="18" customHeight="1">
      <c r="A255" s="576" t="s">
        <v>599</v>
      </c>
      <c r="B255" s="579" t="s">
        <v>167</v>
      </c>
      <c r="C255" s="608">
        <f>ROUNDDOWN(1/I$252,2)</f>
        <v>0.22</v>
      </c>
      <c r="D255" s="579" t="s">
        <v>41</v>
      </c>
      <c r="E255" s="609">
        <f>G255+I255</f>
        <v>52956</v>
      </c>
      <c r="F255" s="580">
        <f>단가표!$C$3</f>
        <v>240710</v>
      </c>
      <c r="G255" s="610">
        <f>TRUNC($C255*F255)</f>
        <v>52956</v>
      </c>
      <c r="H255" s="609"/>
      <c r="I255" s="609"/>
      <c r="J255" s="611"/>
    </row>
    <row r="256" spans="1:11" s="602" customFormat="1" ht="18" customHeight="1">
      <c r="A256" s="544" t="s">
        <v>600</v>
      </c>
      <c r="B256" s="539" t="s">
        <v>167</v>
      </c>
      <c r="C256" s="612">
        <f>ROUNDDOWN(1/I$252,2)</f>
        <v>0.22</v>
      </c>
      <c r="D256" s="539" t="s">
        <v>41</v>
      </c>
      <c r="E256" s="592">
        <f>G256+I256</f>
        <v>49560</v>
      </c>
      <c r="F256" s="585"/>
      <c r="G256" s="592"/>
      <c r="H256" s="585">
        <f>단가표!$C$4</f>
        <v>225273</v>
      </c>
      <c r="I256" s="592">
        <f>TRUNC($C256*H256)</f>
        <v>49560</v>
      </c>
      <c r="J256" s="593"/>
    </row>
    <row r="257" spans="1:10" s="602" customFormat="1" ht="18" customHeight="1">
      <c r="A257" s="544" t="s">
        <v>601</v>
      </c>
      <c r="B257" s="539" t="s">
        <v>167</v>
      </c>
      <c r="C257" s="612">
        <f>ROUNDDOWN(1/I$252,2)</f>
        <v>0.22</v>
      </c>
      <c r="D257" s="539" t="s">
        <v>41</v>
      </c>
      <c r="E257" s="592">
        <f t="shared" ref="E257:E270" si="11">G257+I257</f>
        <v>48731</v>
      </c>
      <c r="F257" s="585"/>
      <c r="G257" s="592"/>
      <c r="H257" s="585">
        <f>단가표!$C$5</f>
        <v>221506</v>
      </c>
      <c r="I257" s="592">
        <f>TRUNC($C257*H257)</f>
        <v>48731</v>
      </c>
      <c r="J257" s="593"/>
    </row>
    <row r="258" spans="1:10" s="602" customFormat="1" ht="18" customHeight="1">
      <c r="A258" s="544" t="s">
        <v>602</v>
      </c>
      <c r="B258" s="539" t="s">
        <v>167</v>
      </c>
      <c r="C258" s="612">
        <f>ROUNDDOWN(1/I$252,2)</f>
        <v>0.22</v>
      </c>
      <c r="D258" s="539" t="s">
        <v>41</v>
      </c>
      <c r="E258" s="592">
        <f t="shared" si="11"/>
        <v>37356</v>
      </c>
      <c r="F258" s="585"/>
      <c r="G258" s="613"/>
      <c r="H258" s="585">
        <f>단가표!$C$6</f>
        <v>169804</v>
      </c>
      <c r="I258" s="613">
        <f>TRUNC($C258*H258)</f>
        <v>37356</v>
      </c>
      <c r="J258" s="593"/>
    </row>
    <row r="259" spans="1:10" s="602" customFormat="1" ht="18" customHeight="1">
      <c r="A259" s="544" t="s">
        <v>167</v>
      </c>
      <c r="B259" s="539"/>
      <c r="C259" s="539"/>
      <c r="D259" s="539"/>
      <c r="E259" s="539"/>
      <c r="F259" s="539"/>
      <c r="G259" s="539"/>
      <c r="H259" s="539"/>
      <c r="I259" s="539"/>
      <c r="J259" s="593"/>
    </row>
    <row r="260" spans="1:10" s="602" customFormat="1" ht="18" customHeight="1">
      <c r="A260" s="544" t="s">
        <v>636</v>
      </c>
      <c r="B260" s="539" t="s">
        <v>637</v>
      </c>
      <c r="C260" s="614">
        <v>0</v>
      </c>
      <c r="D260" s="539" t="s">
        <v>44</v>
      </c>
      <c r="E260" s="592">
        <f t="shared" si="11"/>
        <v>0</v>
      </c>
      <c r="F260" s="592"/>
      <c r="G260" s="592"/>
      <c r="H260" s="592">
        <f>단가표!$C$26</f>
        <v>12100</v>
      </c>
      <c r="I260" s="592">
        <f>ROUNDDOWN(H260*C260,0)</f>
        <v>0</v>
      </c>
      <c r="J260" s="593"/>
    </row>
    <row r="261" spans="1:10" s="602" customFormat="1" ht="18" customHeight="1">
      <c r="A261" s="544" t="s">
        <v>638</v>
      </c>
      <c r="B261" s="539" t="s">
        <v>637</v>
      </c>
      <c r="C261" s="614">
        <v>0</v>
      </c>
      <c r="D261" s="539" t="s">
        <v>44</v>
      </c>
      <c r="E261" s="592">
        <f t="shared" si="11"/>
        <v>0</v>
      </c>
      <c r="F261" s="592"/>
      <c r="G261" s="592"/>
      <c r="H261" s="592">
        <f>단가표!$C$27</f>
        <v>270000</v>
      </c>
      <c r="I261" s="592">
        <f>ROUNDDOWN(H261*C261,0)</f>
        <v>0</v>
      </c>
      <c r="J261" s="593"/>
    </row>
    <row r="262" spans="1:10" s="602" customFormat="1" ht="18" customHeight="1">
      <c r="A262" s="544" t="s">
        <v>639</v>
      </c>
      <c r="B262" s="539" t="s">
        <v>640</v>
      </c>
      <c r="C262" s="614">
        <v>0</v>
      </c>
      <c r="D262" s="539" t="s">
        <v>44</v>
      </c>
      <c r="E262" s="592">
        <f t="shared" si="11"/>
        <v>0</v>
      </c>
      <c r="F262" s="592"/>
      <c r="G262" s="592"/>
      <c r="H262" s="592">
        <f>단가표!$C$29</f>
        <v>45000</v>
      </c>
      <c r="I262" s="592">
        <f>ROUNDDOWN(H262*C262,0)</f>
        <v>0</v>
      </c>
      <c r="J262" s="593"/>
    </row>
    <row r="263" spans="1:10" s="602" customFormat="1" ht="18" customHeight="1">
      <c r="A263" s="544" t="s">
        <v>641</v>
      </c>
      <c r="B263" s="539" t="s">
        <v>481</v>
      </c>
      <c r="C263" s="614">
        <v>6.0000000000000001E-3</v>
      </c>
      <c r="D263" s="539" t="s">
        <v>44</v>
      </c>
      <c r="E263" s="592">
        <f t="shared" si="11"/>
        <v>2100</v>
      </c>
      <c r="F263" s="592"/>
      <c r="G263" s="592"/>
      <c r="H263" s="592">
        <f>단가표!$C$28</f>
        <v>350000</v>
      </c>
      <c r="I263" s="592">
        <f>ROUNDDOWN(H263*C263,0)</f>
        <v>2100</v>
      </c>
      <c r="J263" s="593"/>
    </row>
    <row r="264" spans="1:10" s="602" customFormat="1" ht="18" customHeight="1">
      <c r="A264" s="544" t="s">
        <v>167</v>
      </c>
      <c r="B264" s="539" t="s">
        <v>167</v>
      </c>
      <c r="C264" s="614" t="s">
        <v>167</v>
      </c>
      <c r="D264" s="539" t="s">
        <v>167</v>
      </c>
      <c r="E264" s="592" t="s">
        <v>167</v>
      </c>
      <c r="F264" s="592"/>
      <c r="G264" s="592"/>
      <c r="H264" s="592" t="s">
        <v>167</v>
      </c>
      <c r="I264" s="592" t="s">
        <v>167</v>
      </c>
      <c r="J264" s="593"/>
    </row>
    <row r="265" spans="1:10" s="602" customFormat="1" ht="18" customHeight="1">
      <c r="A265" s="544" t="s">
        <v>608</v>
      </c>
      <c r="B265" s="539"/>
      <c r="C265" s="612">
        <v>1</v>
      </c>
      <c r="D265" s="539" t="s">
        <v>609</v>
      </c>
      <c r="E265" s="592">
        <f t="shared" si="11"/>
        <v>1459</v>
      </c>
      <c r="F265" s="592"/>
      <c r="G265" s="592"/>
      <c r="H265" s="612">
        <f>단가표!C31</f>
        <v>1459</v>
      </c>
      <c r="I265" s="592">
        <f>ROUNDDOWN(H265*C265,0)</f>
        <v>1459</v>
      </c>
      <c r="J265" s="593"/>
    </row>
    <row r="266" spans="1:10" s="602" customFormat="1" ht="18" customHeight="1">
      <c r="A266" s="544" t="s">
        <v>610</v>
      </c>
      <c r="B266" s="539"/>
      <c r="C266" s="592">
        <f>C241</f>
        <v>16</v>
      </c>
      <c r="D266" s="539" t="s">
        <v>128</v>
      </c>
      <c r="E266" s="592">
        <f t="shared" si="11"/>
        <v>233</v>
      </c>
      <c r="F266" s="592"/>
      <c r="G266" s="592"/>
      <c r="H266" s="592">
        <f>I265</f>
        <v>1459</v>
      </c>
      <c r="I266" s="592">
        <f>ROUNDDOWN(H266*(C266/100),0)</f>
        <v>233</v>
      </c>
      <c r="J266" s="593"/>
    </row>
    <row r="267" spans="1:10" s="602" customFormat="1" ht="18" customHeight="1">
      <c r="A267" s="544"/>
      <c r="B267" s="539"/>
      <c r="C267" s="592"/>
      <c r="D267" s="539"/>
      <c r="E267" s="592"/>
      <c r="F267" s="592"/>
      <c r="G267" s="592"/>
      <c r="H267" s="592"/>
      <c r="I267" s="592"/>
      <c r="J267" s="593"/>
    </row>
    <row r="268" spans="1:10" s="602" customFormat="1" ht="18" customHeight="1">
      <c r="A268" s="544" t="s">
        <v>611</v>
      </c>
      <c r="B268" s="539"/>
      <c r="C268" s="612">
        <f>ROUNDDOWN(1/I$252,2)</f>
        <v>0.22</v>
      </c>
      <c r="D268" s="539" t="s">
        <v>45</v>
      </c>
      <c r="E268" s="592">
        <f t="shared" si="11"/>
        <v>50.160000000000004</v>
      </c>
      <c r="F268" s="592"/>
      <c r="G268" s="592"/>
      <c r="H268" s="584">
        <v>228</v>
      </c>
      <c r="I268" s="592">
        <f>C268*H268</f>
        <v>50.160000000000004</v>
      </c>
      <c r="J268" s="593" t="s">
        <v>647</v>
      </c>
    </row>
    <row r="269" spans="1:10" s="602" customFormat="1" ht="18" customHeight="1">
      <c r="A269" s="544" t="s">
        <v>613</v>
      </c>
      <c r="B269" s="539"/>
      <c r="C269" s="612">
        <f>ROUNDDOWN(1/I$252,2)</f>
        <v>0.22</v>
      </c>
      <c r="D269" s="539" t="s">
        <v>45</v>
      </c>
      <c r="E269" s="592">
        <f t="shared" si="11"/>
        <v>56.54</v>
      </c>
      <c r="F269" s="592"/>
      <c r="G269" s="592"/>
      <c r="H269" s="584">
        <v>257</v>
      </c>
      <c r="I269" s="592">
        <f>C269*H269</f>
        <v>56.54</v>
      </c>
      <c r="J269" s="593"/>
    </row>
    <row r="270" spans="1:10" s="602" customFormat="1" ht="18" customHeight="1">
      <c r="A270" s="544" t="s">
        <v>614</v>
      </c>
      <c r="B270" s="539"/>
      <c r="C270" s="612">
        <f>ROUNDDOWN(1/I$252,2)</f>
        <v>0.22</v>
      </c>
      <c r="D270" s="539" t="s">
        <v>45</v>
      </c>
      <c r="E270" s="592">
        <f t="shared" si="11"/>
        <v>30.36</v>
      </c>
      <c r="F270" s="592"/>
      <c r="G270" s="592"/>
      <c r="H270" s="584">
        <v>138</v>
      </c>
      <c r="I270" s="592">
        <f>C270*H270</f>
        <v>30.36</v>
      </c>
      <c r="J270" s="593"/>
    </row>
    <row r="271" spans="1:10" s="602" customFormat="1" ht="18" customHeight="1">
      <c r="A271" s="544"/>
      <c r="B271" s="539"/>
      <c r="C271" s="612"/>
      <c r="D271" s="539"/>
      <c r="E271" s="592"/>
      <c r="F271" s="592"/>
      <c r="G271" s="592"/>
      <c r="H271" s="592"/>
      <c r="I271" s="592"/>
      <c r="J271" s="593"/>
    </row>
    <row r="272" spans="1:10" s="602" customFormat="1" ht="18" customHeight="1">
      <c r="A272" s="544"/>
      <c r="B272" s="539"/>
      <c r="C272" s="612"/>
      <c r="D272" s="539"/>
      <c r="E272" s="592"/>
      <c r="F272" s="592"/>
      <c r="G272" s="592"/>
      <c r="H272" s="592"/>
      <c r="I272" s="592"/>
      <c r="J272" s="593"/>
    </row>
    <row r="273" spans="1:11" s="602" customFormat="1" ht="18" customHeight="1">
      <c r="A273" s="594" t="s">
        <v>615</v>
      </c>
      <c r="B273" s="559"/>
      <c r="C273" s="615"/>
      <c r="D273" s="559"/>
      <c r="E273" s="575">
        <f>G273+I273</f>
        <v>192532.06</v>
      </c>
      <c r="F273" s="575"/>
      <c r="G273" s="575">
        <f>SUM(G255:G272)</f>
        <v>52956</v>
      </c>
      <c r="H273" s="575"/>
      <c r="I273" s="575">
        <f>SUM(I255:I270)</f>
        <v>139576.06</v>
      </c>
      <c r="J273" s="616"/>
    </row>
    <row r="274" spans="1:11" s="395" customFormat="1" ht="18" customHeight="1">
      <c r="A274" s="393"/>
      <c r="B274" s="393"/>
      <c r="C274" s="393"/>
      <c r="D274" s="393"/>
      <c r="E274" s="393"/>
      <c r="F274" s="393"/>
      <c r="G274" s="393"/>
      <c r="H274" s="393"/>
      <c r="I274" s="393"/>
      <c r="J274" s="563"/>
      <c r="K274" s="393"/>
    </row>
    <row r="275" spans="1:11" s="602" customFormat="1" ht="18" customHeight="1">
      <c r="A275" s="617" t="s">
        <v>648</v>
      </c>
      <c r="B275" s="566"/>
      <c r="C275" s="599"/>
      <c r="D275" s="566"/>
      <c r="E275" s="600"/>
      <c r="F275" s="600"/>
      <c r="G275" s="600"/>
      <c r="H275" s="600"/>
      <c r="I275" s="600"/>
      <c r="J275" s="601" t="s">
        <v>567</v>
      </c>
    </row>
    <row r="276" spans="1:11" s="602" customFormat="1" ht="18" customHeight="1">
      <c r="A276" s="1238" t="s">
        <v>649</v>
      </c>
      <c r="B276" s="1239"/>
      <c r="C276" s="1239"/>
      <c r="D276" s="1239"/>
      <c r="E276" s="1239"/>
      <c r="F276" s="1239"/>
      <c r="G276" s="1239"/>
      <c r="H276" s="1239"/>
      <c r="I276" s="1239"/>
      <c r="J276" s="1240"/>
    </row>
    <row r="277" spans="1:11" s="602" customFormat="1" ht="18" customHeight="1">
      <c r="A277" s="603" t="s">
        <v>594</v>
      </c>
      <c r="B277" s="604" t="e">
        <f>E298</f>
        <v>#DIV/0!</v>
      </c>
      <c r="C277" s="605" t="s">
        <v>595</v>
      </c>
      <c r="D277" s="533"/>
      <c r="E277" s="606"/>
      <c r="F277" s="1241" t="s">
        <v>634</v>
      </c>
      <c r="G277" s="1242"/>
      <c r="H277" s="606"/>
      <c r="I277" s="607">
        <v>6</v>
      </c>
      <c r="J277" s="534" t="s">
        <v>635</v>
      </c>
    </row>
    <row r="278" spans="1:11" s="395" customFormat="1" ht="18" customHeight="1">
      <c r="A278" s="1229" t="s">
        <v>471</v>
      </c>
      <c r="B278" s="1231" t="s">
        <v>472</v>
      </c>
      <c r="C278" s="1233" t="s">
        <v>473</v>
      </c>
      <c r="D278" s="1234" t="s">
        <v>363</v>
      </c>
      <c r="E278" s="1235" t="s">
        <v>474</v>
      </c>
      <c r="F278" s="1226" t="s">
        <v>475</v>
      </c>
      <c r="G278" s="1226"/>
      <c r="H278" s="1226" t="s">
        <v>476</v>
      </c>
      <c r="I278" s="1226"/>
      <c r="J278" s="1227" t="s">
        <v>598</v>
      </c>
    </row>
    <row r="279" spans="1:11" s="395" customFormat="1" ht="18" customHeight="1">
      <c r="A279" s="1230"/>
      <c r="B279" s="1232"/>
      <c r="C279" s="1232"/>
      <c r="D279" s="1232"/>
      <c r="E279" s="1232"/>
      <c r="F279" s="575" t="s">
        <v>478</v>
      </c>
      <c r="G279" s="575" t="s">
        <v>479</v>
      </c>
      <c r="H279" s="575" t="s">
        <v>478</v>
      </c>
      <c r="I279" s="575" t="s">
        <v>479</v>
      </c>
      <c r="J279" s="1228"/>
    </row>
    <row r="280" spans="1:11" s="602" customFormat="1" ht="18" customHeight="1">
      <c r="A280" s="618" t="s">
        <v>599</v>
      </c>
      <c r="B280" s="619"/>
      <c r="C280" s="608">
        <f>ROUNDDOWN(1/I$277,2)</f>
        <v>0.16</v>
      </c>
      <c r="D280" s="579" t="s">
        <v>41</v>
      </c>
      <c r="E280" s="609">
        <f>G280+I280</f>
        <v>38513</v>
      </c>
      <c r="F280" s="609">
        <f>단가표!C3</f>
        <v>240710</v>
      </c>
      <c r="G280" s="610">
        <f>TRUNC($C280*F280)</f>
        <v>38513</v>
      </c>
      <c r="H280" s="620"/>
      <c r="I280" s="620"/>
      <c r="J280" s="621"/>
    </row>
    <row r="281" spans="1:11" s="602" customFormat="1" ht="18" customHeight="1">
      <c r="A281" s="622" t="s">
        <v>600</v>
      </c>
      <c r="B281" s="623"/>
      <c r="C281" s="612"/>
      <c r="D281" s="539" t="s">
        <v>41</v>
      </c>
      <c r="E281" s="613"/>
      <c r="F281" s="613"/>
      <c r="G281" s="624"/>
      <c r="H281" s="620"/>
      <c r="I281" s="620"/>
      <c r="J281" s="621"/>
    </row>
    <row r="282" spans="1:11" s="602" customFormat="1" ht="18" customHeight="1">
      <c r="A282" s="625" t="s">
        <v>602</v>
      </c>
      <c r="B282" s="626"/>
      <c r="C282" s="612">
        <f>ROUNDDOWN(1/I$277,2)</f>
        <v>0.16</v>
      </c>
      <c r="D282" s="539" t="s">
        <v>41</v>
      </c>
      <c r="E282" s="592">
        <f>G282+I282</f>
        <v>27168</v>
      </c>
      <c r="F282" s="627"/>
      <c r="G282" s="592"/>
      <c r="H282" s="627">
        <f>단가표!$C6</f>
        <v>169804</v>
      </c>
      <c r="I282" s="592">
        <f>TRUNC($C282*H282)</f>
        <v>27168</v>
      </c>
      <c r="J282" s="621"/>
    </row>
    <row r="283" spans="1:11" s="602" customFormat="1" ht="18" customHeight="1">
      <c r="A283" s="625"/>
      <c r="B283" s="626"/>
      <c r="C283" s="626"/>
      <c r="D283" s="626"/>
      <c r="E283" s="626"/>
      <c r="F283" s="620"/>
      <c r="G283" s="620"/>
      <c r="H283" s="620"/>
      <c r="I283" s="620"/>
      <c r="J283" s="621"/>
    </row>
    <row r="284" spans="1:11" s="602" customFormat="1" ht="18" customHeight="1">
      <c r="A284" s="628" t="s">
        <v>650</v>
      </c>
      <c r="B284" s="629" t="s">
        <v>651</v>
      </c>
      <c r="C284" s="630" t="e">
        <f>ROUNDDOWN(0.035*0.035*3.14*(조사량!N7/조사량!C7),2)</f>
        <v>#DIV/0!</v>
      </c>
      <c r="D284" s="629" t="s">
        <v>652</v>
      </c>
      <c r="E284" s="624"/>
      <c r="F284" s="627"/>
      <c r="G284" s="627"/>
      <c r="H284" s="627">
        <f>단가표!J36</f>
        <v>29000</v>
      </c>
      <c r="I284" s="627" t="e">
        <f>ROUNDDOWN(H284*C284,0)</f>
        <v>#DIV/0!</v>
      </c>
      <c r="J284" s="593"/>
    </row>
    <row r="285" spans="1:11" s="602" customFormat="1" ht="18" customHeight="1">
      <c r="A285" s="544" t="s">
        <v>653</v>
      </c>
      <c r="B285" s="539" t="s">
        <v>654</v>
      </c>
      <c r="C285" s="630" t="e">
        <f>ROUNDDOWN(((0.035*0.035*3.14*(조사량!N7/조사량!C7))/3)*37.5,2)</f>
        <v>#DIV/0!</v>
      </c>
      <c r="D285" s="539" t="s">
        <v>655</v>
      </c>
      <c r="E285" s="592"/>
      <c r="F285" s="539"/>
      <c r="G285" s="539"/>
      <c r="H285" s="627">
        <f>단가표!J37</f>
        <v>7400</v>
      </c>
      <c r="I285" s="627" t="e">
        <f>ROUNDDOWN(H285*C285,0)</f>
        <v>#DIV/0!</v>
      </c>
      <c r="J285" s="593"/>
    </row>
    <row r="286" spans="1:11" s="602" customFormat="1" ht="18" customHeight="1">
      <c r="A286" s="544"/>
      <c r="B286" s="539"/>
      <c r="C286" s="614"/>
      <c r="D286" s="539"/>
      <c r="E286" s="592"/>
      <c r="F286" s="592"/>
      <c r="G286" s="592"/>
      <c r="H286" s="592"/>
      <c r="I286" s="592"/>
      <c r="J286" s="593"/>
    </row>
    <row r="287" spans="1:11" s="602" customFormat="1" ht="18" customHeight="1">
      <c r="A287" s="544"/>
      <c r="B287" s="539"/>
      <c r="C287" s="614"/>
      <c r="D287" s="539"/>
      <c r="E287" s="592"/>
      <c r="F287" s="592"/>
      <c r="G287" s="592"/>
      <c r="H287" s="592"/>
      <c r="I287" s="592"/>
      <c r="J287" s="593"/>
    </row>
    <row r="288" spans="1:11" s="602" customFormat="1" ht="18" customHeight="1">
      <c r="A288" s="544"/>
      <c r="B288" s="539"/>
      <c r="C288" s="614"/>
      <c r="D288" s="539"/>
      <c r="E288" s="592"/>
      <c r="F288" s="592"/>
      <c r="G288" s="592"/>
      <c r="H288" s="592"/>
      <c r="I288" s="592"/>
      <c r="J288" s="593"/>
    </row>
    <row r="289" spans="1:11" s="602" customFormat="1" ht="18" customHeight="1">
      <c r="A289" s="544"/>
      <c r="B289" s="539"/>
      <c r="C289" s="592"/>
      <c r="D289" s="539"/>
      <c r="E289" s="631"/>
      <c r="F289" s="592"/>
      <c r="G289" s="592"/>
      <c r="H289" s="592"/>
      <c r="I289" s="592"/>
      <c r="J289" s="593"/>
    </row>
    <row r="290" spans="1:11" s="602" customFormat="1" ht="18" customHeight="1">
      <c r="A290" s="544"/>
      <c r="B290" s="539"/>
      <c r="C290" s="592"/>
      <c r="D290" s="539"/>
      <c r="E290" s="632"/>
      <c r="F290" s="632"/>
      <c r="G290" s="632"/>
      <c r="H290" s="592"/>
      <c r="I290" s="592"/>
      <c r="J290" s="593"/>
    </row>
    <row r="291" spans="1:11" s="602" customFormat="1" ht="18" customHeight="1">
      <c r="A291" s="544"/>
      <c r="B291" s="539"/>
      <c r="C291" s="631"/>
      <c r="D291" s="539"/>
      <c r="E291" s="592"/>
      <c r="F291" s="592"/>
      <c r="G291" s="631"/>
      <c r="H291" s="592"/>
      <c r="I291" s="592"/>
      <c r="J291" s="593"/>
    </row>
    <row r="292" spans="1:11" s="602" customFormat="1" ht="18" customHeight="1">
      <c r="A292" s="544"/>
      <c r="B292" s="539"/>
      <c r="C292" s="614"/>
      <c r="D292" s="539"/>
      <c r="E292" s="592"/>
      <c r="F292" s="592"/>
      <c r="G292" s="631"/>
      <c r="H292" s="592"/>
      <c r="I292" s="592"/>
      <c r="J292" s="593"/>
    </row>
    <row r="293" spans="1:11" s="602" customFormat="1" ht="18" customHeight="1">
      <c r="A293" s="544"/>
      <c r="B293" s="539"/>
      <c r="C293" s="614"/>
      <c r="D293" s="539"/>
      <c r="E293" s="592"/>
      <c r="F293" s="592"/>
      <c r="G293" s="631"/>
      <c r="H293" s="592"/>
      <c r="I293" s="592"/>
      <c r="J293" s="593"/>
    </row>
    <row r="294" spans="1:11" s="602" customFormat="1" ht="18" customHeight="1">
      <c r="A294" s="544"/>
      <c r="B294" s="539"/>
      <c r="C294" s="633"/>
      <c r="D294" s="634"/>
      <c r="E294" s="634"/>
      <c r="F294" s="634"/>
      <c r="G294" s="634"/>
      <c r="H294" s="634"/>
      <c r="I294" s="592"/>
      <c r="J294" s="593"/>
    </row>
    <row r="295" spans="1:11" s="602" customFormat="1" ht="18" customHeight="1">
      <c r="A295" s="544"/>
      <c r="B295" s="539"/>
      <c r="C295" s="633"/>
      <c r="D295" s="634"/>
      <c r="E295" s="634"/>
      <c r="F295" s="634"/>
      <c r="G295" s="634"/>
      <c r="H295" s="634"/>
      <c r="I295" s="592"/>
      <c r="J295" s="593"/>
    </row>
    <row r="296" spans="1:11" s="602" customFormat="1" ht="18" customHeight="1">
      <c r="A296" s="544"/>
      <c r="B296" s="539"/>
      <c r="C296" s="612"/>
      <c r="D296" s="539"/>
      <c r="E296" s="592"/>
      <c r="F296" s="592"/>
      <c r="G296" s="592"/>
      <c r="H296" s="592"/>
      <c r="I296" s="592"/>
      <c r="J296" s="593"/>
    </row>
    <row r="297" spans="1:11" s="602" customFormat="1" ht="18" customHeight="1">
      <c r="A297" s="544"/>
      <c r="B297" s="539"/>
      <c r="C297" s="612"/>
      <c r="D297" s="539"/>
      <c r="E297" s="592"/>
      <c r="F297" s="592"/>
      <c r="G297" s="592"/>
      <c r="H297" s="592"/>
      <c r="I297" s="592"/>
      <c r="J297" s="593"/>
    </row>
    <row r="298" spans="1:11" s="602" customFormat="1" ht="18" customHeight="1">
      <c r="A298" s="594" t="s">
        <v>615</v>
      </c>
      <c r="B298" s="559"/>
      <c r="C298" s="615"/>
      <c r="D298" s="559"/>
      <c r="E298" s="575" t="e">
        <f>G298+I298</f>
        <v>#DIV/0!</v>
      </c>
      <c r="F298" s="575"/>
      <c r="G298" s="575">
        <f>SUM(G280:G286)</f>
        <v>38513</v>
      </c>
      <c r="H298" s="575"/>
      <c r="I298" s="575" t="e">
        <f>SUM(I280:I297)</f>
        <v>#DIV/0!</v>
      </c>
      <c r="J298" s="616"/>
    </row>
    <row r="299" spans="1:11" s="395" customFormat="1" ht="18" customHeight="1">
      <c r="A299" s="393"/>
      <c r="B299" s="393"/>
      <c r="C299" s="393"/>
      <c r="D299" s="393"/>
      <c r="E299" s="393"/>
      <c r="F299" s="393"/>
      <c r="G299" s="393"/>
      <c r="H299" s="393"/>
      <c r="I299" s="393"/>
      <c r="J299" s="563"/>
      <c r="K299" s="393"/>
    </row>
    <row r="300" spans="1:11" s="602" customFormat="1" ht="18" customHeight="1">
      <c r="A300" s="617" t="s">
        <v>656</v>
      </c>
      <c r="B300" s="566"/>
      <c r="C300" s="599"/>
      <c r="D300" s="566"/>
      <c r="E300" s="600"/>
      <c r="F300" s="600"/>
      <c r="G300" s="600"/>
      <c r="H300" s="600"/>
      <c r="I300" s="600"/>
      <c r="J300" s="601" t="s">
        <v>567</v>
      </c>
    </row>
    <row r="301" spans="1:11" s="602" customFormat="1" ht="18" customHeight="1">
      <c r="A301" s="1238" t="s">
        <v>657</v>
      </c>
      <c r="B301" s="1239"/>
      <c r="C301" s="1239"/>
      <c r="D301" s="1239"/>
      <c r="E301" s="1239"/>
      <c r="F301" s="1239"/>
      <c r="G301" s="1239"/>
      <c r="H301" s="1239"/>
      <c r="I301" s="1239"/>
      <c r="J301" s="1240"/>
    </row>
    <row r="302" spans="1:11" s="602" customFormat="1" ht="18" customHeight="1">
      <c r="A302" s="603" t="s">
        <v>594</v>
      </c>
      <c r="B302" s="604">
        <f>E323</f>
        <v>805591</v>
      </c>
      <c r="C302" s="605" t="s">
        <v>595</v>
      </c>
      <c r="D302" s="533"/>
      <c r="E302" s="606"/>
      <c r="F302" s="1241" t="s">
        <v>634</v>
      </c>
      <c r="G302" s="1242"/>
      <c r="H302" s="606"/>
      <c r="I302" s="607">
        <v>1</v>
      </c>
      <c r="J302" s="534" t="s">
        <v>635</v>
      </c>
    </row>
    <row r="303" spans="1:11" s="395" customFormat="1" ht="18" customHeight="1">
      <c r="A303" s="1229" t="s">
        <v>471</v>
      </c>
      <c r="B303" s="1231" t="s">
        <v>472</v>
      </c>
      <c r="C303" s="1233" t="s">
        <v>473</v>
      </c>
      <c r="D303" s="1234" t="s">
        <v>363</v>
      </c>
      <c r="E303" s="1235" t="s">
        <v>474</v>
      </c>
      <c r="F303" s="1226" t="s">
        <v>475</v>
      </c>
      <c r="G303" s="1226"/>
      <c r="H303" s="1226" t="s">
        <v>476</v>
      </c>
      <c r="I303" s="1226"/>
      <c r="J303" s="1227" t="s">
        <v>598</v>
      </c>
    </row>
    <row r="304" spans="1:11" s="395" customFormat="1" ht="18" customHeight="1">
      <c r="A304" s="1230"/>
      <c r="B304" s="1232"/>
      <c r="C304" s="1232"/>
      <c r="D304" s="1232"/>
      <c r="E304" s="1232"/>
      <c r="F304" s="575" t="s">
        <v>478</v>
      </c>
      <c r="G304" s="575" t="s">
        <v>479</v>
      </c>
      <c r="H304" s="575" t="s">
        <v>478</v>
      </c>
      <c r="I304" s="575" t="s">
        <v>479</v>
      </c>
      <c r="J304" s="1228"/>
    </row>
    <row r="305" spans="1:10" s="602" customFormat="1" ht="18" customHeight="1">
      <c r="A305" s="576" t="s">
        <v>599</v>
      </c>
      <c r="B305" s="579" t="s">
        <v>167</v>
      </c>
      <c r="C305" s="608">
        <f>ROUNDDOWN(1/I$302,2)</f>
        <v>1</v>
      </c>
      <c r="D305" s="579" t="s">
        <v>41</v>
      </c>
      <c r="E305" s="609">
        <f>G305+I305</f>
        <v>240710</v>
      </c>
      <c r="F305" s="580">
        <f>단가표!$C$3</f>
        <v>240710</v>
      </c>
      <c r="G305" s="610">
        <f>TRUNC($C305*F305)</f>
        <v>240710</v>
      </c>
      <c r="H305" s="609"/>
      <c r="I305" s="609"/>
      <c r="J305" s="611"/>
    </row>
    <row r="306" spans="1:10" s="602" customFormat="1" ht="18" customHeight="1">
      <c r="A306" s="544" t="s">
        <v>600</v>
      </c>
      <c r="B306" s="539" t="s">
        <v>167</v>
      </c>
      <c r="C306" s="612">
        <f>ROUNDDOWN(1/I$302,2)</f>
        <v>1</v>
      </c>
      <c r="D306" s="539" t="s">
        <v>41</v>
      </c>
      <c r="E306" s="592">
        <f>G306+I306</f>
        <v>225273</v>
      </c>
      <c r="F306" s="585"/>
      <c r="G306" s="592"/>
      <c r="H306" s="585">
        <f>단가표!$C$4</f>
        <v>225273</v>
      </c>
      <c r="I306" s="592">
        <f>TRUNC($C306*H306)</f>
        <v>225273</v>
      </c>
      <c r="J306" s="593"/>
    </row>
    <row r="307" spans="1:10" s="602" customFormat="1" ht="18" customHeight="1">
      <c r="A307" s="544" t="s">
        <v>601</v>
      </c>
      <c r="B307" s="539" t="s">
        <v>167</v>
      </c>
      <c r="C307" s="612">
        <v>0</v>
      </c>
      <c r="D307" s="539" t="s">
        <v>41</v>
      </c>
      <c r="E307" s="592">
        <f>G307+I307</f>
        <v>0</v>
      </c>
      <c r="F307" s="585"/>
      <c r="G307" s="592"/>
      <c r="H307" s="585">
        <f>단가표!$C$5</f>
        <v>221506</v>
      </c>
      <c r="I307" s="592">
        <f>TRUNC($C307*H307)</f>
        <v>0</v>
      </c>
      <c r="J307" s="593"/>
    </row>
    <row r="308" spans="1:10" s="602" customFormat="1" ht="18" customHeight="1">
      <c r="A308" s="544" t="s">
        <v>602</v>
      </c>
      <c r="B308" s="539" t="s">
        <v>167</v>
      </c>
      <c r="C308" s="612">
        <f>ROUNDDOWN(1/I$302,2)*2</f>
        <v>2</v>
      </c>
      <c r="D308" s="539" t="s">
        <v>41</v>
      </c>
      <c r="E308" s="592">
        <f>G308+I308</f>
        <v>339608</v>
      </c>
      <c r="F308" s="585"/>
      <c r="G308" s="613"/>
      <c r="H308" s="585">
        <f>단가표!$C$6</f>
        <v>169804</v>
      </c>
      <c r="I308" s="613">
        <f>TRUNC($C308*H308)</f>
        <v>339608</v>
      </c>
      <c r="J308" s="593"/>
    </row>
    <row r="309" spans="1:10" s="602" customFormat="1" ht="18" customHeight="1">
      <c r="A309" s="544" t="s">
        <v>167</v>
      </c>
      <c r="B309" s="539"/>
      <c r="C309" s="539"/>
      <c r="D309" s="539"/>
      <c r="E309" s="539"/>
      <c r="F309" s="539"/>
      <c r="G309" s="539"/>
      <c r="H309" s="539"/>
      <c r="I309" s="539"/>
      <c r="J309" s="593"/>
    </row>
    <row r="310" spans="1:10" s="602" customFormat="1" ht="18" customHeight="1">
      <c r="A310" s="544"/>
      <c r="B310" s="539"/>
      <c r="C310" s="614"/>
      <c r="D310" s="539"/>
      <c r="E310" s="592"/>
      <c r="F310" s="592"/>
      <c r="G310" s="592"/>
      <c r="H310" s="592"/>
      <c r="I310" s="592"/>
      <c r="J310" s="593"/>
    </row>
    <row r="311" spans="1:10" s="602" customFormat="1" ht="18" customHeight="1">
      <c r="A311" s="544"/>
      <c r="B311" s="539"/>
      <c r="C311" s="614"/>
      <c r="D311" s="539"/>
      <c r="E311" s="592"/>
      <c r="F311" s="592"/>
      <c r="G311" s="592"/>
      <c r="H311" s="592"/>
      <c r="I311" s="592"/>
      <c r="J311" s="593"/>
    </row>
    <row r="312" spans="1:10" s="602" customFormat="1" ht="18" customHeight="1">
      <c r="A312" s="544"/>
      <c r="B312" s="539"/>
      <c r="C312" s="614"/>
      <c r="D312" s="539"/>
      <c r="E312" s="592"/>
      <c r="F312" s="592"/>
      <c r="G312" s="592"/>
      <c r="H312" s="592"/>
      <c r="I312" s="592"/>
      <c r="J312" s="593"/>
    </row>
    <row r="313" spans="1:10" s="602" customFormat="1" ht="18" customHeight="1">
      <c r="A313" s="544"/>
      <c r="B313" s="539"/>
      <c r="C313" s="614"/>
      <c r="D313" s="539"/>
      <c r="E313" s="592"/>
      <c r="F313" s="592"/>
      <c r="G313" s="592"/>
      <c r="H313" s="592"/>
      <c r="I313" s="592"/>
      <c r="J313" s="593"/>
    </row>
    <row r="314" spans="1:10" s="602" customFormat="1" ht="18" customHeight="1">
      <c r="A314" s="544"/>
      <c r="B314" s="539"/>
      <c r="C314" s="614"/>
      <c r="D314" s="539"/>
      <c r="E314" s="592"/>
      <c r="F314" s="592"/>
      <c r="G314" s="592"/>
      <c r="H314" s="592"/>
      <c r="I314" s="592"/>
      <c r="J314" s="593"/>
    </row>
    <row r="315" spans="1:10" s="602" customFormat="1" ht="18" customHeight="1">
      <c r="A315" s="544"/>
      <c r="B315" s="539"/>
      <c r="C315" s="612"/>
      <c r="D315" s="539"/>
      <c r="E315" s="592"/>
      <c r="F315" s="592"/>
      <c r="G315" s="592"/>
      <c r="H315" s="612"/>
      <c r="I315" s="592"/>
      <c r="J315" s="593"/>
    </row>
    <row r="316" spans="1:10" s="602" customFormat="1" ht="18" customHeight="1">
      <c r="A316" s="544"/>
      <c r="B316" s="539"/>
      <c r="C316" s="592"/>
      <c r="D316" s="539"/>
      <c r="E316" s="592"/>
      <c r="F316" s="592"/>
      <c r="G316" s="592"/>
      <c r="H316" s="592"/>
      <c r="I316" s="592"/>
      <c r="J316" s="593"/>
    </row>
    <row r="317" spans="1:10" s="602" customFormat="1" ht="18" customHeight="1">
      <c r="A317" s="544"/>
      <c r="B317" s="539"/>
      <c r="C317" s="592"/>
      <c r="D317" s="539"/>
      <c r="E317" s="592"/>
      <c r="F317" s="592"/>
      <c r="G317" s="592"/>
      <c r="H317" s="592"/>
      <c r="I317" s="592"/>
      <c r="J317" s="593"/>
    </row>
    <row r="318" spans="1:10" s="602" customFormat="1" ht="18" customHeight="1">
      <c r="A318" s="544"/>
      <c r="B318" s="539"/>
      <c r="C318" s="612"/>
      <c r="D318" s="539"/>
      <c r="E318" s="592"/>
      <c r="F318" s="592"/>
      <c r="G318" s="592"/>
      <c r="H318" s="592"/>
      <c r="I318" s="592"/>
      <c r="J318" s="593"/>
    </row>
    <row r="319" spans="1:10" s="602" customFormat="1" ht="18" customHeight="1">
      <c r="A319" s="544"/>
      <c r="B319" s="539"/>
      <c r="C319" s="612"/>
      <c r="D319" s="539"/>
      <c r="E319" s="592"/>
      <c r="F319" s="592"/>
      <c r="G319" s="592"/>
      <c r="H319" s="592"/>
      <c r="I319" s="592"/>
      <c r="J319" s="593"/>
    </row>
    <row r="320" spans="1:10" s="602" customFormat="1" ht="18" customHeight="1">
      <c r="A320" s="544"/>
      <c r="B320" s="539"/>
      <c r="C320" s="612"/>
      <c r="D320" s="539"/>
      <c r="E320" s="592"/>
      <c r="F320" s="592"/>
      <c r="G320" s="592"/>
      <c r="H320" s="592"/>
      <c r="I320" s="592"/>
      <c r="J320" s="593"/>
    </row>
    <row r="321" spans="1:11" s="602" customFormat="1" ht="18" customHeight="1">
      <c r="A321" s="544"/>
      <c r="B321" s="539"/>
      <c r="C321" s="612"/>
      <c r="D321" s="539"/>
      <c r="E321" s="592"/>
      <c r="F321" s="592"/>
      <c r="G321" s="592"/>
      <c r="H321" s="592"/>
      <c r="I321" s="592"/>
      <c r="J321" s="593"/>
    </row>
    <row r="322" spans="1:11" s="602" customFormat="1" ht="18" customHeight="1">
      <c r="A322" s="544"/>
      <c r="B322" s="539"/>
      <c r="C322" s="612"/>
      <c r="D322" s="539"/>
      <c r="E322" s="592"/>
      <c r="F322" s="592"/>
      <c r="G322" s="592"/>
      <c r="H322" s="592"/>
      <c r="I322" s="592"/>
      <c r="J322" s="593"/>
    </row>
    <row r="323" spans="1:11" s="602" customFormat="1" ht="18" customHeight="1">
      <c r="A323" s="594" t="s">
        <v>615</v>
      </c>
      <c r="B323" s="559"/>
      <c r="C323" s="615"/>
      <c r="D323" s="559"/>
      <c r="E323" s="575">
        <f>G323+I323</f>
        <v>805591</v>
      </c>
      <c r="F323" s="575"/>
      <c r="G323" s="575">
        <f>SUM(G305:G322)</f>
        <v>240710</v>
      </c>
      <c r="H323" s="575"/>
      <c r="I323" s="575">
        <f>SUM(I305:I320)</f>
        <v>564881</v>
      </c>
      <c r="J323" s="616"/>
    </row>
    <row r="324" spans="1:11" s="395" customFormat="1" ht="18" customHeight="1">
      <c r="A324" s="393"/>
      <c r="B324" s="393"/>
      <c r="C324" s="393"/>
      <c r="D324" s="393"/>
      <c r="E324" s="393"/>
      <c r="F324" s="393"/>
      <c r="G324" s="393"/>
      <c r="H324" s="393"/>
      <c r="I324" s="393"/>
      <c r="J324" s="563"/>
      <c r="K324" s="393"/>
    </row>
    <row r="325" spans="1:11" s="602" customFormat="1" ht="18" customHeight="1">
      <c r="A325" s="617" t="s">
        <v>658</v>
      </c>
      <c r="B325" s="566"/>
      <c r="C325" s="599"/>
      <c r="D325" s="566"/>
      <c r="E325" s="600"/>
      <c r="F325" s="600"/>
      <c r="G325" s="600"/>
      <c r="H325" s="600"/>
      <c r="I325" s="600"/>
      <c r="J325" s="601" t="s">
        <v>567</v>
      </c>
    </row>
    <row r="326" spans="1:11" s="602" customFormat="1" ht="18" customHeight="1">
      <c r="A326" s="1238" t="s">
        <v>659</v>
      </c>
      <c r="B326" s="1239"/>
      <c r="C326" s="1239"/>
      <c r="D326" s="1239"/>
      <c r="E326" s="1239"/>
      <c r="F326" s="1239"/>
      <c r="G326" s="1239"/>
      <c r="H326" s="1239"/>
      <c r="I326" s="1239"/>
      <c r="J326" s="1240"/>
    </row>
    <row r="327" spans="1:11" s="602" customFormat="1" ht="18" customHeight="1">
      <c r="A327" s="603" t="s">
        <v>594</v>
      </c>
      <c r="B327" s="604">
        <f>E348</f>
        <v>158384.33333333334</v>
      </c>
      <c r="C327" s="605" t="s">
        <v>595</v>
      </c>
      <c r="D327" s="533"/>
      <c r="E327" s="606"/>
      <c r="F327" s="1241" t="s">
        <v>634</v>
      </c>
      <c r="G327" s="1242"/>
      <c r="H327" s="606"/>
      <c r="I327" s="607">
        <v>1</v>
      </c>
      <c r="J327" s="534" t="s">
        <v>635</v>
      </c>
    </row>
    <row r="328" spans="1:11" s="395" customFormat="1" ht="18" customHeight="1">
      <c r="A328" s="1229" t="s">
        <v>471</v>
      </c>
      <c r="B328" s="1231" t="s">
        <v>472</v>
      </c>
      <c r="C328" s="1233" t="s">
        <v>473</v>
      </c>
      <c r="D328" s="1234" t="s">
        <v>363</v>
      </c>
      <c r="E328" s="1235" t="s">
        <v>474</v>
      </c>
      <c r="F328" s="1226" t="s">
        <v>475</v>
      </c>
      <c r="G328" s="1226"/>
      <c r="H328" s="1226" t="s">
        <v>476</v>
      </c>
      <c r="I328" s="1226"/>
      <c r="J328" s="1227" t="s">
        <v>598</v>
      </c>
    </row>
    <row r="329" spans="1:11" s="395" customFormat="1" ht="18" customHeight="1">
      <c r="A329" s="1230"/>
      <c r="B329" s="1232"/>
      <c r="C329" s="1232"/>
      <c r="D329" s="1232"/>
      <c r="E329" s="1232"/>
      <c r="F329" s="575" t="s">
        <v>478</v>
      </c>
      <c r="G329" s="575" t="s">
        <v>479</v>
      </c>
      <c r="H329" s="575" t="s">
        <v>478</v>
      </c>
      <c r="I329" s="575" t="s">
        <v>479</v>
      </c>
      <c r="J329" s="1228"/>
    </row>
    <row r="330" spans="1:11" s="602" customFormat="1" ht="18" customHeight="1">
      <c r="A330" s="635" t="s">
        <v>599</v>
      </c>
      <c r="B330" s="619"/>
      <c r="C330" s="608">
        <v>0</v>
      </c>
      <c r="D330" s="579" t="s">
        <v>41</v>
      </c>
      <c r="E330" s="609">
        <f>G330+I330</f>
        <v>0</v>
      </c>
      <c r="F330" s="609">
        <f>단가표!C3</f>
        <v>240710</v>
      </c>
      <c r="G330" s="610">
        <f>TRUNC($C330*F330)</f>
        <v>0</v>
      </c>
      <c r="H330" s="620"/>
      <c r="I330" s="620"/>
      <c r="J330" s="621"/>
    </row>
    <row r="331" spans="1:11" s="602" customFormat="1" ht="18" customHeight="1">
      <c r="A331" s="544" t="s">
        <v>602</v>
      </c>
      <c r="B331" s="626"/>
      <c r="C331" s="612">
        <v>0.28000000000000003</v>
      </c>
      <c r="D331" s="539" t="s">
        <v>41</v>
      </c>
      <c r="E331" s="592">
        <f>G331+I331</f>
        <v>47545</v>
      </c>
      <c r="F331" s="627"/>
      <c r="G331" s="592"/>
      <c r="H331" s="627">
        <f>단가표!$C6</f>
        <v>169804</v>
      </c>
      <c r="I331" s="592">
        <f>TRUNC($C331*H331)</f>
        <v>47545</v>
      </c>
      <c r="J331" s="621"/>
    </row>
    <row r="332" spans="1:11" s="602" customFormat="1" ht="18" customHeight="1">
      <c r="A332" s="625"/>
      <c r="B332" s="626"/>
      <c r="C332" s="626"/>
      <c r="D332" s="626"/>
      <c r="E332" s="626"/>
      <c r="F332" s="620"/>
      <c r="G332" s="620"/>
      <c r="H332" s="620"/>
      <c r="I332" s="620"/>
      <c r="J332" s="621"/>
    </row>
    <row r="333" spans="1:11" s="602" customFormat="1" ht="18" customHeight="1">
      <c r="A333" s="628" t="s">
        <v>660</v>
      </c>
      <c r="B333" s="629" t="s">
        <v>661</v>
      </c>
      <c r="C333" s="630">
        <v>1</v>
      </c>
      <c r="D333" s="629" t="s">
        <v>127</v>
      </c>
      <c r="E333" s="624">
        <f>G333+I333</f>
        <v>103480</v>
      </c>
      <c r="F333" s="627"/>
      <c r="G333" s="627"/>
      <c r="H333" s="627">
        <f>단가표!$G16</f>
        <v>103480</v>
      </c>
      <c r="I333" s="627">
        <f>C333*H333</f>
        <v>103480</v>
      </c>
      <c r="J333" s="593"/>
    </row>
    <row r="334" spans="1:11" s="602" customFormat="1" ht="18" customHeight="1">
      <c r="A334" s="544"/>
      <c r="B334" s="539" t="s">
        <v>662</v>
      </c>
      <c r="C334" s="612">
        <f>단가표!G18+단가표!G19+단가표!G20-((단가표!G21/60)*2)</f>
        <v>0.63333333333333308</v>
      </c>
      <c r="D334" s="539" t="s">
        <v>663</v>
      </c>
      <c r="E334" s="592">
        <f>G334+I334</f>
        <v>7359.3333333333303</v>
      </c>
      <c r="F334" s="539"/>
      <c r="G334" s="539"/>
      <c r="H334" s="592">
        <f>(단가표!$G17)*2</f>
        <v>11620</v>
      </c>
      <c r="I334" s="627">
        <f>C334*H334</f>
        <v>7359.3333333333303</v>
      </c>
      <c r="J334" s="593"/>
    </row>
    <row r="335" spans="1:11" s="602" customFormat="1" ht="18" customHeight="1">
      <c r="A335" s="544" t="s">
        <v>167</v>
      </c>
      <c r="B335" s="539" t="s">
        <v>167</v>
      </c>
      <c r="C335" s="614"/>
      <c r="D335" s="539" t="s">
        <v>167</v>
      </c>
      <c r="E335" s="592"/>
      <c r="F335" s="592"/>
      <c r="G335" s="592"/>
      <c r="H335" s="592"/>
      <c r="I335" s="592"/>
      <c r="J335" s="593"/>
    </row>
    <row r="336" spans="1:11" s="602" customFormat="1" ht="18" customHeight="1">
      <c r="A336" s="544"/>
      <c r="B336" s="539"/>
      <c r="C336" s="614"/>
      <c r="D336" s="539"/>
      <c r="E336" s="592"/>
      <c r="F336" s="592"/>
      <c r="G336" s="592"/>
      <c r="H336" s="592"/>
      <c r="I336" s="592"/>
      <c r="J336" s="593"/>
    </row>
    <row r="337" spans="1:10" s="602" customFormat="1" ht="18" customHeight="1">
      <c r="A337" s="544" t="s">
        <v>664</v>
      </c>
      <c r="B337" s="539"/>
      <c r="C337" s="614"/>
      <c r="D337" s="539"/>
      <c r="E337" s="592"/>
      <c r="F337" s="592"/>
      <c r="G337" s="592"/>
      <c r="H337" s="592"/>
      <c r="I337" s="592"/>
      <c r="J337" s="593"/>
    </row>
    <row r="338" spans="1:10" s="602" customFormat="1" ht="18" customHeight="1">
      <c r="A338" s="544"/>
      <c r="B338" s="539" t="s">
        <v>665</v>
      </c>
      <c r="C338" s="592">
        <f>단가표!G22</f>
        <v>1</v>
      </c>
      <c r="D338" s="539" t="s">
        <v>655</v>
      </c>
      <c r="E338" s="631">
        <f>단가표!G11</f>
        <v>5</v>
      </c>
      <c r="F338" s="592" t="s">
        <v>666</v>
      </c>
      <c r="G338" s="592"/>
      <c r="H338" s="592"/>
      <c r="I338" s="592"/>
      <c r="J338" s="593"/>
    </row>
    <row r="339" spans="1:10" s="602" customFormat="1" ht="18" customHeight="1">
      <c r="A339" s="544" t="s">
        <v>167</v>
      </c>
      <c r="B339" s="539" t="s">
        <v>667</v>
      </c>
      <c r="C339" s="592">
        <f>단가표!G14</f>
        <v>60</v>
      </c>
      <c r="D339" s="539" t="s">
        <v>267</v>
      </c>
      <c r="E339" s="1243" t="s">
        <v>668</v>
      </c>
      <c r="F339" s="1244"/>
      <c r="G339" s="1245"/>
      <c r="H339" s="592"/>
      <c r="I339" s="592"/>
      <c r="J339" s="593"/>
    </row>
    <row r="340" spans="1:10" s="602" customFormat="1" ht="18" customHeight="1">
      <c r="A340" s="544" t="s">
        <v>167</v>
      </c>
      <c r="B340" s="539" t="s">
        <v>669</v>
      </c>
      <c r="C340" s="631">
        <f>SUM(G340:G342)</f>
        <v>2.2999999999999998</v>
      </c>
      <c r="D340" s="539" t="s">
        <v>663</v>
      </c>
      <c r="E340" s="592"/>
      <c r="F340" s="592" t="s">
        <v>670</v>
      </c>
      <c r="G340" s="631">
        <f>단가표!G18</f>
        <v>1.3</v>
      </c>
      <c r="H340" s="592" t="s">
        <v>663</v>
      </c>
      <c r="I340" s="592"/>
      <c r="J340" s="593"/>
    </row>
    <row r="341" spans="1:10" s="602" customFormat="1" ht="18" customHeight="1">
      <c r="A341" s="544"/>
      <c r="B341" s="539"/>
      <c r="C341" s="614"/>
      <c r="D341" s="539"/>
      <c r="E341" s="592"/>
      <c r="F341" s="592" t="s">
        <v>671</v>
      </c>
      <c r="G341" s="631">
        <f>단가표!G19</f>
        <v>0.5</v>
      </c>
      <c r="H341" s="592" t="s">
        <v>663</v>
      </c>
      <c r="I341" s="592"/>
      <c r="J341" s="593"/>
    </row>
    <row r="342" spans="1:10" s="602" customFormat="1" ht="18" customHeight="1">
      <c r="A342" s="544"/>
      <c r="B342" s="539"/>
      <c r="C342" s="614"/>
      <c r="D342" s="539"/>
      <c r="E342" s="592"/>
      <c r="F342" s="592" t="s">
        <v>669</v>
      </c>
      <c r="G342" s="631">
        <f>단가표!G20</f>
        <v>0.5</v>
      </c>
      <c r="H342" s="592" t="s">
        <v>663</v>
      </c>
      <c r="I342" s="592"/>
      <c r="J342" s="593"/>
    </row>
    <row r="343" spans="1:10" s="602" customFormat="1" ht="18" customHeight="1">
      <c r="A343" s="544"/>
      <c r="B343" s="539" t="s">
        <v>662</v>
      </c>
      <c r="C343" s="1246" t="s">
        <v>672</v>
      </c>
      <c r="D343" s="1247"/>
      <c r="E343" s="1247"/>
      <c r="F343" s="1247"/>
      <c r="G343" s="1247"/>
      <c r="H343" s="1248"/>
      <c r="I343" s="592"/>
      <c r="J343" s="593"/>
    </row>
    <row r="344" spans="1:10" s="602" customFormat="1" ht="18" customHeight="1">
      <c r="A344" s="544"/>
      <c r="B344" s="539" t="s">
        <v>40</v>
      </c>
      <c r="C344" s="1246" t="s">
        <v>673</v>
      </c>
      <c r="D344" s="1247"/>
      <c r="E344" s="1247"/>
      <c r="F344" s="1247"/>
      <c r="G344" s="1247"/>
      <c r="H344" s="1248"/>
      <c r="I344" s="592"/>
      <c r="J344" s="593"/>
    </row>
    <row r="345" spans="1:10" s="602" customFormat="1" ht="18" customHeight="1">
      <c r="A345" s="544"/>
      <c r="B345" s="539"/>
      <c r="C345" s="612"/>
      <c r="D345" s="539"/>
      <c r="E345" s="592"/>
      <c r="F345" s="592"/>
      <c r="G345" s="592"/>
      <c r="H345" s="592"/>
      <c r="I345" s="592"/>
      <c r="J345" s="593"/>
    </row>
    <row r="346" spans="1:10" s="602" customFormat="1" ht="18" customHeight="1">
      <c r="A346" s="544"/>
      <c r="B346" s="539"/>
      <c r="C346" s="612"/>
      <c r="D346" s="539"/>
      <c r="E346" s="592"/>
      <c r="F346" s="592"/>
      <c r="G346" s="592"/>
      <c r="H346" s="592"/>
      <c r="I346" s="592"/>
      <c r="J346" s="593"/>
    </row>
    <row r="347" spans="1:10" s="602" customFormat="1" ht="18" customHeight="1">
      <c r="A347" s="544"/>
      <c r="B347" s="539"/>
      <c r="C347" s="612"/>
      <c r="D347" s="539"/>
      <c r="E347" s="592"/>
      <c r="F347" s="592"/>
      <c r="G347" s="592"/>
      <c r="H347" s="592"/>
      <c r="I347" s="592"/>
      <c r="J347" s="593"/>
    </row>
    <row r="348" spans="1:10" s="602" customFormat="1" ht="18" customHeight="1">
      <c r="A348" s="594" t="s">
        <v>615</v>
      </c>
      <c r="B348" s="559"/>
      <c r="C348" s="615"/>
      <c r="D348" s="559"/>
      <c r="E348" s="575">
        <f>G348+I348</f>
        <v>158384.33333333334</v>
      </c>
      <c r="F348" s="575"/>
      <c r="G348" s="575">
        <f>SUM(G330:G335)</f>
        <v>0</v>
      </c>
      <c r="H348" s="575"/>
      <c r="I348" s="575">
        <f>SUM(I330:I335)</f>
        <v>158384.33333333334</v>
      </c>
      <c r="J348" s="616"/>
    </row>
    <row r="349" spans="1:10" s="602" customFormat="1" ht="18" customHeight="1">
      <c r="A349" s="636"/>
      <c r="C349" s="637"/>
      <c r="E349" s="638"/>
      <c r="F349" s="638"/>
      <c r="G349" s="638"/>
      <c r="H349" s="638"/>
      <c r="I349" s="638"/>
      <c r="J349" s="639"/>
    </row>
    <row r="350" spans="1:10" ht="18" customHeight="1">
      <c r="A350" s="527" t="s">
        <v>674</v>
      </c>
      <c r="B350" s="566"/>
      <c r="C350" s="599"/>
      <c r="D350" s="566"/>
      <c r="E350" s="600"/>
      <c r="F350" s="600"/>
      <c r="G350" s="600"/>
      <c r="H350" s="600"/>
      <c r="I350" s="600"/>
      <c r="J350" s="601" t="s">
        <v>567</v>
      </c>
    </row>
    <row r="351" spans="1:10" ht="18" customHeight="1">
      <c r="A351" s="1238" t="s">
        <v>675</v>
      </c>
      <c r="B351" s="1239"/>
      <c r="C351" s="1239"/>
      <c r="D351" s="1239"/>
      <c r="E351" s="1239"/>
      <c r="F351" s="1239"/>
      <c r="G351" s="1239"/>
      <c r="H351" s="1239"/>
      <c r="I351" s="1239"/>
      <c r="J351" s="1240"/>
    </row>
    <row r="352" spans="1:10" ht="18" customHeight="1">
      <c r="A352" s="603" t="s">
        <v>594</v>
      </c>
      <c r="B352" s="604">
        <f>E373</f>
        <v>1171235</v>
      </c>
      <c r="C352" s="605" t="s">
        <v>595</v>
      </c>
      <c r="D352" s="533"/>
      <c r="E352" s="606"/>
      <c r="F352" s="1241" t="s">
        <v>676</v>
      </c>
      <c r="G352" s="1242"/>
      <c r="H352" s="606"/>
      <c r="I352" s="640">
        <v>5</v>
      </c>
      <c r="J352" s="534" t="s">
        <v>677</v>
      </c>
    </row>
    <row r="353" spans="1:12" ht="18" customHeight="1">
      <c r="A353" s="1229" t="s">
        <v>471</v>
      </c>
      <c r="B353" s="1231" t="s">
        <v>472</v>
      </c>
      <c r="C353" s="1233" t="s">
        <v>473</v>
      </c>
      <c r="D353" s="1234" t="s">
        <v>363</v>
      </c>
      <c r="E353" s="1235" t="s">
        <v>474</v>
      </c>
      <c r="F353" s="1226" t="s">
        <v>475</v>
      </c>
      <c r="G353" s="1226"/>
      <c r="H353" s="1226" t="s">
        <v>476</v>
      </c>
      <c r="I353" s="1226"/>
      <c r="J353" s="1227" t="s">
        <v>598</v>
      </c>
    </row>
    <row r="354" spans="1:12" ht="18" customHeight="1">
      <c r="A354" s="1230"/>
      <c r="B354" s="1232"/>
      <c r="C354" s="1232"/>
      <c r="D354" s="1232"/>
      <c r="E354" s="1232"/>
      <c r="F354" s="575" t="s">
        <v>478</v>
      </c>
      <c r="G354" s="575" t="s">
        <v>479</v>
      </c>
      <c r="H354" s="575" t="s">
        <v>478</v>
      </c>
      <c r="I354" s="575" t="s">
        <v>479</v>
      </c>
      <c r="J354" s="1228"/>
    </row>
    <row r="355" spans="1:12" ht="18" customHeight="1">
      <c r="A355" s="576" t="s">
        <v>599</v>
      </c>
      <c r="B355" s="579" t="s">
        <v>167</v>
      </c>
      <c r="C355" s="641">
        <v>0.19</v>
      </c>
      <c r="D355" s="579" t="s">
        <v>41</v>
      </c>
      <c r="E355" s="609">
        <f>G355+I355</f>
        <v>45734</v>
      </c>
      <c r="F355" s="580">
        <f>단가표!C3</f>
        <v>240710</v>
      </c>
      <c r="G355" s="610">
        <f>TRUNC($C355*F355)</f>
        <v>45734</v>
      </c>
      <c r="H355" s="609"/>
      <c r="I355" s="609"/>
      <c r="J355" s="611"/>
    </row>
    <row r="356" spans="1:12" ht="18" customHeight="1">
      <c r="A356" s="544" t="s">
        <v>678</v>
      </c>
      <c r="B356" s="539" t="s">
        <v>167</v>
      </c>
      <c r="C356" s="642">
        <v>0.19</v>
      </c>
      <c r="D356" s="539" t="s">
        <v>41</v>
      </c>
      <c r="E356" s="592">
        <f>G356+I356</f>
        <v>42801</v>
      </c>
      <c r="F356" s="585"/>
      <c r="G356" s="592"/>
      <c r="H356" s="585">
        <f>단가표!$C$4</f>
        <v>225273</v>
      </c>
      <c r="I356" s="592">
        <f>TRUNC($C356*H356)</f>
        <v>42801</v>
      </c>
      <c r="J356" s="593"/>
    </row>
    <row r="357" spans="1:12" ht="18" customHeight="1">
      <c r="A357" s="544" t="s">
        <v>601</v>
      </c>
      <c r="B357" s="539" t="s">
        <v>167</v>
      </c>
      <c r="C357" s="612">
        <v>0</v>
      </c>
      <c r="D357" s="539" t="s">
        <v>41</v>
      </c>
      <c r="E357" s="592">
        <f>G357+I357</f>
        <v>0</v>
      </c>
      <c r="F357" s="585"/>
      <c r="G357" s="592"/>
      <c r="H357" s="585">
        <f>단가표!$C$5</f>
        <v>221506</v>
      </c>
      <c r="I357" s="592">
        <f>TRUNC($C357*H357)</f>
        <v>0</v>
      </c>
      <c r="J357" s="593"/>
    </row>
    <row r="358" spans="1:12" ht="18" customHeight="1">
      <c r="A358" s="544" t="s">
        <v>679</v>
      </c>
      <c r="B358" s="539" t="s">
        <v>167</v>
      </c>
      <c r="C358" s="642">
        <v>0.79</v>
      </c>
      <c r="D358" s="539" t="s">
        <v>41</v>
      </c>
      <c r="E358" s="592">
        <f>G358+I358</f>
        <v>134145</v>
      </c>
      <c r="F358" s="585"/>
      <c r="G358" s="613"/>
      <c r="H358" s="585">
        <f>단가표!$C$6</f>
        <v>169804</v>
      </c>
      <c r="I358" s="613">
        <f>TRUNC($C358*H358)</f>
        <v>134145</v>
      </c>
      <c r="J358" s="593"/>
    </row>
    <row r="359" spans="1:12" ht="18" customHeight="1">
      <c r="A359" s="544" t="s">
        <v>167</v>
      </c>
      <c r="B359" s="539"/>
      <c r="C359" s="539"/>
      <c r="D359" s="539"/>
      <c r="E359" s="539"/>
      <c r="F359" s="539"/>
      <c r="G359" s="539"/>
      <c r="H359" s="539"/>
      <c r="I359" s="539"/>
      <c r="J359" s="593"/>
    </row>
    <row r="360" spans="1:12" ht="18" customHeight="1">
      <c r="A360" s="544" t="s">
        <v>680</v>
      </c>
      <c r="B360" s="539"/>
      <c r="C360" s="614">
        <v>1.7999999999999998</v>
      </c>
      <c r="D360" s="539" t="s">
        <v>44</v>
      </c>
      <c r="E360" s="592">
        <f>G360+I360</f>
        <v>1029</v>
      </c>
      <c r="F360" s="592"/>
      <c r="G360" s="592"/>
      <c r="H360" s="592">
        <v>572</v>
      </c>
      <c r="I360" s="592">
        <f>ROUNDDOWN(H360*C360,0)</f>
        <v>1029</v>
      </c>
      <c r="J360" s="593"/>
    </row>
    <row r="361" spans="1:12" ht="18" customHeight="1">
      <c r="A361" s="544" t="s">
        <v>681</v>
      </c>
      <c r="B361" s="539"/>
      <c r="C361" s="614">
        <v>0.6</v>
      </c>
      <c r="D361" s="539" t="s">
        <v>44</v>
      </c>
      <c r="E361" s="592">
        <f>G361+I361</f>
        <v>918</v>
      </c>
      <c r="F361" s="592"/>
      <c r="G361" s="592"/>
      <c r="H361" s="592">
        <v>1530</v>
      </c>
      <c r="I361" s="592">
        <f>ROUNDDOWN(H361*C361,0)</f>
        <v>918</v>
      </c>
      <c r="J361" s="593"/>
    </row>
    <row r="362" spans="1:12" ht="18" customHeight="1">
      <c r="A362" s="544" t="s">
        <v>682</v>
      </c>
      <c r="B362" s="539"/>
      <c r="C362" s="614">
        <v>0.39600000000000002</v>
      </c>
      <c r="D362" s="539" t="s">
        <v>44</v>
      </c>
      <c r="E362" s="592">
        <f>G362+I362</f>
        <v>1148</v>
      </c>
      <c r="F362" s="592"/>
      <c r="G362" s="592"/>
      <c r="H362" s="592">
        <v>2900</v>
      </c>
      <c r="I362" s="592">
        <f>ROUNDDOWN(H362*C362,0)</f>
        <v>1148</v>
      </c>
      <c r="J362" s="593"/>
    </row>
    <row r="363" spans="1:12" ht="18" customHeight="1">
      <c r="A363" s="544" t="s">
        <v>683</v>
      </c>
      <c r="B363" s="539"/>
      <c r="C363" s="614">
        <v>0.6</v>
      </c>
      <c r="D363" s="539" t="s">
        <v>684</v>
      </c>
      <c r="E363" s="592">
        <f>G363+I363</f>
        <v>1800</v>
      </c>
      <c r="F363" s="592"/>
      <c r="G363" s="592"/>
      <c r="H363" s="592">
        <v>3000</v>
      </c>
      <c r="I363" s="592">
        <f>ROUNDDOWN(H363*C363,0)</f>
        <v>1800</v>
      </c>
      <c r="J363" s="593"/>
    </row>
    <row r="364" spans="1:12" ht="18" customHeight="1">
      <c r="A364" s="544" t="s">
        <v>685</v>
      </c>
      <c r="B364" s="539" t="s">
        <v>167</v>
      </c>
      <c r="C364" s="614">
        <v>1.7999999999999998</v>
      </c>
      <c r="D364" s="539" t="s">
        <v>272</v>
      </c>
      <c r="E364" s="592">
        <f>G364+I364</f>
        <v>496</v>
      </c>
      <c r="F364" s="592"/>
      <c r="G364" s="592"/>
      <c r="H364" s="592">
        <v>276</v>
      </c>
      <c r="I364" s="592">
        <f>ROUNDDOWN(H364*C364,0)</f>
        <v>496</v>
      </c>
      <c r="J364" s="593"/>
    </row>
    <row r="365" spans="1:12" ht="18" customHeight="1">
      <c r="A365" s="544"/>
      <c r="B365" s="539"/>
      <c r="C365" s="612"/>
      <c r="D365" s="539"/>
      <c r="E365" s="592"/>
      <c r="F365" s="592"/>
      <c r="G365" s="592"/>
      <c r="H365" s="612">
        <v>0</v>
      </c>
      <c r="I365" s="592">
        <v>0</v>
      </c>
      <c r="J365" s="593"/>
    </row>
    <row r="366" spans="1:12" ht="18" customHeight="1">
      <c r="A366" s="544" t="s">
        <v>686</v>
      </c>
      <c r="B366" s="539"/>
      <c r="C366" s="612">
        <v>0.33</v>
      </c>
      <c r="D366" s="539" t="s">
        <v>45</v>
      </c>
      <c r="E366" s="592">
        <f>G366+I366</f>
        <v>199</v>
      </c>
      <c r="F366" s="592"/>
      <c r="G366" s="592"/>
      <c r="H366" s="592">
        <v>60512</v>
      </c>
      <c r="I366" s="592">
        <f>ROUNDDOWN(H366*(C366/100),0)</f>
        <v>199</v>
      </c>
      <c r="J366" s="593"/>
    </row>
    <row r="367" spans="1:12" ht="18" customHeight="1">
      <c r="A367" s="544"/>
      <c r="B367" s="539"/>
      <c r="C367" s="592"/>
      <c r="D367" s="539"/>
      <c r="E367" s="592"/>
      <c r="F367" s="592"/>
      <c r="G367" s="592"/>
      <c r="H367" s="592"/>
      <c r="I367" s="592"/>
      <c r="J367" s="593"/>
    </row>
    <row r="368" spans="1:12" ht="18" customHeight="1">
      <c r="A368" s="643" t="s">
        <v>687</v>
      </c>
      <c r="B368" s="644"/>
      <c r="C368" s="645"/>
      <c r="D368" s="539"/>
      <c r="E368" s="592"/>
      <c r="F368" s="592"/>
      <c r="G368" s="592"/>
      <c r="H368" s="592"/>
      <c r="I368" s="592"/>
      <c r="J368" s="593"/>
      <c r="K368" s="646"/>
      <c r="L368" s="647"/>
    </row>
    <row r="369" spans="1:13" ht="18" customHeight="1">
      <c r="A369" s="544" t="s">
        <v>688</v>
      </c>
      <c r="B369" s="539"/>
      <c r="C369" s="614">
        <v>1</v>
      </c>
      <c r="D369" s="539" t="s">
        <v>41</v>
      </c>
      <c r="E369" s="592">
        <f>G369+I369</f>
        <v>358273</v>
      </c>
      <c r="F369" s="592">
        <f>단가표!C9</f>
        <v>358273</v>
      </c>
      <c r="G369" s="592">
        <f>F369*C369</f>
        <v>358273</v>
      </c>
      <c r="H369" s="592">
        <v>0</v>
      </c>
      <c r="I369" s="592"/>
      <c r="J369" s="593"/>
      <c r="K369" s="646"/>
      <c r="L369" s="647"/>
    </row>
    <row r="370" spans="1:13" ht="18" customHeight="1">
      <c r="A370" s="544" t="s">
        <v>689</v>
      </c>
      <c r="B370" s="539"/>
      <c r="C370" s="614">
        <v>2</v>
      </c>
      <c r="D370" s="539" t="s">
        <v>41</v>
      </c>
      <c r="E370" s="592">
        <f>G370+I370</f>
        <v>568092</v>
      </c>
      <c r="F370" s="592">
        <f>단가표!C10</f>
        <v>284046</v>
      </c>
      <c r="G370" s="592">
        <f>F370*C370</f>
        <v>568092</v>
      </c>
      <c r="H370" s="592">
        <v>0</v>
      </c>
      <c r="I370" s="592"/>
      <c r="J370" s="593"/>
      <c r="K370" s="646"/>
      <c r="L370" s="647"/>
    </row>
    <row r="371" spans="1:13" ht="18" customHeight="1">
      <c r="A371" s="544" t="s">
        <v>43</v>
      </c>
      <c r="B371" s="539"/>
      <c r="C371" s="612">
        <v>1</v>
      </c>
      <c r="D371" s="539" t="s">
        <v>127</v>
      </c>
      <c r="E371" s="592">
        <f>G371+I371</f>
        <v>16600</v>
      </c>
      <c r="F371" s="592"/>
      <c r="G371" s="592"/>
      <c r="H371" s="612">
        <v>16600</v>
      </c>
      <c r="I371" s="592">
        <f>C371*H371</f>
        <v>16600</v>
      </c>
      <c r="J371" s="593" t="s">
        <v>690</v>
      </c>
    </row>
    <row r="372" spans="1:13" ht="18" customHeight="1">
      <c r="A372" s="544"/>
      <c r="B372" s="539"/>
      <c r="C372" s="612"/>
      <c r="D372" s="539"/>
      <c r="E372" s="592"/>
      <c r="F372" s="592"/>
      <c r="G372" s="592"/>
      <c r="H372" s="592"/>
      <c r="I372" s="592"/>
      <c r="J372" s="593"/>
    </row>
    <row r="373" spans="1:13" ht="18" customHeight="1">
      <c r="A373" s="594" t="s">
        <v>615</v>
      </c>
      <c r="B373" s="559"/>
      <c r="C373" s="615"/>
      <c r="D373" s="559"/>
      <c r="E373" s="575">
        <f>G373+I373</f>
        <v>1171235</v>
      </c>
      <c r="F373" s="575"/>
      <c r="G373" s="575">
        <f>SUM(G355:G372)</f>
        <v>972099</v>
      </c>
      <c r="H373" s="575"/>
      <c r="I373" s="575">
        <f>SUM(I355:I372)</f>
        <v>199136</v>
      </c>
      <c r="J373" s="616"/>
    </row>
    <row r="375" spans="1:13" ht="19.5">
      <c r="A375" s="1236" t="s">
        <v>691</v>
      </c>
      <c r="B375" s="1237"/>
      <c r="C375" s="648"/>
      <c r="D375" s="649"/>
      <c r="E375" s="650"/>
      <c r="F375" s="651"/>
      <c r="G375" s="652"/>
      <c r="H375" s="652"/>
      <c r="I375" s="652"/>
      <c r="J375" s="651"/>
      <c r="K375" s="653"/>
      <c r="L375" s="653"/>
      <c r="M375" s="654"/>
    </row>
    <row r="376" spans="1:13" ht="19.5">
      <c r="A376" s="655" t="s">
        <v>692</v>
      </c>
      <c r="B376" s="656" t="s">
        <v>693</v>
      </c>
      <c r="C376" s="657">
        <v>0.2</v>
      </c>
      <c r="D376" s="657" t="s">
        <v>694</v>
      </c>
      <c r="E376" s="657"/>
      <c r="F376" s="658">
        <f>H376+J376+L376</f>
        <v>800</v>
      </c>
      <c r="G376" s="658"/>
      <c r="H376" s="658"/>
      <c r="I376" s="659">
        <v>4000</v>
      </c>
      <c r="J376" s="660">
        <f>ROUNDDOWN(I376*C376,0)</f>
        <v>800</v>
      </c>
      <c r="K376" s="661"/>
      <c r="L376" s="661"/>
      <c r="M376" s="662"/>
    </row>
    <row r="377" spans="1:13" ht="19.5">
      <c r="A377" s="655" t="s">
        <v>695</v>
      </c>
      <c r="B377" s="656" t="s">
        <v>696</v>
      </c>
      <c r="C377" s="657">
        <v>0.1</v>
      </c>
      <c r="D377" s="657" t="s">
        <v>694</v>
      </c>
      <c r="E377" s="663"/>
      <c r="F377" s="663">
        <f>H377+J377+L377</f>
        <v>2300</v>
      </c>
      <c r="G377" s="663"/>
      <c r="H377" s="663"/>
      <c r="I377" s="659">
        <v>23000</v>
      </c>
      <c r="J377" s="660">
        <f>ROUNDDOWN(I377*C377,0)</f>
        <v>2300</v>
      </c>
      <c r="K377" s="664"/>
      <c r="L377" s="664"/>
      <c r="M377" s="662"/>
    </row>
    <row r="378" spans="1:13" ht="19.5">
      <c r="A378" s="655" t="s">
        <v>697</v>
      </c>
      <c r="B378" s="656" t="s">
        <v>698</v>
      </c>
      <c r="C378" s="657">
        <v>0.3</v>
      </c>
      <c r="D378" s="657" t="s">
        <v>44</v>
      </c>
      <c r="E378" s="663"/>
      <c r="F378" s="663">
        <f>H378+J378+L378</f>
        <v>13500</v>
      </c>
      <c r="G378" s="663"/>
      <c r="H378" s="663"/>
      <c r="I378" s="659">
        <v>45000</v>
      </c>
      <c r="J378" s="660">
        <f>ROUNDDOWN(I378*C378,0)</f>
        <v>13500</v>
      </c>
      <c r="K378" s="664"/>
      <c r="L378" s="664"/>
      <c r="M378" s="662"/>
    </row>
    <row r="379" spans="1:13" ht="19.5">
      <c r="A379" s="665" t="s">
        <v>37</v>
      </c>
      <c r="B379" s="666"/>
      <c r="C379" s="667"/>
      <c r="D379" s="667"/>
      <c r="E379" s="668"/>
      <c r="F379" s="669">
        <f>H379+J379+L379</f>
        <v>16600</v>
      </c>
      <c r="G379" s="668"/>
      <c r="H379" s="668"/>
      <c r="I379" s="668"/>
      <c r="J379" s="670">
        <f>SUM(J376:J378)</f>
        <v>16600</v>
      </c>
      <c r="K379" s="664"/>
      <c r="L379" s="664"/>
      <c r="M379" s="662"/>
    </row>
    <row r="380" spans="1:13" ht="19.5" customHeight="1"/>
    <row r="381" spans="1:13" ht="19.5" customHeight="1">
      <c r="A381" s="617" t="s">
        <v>699</v>
      </c>
      <c r="B381" s="566"/>
      <c r="C381" s="599"/>
      <c r="D381" s="566"/>
      <c r="E381" s="600"/>
      <c r="F381" s="600"/>
      <c r="G381" s="600"/>
      <c r="H381" s="600"/>
      <c r="I381" s="600"/>
      <c r="J381" s="601" t="s">
        <v>567</v>
      </c>
    </row>
    <row r="382" spans="1:13" ht="19.5" customHeight="1">
      <c r="A382" s="1238" t="s">
        <v>700</v>
      </c>
      <c r="B382" s="1239"/>
      <c r="C382" s="1239"/>
      <c r="D382" s="1239"/>
      <c r="E382" s="1239"/>
      <c r="F382" s="1239"/>
      <c r="G382" s="1239"/>
      <c r="H382" s="1239"/>
      <c r="I382" s="1239"/>
      <c r="J382" s="1240"/>
    </row>
    <row r="383" spans="1:13" ht="19.5" customHeight="1">
      <c r="A383" s="603" t="s">
        <v>594</v>
      </c>
      <c r="B383" s="604">
        <f>E404</f>
        <v>1530453.1</v>
      </c>
      <c r="C383" s="605" t="s">
        <v>595</v>
      </c>
      <c r="D383" s="533"/>
      <c r="E383" s="606"/>
      <c r="F383" s="1241" t="s">
        <v>634</v>
      </c>
      <c r="G383" s="1242"/>
      <c r="H383" s="606"/>
      <c r="I383" s="607">
        <v>1</v>
      </c>
      <c r="J383" s="534" t="s">
        <v>635</v>
      </c>
    </row>
    <row r="384" spans="1:13" ht="19.5" customHeight="1">
      <c r="A384" s="1229" t="s">
        <v>471</v>
      </c>
      <c r="B384" s="1231" t="s">
        <v>472</v>
      </c>
      <c r="C384" s="1233" t="s">
        <v>473</v>
      </c>
      <c r="D384" s="1234" t="s">
        <v>363</v>
      </c>
      <c r="E384" s="1235" t="s">
        <v>474</v>
      </c>
      <c r="F384" s="1226" t="s">
        <v>475</v>
      </c>
      <c r="G384" s="1226"/>
      <c r="H384" s="1226" t="s">
        <v>476</v>
      </c>
      <c r="I384" s="1226"/>
      <c r="J384" s="1227" t="s">
        <v>598</v>
      </c>
    </row>
    <row r="385" spans="1:14" ht="19.5" customHeight="1">
      <c r="A385" s="1230"/>
      <c r="B385" s="1232"/>
      <c r="C385" s="1232"/>
      <c r="D385" s="1232"/>
      <c r="E385" s="1232"/>
      <c r="F385" s="575" t="s">
        <v>478</v>
      </c>
      <c r="G385" s="575" t="s">
        <v>479</v>
      </c>
      <c r="H385" s="575" t="s">
        <v>478</v>
      </c>
      <c r="I385" s="575" t="s">
        <v>479</v>
      </c>
      <c r="J385" s="1228"/>
      <c r="N385" s="393">
        <v>1</v>
      </c>
    </row>
    <row r="386" spans="1:14" ht="19.5" customHeight="1">
      <c r="A386" s="591" t="s">
        <v>701</v>
      </c>
      <c r="B386" s="539" t="s">
        <v>545</v>
      </c>
      <c r="C386" s="612">
        <v>0.5</v>
      </c>
      <c r="D386" s="539" t="s">
        <v>41</v>
      </c>
      <c r="E386" s="592">
        <f>G386+I386</f>
        <v>183827</v>
      </c>
      <c r="F386" s="592">
        <f>367654*N385</f>
        <v>367654</v>
      </c>
      <c r="G386" s="592">
        <f t="shared" ref="G386:G391" si="12">F386*C386</f>
        <v>183827</v>
      </c>
      <c r="H386" s="612"/>
      <c r="I386" s="592"/>
      <c r="J386" s="593"/>
    </row>
    <row r="387" spans="1:14" ht="19.5" customHeight="1">
      <c r="A387" s="591" t="s">
        <v>702</v>
      </c>
      <c r="B387" s="539" t="s">
        <v>545</v>
      </c>
      <c r="C387" s="612">
        <v>0.5</v>
      </c>
      <c r="D387" s="539" t="s">
        <v>41</v>
      </c>
      <c r="E387" s="592">
        <f>G387+I387</f>
        <v>140916.5</v>
      </c>
      <c r="F387" s="592">
        <f>281833*N385</f>
        <v>281833</v>
      </c>
      <c r="G387" s="592">
        <f t="shared" si="12"/>
        <v>140916.5</v>
      </c>
      <c r="H387" s="612"/>
      <c r="I387" s="592"/>
      <c r="J387" s="593"/>
    </row>
    <row r="388" spans="1:14" ht="19.5" customHeight="1">
      <c r="A388" s="591" t="s">
        <v>703</v>
      </c>
      <c r="B388" s="539"/>
      <c r="C388" s="612">
        <v>1.5</v>
      </c>
      <c r="D388" s="539" t="s">
        <v>41</v>
      </c>
      <c r="E388" s="592">
        <f>G388+I388</f>
        <v>336091.5</v>
      </c>
      <c r="F388" s="592">
        <f>224061*N385</f>
        <v>224061</v>
      </c>
      <c r="G388" s="592">
        <f t="shared" si="12"/>
        <v>336091.5</v>
      </c>
      <c r="H388" s="612"/>
      <c r="I388" s="592"/>
      <c r="J388" s="593"/>
    </row>
    <row r="389" spans="1:14" ht="19.5" customHeight="1">
      <c r="A389" s="591" t="s">
        <v>704</v>
      </c>
      <c r="B389" s="539"/>
      <c r="C389" s="612">
        <v>1</v>
      </c>
      <c r="D389" s="539" t="s">
        <v>41</v>
      </c>
      <c r="E389" s="592">
        <f>G389+I389</f>
        <v>207080</v>
      </c>
      <c r="F389" s="592">
        <f>207080*N385</f>
        <v>207080</v>
      </c>
      <c r="G389" s="592">
        <f t="shared" si="12"/>
        <v>207080</v>
      </c>
      <c r="H389" s="612"/>
      <c r="I389" s="592"/>
      <c r="J389" s="593"/>
    </row>
    <row r="390" spans="1:14" ht="19.5" customHeight="1">
      <c r="A390" s="591" t="s">
        <v>705</v>
      </c>
      <c r="B390" s="539"/>
      <c r="C390" s="612">
        <v>2</v>
      </c>
      <c r="D390" s="539" t="s">
        <v>41</v>
      </c>
      <c r="E390" s="592">
        <f>G390+I390</f>
        <v>397804</v>
      </c>
      <c r="F390" s="592">
        <f>198902*N385</f>
        <v>198902</v>
      </c>
      <c r="G390" s="592">
        <f t="shared" si="12"/>
        <v>397804</v>
      </c>
      <c r="H390" s="612"/>
      <c r="I390" s="592"/>
      <c r="J390" s="593"/>
    </row>
    <row r="391" spans="1:14" ht="19.5" customHeight="1">
      <c r="A391" s="591" t="s">
        <v>706</v>
      </c>
      <c r="B391" s="539"/>
      <c r="C391" s="612">
        <v>1</v>
      </c>
      <c r="D391" s="539" t="s">
        <v>41</v>
      </c>
      <c r="E391" s="592">
        <f t="shared" ref="E391:E399" si="13">G391+I391</f>
        <v>169477</v>
      </c>
      <c r="F391" s="592">
        <f>169477*N385</f>
        <v>169477</v>
      </c>
      <c r="G391" s="592">
        <f t="shared" si="12"/>
        <v>169477</v>
      </c>
      <c r="H391" s="612"/>
      <c r="I391" s="592"/>
      <c r="J391" s="593"/>
    </row>
    <row r="392" spans="1:14" ht="19.5" customHeight="1">
      <c r="A392" s="591" t="s">
        <v>707</v>
      </c>
      <c r="B392" s="539" t="s">
        <v>708</v>
      </c>
      <c r="C392" s="612">
        <v>1</v>
      </c>
      <c r="D392" s="539" t="s">
        <v>489</v>
      </c>
      <c r="E392" s="592">
        <f t="shared" si="13"/>
        <v>5000</v>
      </c>
      <c r="F392" s="592"/>
      <c r="G392" s="592"/>
      <c r="H392" s="671">
        <f>5000*N385</f>
        <v>5000</v>
      </c>
      <c r="I392" s="592">
        <f t="shared" ref="I392:I397" si="14">H392*C392</f>
        <v>5000</v>
      </c>
      <c r="J392" s="593"/>
    </row>
    <row r="393" spans="1:14" ht="19.5" customHeight="1">
      <c r="A393" s="591" t="s">
        <v>709</v>
      </c>
      <c r="B393" s="539" t="s">
        <v>545</v>
      </c>
      <c r="C393" s="612">
        <v>3.5</v>
      </c>
      <c r="D393" s="539" t="s">
        <v>44</v>
      </c>
      <c r="E393" s="592">
        <f t="shared" si="13"/>
        <v>350</v>
      </c>
      <c r="F393" s="592"/>
      <c r="G393" s="592"/>
      <c r="H393" s="671">
        <f>100*N385</f>
        <v>100</v>
      </c>
      <c r="I393" s="592">
        <f t="shared" si="14"/>
        <v>350</v>
      </c>
      <c r="J393" s="593"/>
    </row>
    <row r="394" spans="1:14" ht="19.5" customHeight="1">
      <c r="A394" s="591" t="s">
        <v>710</v>
      </c>
      <c r="B394" s="539" t="s">
        <v>711</v>
      </c>
      <c r="C394" s="612">
        <v>1</v>
      </c>
      <c r="D394" s="539" t="s">
        <v>44</v>
      </c>
      <c r="E394" s="592">
        <f t="shared" si="13"/>
        <v>600</v>
      </c>
      <c r="F394" s="592"/>
      <c r="G394" s="592"/>
      <c r="H394" s="671">
        <f>600*N385</f>
        <v>600</v>
      </c>
      <c r="I394" s="592">
        <f t="shared" si="14"/>
        <v>600</v>
      </c>
      <c r="J394" s="593"/>
    </row>
    <row r="395" spans="1:14" ht="19.5" customHeight="1">
      <c r="A395" s="591" t="s">
        <v>712</v>
      </c>
      <c r="B395" s="539"/>
      <c r="C395" s="612">
        <v>1</v>
      </c>
      <c r="D395" s="539" t="s">
        <v>272</v>
      </c>
      <c r="E395" s="592">
        <f t="shared" si="13"/>
        <v>100</v>
      </c>
      <c r="F395" s="592"/>
      <c r="G395" s="592"/>
      <c r="H395" s="671">
        <f>100*N385</f>
        <v>100</v>
      </c>
      <c r="I395" s="592">
        <f t="shared" si="14"/>
        <v>100</v>
      </c>
      <c r="J395" s="593"/>
    </row>
    <row r="396" spans="1:14" ht="19.5" customHeight="1">
      <c r="A396" s="591" t="s">
        <v>713</v>
      </c>
      <c r="B396" s="539"/>
      <c r="C396" s="612">
        <v>10</v>
      </c>
      <c r="D396" s="539" t="s">
        <v>272</v>
      </c>
      <c r="E396" s="592">
        <f t="shared" si="13"/>
        <v>1000</v>
      </c>
      <c r="F396" s="592"/>
      <c r="G396" s="592"/>
      <c r="H396" s="671">
        <f>100*N385</f>
        <v>100</v>
      </c>
      <c r="I396" s="592">
        <f t="shared" si="14"/>
        <v>1000</v>
      </c>
      <c r="J396" s="593"/>
    </row>
    <row r="397" spans="1:14" ht="19.5" customHeight="1">
      <c r="A397" s="591" t="s">
        <v>714</v>
      </c>
      <c r="B397" s="539" t="s">
        <v>715</v>
      </c>
      <c r="C397" s="612">
        <v>0.2</v>
      </c>
      <c r="D397" s="539" t="s">
        <v>44</v>
      </c>
      <c r="E397" s="592">
        <f t="shared" si="13"/>
        <v>20</v>
      </c>
      <c r="F397" s="592"/>
      <c r="G397" s="592"/>
      <c r="H397" s="671">
        <f>100*N385</f>
        <v>100</v>
      </c>
      <c r="I397" s="592">
        <f t="shared" si="14"/>
        <v>20</v>
      </c>
      <c r="J397" s="593"/>
    </row>
    <row r="398" spans="1:14" ht="19.5" customHeight="1">
      <c r="A398" s="591" t="s">
        <v>716</v>
      </c>
      <c r="B398" s="539" t="s">
        <v>717</v>
      </c>
      <c r="C398" s="612">
        <v>0.05</v>
      </c>
      <c r="D398" s="539"/>
      <c r="E398" s="592">
        <f t="shared" si="13"/>
        <v>353.5</v>
      </c>
      <c r="F398" s="592"/>
      <c r="G398" s="592"/>
      <c r="H398" s="671"/>
      <c r="I398" s="592">
        <f>SUM(I392:I397)*C398</f>
        <v>353.5</v>
      </c>
      <c r="J398" s="593"/>
    </row>
    <row r="399" spans="1:14" ht="19.5" customHeight="1">
      <c r="A399" s="591" t="s">
        <v>718</v>
      </c>
      <c r="B399" s="539" t="s">
        <v>719</v>
      </c>
      <c r="C399" s="612">
        <v>0.8</v>
      </c>
      <c r="D399" s="539" t="s">
        <v>45</v>
      </c>
      <c r="E399" s="592">
        <f t="shared" si="13"/>
        <v>87833.600000000006</v>
      </c>
      <c r="F399" s="592"/>
      <c r="G399" s="592"/>
      <c r="H399" s="671">
        <f>109792*N385</f>
        <v>109792</v>
      </c>
      <c r="I399" s="592">
        <f>H399*C399</f>
        <v>87833.600000000006</v>
      </c>
      <c r="J399" s="593"/>
    </row>
    <row r="400" spans="1:14" ht="19.5" customHeight="1">
      <c r="A400" s="544"/>
      <c r="B400" s="539"/>
      <c r="C400" s="612"/>
      <c r="D400" s="539"/>
      <c r="E400" s="592"/>
      <c r="F400" s="592"/>
      <c r="G400" s="592"/>
      <c r="H400" s="612"/>
      <c r="I400" s="592"/>
      <c r="J400" s="593"/>
    </row>
    <row r="401" spans="1:10" ht="19.5" customHeight="1">
      <c r="A401" s="544"/>
      <c r="B401" s="539"/>
      <c r="C401" s="612"/>
      <c r="D401" s="539"/>
      <c r="E401" s="592"/>
      <c r="F401" s="592"/>
      <c r="G401" s="592"/>
      <c r="H401" s="592"/>
      <c r="I401" s="592"/>
      <c r="J401" s="593"/>
    </row>
    <row r="402" spans="1:10" ht="19.5" customHeight="1">
      <c r="A402" s="544"/>
      <c r="B402" s="539"/>
      <c r="C402" s="612"/>
      <c r="D402" s="539"/>
      <c r="E402" s="592"/>
      <c r="F402" s="592"/>
      <c r="G402" s="592"/>
      <c r="H402" s="592"/>
      <c r="I402" s="592"/>
      <c r="J402" s="593"/>
    </row>
    <row r="403" spans="1:10" ht="19.5" customHeight="1">
      <c r="A403" s="544"/>
      <c r="B403" s="539"/>
      <c r="C403" s="612"/>
      <c r="D403" s="539"/>
      <c r="E403" s="592"/>
      <c r="F403" s="592"/>
      <c r="G403" s="592"/>
      <c r="H403" s="592"/>
      <c r="I403" s="592"/>
      <c r="J403" s="593"/>
    </row>
    <row r="404" spans="1:10" ht="19.5" customHeight="1">
      <c r="A404" s="594" t="s">
        <v>615</v>
      </c>
      <c r="B404" s="559"/>
      <c r="C404" s="615"/>
      <c r="D404" s="559"/>
      <c r="E404" s="575">
        <f>G404+I404</f>
        <v>1530453.1</v>
      </c>
      <c r="F404" s="575"/>
      <c r="G404" s="575">
        <f>SUM(G386:G391)</f>
        <v>1435196</v>
      </c>
      <c r="H404" s="575"/>
      <c r="I404" s="575">
        <f>SUM(I386:I399)</f>
        <v>95257.1</v>
      </c>
      <c r="J404" s="616"/>
    </row>
    <row r="405" spans="1:10" ht="19.5" customHeight="1"/>
    <row r="406" spans="1:10" ht="19.5" customHeight="1"/>
    <row r="407" spans="1:10" ht="19.5" customHeight="1"/>
    <row r="408" spans="1:10" ht="19.5" customHeight="1"/>
    <row r="409" spans="1:10" ht="19.5" customHeight="1"/>
    <row r="410" spans="1:10" ht="19.5" customHeight="1"/>
    <row r="411" spans="1:10" ht="19.5" customHeight="1"/>
    <row r="412" spans="1:10" ht="19.5" customHeight="1"/>
    <row r="413" spans="1:10" ht="19.5" customHeight="1"/>
    <row r="414" spans="1:10" ht="19.5" customHeight="1"/>
    <row r="415" spans="1:10" ht="19.5" customHeight="1"/>
    <row r="416" spans="1:10" ht="19.5" customHeight="1"/>
    <row r="417" ht="19.5" customHeight="1"/>
    <row r="418" ht="19.5" customHeight="1"/>
    <row r="419" ht="19.5" customHeight="1"/>
    <row r="420" ht="19.5" customHeight="1"/>
    <row r="421" ht="19.5" customHeight="1"/>
  </sheetData>
  <mergeCells count="163">
    <mergeCell ref="A2:J2"/>
    <mergeCell ref="A4:A5"/>
    <mergeCell ref="B4:B5"/>
    <mergeCell ref="C4:C5"/>
    <mergeCell ref="D4:D5"/>
    <mergeCell ref="E4:E5"/>
    <mergeCell ref="F4:G4"/>
    <mergeCell ref="H4:I4"/>
    <mergeCell ref="J4:J5"/>
    <mergeCell ref="A26:J26"/>
    <mergeCell ref="F27:G27"/>
    <mergeCell ref="A28:A29"/>
    <mergeCell ref="B28:B29"/>
    <mergeCell ref="C28:C29"/>
    <mergeCell ref="D28:D29"/>
    <mergeCell ref="E28:E29"/>
    <mergeCell ref="F28:G28"/>
    <mergeCell ref="H28:I28"/>
    <mergeCell ref="J28:J29"/>
    <mergeCell ref="A51:J51"/>
    <mergeCell ref="F52:G52"/>
    <mergeCell ref="A53:A54"/>
    <mergeCell ref="B53:B54"/>
    <mergeCell ref="C53:C54"/>
    <mergeCell ref="D53:D54"/>
    <mergeCell ref="E53:E54"/>
    <mergeCell ref="F53:G53"/>
    <mergeCell ref="H53:I53"/>
    <mergeCell ref="J53:J54"/>
    <mergeCell ref="A76:J76"/>
    <mergeCell ref="F77:G77"/>
    <mergeCell ref="A78:A79"/>
    <mergeCell ref="B78:B79"/>
    <mergeCell ref="C78:C79"/>
    <mergeCell ref="D78:D79"/>
    <mergeCell ref="E78:E79"/>
    <mergeCell ref="F78:G78"/>
    <mergeCell ref="H78:I78"/>
    <mergeCell ref="J78:J79"/>
    <mergeCell ref="A101:J101"/>
    <mergeCell ref="F102:G102"/>
    <mergeCell ref="A103:A104"/>
    <mergeCell ref="B103:B104"/>
    <mergeCell ref="C103:C104"/>
    <mergeCell ref="D103:D104"/>
    <mergeCell ref="E103:E104"/>
    <mergeCell ref="F103:G103"/>
    <mergeCell ref="H103:I103"/>
    <mergeCell ref="J103:J104"/>
    <mergeCell ref="A126:J126"/>
    <mergeCell ref="F127:G127"/>
    <mergeCell ref="A128:A129"/>
    <mergeCell ref="B128:B129"/>
    <mergeCell ref="C128:C129"/>
    <mergeCell ref="D128:D129"/>
    <mergeCell ref="E128:E129"/>
    <mergeCell ref="F128:G128"/>
    <mergeCell ref="H128:I128"/>
    <mergeCell ref="J128:J129"/>
    <mergeCell ref="A151:J151"/>
    <mergeCell ref="F152:G152"/>
    <mergeCell ref="A153:A154"/>
    <mergeCell ref="B153:B154"/>
    <mergeCell ref="C153:C154"/>
    <mergeCell ref="D153:D154"/>
    <mergeCell ref="E153:E154"/>
    <mergeCell ref="F153:G153"/>
    <mergeCell ref="H153:I153"/>
    <mergeCell ref="J153:J154"/>
    <mergeCell ref="A176:J176"/>
    <mergeCell ref="F177:G177"/>
    <mergeCell ref="A178:A179"/>
    <mergeCell ref="B178:B179"/>
    <mergeCell ref="C178:C179"/>
    <mergeCell ref="D178:D179"/>
    <mergeCell ref="E178:E179"/>
    <mergeCell ref="F178:G178"/>
    <mergeCell ref="H178:I178"/>
    <mergeCell ref="J178:J179"/>
    <mergeCell ref="A201:J201"/>
    <mergeCell ref="F202:G202"/>
    <mergeCell ref="A203:A204"/>
    <mergeCell ref="B203:B204"/>
    <mergeCell ref="C203:C204"/>
    <mergeCell ref="D203:D204"/>
    <mergeCell ref="E203:E204"/>
    <mergeCell ref="F203:G203"/>
    <mergeCell ref="H203:I203"/>
    <mergeCell ref="J203:J204"/>
    <mergeCell ref="A226:J226"/>
    <mergeCell ref="F227:G227"/>
    <mergeCell ref="A228:A229"/>
    <mergeCell ref="B228:B229"/>
    <mergeCell ref="C228:C229"/>
    <mergeCell ref="D228:D229"/>
    <mergeCell ref="E228:E229"/>
    <mergeCell ref="F228:G228"/>
    <mergeCell ref="H228:I228"/>
    <mergeCell ref="J228:J229"/>
    <mergeCell ref="A251:J251"/>
    <mergeCell ref="F252:G252"/>
    <mergeCell ref="A253:A254"/>
    <mergeCell ref="B253:B254"/>
    <mergeCell ref="C253:C254"/>
    <mergeCell ref="D253:D254"/>
    <mergeCell ref="E253:E254"/>
    <mergeCell ref="F253:G253"/>
    <mergeCell ref="H253:I253"/>
    <mergeCell ref="J253:J254"/>
    <mergeCell ref="A276:J276"/>
    <mergeCell ref="F277:G277"/>
    <mergeCell ref="A278:A279"/>
    <mergeCell ref="B278:B279"/>
    <mergeCell ref="C278:C279"/>
    <mergeCell ref="D278:D279"/>
    <mergeCell ref="E278:E279"/>
    <mergeCell ref="F278:G278"/>
    <mergeCell ref="H278:I278"/>
    <mergeCell ref="J278:J279"/>
    <mergeCell ref="A301:J301"/>
    <mergeCell ref="F302:G302"/>
    <mergeCell ref="A303:A304"/>
    <mergeCell ref="B303:B304"/>
    <mergeCell ref="C303:C304"/>
    <mergeCell ref="D303:D304"/>
    <mergeCell ref="E303:E304"/>
    <mergeCell ref="F303:G303"/>
    <mergeCell ref="H303:I303"/>
    <mergeCell ref="J303:J304"/>
    <mergeCell ref="A326:J326"/>
    <mergeCell ref="F327:G327"/>
    <mergeCell ref="A328:A329"/>
    <mergeCell ref="B328:B329"/>
    <mergeCell ref="C328:C329"/>
    <mergeCell ref="D328:D329"/>
    <mergeCell ref="E328:E329"/>
    <mergeCell ref="F328:G328"/>
    <mergeCell ref="H328:I328"/>
    <mergeCell ref="J328:J329"/>
    <mergeCell ref="E339:G339"/>
    <mergeCell ref="C343:H343"/>
    <mergeCell ref="C344:H344"/>
    <mergeCell ref="A351:J351"/>
    <mergeCell ref="F352:G352"/>
    <mergeCell ref="A353:A354"/>
    <mergeCell ref="B353:B354"/>
    <mergeCell ref="C353:C354"/>
    <mergeCell ref="D353:D354"/>
    <mergeCell ref="E353:E354"/>
    <mergeCell ref="H384:I384"/>
    <mergeCell ref="J384:J385"/>
    <mergeCell ref="A384:A385"/>
    <mergeCell ref="B384:B385"/>
    <mergeCell ref="C384:C385"/>
    <mergeCell ref="D384:D385"/>
    <mergeCell ref="E384:E385"/>
    <mergeCell ref="F384:G384"/>
    <mergeCell ref="F353:G353"/>
    <mergeCell ref="H353:I353"/>
    <mergeCell ref="J353:J354"/>
    <mergeCell ref="A375:B375"/>
    <mergeCell ref="A382:J382"/>
    <mergeCell ref="F383:G383"/>
  </mergeCells>
  <phoneticPr fontId="9" type="noConversion"/>
  <pageMargins left="0.78" right="0.33" top="1.07" bottom="1.22" header="0.5" footer="0.5"/>
  <pageSetup paperSize="9" scale="78" orientation="landscape" r:id="rId1"/>
  <headerFooter alignWithMargins="0"/>
  <rowBreaks count="14" manualBreakCount="14">
    <brk id="24" max="10" man="1"/>
    <brk id="49" max="16383" man="1"/>
    <brk id="74" max="16383" man="1"/>
    <brk id="99" max="16383" man="1"/>
    <brk id="124" max="16383" man="1"/>
    <brk id="149" max="16383" man="1"/>
    <brk id="174" max="16383" man="1"/>
    <brk id="199" max="16383" man="1"/>
    <brk id="224" max="16383" man="1"/>
    <brk id="249" max="16383" man="1"/>
    <brk id="274" max="16383" man="1"/>
    <brk id="299" max="16383" man="1"/>
    <brk id="324" max="16383" man="1"/>
    <brk id="349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458A3-ED86-4858-9160-88D7C8F634E8}">
  <sheetPr>
    <tabColor theme="8" tint="0.79998168889431442"/>
  </sheetPr>
  <dimension ref="A1:R51"/>
  <sheetViews>
    <sheetView view="pageBreakPreview" zoomScale="130" zoomScaleNormal="100" zoomScaleSheetLayoutView="130" workbookViewId="0"/>
  </sheetViews>
  <sheetFormatPr defaultColWidth="8.77734375" defaultRowHeight="13.5"/>
  <cols>
    <col min="1" max="1" width="12.6640625" style="393" customWidth="1"/>
    <col min="2" max="2" width="4.33203125" style="393" customWidth="1"/>
    <col min="3" max="3" width="7.109375" style="393" customWidth="1"/>
    <col min="4" max="4" width="6.88671875" style="393" customWidth="1"/>
    <col min="5" max="5" width="10" style="393" customWidth="1"/>
    <col min="6" max="6" width="4.44140625" style="393" customWidth="1"/>
    <col min="7" max="7" width="6.44140625" style="393" customWidth="1"/>
    <col min="8" max="8" width="7.109375" style="393" customWidth="1"/>
    <col min="9" max="9" width="7.6640625" style="393" customWidth="1"/>
    <col min="10" max="10" width="8.33203125" style="393" customWidth="1"/>
    <col min="11" max="11" width="10.88671875" style="393" customWidth="1"/>
    <col min="12" max="12" width="10.44140625" style="393" customWidth="1"/>
    <col min="13" max="16384" width="8.77734375" style="393"/>
  </cols>
  <sheetData>
    <row r="1" spans="1:16" ht="37.5" customHeight="1">
      <c r="A1" s="672" t="s">
        <v>720</v>
      </c>
      <c r="B1" s="673" t="s">
        <v>721</v>
      </c>
      <c r="C1" s="674" t="s">
        <v>494</v>
      </c>
      <c r="D1" s="675"/>
      <c r="E1" s="676"/>
      <c r="F1" s="677"/>
      <c r="G1" s="677"/>
      <c r="H1" s="678"/>
      <c r="I1" s="679"/>
      <c r="J1" s="680" t="s">
        <v>167</v>
      </c>
    </row>
    <row r="2" spans="1:16" ht="15" customHeight="1">
      <c r="A2" s="665" t="s">
        <v>722</v>
      </c>
      <c r="B2" s="679" t="s">
        <v>545</v>
      </c>
      <c r="C2" s="679" t="s">
        <v>545</v>
      </c>
      <c r="D2" s="681"/>
      <c r="E2" s="682" t="s">
        <v>723</v>
      </c>
      <c r="F2" s="683" t="s">
        <v>400</v>
      </c>
      <c r="G2" s="684">
        <v>5</v>
      </c>
      <c r="H2" s="685"/>
      <c r="I2" s="685"/>
      <c r="J2" s="686"/>
    </row>
    <row r="3" spans="1:16" ht="16.5" customHeight="1">
      <c r="A3" s="687" t="s">
        <v>706</v>
      </c>
      <c r="B3" s="684" t="s">
        <v>595</v>
      </c>
      <c r="C3" s="688">
        <v>240710</v>
      </c>
      <c r="D3" s="689" t="s">
        <v>724</v>
      </c>
      <c r="E3" s="690" t="s">
        <v>725</v>
      </c>
      <c r="F3" s="691"/>
      <c r="G3" s="692"/>
      <c r="H3" s="693" t="s">
        <v>726</v>
      </c>
      <c r="I3" s="694"/>
      <c r="J3" s="695"/>
    </row>
    <row r="4" spans="1:16" ht="17.25" customHeight="1">
      <c r="A4" s="696" t="s">
        <v>727</v>
      </c>
      <c r="B4" s="692" t="s">
        <v>595</v>
      </c>
      <c r="C4" s="697">
        <v>225273</v>
      </c>
      <c r="D4" s="698" t="s">
        <v>724</v>
      </c>
      <c r="E4" s="690" t="s">
        <v>557</v>
      </c>
      <c r="F4" s="691" t="s">
        <v>558</v>
      </c>
      <c r="G4" s="692">
        <v>1</v>
      </c>
      <c r="H4" s="693"/>
      <c r="I4" s="694"/>
      <c r="J4" s="695"/>
    </row>
    <row r="5" spans="1:16" ht="18" customHeight="1">
      <c r="A5" s="696" t="s">
        <v>374</v>
      </c>
      <c r="B5" s="692" t="s">
        <v>595</v>
      </c>
      <c r="C5" s="697">
        <v>221506</v>
      </c>
      <c r="D5" s="698" t="s">
        <v>724</v>
      </c>
      <c r="E5" s="690" t="s">
        <v>728</v>
      </c>
      <c r="F5" s="691" t="s">
        <v>729</v>
      </c>
      <c r="G5" s="692"/>
      <c r="H5" s="693"/>
      <c r="I5" s="694"/>
      <c r="J5" s="695"/>
    </row>
    <row r="6" spans="1:16" ht="16.5" customHeight="1">
      <c r="A6" s="696" t="s">
        <v>371</v>
      </c>
      <c r="B6" s="692" t="s">
        <v>595</v>
      </c>
      <c r="C6" s="697">
        <v>169804</v>
      </c>
      <c r="D6" s="698" t="s">
        <v>724</v>
      </c>
      <c r="E6" s="690" t="s">
        <v>730</v>
      </c>
      <c r="F6" s="691" t="s">
        <v>372</v>
      </c>
      <c r="G6" s="692"/>
      <c r="H6" s="693"/>
      <c r="I6" s="694"/>
      <c r="J6" s="695"/>
    </row>
    <row r="7" spans="1:16" ht="16.5" customHeight="1">
      <c r="A7" s="696" t="s">
        <v>731</v>
      </c>
      <c r="B7" s="692" t="s">
        <v>595</v>
      </c>
      <c r="C7" s="697">
        <v>237500</v>
      </c>
      <c r="D7" s="698" t="s">
        <v>724</v>
      </c>
      <c r="E7" s="690" t="s">
        <v>732</v>
      </c>
      <c r="F7" s="691" t="s">
        <v>393</v>
      </c>
      <c r="G7" s="692"/>
      <c r="H7" s="693"/>
      <c r="I7" s="694"/>
      <c r="J7" s="695"/>
    </row>
    <row r="8" spans="1:16" ht="16.5" customHeight="1">
      <c r="A8" s="696" t="s">
        <v>733</v>
      </c>
      <c r="B8" s="692" t="s">
        <v>595</v>
      </c>
      <c r="C8" s="697">
        <v>180404</v>
      </c>
      <c r="D8" s="698" t="s">
        <v>724</v>
      </c>
      <c r="E8" s="690" t="s">
        <v>734</v>
      </c>
      <c r="F8" s="691" t="s">
        <v>595</v>
      </c>
      <c r="G8" s="699">
        <v>50000</v>
      </c>
      <c r="H8" s="700" t="s">
        <v>735</v>
      </c>
      <c r="I8" s="701"/>
      <c r="J8" s="702"/>
      <c r="K8" s="703"/>
      <c r="L8" s="703"/>
    </row>
    <row r="9" spans="1:16" ht="16.5" customHeight="1">
      <c r="A9" s="696" t="s">
        <v>688</v>
      </c>
      <c r="B9" s="692" t="s">
        <v>595</v>
      </c>
      <c r="C9" s="697">
        <v>358273</v>
      </c>
      <c r="D9" s="698" t="s">
        <v>724</v>
      </c>
      <c r="E9" s="704" t="s">
        <v>736</v>
      </c>
      <c r="F9" s="705" t="s">
        <v>386</v>
      </c>
      <c r="G9" s="706"/>
      <c r="H9" s="707"/>
      <c r="I9" s="708"/>
      <c r="J9" s="709"/>
    </row>
    <row r="10" spans="1:16" ht="15.75" customHeight="1">
      <c r="A10" s="710" t="s">
        <v>689</v>
      </c>
      <c r="B10" s="711" t="s">
        <v>595</v>
      </c>
      <c r="C10" s="712">
        <v>284046</v>
      </c>
      <c r="D10" s="713" t="s">
        <v>724</v>
      </c>
      <c r="E10" s="665" t="s">
        <v>560</v>
      </c>
      <c r="F10" s="677" t="s">
        <v>737</v>
      </c>
      <c r="G10" s="714"/>
      <c r="H10" s="715" t="s">
        <v>738</v>
      </c>
      <c r="I10" s="676"/>
      <c r="J10" s="716"/>
    </row>
    <row r="11" spans="1:16" ht="16.5" customHeight="1">
      <c r="A11" s="665" t="s">
        <v>739</v>
      </c>
      <c r="B11" s="1259" t="s">
        <v>740</v>
      </c>
      <c r="C11" s="1259"/>
      <c r="D11" s="1259"/>
      <c r="E11" s="684" t="s">
        <v>741</v>
      </c>
      <c r="F11" s="683" t="s">
        <v>742</v>
      </c>
      <c r="G11" s="717">
        <v>5</v>
      </c>
      <c r="H11" s="718"/>
      <c r="I11" s="718"/>
      <c r="J11" s="718"/>
      <c r="K11" s="719" t="s">
        <v>743</v>
      </c>
      <c r="L11" s="720"/>
      <c r="M11" s="721"/>
      <c r="N11" s="722"/>
      <c r="O11" s="723"/>
      <c r="P11" s="724"/>
    </row>
    <row r="12" spans="1:16" ht="15.75" customHeight="1">
      <c r="A12" s="687" t="s">
        <v>744</v>
      </c>
      <c r="B12" s="684" t="s">
        <v>378</v>
      </c>
      <c r="C12" s="688">
        <v>221000</v>
      </c>
      <c r="D12" s="725" t="s">
        <v>745</v>
      </c>
      <c r="E12" s="692" t="s">
        <v>746</v>
      </c>
      <c r="F12" s="691" t="s">
        <v>747</v>
      </c>
      <c r="G12" s="692"/>
      <c r="H12" s="692"/>
      <c r="I12" s="692"/>
      <c r="J12" s="726"/>
      <c r="K12" s="696" t="s">
        <v>748</v>
      </c>
      <c r="L12" s="692" t="s">
        <v>489</v>
      </c>
      <c r="M12" s="727"/>
      <c r="N12" s="696"/>
      <c r="O12" s="691"/>
      <c r="P12" s="728"/>
    </row>
    <row r="13" spans="1:16" ht="16.5" customHeight="1">
      <c r="A13" s="696" t="s">
        <v>749</v>
      </c>
      <c r="B13" s="692" t="s">
        <v>378</v>
      </c>
      <c r="C13" s="697">
        <v>33000</v>
      </c>
      <c r="D13" s="729" t="s">
        <v>750</v>
      </c>
      <c r="E13" s="692" t="s">
        <v>751</v>
      </c>
      <c r="F13" s="691" t="s">
        <v>752</v>
      </c>
      <c r="G13" s="692"/>
      <c r="H13" s="692"/>
      <c r="I13" s="692"/>
      <c r="J13" s="726"/>
      <c r="K13" s="696" t="s">
        <v>753</v>
      </c>
      <c r="L13" s="692" t="s">
        <v>489</v>
      </c>
      <c r="M13" s="727"/>
      <c r="N13" s="696"/>
      <c r="O13" s="691"/>
      <c r="P13" s="728"/>
    </row>
    <row r="14" spans="1:16" ht="16.5" customHeight="1">
      <c r="A14" s="696" t="s">
        <v>754</v>
      </c>
      <c r="B14" s="692" t="s">
        <v>378</v>
      </c>
      <c r="C14" s="697">
        <v>45000</v>
      </c>
      <c r="D14" s="729" t="s">
        <v>750</v>
      </c>
      <c r="E14" s="692" t="s">
        <v>755</v>
      </c>
      <c r="F14" s="691" t="s">
        <v>215</v>
      </c>
      <c r="G14" s="730">
        <v>60</v>
      </c>
      <c r="H14" s="692" t="s">
        <v>756</v>
      </c>
      <c r="I14" s="726" t="s">
        <v>757</v>
      </c>
      <c r="J14" s="726" t="s">
        <v>758</v>
      </c>
      <c r="K14" s="696" t="s">
        <v>759</v>
      </c>
      <c r="L14" s="692" t="s">
        <v>489</v>
      </c>
      <c r="M14" s="727"/>
      <c r="N14" s="696"/>
      <c r="O14" s="691"/>
      <c r="P14" s="728"/>
    </row>
    <row r="15" spans="1:16" ht="16.5" customHeight="1">
      <c r="A15" s="696" t="s">
        <v>760</v>
      </c>
      <c r="B15" s="692" t="s">
        <v>378</v>
      </c>
      <c r="C15" s="697">
        <f>63900+15000</f>
        <v>78900</v>
      </c>
      <c r="D15" s="729" t="s">
        <v>750</v>
      </c>
      <c r="E15" s="692" t="s">
        <v>761</v>
      </c>
      <c r="F15" s="691" t="s">
        <v>393</v>
      </c>
      <c r="G15" s="692">
        <v>1</v>
      </c>
      <c r="H15" s="692"/>
      <c r="I15" s="692"/>
      <c r="J15" s="726"/>
      <c r="K15" s="696" t="s">
        <v>762</v>
      </c>
      <c r="L15" s="692" t="s">
        <v>489</v>
      </c>
      <c r="M15" s="727"/>
      <c r="N15" s="696"/>
      <c r="O15" s="691"/>
      <c r="P15" s="728"/>
    </row>
    <row r="16" spans="1:16" ht="15" customHeight="1">
      <c r="A16" s="696" t="s">
        <v>763</v>
      </c>
      <c r="B16" s="692"/>
      <c r="C16" s="731"/>
      <c r="D16" s="729"/>
      <c r="E16" s="692" t="s">
        <v>764</v>
      </c>
      <c r="F16" s="691" t="s">
        <v>595</v>
      </c>
      <c r="G16" s="732">
        <v>103480</v>
      </c>
      <c r="H16" s="732"/>
      <c r="I16" s="732"/>
      <c r="J16" s="733"/>
      <c r="K16" s="696" t="s">
        <v>765</v>
      </c>
      <c r="L16" s="692" t="s">
        <v>489</v>
      </c>
      <c r="M16" s="727"/>
      <c r="N16" s="696"/>
      <c r="O16" s="691"/>
      <c r="P16" s="728"/>
    </row>
    <row r="17" spans="1:18" ht="16.5" customHeight="1">
      <c r="A17" s="696" t="s">
        <v>766</v>
      </c>
      <c r="B17" s="692" t="s">
        <v>378</v>
      </c>
      <c r="C17" s="697">
        <v>223500</v>
      </c>
      <c r="D17" s="729" t="s">
        <v>750</v>
      </c>
      <c r="E17" s="692" t="s">
        <v>767</v>
      </c>
      <c r="F17" s="691" t="s">
        <v>595</v>
      </c>
      <c r="G17" s="734">
        <v>5810</v>
      </c>
      <c r="H17" s="734"/>
      <c r="I17" s="734"/>
      <c r="J17" s="735"/>
      <c r="K17" s="696" t="s">
        <v>768</v>
      </c>
      <c r="L17" s="692" t="s">
        <v>489</v>
      </c>
      <c r="M17" s="727"/>
      <c r="N17" s="696"/>
      <c r="O17" s="691"/>
      <c r="P17" s="728"/>
    </row>
    <row r="18" spans="1:18" ht="16.5" customHeight="1">
      <c r="A18" s="696" t="s">
        <v>769</v>
      </c>
      <c r="B18" s="692" t="s">
        <v>378</v>
      </c>
      <c r="C18" s="697">
        <v>170000</v>
      </c>
      <c r="D18" s="729" t="s">
        <v>750</v>
      </c>
      <c r="E18" s="692" t="s">
        <v>770</v>
      </c>
      <c r="F18" s="691" t="s">
        <v>729</v>
      </c>
      <c r="G18" s="692">
        <v>1.3</v>
      </c>
      <c r="H18" s="692"/>
      <c r="I18" s="692"/>
      <c r="J18" s="726"/>
      <c r="K18" s="696" t="s">
        <v>771</v>
      </c>
      <c r="L18" s="692" t="s">
        <v>489</v>
      </c>
      <c r="M18" s="727"/>
      <c r="N18" s="696"/>
      <c r="O18" s="691"/>
      <c r="P18" s="728"/>
    </row>
    <row r="19" spans="1:18" ht="15" customHeight="1">
      <c r="A19" s="696" t="s">
        <v>772</v>
      </c>
      <c r="B19" s="692" t="s">
        <v>378</v>
      </c>
      <c r="C19" s="697">
        <v>400000</v>
      </c>
      <c r="D19" s="729" t="s">
        <v>773</v>
      </c>
      <c r="E19" s="692" t="s">
        <v>774</v>
      </c>
      <c r="F19" s="691" t="s">
        <v>729</v>
      </c>
      <c r="G19" s="692">
        <v>0.5</v>
      </c>
      <c r="H19" s="692"/>
      <c r="I19" s="692"/>
      <c r="J19" s="726"/>
      <c r="K19" s="696" t="s">
        <v>775</v>
      </c>
      <c r="L19" s="692" t="s">
        <v>489</v>
      </c>
      <c r="M19" s="727"/>
      <c r="N19" s="696"/>
      <c r="O19" s="691"/>
      <c r="P19" s="728"/>
    </row>
    <row r="20" spans="1:18" ht="18.75" customHeight="1">
      <c r="A20" s="696" t="s">
        <v>776</v>
      </c>
      <c r="B20" s="692" t="s">
        <v>378</v>
      </c>
      <c r="C20" s="697">
        <f>15600+24500</f>
        <v>40100</v>
      </c>
      <c r="D20" s="729" t="s">
        <v>773</v>
      </c>
      <c r="E20" s="692" t="s">
        <v>777</v>
      </c>
      <c r="F20" s="691" t="s">
        <v>729</v>
      </c>
      <c r="G20" s="692">
        <v>0.5</v>
      </c>
      <c r="H20" s="726"/>
      <c r="I20" s="726"/>
      <c r="J20" s="726"/>
      <c r="K20" s="696"/>
      <c r="L20" s="692"/>
      <c r="M20" s="727"/>
      <c r="N20" s="696"/>
      <c r="O20" s="691"/>
      <c r="P20" s="728"/>
    </row>
    <row r="21" spans="1:18" ht="16.5" customHeight="1">
      <c r="A21" s="710" t="s">
        <v>778</v>
      </c>
      <c r="B21" s="711"/>
      <c r="C21" s="736"/>
      <c r="D21" s="737"/>
      <c r="E21" s="692" t="s">
        <v>779</v>
      </c>
      <c r="F21" s="691" t="s">
        <v>780</v>
      </c>
      <c r="G21" s="692">
        <v>50</v>
      </c>
      <c r="H21" s="726"/>
      <c r="I21" s="726"/>
      <c r="J21" s="726"/>
      <c r="K21" s="710"/>
      <c r="L21" s="711"/>
      <c r="M21" s="738"/>
      <c r="N21" s="710"/>
      <c r="O21" s="705"/>
      <c r="P21" s="739"/>
    </row>
    <row r="22" spans="1:18" ht="15.75" customHeight="1">
      <c r="A22" s="665" t="s">
        <v>781</v>
      </c>
      <c r="B22" s="1260" t="s">
        <v>782</v>
      </c>
      <c r="C22" s="1260"/>
      <c r="D22" s="1260"/>
      <c r="E22" s="711" t="s">
        <v>783</v>
      </c>
      <c r="F22" s="705" t="s">
        <v>558</v>
      </c>
      <c r="G22" s="711">
        <v>1</v>
      </c>
      <c r="H22" s="740"/>
      <c r="I22" s="740"/>
      <c r="J22" s="740"/>
      <c r="M22" s="443"/>
      <c r="N22" s="741"/>
      <c r="O22" s="742"/>
      <c r="P22" s="743"/>
      <c r="Q22" s="743"/>
      <c r="R22" s="743"/>
    </row>
    <row r="23" spans="1:18" ht="15" customHeight="1">
      <c r="A23" s="687" t="s">
        <v>784</v>
      </c>
      <c r="B23" s="684" t="s">
        <v>378</v>
      </c>
      <c r="C23" s="688">
        <v>85000</v>
      </c>
      <c r="D23" s="725" t="s">
        <v>785</v>
      </c>
      <c r="E23" s="665" t="s">
        <v>786</v>
      </c>
      <c r="F23" s="744"/>
      <c r="G23" s="744"/>
      <c r="H23" s="744"/>
      <c r="I23" s="745"/>
      <c r="J23" s="746"/>
      <c r="M23" s="742"/>
      <c r="N23" s="742"/>
      <c r="O23" s="747"/>
      <c r="P23" s="742"/>
      <c r="Q23" s="742"/>
      <c r="R23" s="438"/>
    </row>
    <row r="24" spans="1:18" ht="16.5" customHeight="1">
      <c r="A24" s="696" t="s">
        <v>787</v>
      </c>
      <c r="B24" s="692" t="s">
        <v>378</v>
      </c>
      <c r="C24" s="697">
        <v>30000</v>
      </c>
      <c r="D24" s="729" t="s">
        <v>750</v>
      </c>
      <c r="E24" s="748" t="s">
        <v>788</v>
      </c>
      <c r="F24" s="749" t="s">
        <v>393</v>
      </c>
      <c r="G24" s="750"/>
      <c r="H24" s="742"/>
      <c r="I24" s="751"/>
      <c r="J24" s="752"/>
      <c r="L24" s="438"/>
      <c r="M24" s="438"/>
      <c r="N24" s="438"/>
      <c r="O24" s="438"/>
      <c r="P24" s="438"/>
      <c r="Q24" s="438"/>
      <c r="R24" s="438"/>
    </row>
    <row r="25" spans="1:18" ht="15" customHeight="1">
      <c r="A25" s="696" t="s">
        <v>789</v>
      </c>
      <c r="B25" s="692" t="s">
        <v>378</v>
      </c>
      <c r="C25" s="697">
        <v>40000</v>
      </c>
      <c r="D25" s="729" t="s">
        <v>750</v>
      </c>
      <c r="E25" s="748" t="s">
        <v>790</v>
      </c>
      <c r="F25" s="744"/>
      <c r="G25" s="750"/>
      <c r="H25" s="742"/>
      <c r="I25" s="751"/>
      <c r="J25" s="752"/>
      <c r="L25" s="438"/>
      <c r="M25" s="438"/>
      <c r="N25" s="438"/>
      <c r="O25" s="438"/>
      <c r="P25" s="438"/>
      <c r="Q25" s="438"/>
      <c r="R25" s="438"/>
    </row>
    <row r="26" spans="1:18" ht="17.25" customHeight="1">
      <c r="A26" s="696" t="s">
        <v>791</v>
      </c>
      <c r="B26" s="692" t="s">
        <v>378</v>
      </c>
      <c r="C26" s="697">
        <v>12100</v>
      </c>
      <c r="D26" s="729" t="s">
        <v>792</v>
      </c>
      <c r="E26" s="753" t="s">
        <v>793</v>
      </c>
      <c r="F26" s="684" t="s">
        <v>540</v>
      </c>
      <c r="G26" s="721"/>
      <c r="H26" s="742"/>
      <c r="I26" s="751"/>
      <c r="J26" s="752"/>
      <c r="L26" s="438"/>
      <c r="M26" s="438"/>
      <c r="N26" s="438"/>
      <c r="O26" s="438"/>
      <c r="P26" s="438"/>
      <c r="Q26" s="438"/>
      <c r="R26" s="438"/>
    </row>
    <row r="27" spans="1:18" ht="16.5" customHeight="1">
      <c r="A27" s="696" t="s">
        <v>794</v>
      </c>
      <c r="B27" s="692" t="s">
        <v>378</v>
      </c>
      <c r="C27" s="697">
        <v>270000</v>
      </c>
      <c r="D27" s="729" t="s">
        <v>792</v>
      </c>
      <c r="E27" s="754" t="s">
        <v>795</v>
      </c>
      <c r="F27" s="692" t="s">
        <v>742</v>
      </c>
      <c r="G27" s="755"/>
      <c r="H27" s="742"/>
      <c r="I27" s="751"/>
      <c r="J27" s="752"/>
      <c r="L27" s="438"/>
      <c r="M27" s="438"/>
      <c r="N27" s="438"/>
      <c r="O27" s="438"/>
      <c r="P27" s="438"/>
      <c r="Q27" s="438"/>
      <c r="R27" s="438"/>
    </row>
    <row r="28" spans="1:18" ht="16.5" customHeight="1">
      <c r="A28" s="696" t="s">
        <v>796</v>
      </c>
      <c r="B28" s="692" t="s">
        <v>378</v>
      </c>
      <c r="C28" s="697">
        <v>350000</v>
      </c>
      <c r="D28" s="756" t="s">
        <v>797</v>
      </c>
      <c r="E28" s="757" t="s">
        <v>798</v>
      </c>
      <c r="F28" s="711" t="s">
        <v>393</v>
      </c>
      <c r="G28" s="758"/>
      <c r="H28" s="742"/>
      <c r="I28" s="751"/>
      <c r="J28" s="752"/>
      <c r="L28" s="438"/>
      <c r="M28" s="438"/>
      <c r="N28" s="438"/>
      <c r="O28" s="438"/>
      <c r="P28" s="438"/>
      <c r="Q28" s="438"/>
      <c r="R28" s="438"/>
    </row>
    <row r="29" spans="1:18" ht="16.5" customHeight="1">
      <c r="A29" s="710" t="s">
        <v>799</v>
      </c>
      <c r="B29" s="711" t="s">
        <v>378</v>
      </c>
      <c r="C29" s="712">
        <v>45000</v>
      </c>
      <c r="D29" s="737" t="s">
        <v>800</v>
      </c>
      <c r="E29" s="665" t="s">
        <v>801</v>
      </c>
      <c r="F29" s="744"/>
      <c r="G29" s="750"/>
      <c r="H29" s="759"/>
      <c r="I29" s="760"/>
      <c r="J29" s="761"/>
      <c r="L29" s="438"/>
      <c r="M29" s="438"/>
      <c r="N29" s="438"/>
      <c r="O29" s="438"/>
      <c r="P29" s="438"/>
      <c r="Q29" s="438"/>
      <c r="R29" s="438"/>
    </row>
    <row r="30" spans="1:18" ht="17.25" customHeight="1">
      <c r="A30" s="665" t="s">
        <v>802</v>
      </c>
      <c r="B30" s="1261" t="s">
        <v>803</v>
      </c>
      <c r="C30" s="1261"/>
      <c r="D30" s="1262"/>
      <c r="E30" s="753" t="s">
        <v>793</v>
      </c>
      <c r="F30" s="684" t="s">
        <v>540</v>
      </c>
      <c r="G30" s="721"/>
      <c r="H30" s="759"/>
      <c r="I30" s="760"/>
      <c r="J30" s="761"/>
      <c r="L30" s="438"/>
      <c r="M30" s="438"/>
      <c r="N30" s="438"/>
      <c r="O30" s="438"/>
      <c r="P30" s="438"/>
      <c r="Q30" s="438"/>
      <c r="R30" s="438"/>
    </row>
    <row r="31" spans="1:18" ht="16.5" customHeight="1">
      <c r="A31" s="687" t="s">
        <v>804</v>
      </c>
      <c r="B31" s="684" t="s">
        <v>595</v>
      </c>
      <c r="C31" s="762">
        <v>1459</v>
      </c>
      <c r="D31" s="725" t="s">
        <v>805</v>
      </c>
      <c r="E31" s="754" t="s">
        <v>795</v>
      </c>
      <c r="F31" s="692" t="s">
        <v>742</v>
      </c>
      <c r="G31" s="755"/>
      <c r="H31" s="759"/>
      <c r="I31" s="760"/>
      <c r="J31" s="761"/>
      <c r="L31" s="438"/>
      <c r="M31" s="438"/>
      <c r="N31" s="438"/>
      <c r="O31" s="438"/>
      <c r="P31" s="438"/>
      <c r="Q31" s="438"/>
      <c r="R31" s="438"/>
    </row>
    <row r="32" spans="1:18" ht="15.75" customHeight="1">
      <c r="A32" s="710" t="s">
        <v>806</v>
      </c>
      <c r="B32" s="711" t="s">
        <v>807</v>
      </c>
      <c r="C32" s="736">
        <v>16</v>
      </c>
      <c r="D32" s="737" t="s">
        <v>808</v>
      </c>
      <c r="E32" s="757" t="s">
        <v>798</v>
      </c>
      <c r="F32" s="711" t="s">
        <v>393</v>
      </c>
      <c r="G32" s="758"/>
      <c r="H32" s="763"/>
      <c r="I32" s="764"/>
      <c r="J32" s="765"/>
      <c r="L32" s="438"/>
      <c r="M32" s="438"/>
      <c r="N32" s="438"/>
      <c r="O32" s="438"/>
      <c r="P32" s="438"/>
      <c r="Q32" s="438"/>
      <c r="R32" s="438"/>
    </row>
    <row r="33" spans="1:18" ht="15.75" customHeight="1">
      <c r="A33" s="748" t="s">
        <v>809</v>
      </c>
      <c r="B33" s="749" t="s">
        <v>231</v>
      </c>
      <c r="C33" s="766">
        <v>0</v>
      </c>
      <c r="D33" s="767"/>
      <c r="E33" s="665" t="s">
        <v>810</v>
      </c>
      <c r="F33" s="744"/>
      <c r="G33" s="750"/>
      <c r="H33" s="759"/>
      <c r="I33" s="760"/>
      <c r="J33" s="761"/>
      <c r="L33" s="438"/>
      <c r="M33" s="438"/>
      <c r="N33" s="438"/>
      <c r="O33" s="438"/>
      <c r="P33" s="438"/>
      <c r="Q33" s="438"/>
      <c r="R33" s="438"/>
    </row>
    <row r="34" spans="1:18" ht="16.5" customHeight="1">
      <c r="A34" s="665" t="s">
        <v>811</v>
      </c>
      <c r="B34" s="768"/>
      <c r="C34" s="769"/>
      <c r="D34" s="770"/>
      <c r="E34" s="753" t="s">
        <v>793</v>
      </c>
      <c r="F34" s="684" t="s">
        <v>540</v>
      </c>
      <c r="G34" s="721"/>
      <c r="H34" s="771"/>
      <c r="I34" s="772"/>
      <c r="J34" s="773"/>
      <c r="L34" s="438"/>
      <c r="M34" s="438"/>
      <c r="N34" s="438"/>
      <c r="O34" s="438"/>
      <c r="P34" s="438"/>
      <c r="Q34" s="438"/>
      <c r="R34" s="438"/>
    </row>
    <row r="35" spans="1:18" ht="15.75" customHeight="1">
      <c r="A35" s="771"/>
      <c r="B35" s="774"/>
      <c r="C35" s="775"/>
      <c r="D35" s="776"/>
      <c r="E35" s="757" t="s">
        <v>795</v>
      </c>
      <c r="F35" s="711" t="s">
        <v>812</v>
      </c>
      <c r="G35" s="777"/>
      <c r="H35" s="1263" t="s">
        <v>813</v>
      </c>
      <c r="I35" s="1263"/>
      <c r="J35" s="1263"/>
      <c r="L35" s="438"/>
      <c r="M35" s="438"/>
      <c r="N35" s="438"/>
      <c r="O35" s="438"/>
      <c r="P35" s="438"/>
      <c r="Q35" s="438"/>
      <c r="R35" s="438"/>
    </row>
    <row r="36" spans="1:18">
      <c r="A36" s="748" t="s">
        <v>814</v>
      </c>
      <c r="B36" s="749"/>
      <c r="C36" s="778">
        <v>1324.8</v>
      </c>
      <c r="D36" s="563" t="s">
        <v>815</v>
      </c>
      <c r="E36" s="748" t="s">
        <v>816</v>
      </c>
      <c r="F36" s="749" t="s">
        <v>386</v>
      </c>
      <c r="G36" s="750"/>
      <c r="H36" s="779" t="s">
        <v>651</v>
      </c>
      <c r="I36" s="742" t="s">
        <v>817</v>
      </c>
      <c r="J36" s="780">
        <v>29000</v>
      </c>
      <c r="K36" s="742"/>
      <c r="L36" s="438"/>
      <c r="M36" s="438"/>
      <c r="N36" s="438"/>
      <c r="O36" s="438"/>
      <c r="P36" s="438"/>
      <c r="Q36" s="438"/>
      <c r="R36" s="438"/>
    </row>
    <row r="37" spans="1:18" ht="18" customHeight="1">
      <c r="A37" s="748" t="s">
        <v>818</v>
      </c>
      <c r="B37" s="749" t="s">
        <v>465</v>
      </c>
      <c r="C37" s="781">
        <v>0</v>
      </c>
      <c r="D37" s="767"/>
      <c r="E37" s="753" t="s">
        <v>819</v>
      </c>
      <c r="F37" s="684" t="s">
        <v>231</v>
      </c>
      <c r="G37" s="721"/>
      <c r="H37" s="779" t="s">
        <v>654</v>
      </c>
      <c r="I37" s="742" t="s">
        <v>820</v>
      </c>
      <c r="J37" s="780">
        <v>7400</v>
      </c>
      <c r="L37" s="438"/>
      <c r="M37" s="438"/>
      <c r="N37" s="438"/>
      <c r="O37" s="438"/>
      <c r="P37" s="438"/>
      <c r="Q37" s="438"/>
      <c r="R37" s="438"/>
    </row>
    <row r="38" spans="1:18" ht="18.75" customHeight="1">
      <c r="A38" s="748" t="s">
        <v>821</v>
      </c>
      <c r="B38" s="749" t="s">
        <v>489</v>
      </c>
      <c r="C38" s="781">
        <v>0</v>
      </c>
      <c r="D38" s="767"/>
      <c r="E38" s="757" t="s">
        <v>822</v>
      </c>
      <c r="F38" s="711" t="s">
        <v>231</v>
      </c>
      <c r="G38" s="758"/>
      <c r="H38" s="782" t="s">
        <v>654</v>
      </c>
      <c r="I38" s="783" t="s">
        <v>823</v>
      </c>
      <c r="J38" s="784" t="s">
        <v>167</v>
      </c>
      <c r="L38" s="438"/>
      <c r="M38" s="438"/>
      <c r="N38" s="438"/>
      <c r="O38" s="438"/>
      <c r="P38" s="438"/>
      <c r="Q38" s="438"/>
      <c r="R38" s="438"/>
    </row>
    <row r="39" spans="1:18" ht="17.25" customHeight="1">
      <c r="A39" s="438"/>
      <c r="B39" s="438"/>
      <c r="C39" s="438" t="s">
        <v>545</v>
      </c>
      <c r="D39" s="438"/>
      <c r="E39" s="438"/>
      <c r="F39" s="438"/>
      <c r="G39" s="438"/>
      <c r="H39" s="438"/>
      <c r="L39" s="438"/>
      <c r="M39" s="438"/>
      <c r="N39" s="438"/>
      <c r="O39" s="438"/>
      <c r="P39" s="438"/>
      <c r="Q39" s="438"/>
      <c r="R39" s="438"/>
    </row>
    <row r="40" spans="1:18">
      <c r="A40" s="438"/>
      <c r="B40" s="438"/>
      <c r="C40" s="438"/>
      <c r="D40" s="438"/>
      <c r="E40" s="438"/>
      <c r="F40" s="438"/>
      <c r="G40" s="438"/>
      <c r="H40" s="438"/>
      <c r="M40" s="742"/>
      <c r="N40" s="742"/>
      <c r="O40" s="742"/>
      <c r="P40" s="742"/>
      <c r="Q40" s="742"/>
      <c r="R40" s="785"/>
    </row>
    <row r="41" spans="1:18">
      <c r="A41" s="438"/>
      <c r="B41" s="438"/>
      <c r="C41" s="438"/>
      <c r="D41" s="438"/>
      <c r="E41" s="438"/>
      <c r="F41" s="438"/>
      <c r="G41" s="438"/>
      <c r="H41" s="438"/>
      <c r="M41" s="742"/>
      <c r="N41" s="742"/>
      <c r="O41" s="742"/>
      <c r="P41" s="742"/>
      <c r="Q41" s="742"/>
      <c r="R41" s="785"/>
    </row>
    <row r="42" spans="1:18">
      <c r="A42" s="438"/>
      <c r="B42" s="438"/>
      <c r="C42" s="438"/>
      <c r="D42" s="438"/>
      <c r="E42" s="438"/>
      <c r="F42" s="438"/>
      <c r="G42" s="438"/>
      <c r="H42" s="438"/>
    </row>
    <row r="43" spans="1:18">
      <c r="A43" s="438"/>
      <c r="B43" s="438"/>
      <c r="C43" s="438"/>
      <c r="D43" s="438"/>
      <c r="E43" s="438"/>
      <c r="F43" s="438"/>
      <c r="G43" s="438"/>
      <c r="H43" s="438"/>
    </row>
    <row r="44" spans="1:18">
      <c r="A44" s="438"/>
      <c r="B44" s="438"/>
      <c r="C44" s="438"/>
      <c r="D44" s="438"/>
      <c r="E44" s="438"/>
      <c r="F44" s="438"/>
      <c r="G44" s="438"/>
      <c r="H44" s="438"/>
    </row>
    <row r="45" spans="1:18">
      <c r="A45" s="438"/>
      <c r="B45" s="438"/>
      <c r="C45" s="438"/>
      <c r="D45" s="438"/>
      <c r="E45" s="438"/>
      <c r="F45" s="438"/>
      <c r="G45" s="438"/>
      <c r="H45" s="438"/>
    </row>
    <row r="46" spans="1:18">
      <c r="A46" s="438"/>
      <c r="B46" s="438"/>
      <c r="C46" s="438"/>
      <c r="D46" s="438"/>
      <c r="E46" s="438"/>
      <c r="F46" s="438"/>
      <c r="G46" s="438"/>
      <c r="H46" s="438"/>
    </row>
    <row r="47" spans="1:18">
      <c r="A47" s="438"/>
      <c r="B47" s="438"/>
      <c r="C47" s="438"/>
      <c r="D47" s="438"/>
      <c r="E47" s="438"/>
      <c r="F47" s="438"/>
      <c r="G47" s="438"/>
      <c r="H47" s="438"/>
    </row>
    <row r="48" spans="1:18">
      <c r="A48" s="438"/>
      <c r="B48" s="438"/>
      <c r="C48" s="438"/>
      <c r="D48" s="438"/>
      <c r="E48" s="438"/>
      <c r="F48" s="438"/>
      <c r="G48" s="438"/>
      <c r="H48" s="438"/>
    </row>
    <row r="49" spans="1:8">
      <c r="A49" s="438"/>
      <c r="B49" s="438"/>
      <c r="C49" s="438"/>
      <c r="D49" s="438"/>
      <c r="E49" s="438"/>
      <c r="F49" s="438"/>
      <c r="G49" s="438"/>
      <c r="H49" s="438"/>
    </row>
    <row r="50" spans="1:8">
      <c r="A50" s="438"/>
      <c r="B50" s="438"/>
      <c r="C50" s="438"/>
      <c r="D50" s="438"/>
      <c r="E50" s="438"/>
      <c r="F50" s="438"/>
      <c r="G50" s="438"/>
      <c r="H50" s="438"/>
    </row>
    <row r="51" spans="1:8">
      <c r="A51" s="438"/>
      <c r="B51" s="438"/>
      <c r="C51" s="438"/>
      <c r="D51" s="438"/>
    </row>
  </sheetData>
  <mergeCells count="4">
    <mergeCell ref="B11:D11"/>
    <mergeCell ref="B22:D22"/>
    <mergeCell ref="B30:D30"/>
    <mergeCell ref="H35:J35"/>
  </mergeCells>
  <phoneticPr fontId="9" type="noConversion"/>
  <pageMargins left="0.75" right="0.75" top="1" bottom="1" header="0.5" footer="0.5"/>
  <pageSetup paperSize="9" orientation="portrait" r:id="rId1"/>
  <headerFooter alignWithMargins="0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0B1FC-2FD1-4CBE-B1F3-FFE647D6C8EA}">
  <dimension ref="A1:K40"/>
  <sheetViews>
    <sheetView view="pageBreakPreview" zoomScale="85" zoomScaleNormal="100" zoomScaleSheetLayoutView="85" workbookViewId="0">
      <selection activeCell="H11" sqref="H11"/>
    </sheetView>
  </sheetViews>
  <sheetFormatPr defaultRowHeight="16.5"/>
  <cols>
    <col min="1" max="1" width="7.88671875" style="242" customWidth="1"/>
    <col min="2" max="2" width="6.77734375" style="242" customWidth="1"/>
    <col min="3" max="3" width="7.44140625" style="242" customWidth="1"/>
    <col min="4" max="4" width="5.88671875" style="242" customWidth="1"/>
    <col min="5" max="5" width="10.44140625" style="242" customWidth="1"/>
    <col min="6" max="6" width="5.6640625" style="242" customWidth="1"/>
    <col min="7" max="8" width="12.88671875" style="242" bestFit="1" customWidth="1"/>
    <col min="9" max="9" width="9.77734375" style="242" customWidth="1"/>
    <col min="10" max="10" width="8.77734375" style="242" customWidth="1"/>
    <col min="11" max="11" width="7.109375" style="242" customWidth="1"/>
    <col min="12" max="16384" width="8.88671875" style="242"/>
  </cols>
  <sheetData>
    <row r="1" spans="1:11">
      <c r="A1" s="325"/>
      <c r="B1" s="325"/>
      <c r="C1" s="325"/>
      <c r="D1" s="325"/>
      <c r="E1" s="325"/>
      <c r="F1" s="326"/>
      <c r="G1" s="327"/>
      <c r="H1" s="327"/>
      <c r="I1" s="327"/>
      <c r="J1" s="325"/>
      <c r="K1" s="328"/>
    </row>
    <row r="2" spans="1:11" ht="25.5">
      <c r="A2" s="1267" t="s">
        <v>1027</v>
      </c>
      <c r="B2" s="1267"/>
      <c r="C2" s="1267"/>
      <c r="D2" s="1267"/>
      <c r="E2" s="1267"/>
      <c r="F2" s="1267"/>
      <c r="G2" s="1267"/>
      <c r="H2" s="1267"/>
      <c r="I2" s="1267"/>
      <c r="J2" s="1267"/>
      <c r="K2" s="1267"/>
    </row>
    <row r="3" spans="1:11" ht="25.5">
      <c r="A3" s="329"/>
      <c r="B3" s="329"/>
      <c r="C3" s="329"/>
      <c r="D3" s="329"/>
      <c r="E3" s="330"/>
      <c r="F3" s="331"/>
      <c r="G3" s="332"/>
      <c r="H3" s="332"/>
      <c r="I3" s="332"/>
      <c r="J3" s="329"/>
      <c r="K3" s="333"/>
    </row>
    <row r="4" spans="1:11" ht="21" customHeight="1">
      <c r="A4" s="1268" t="s">
        <v>68</v>
      </c>
      <c r="B4" s="1270" t="s">
        <v>362</v>
      </c>
      <c r="C4" s="1271"/>
      <c r="D4" s="1271"/>
      <c r="E4" s="1272"/>
      <c r="F4" s="1268" t="s">
        <v>363</v>
      </c>
      <c r="G4" s="1276" t="s">
        <v>364</v>
      </c>
      <c r="H4" s="1277"/>
      <c r="I4" s="1277"/>
      <c r="J4" s="1278"/>
      <c r="K4" s="1279" t="s">
        <v>365</v>
      </c>
    </row>
    <row r="5" spans="1:11" ht="21" customHeight="1">
      <c r="A5" s="1269"/>
      <c r="B5" s="1273"/>
      <c r="C5" s="1274"/>
      <c r="D5" s="1274"/>
      <c r="E5" s="1275"/>
      <c r="F5" s="1269"/>
      <c r="G5" s="334" t="s">
        <v>366</v>
      </c>
      <c r="H5" s="335" t="s">
        <v>367</v>
      </c>
      <c r="I5" s="336" t="s">
        <v>368</v>
      </c>
      <c r="J5" s="337" t="s">
        <v>369</v>
      </c>
      <c r="K5" s="1280"/>
    </row>
    <row r="6" spans="1:11" ht="21" customHeight="1">
      <c r="A6" s="981" t="s">
        <v>370</v>
      </c>
      <c r="B6" s="1264" t="s">
        <v>371</v>
      </c>
      <c r="C6" s="1265"/>
      <c r="D6" s="1265"/>
      <c r="E6" s="1266"/>
      <c r="F6" s="982" t="s">
        <v>372</v>
      </c>
      <c r="G6" s="338">
        <v>171037</v>
      </c>
      <c r="H6" s="339">
        <v>172068</v>
      </c>
      <c r="I6" s="340">
        <v>1031</v>
      </c>
      <c r="J6" s="983">
        <v>0.60279354759496484</v>
      </c>
      <c r="K6" s="984"/>
    </row>
    <row r="7" spans="1:11" ht="21" customHeight="1">
      <c r="A7" s="985"/>
      <c r="B7" s="1264" t="s">
        <v>373</v>
      </c>
      <c r="C7" s="1265"/>
      <c r="D7" s="1265"/>
      <c r="E7" s="1266"/>
      <c r="F7" s="982" t="s">
        <v>372</v>
      </c>
      <c r="G7" s="338">
        <v>146654</v>
      </c>
      <c r="H7" s="339">
        <v>151706</v>
      </c>
      <c r="I7" s="340">
        <v>5052</v>
      </c>
      <c r="J7" s="983">
        <v>3.4448429637105025</v>
      </c>
      <c r="K7" s="986"/>
    </row>
    <row r="8" spans="1:11" ht="21" customHeight="1">
      <c r="A8" s="985"/>
      <c r="B8" s="1264" t="s">
        <v>374</v>
      </c>
      <c r="C8" s="1265"/>
      <c r="D8" s="1265"/>
      <c r="E8" s="1266"/>
      <c r="F8" s="982" t="s">
        <v>372</v>
      </c>
      <c r="G8" s="338">
        <v>224490</v>
      </c>
      <c r="H8" s="339">
        <v>226122</v>
      </c>
      <c r="I8" s="340">
        <v>1632</v>
      </c>
      <c r="J8" s="983">
        <v>0.72698115728985702</v>
      </c>
      <c r="K8" s="986"/>
    </row>
    <row r="9" spans="1:11" ht="21" customHeight="1">
      <c r="A9" s="987"/>
      <c r="B9" s="1264" t="s">
        <v>375</v>
      </c>
      <c r="C9" s="1265"/>
      <c r="D9" s="1265"/>
      <c r="E9" s="1266"/>
      <c r="F9" s="982" t="s">
        <v>372</v>
      </c>
      <c r="G9" s="338">
        <v>226520</v>
      </c>
      <c r="H9" s="339">
        <v>232562</v>
      </c>
      <c r="I9" s="340">
        <v>6042</v>
      </c>
      <c r="J9" s="983">
        <v>2.6673141444464066</v>
      </c>
      <c r="K9" s="986"/>
    </row>
    <row r="10" spans="1:11" ht="21" customHeight="1">
      <c r="A10" s="981" t="s">
        <v>376</v>
      </c>
      <c r="B10" s="1264" t="s">
        <v>377</v>
      </c>
      <c r="C10" s="1265"/>
      <c r="D10" s="1265"/>
      <c r="E10" s="1266"/>
      <c r="F10" s="982" t="s">
        <v>378</v>
      </c>
      <c r="G10" s="338">
        <v>91200</v>
      </c>
      <c r="H10" s="339">
        <v>91200</v>
      </c>
      <c r="I10" s="340">
        <v>0</v>
      </c>
      <c r="J10" s="983">
        <v>0</v>
      </c>
      <c r="K10" s="986"/>
    </row>
    <row r="11" spans="1:11" ht="21" customHeight="1">
      <c r="A11" s="985"/>
      <c r="B11" s="1264" t="s">
        <v>379</v>
      </c>
      <c r="C11" s="1265"/>
      <c r="D11" s="1265"/>
      <c r="E11" s="1266"/>
      <c r="F11" s="982" t="s">
        <v>380</v>
      </c>
      <c r="G11" s="338">
        <v>91200</v>
      </c>
      <c r="H11" s="339">
        <v>91200</v>
      </c>
      <c r="I11" s="340">
        <v>0</v>
      </c>
      <c r="J11" s="983">
        <v>0</v>
      </c>
      <c r="K11" s="986"/>
    </row>
    <row r="12" spans="1:11" ht="21" customHeight="1">
      <c r="A12" s="985"/>
      <c r="B12" s="1264" t="s">
        <v>381</v>
      </c>
      <c r="C12" s="1265"/>
      <c r="D12" s="1265"/>
      <c r="E12" s="1266"/>
      <c r="F12" s="982" t="s">
        <v>378</v>
      </c>
      <c r="G12" s="338">
        <v>15460</v>
      </c>
      <c r="H12" s="339">
        <v>15460</v>
      </c>
      <c r="I12" s="340">
        <v>0</v>
      </c>
      <c r="J12" s="983">
        <v>0</v>
      </c>
      <c r="K12" s="986"/>
    </row>
    <row r="13" spans="1:11" ht="21" customHeight="1">
      <c r="A13" s="985"/>
      <c r="B13" s="1264" t="s">
        <v>382</v>
      </c>
      <c r="C13" s="1265"/>
      <c r="D13" s="1265"/>
      <c r="E13" s="1266"/>
      <c r="F13" s="982" t="s">
        <v>378</v>
      </c>
      <c r="G13" s="338">
        <v>810</v>
      </c>
      <c r="H13" s="339">
        <v>810</v>
      </c>
      <c r="I13" s="340">
        <v>0</v>
      </c>
      <c r="J13" s="983">
        <v>0</v>
      </c>
      <c r="K13" s="986"/>
    </row>
    <row r="14" spans="1:11" ht="21" customHeight="1">
      <c r="A14" s="987"/>
      <c r="B14" s="1264" t="s">
        <v>383</v>
      </c>
      <c r="C14" s="1265"/>
      <c r="D14" s="1265"/>
      <c r="E14" s="1266"/>
      <c r="F14" s="982" t="s">
        <v>378</v>
      </c>
      <c r="G14" s="338">
        <v>240</v>
      </c>
      <c r="H14" s="339">
        <v>240</v>
      </c>
      <c r="I14" s="340">
        <v>0</v>
      </c>
      <c r="J14" s="983">
        <v>0</v>
      </c>
      <c r="K14" s="986"/>
    </row>
    <row r="15" spans="1:11" ht="21" customHeight="1">
      <c r="A15" s="981" t="s">
        <v>384</v>
      </c>
      <c r="B15" s="1264" t="s">
        <v>385</v>
      </c>
      <c r="C15" s="1265"/>
      <c r="D15" s="1265"/>
      <c r="E15" s="1266"/>
      <c r="F15" s="982" t="s">
        <v>386</v>
      </c>
      <c r="G15" s="338">
        <v>461400</v>
      </c>
      <c r="H15" s="339">
        <v>465300</v>
      </c>
      <c r="I15" s="340">
        <v>3900</v>
      </c>
      <c r="J15" s="983">
        <v>0.84525357607282181</v>
      </c>
      <c r="K15" s="986"/>
    </row>
    <row r="16" spans="1:11" ht="21" customHeight="1">
      <c r="A16" s="985"/>
      <c r="B16" s="1264" t="s">
        <v>387</v>
      </c>
      <c r="C16" s="1265"/>
      <c r="D16" s="1265"/>
      <c r="E16" s="1266"/>
      <c r="F16" s="982" t="s">
        <v>386</v>
      </c>
      <c r="G16" s="338">
        <v>522800</v>
      </c>
      <c r="H16" s="339">
        <v>530300</v>
      </c>
      <c r="I16" s="340">
        <v>7500</v>
      </c>
      <c r="J16" s="983">
        <v>1.4345830145371079</v>
      </c>
      <c r="K16" s="986"/>
    </row>
    <row r="17" spans="1:11" ht="21" customHeight="1">
      <c r="A17" s="985"/>
      <c r="B17" s="1264" t="s">
        <v>388</v>
      </c>
      <c r="C17" s="1265"/>
      <c r="D17" s="1265"/>
      <c r="E17" s="1266"/>
      <c r="F17" s="982" t="s">
        <v>386</v>
      </c>
      <c r="G17" s="338">
        <v>628900</v>
      </c>
      <c r="H17" s="339">
        <v>642200</v>
      </c>
      <c r="I17" s="340">
        <v>13300</v>
      </c>
      <c r="J17" s="983">
        <v>2.1148036253776437</v>
      </c>
      <c r="K17" s="986"/>
    </row>
    <row r="18" spans="1:11" ht="21" customHeight="1">
      <c r="A18" s="985"/>
      <c r="B18" s="1264" t="s">
        <v>389</v>
      </c>
      <c r="C18" s="1265"/>
      <c r="D18" s="1265"/>
      <c r="E18" s="1266"/>
      <c r="F18" s="982" t="s">
        <v>386</v>
      </c>
      <c r="G18" s="338">
        <v>986300</v>
      </c>
      <c r="H18" s="339">
        <v>996300</v>
      </c>
      <c r="I18" s="340">
        <v>10000</v>
      </c>
      <c r="J18" s="983">
        <v>1.0138902970698571</v>
      </c>
      <c r="K18" s="986"/>
    </row>
    <row r="19" spans="1:11" ht="21" customHeight="1">
      <c r="A19" s="987"/>
      <c r="B19" s="1264" t="s">
        <v>390</v>
      </c>
      <c r="C19" s="1265"/>
      <c r="D19" s="1265"/>
      <c r="E19" s="1266"/>
      <c r="F19" s="982" t="s">
        <v>386</v>
      </c>
      <c r="G19" s="338">
        <v>1664500</v>
      </c>
      <c r="H19" s="339">
        <v>1678800</v>
      </c>
      <c r="I19" s="340">
        <v>14300</v>
      </c>
      <c r="J19" s="983">
        <v>0.85911685190747977</v>
      </c>
      <c r="K19" s="986"/>
    </row>
    <row r="20" spans="1:11" ht="21" customHeight="1">
      <c r="A20" s="981" t="s">
        <v>391</v>
      </c>
      <c r="B20" s="1264" t="s">
        <v>392</v>
      </c>
      <c r="C20" s="1265"/>
      <c r="D20" s="1265"/>
      <c r="E20" s="1266"/>
      <c r="F20" s="982" t="s">
        <v>393</v>
      </c>
      <c r="G20" s="338">
        <v>46200</v>
      </c>
      <c r="H20" s="339">
        <v>46500</v>
      </c>
      <c r="I20" s="340">
        <v>300</v>
      </c>
      <c r="J20" s="983">
        <v>0.64935064935064934</v>
      </c>
      <c r="K20" s="986"/>
    </row>
    <row r="21" spans="1:11" ht="21" customHeight="1">
      <c r="A21" s="985"/>
      <c r="B21" s="1264" t="s">
        <v>394</v>
      </c>
      <c r="C21" s="1265"/>
      <c r="D21" s="1265"/>
      <c r="E21" s="1266"/>
      <c r="F21" s="982" t="s">
        <v>393</v>
      </c>
      <c r="G21" s="338">
        <v>65000</v>
      </c>
      <c r="H21" s="339">
        <v>65300</v>
      </c>
      <c r="I21" s="340">
        <v>300</v>
      </c>
      <c r="J21" s="983">
        <v>0.46153846153846156</v>
      </c>
      <c r="K21" s="986"/>
    </row>
    <row r="22" spans="1:11" ht="21" customHeight="1">
      <c r="A22" s="985"/>
      <c r="B22" s="1264" t="s">
        <v>395</v>
      </c>
      <c r="C22" s="1265"/>
      <c r="D22" s="1265"/>
      <c r="E22" s="1266"/>
      <c r="F22" s="982" t="s">
        <v>386</v>
      </c>
      <c r="G22" s="338">
        <v>63400</v>
      </c>
      <c r="H22" s="339">
        <v>63700</v>
      </c>
      <c r="I22" s="340">
        <v>300</v>
      </c>
      <c r="J22" s="983">
        <v>0.47318611987381703</v>
      </c>
      <c r="K22" s="986"/>
    </row>
    <row r="23" spans="1:11" ht="21" customHeight="1">
      <c r="A23" s="985"/>
      <c r="B23" s="1264" t="s">
        <v>396</v>
      </c>
      <c r="C23" s="1265"/>
      <c r="D23" s="1265"/>
      <c r="E23" s="1266"/>
      <c r="F23" s="982" t="s">
        <v>386</v>
      </c>
      <c r="G23" s="338">
        <v>126900</v>
      </c>
      <c r="H23" s="339">
        <v>127500</v>
      </c>
      <c r="I23" s="340">
        <v>600</v>
      </c>
      <c r="J23" s="983">
        <v>0.4728132387706856</v>
      </c>
      <c r="K23" s="986"/>
    </row>
    <row r="24" spans="1:11" ht="21" customHeight="1">
      <c r="A24" s="987"/>
      <c r="B24" s="1264" t="s">
        <v>397</v>
      </c>
      <c r="C24" s="1265"/>
      <c r="D24" s="1265"/>
      <c r="E24" s="1266"/>
      <c r="F24" s="982" t="s">
        <v>386</v>
      </c>
      <c r="G24" s="338">
        <v>192300</v>
      </c>
      <c r="H24" s="339">
        <v>195000</v>
      </c>
      <c r="I24" s="340">
        <v>2700</v>
      </c>
      <c r="J24" s="983">
        <v>1.4040561622464898</v>
      </c>
      <c r="K24" s="986"/>
    </row>
    <row r="25" spans="1:11" ht="21" customHeight="1">
      <c r="A25" s="981" t="s">
        <v>398</v>
      </c>
      <c r="B25" s="1264" t="s">
        <v>399</v>
      </c>
      <c r="C25" s="1265"/>
      <c r="D25" s="1265"/>
      <c r="E25" s="1266"/>
      <c r="F25" s="982" t="s">
        <v>400</v>
      </c>
      <c r="G25" s="338">
        <v>58100</v>
      </c>
      <c r="H25" s="339">
        <v>58500</v>
      </c>
      <c r="I25" s="340">
        <v>400</v>
      </c>
      <c r="J25" s="983">
        <v>0.68846815834767638</v>
      </c>
      <c r="K25" s="986"/>
    </row>
    <row r="26" spans="1:11" ht="21" customHeight="1">
      <c r="A26" s="985"/>
      <c r="B26" s="1264" t="s">
        <v>401</v>
      </c>
      <c r="C26" s="1265"/>
      <c r="D26" s="1265"/>
      <c r="E26" s="1266"/>
      <c r="F26" s="982" t="s">
        <v>400</v>
      </c>
      <c r="G26" s="338">
        <v>277000</v>
      </c>
      <c r="H26" s="339">
        <v>278700</v>
      </c>
      <c r="I26" s="340">
        <v>1700</v>
      </c>
      <c r="J26" s="983">
        <v>0.61371841155234652</v>
      </c>
      <c r="K26" s="986"/>
    </row>
    <row r="27" spans="1:11" ht="21" customHeight="1">
      <c r="A27" s="985"/>
      <c r="B27" s="1264" t="s">
        <v>402</v>
      </c>
      <c r="C27" s="1265"/>
      <c r="D27" s="1265"/>
      <c r="E27" s="1266"/>
      <c r="F27" s="982" t="s">
        <v>400</v>
      </c>
      <c r="G27" s="338">
        <v>755900</v>
      </c>
      <c r="H27" s="339">
        <v>760500</v>
      </c>
      <c r="I27" s="340">
        <v>4600</v>
      </c>
      <c r="J27" s="983">
        <v>0.60854610398200826</v>
      </c>
      <c r="K27" s="986"/>
    </row>
    <row r="28" spans="1:11" ht="21" customHeight="1">
      <c r="A28" s="988" t="s">
        <v>403</v>
      </c>
      <c r="B28" s="1264" t="s">
        <v>404</v>
      </c>
      <c r="C28" s="1265"/>
      <c r="D28" s="1265"/>
      <c r="E28" s="1266"/>
      <c r="F28" s="982" t="s">
        <v>386</v>
      </c>
      <c r="G28" s="338">
        <v>11510</v>
      </c>
      <c r="H28" s="339">
        <v>11400</v>
      </c>
      <c r="I28" s="340">
        <v>-110</v>
      </c>
      <c r="J28" s="983">
        <v>-0.95569070373588194</v>
      </c>
      <c r="K28" s="986"/>
    </row>
    <row r="29" spans="1:11" ht="21" customHeight="1">
      <c r="A29" s="989" t="s">
        <v>405</v>
      </c>
      <c r="B29" s="1264" t="s">
        <v>406</v>
      </c>
      <c r="C29" s="1265"/>
      <c r="D29" s="1265"/>
      <c r="E29" s="1266"/>
      <c r="F29" s="982" t="s">
        <v>386</v>
      </c>
      <c r="G29" s="338">
        <v>12250</v>
      </c>
      <c r="H29" s="339">
        <v>13030</v>
      </c>
      <c r="I29" s="340">
        <v>780</v>
      </c>
      <c r="J29" s="983">
        <v>6.3673469387755102</v>
      </c>
      <c r="K29" s="986"/>
    </row>
    <row r="30" spans="1:11" ht="21" customHeight="1">
      <c r="A30" s="990"/>
      <c r="B30" s="1264" t="s">
        <v>407</v>
      </c>
      <c r="C30" s="1265"/>
      <c r="D30" s="1265"/>
      <c r="E30" s="1266"/>
      <c r="F30" s="982" t="s">
        <v>386</v>
      </c>
      <c r="G30" s="338">
        <v>13280</v>
      </c>
      <c r="H30" s="339">
        <v>13820</v>
      </c>
      <c r="I30" s="340">
        <v>540</v>
      </c>
      <c r="J30" s="983">
        <v>4.0662650602409638</v>
      </c>
      <c r="K30" s="986"/>
    </row>
    <row r="31" spans="1:11" ht="21" customHeight="1">
      <c r="A31" s="991"/>
      <c r="B31" s="1264" t="s">
        <v>408</v>
      </c>
      <c r="C31" s="1265"/>
      <c r="D31" s="1265"/>
      <c r="E31" s="1266"/>
      <c r="F31" s="982" t="s">
        <v>386</v>
      </c>
      <c r="G31" s="338">
        <v>240680</v>
      </c>
      <c r="H31" s="339">
        <v>238930</v>
      </c>
      <c r="I31" s="340">
        <v>-1750</v>
      </c>
      <c r="J31" s="983">
        <v>-0.72710653149409998</v>
      </c>
      <c r="K31" s="986"/>
    </row>
    <row r="32" spans="1:11">
      <c r="A32" s="341" t="s">
        <v>409</v>
      </c>
      <c r="B32" s="342"/>
    </row>
    <row r="33" spans="1:2">
      <c r="A33" s="343" t="s">
        <v>410</v>
      </c>
      <c r="B33" s="342"/>
    </row>
    <row r="34" spans="1:2">
      <c r="A34" s="343" t="s">
        <v>411</v>
      </c>
      <c r="B34" s="344"/>
    </row>
    <row r="35" spans="1:2">
      <c r="A35" s="345" t="s">
        <v>412</v>
      </c>
      <c r="B35" s="346"/>
    </row>
    <row r="36" spans="1:2">
      <c r="A36" s="341" t="s">
        <v>413</v>
      </c>
      <c r="B36" s="342"/>
    </row>
    <row r="37" spans="1:2">
      <c r="A37" s="345" t="s">
        <v>414</v>
      </c>
      <c r="B37" s="342"/>
    </row>
    <row r="38" spans="1:2">
      <c r="A38" s="341" t="s">
        <v>415</v>
      </c>
    </row>
    <row r="39" spans="1:2">
      <c r="A39" s="341" t="s">
        <v>416</v>
      </c>
    </row>
    <row r="40" spans="1:2">
      <c r="A40" s="341" t="s">
        <v>417</v>
      </c>
    </row>
  </sheetData>
  <mergeCells count="32">
    <mergeCell ref="B11:E11"/>
    <mergeCell ref="A2:K2"/>
    <mergeCell ref="A4:A5"/>
    <mergeCell ref="B4:E5"/>
    <mergeCell ref="F4:F5"/>
    <mergeCell ref="G4:J4"/>
    <mergeCell ref="K4:K5"/>
    <mergeCell ref="B6:E6"/>
    <mergeCell ref="B7:E7"/>
    <mergeCell ref="B8:E8"/>
    <mergeCell ref="B9:E9"/>
    <mergeCell ref="B10:E10"/>
    <mergeCell ref="B23:E23"/>
    <mergeCell ref="B12:E12"/>
    <mergeCell ref="B13:E13"/>
    <mergeCell ref="B14:E14"/>
    <mergeCell ref="B15:E15"/>
    <mergeCell ref="B16:E16"/>
    <mergeCell ref="B17:E17"/>
    <mergeCell ref="B18:E18"/>
    <mergeCell ref="B19:E19"/>
    <mergeCell ref="B20:E20"/>
    <mergeCell ref="B21:E21"/>
    <mergeCell ref="B22:E22"/>
    <mergeCell ref="B30:E30"/>
    <mergeCell ref="B31:E31"/>
    <mergeCell ref="B24:E24"/>
    <mergeCell ref="B25:E25"/>
    <mergeCell ref="B26:E26"/>
    <mergeCell ref="B27:E27"/>
    <mergeCell ref="B28:E28"/>
    <mergeCell ref="B29:E29"/>
  </mergeCells>
  <phoneticPr fontId="9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85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2A0F3-C21C-49DF-B89B-BDC22E359D30}">
  <dimension ref="A2:D37"/>
  <sheetViews>
    <sheetView view="pageBreakPreview" zoomScaleNormal="100" zoomScaleSheetLayoutView="100" workbookViewId="0">
      <selection activeCell="N34" sqref="N34"/>
    </sheetView>
  </sheetViews>
  <sheetFormatPr defaultRowHeight="16.5"/>
  <cols>
    <col min="1" max="4" width="17" style="242" customWidth="1"/>
    <col min="5" max="16384" width="8.88671875" style="242"/>
  </cols>
  <sheetData>
    <row r="2" spans="1:4">
      <c r="A2" s="347" t="s">
        <v>1034</v>
      </c>
      <c r="B2" s="348"/>
      <c r="C2" s="348"/>
      <c r="D2" s="348"/>
    </row>
    <row r="3" spans="1:4">
      <c r="A3" s="348"/>
      <c r="B3" s="348"/>
      <c r="C3" s="348"/>
      <c r="D3" s="348"/>
    </row>
    <row r="4" spans="1:4" ht="20.25">
      <c r="A4" s="1283" t="s">
        <v>992</v>
      </c>
      <c r="B4" s="1283"/>
      <c r="C4" s="1283"/>
      <c r="D4" s="1283"/>
    </row>
    <row r="5" spans="1:4" ht="20.25">
      <c r="A5" s="349"/>
      <c r="B5" s="349"/>
      <c r="C5" s="349"/>
      <c r="D5" s="349"/>
    </row>
    <row r="6" spans="1:4">
      <c r="A6" s="348"/>
      <c r="B6" s="348"/>
      <c r="C6" s="348"/>
      <c r="D6" s="348"/>
    </row>
    <row r="7" spans="1:4" ht="20.25">
      <c r="A7" s="1284" t="s">
        <v>993</v>
      </c>
      <c r="B7" s="1284"/>
      <c r="C7" s="1284"/>
      <c r="D7" s="1284"/>
    </row>
    <row r="8" spans="1:4">
      <c r="A8" s="348"/>
      <c r="B8" s="348"/>
      <c r="C8" s="348"/>
      <c r="D8" s="348"/>
    </row>
    <row r="9" spans="1:4">
      <c r="A9" s="1285" t="s">
        <v>58</v>
      </c>
      <c r="B9" s="1285"/>
      <c r="C9" s="350" t="s">
        <v>418</v>
      </c>
      <c r="D9" s="350" t="s">
        <v>419</v>
      </c>
    </row>
    <row r="10" spans="1:4">
      <c r="A10" s="1281" t="s">
        <v>420</v>
      </c>
      <c r="B10" s="1281"/>
      <c r="C10" s="351" t="s">
        <v>421</v>
      </c>
      <c r="D10" s="352">
        <v>442679</v>
      </c>
    </row>
    <row r="11" spans="1:4">
      <c r="A11" s="1281"/>
      <c r="B11" s="1281"/>
      <c r="C11" s="351" t="s">
        <v>422</v>
      </c>
      <c r="D11" s="352">
        <v>326774</v>
      </c>
    </row>
    <row r="12" spans="1:4">
      <c r="A12" s="1281"/>
      <c r="B12" s="1281"/>
      <c r="C12" s="351" t="s">
        <v>423</v>
      </c>
      <c r="D12" s="353">
        <v>289265</v>
      </c>
    </row>
    <row r="13" spans="1:4">
      <c r="A13" s="1281"/>
      <c r="B13" s="1281"/>
      <c r="C13" s="351" t="s">
        <v>424</v>
      </c>
      <c r="D13" s="353">
        <v>251596</v>
      </c>
    </row>
    <row r="14" spans="1:4">
      <c r="A14" s="1281"/>
      <c r="B14" s="1281"/>
      <c r="C14" s="351" t="s">
        <v>425</v>
      </c>
      <c r="D14" s="353">
        <v>215609</v>
      </c>
    </row>
    <row r="15" spans="1:4" ht="16.5" customHeight="1">
      <c r="A15" s="1286" t="s">
        <v>426</v>
      </c>
      <c r="B15" s="1281" t="s">
        <v>427</v>
      </c>
      <c r="C15" s="351" t="s">
        <v>423</v>
      </c>
      <c r="D15" s="353">
        <v>259647</v>
      </c>
    </row>
    <row r="16" spans="1:4">
      <c r="A16" s="1281"/>
      <c r="B16" s="1281"/>
      <c r="C16" s="351" t="s">
        <v>424</v>
      </c>
      <c r="D16" s="353">
        <v>235899</v>
      </c>
    </row>
    <row r="17" spans="1:4">
      <c r="A17" s="1281"/>
      <c r="B17" s="1281"/>
      <c r="C17" s="351" t="s">
        <v>425</v>
      </c>
      <c r="D17" s="353">
        <v>200786</v>
      </c>
    </row>
    <row r="18" spans="1:4">
      <c r="A18" s="1281"/>
      <c r="B18" s="1281" t="s">
        <v>428</v>
      </c>
      <c r="C18" s="351" t="s">
        <v>423</v>
      </c>
      <c r="D18" s="353">
        <v>268435</v>
      </c>
    </row>
    <row r="19" spans="1:4">
      <c r="A19" s="1281"/>
      <c r="B19" s="1281"/>
      <c r="C19" s="351" t="s">
        <v>424</v>
      </c>
      <c r="D19" s="353">
        <v>242957</v>
      </c>
    </row>
    <row r="20" spans="1:4">
      <c r="A20" s="1281"/>
      <c r="B20" s="1281"/>
      <c r="C20" s="351" t="s">
        <v>425</v>
      </c>
      <c r="D20" s="353">
        <v>198089</v>
      </c>
    </row>
    <row r="21" spans="1:4">
      <c r="A21" s="1281"/>
      <c r="B21" s="1281" t="s">
        <v>429</v>
      </c>
      <c r="C21" s="351" t="s">
        <v>423</v>
      </c>
      <c r="D21" s="353">
        <v>300967</v>
      </c>
    </row>
    <row r="22" spans="1:4">
      <c r="A22" s="1281"/>
      <c r="B22" s="1281"/>
      <c r="C22" s="351" t="s">
        <v>424</v>
      </c>
      <c r="D22" s="353">
        <v>236885</v>
      </c>
    </row>
    <row r="23" spans="1:4">
      <c r="A23" s="1281"/>
      <c r="B23" s="1281"/>
      <c r="C23" s="351" t="s">
        <v>425</v>
      </c>
      <c r="D23" s="353">
        <v>229483</v>
      </c>
    </row>
    <row r="24" spans="1:4">
      <c r="A24" s="1281"/>
      <c r="B24" s="1281" t="s">
        <v>430</v>
      </c>
      <c r="C24" s="351" t="s">
        <v>423</v>
      </c>
      <c r="D24" s="353">
        <v>29990</v>
      </c>
    </row>
    <row r="25" spans="1:4">
      <c r="A25" s="1281"/>
      <c r="B25" s="1281"/>
      <c r="C25" s="351" t="s">
        <v>424</v>
      </c>
      <c r="D25" s="353">
        <v>270554</v>
      </c>
    </row>
    <row r="26" spans="1:4">
      <c r="A26" s="1281"/>
      <c r="B26" s="1281"/>
      <c r="C26" s="351" t="s">
        <v>425</v>
      </c>
      <c r="D26" s="353">
        <v>237664</v>
      </c>
    </row>
    <row r="27" spans="1:4">
      <c r="A27" s="1281" t="s">
        <v>431</v>
      </c>
      <c r="B27" s="1281"/>
      <c r="C27" s="351" t="s">
        <v>432</v>
      </c>
      <c r="D27" s="353">
        <v>313877</v>
      </c>
    </row>
    <row r="28" spans="1:4">
      <c r="A28" s="1281"/>
      <c r="B28" s="1281"/>
      <c r="C28" s="351" t="s">
        <v>433</v>
      </c>
      <c r="D28" s="353">
        <v>303861</v>
      </c>
    </row>
    <row r="29" spans="1:4">
      <c r="A29" s="1281"/>
      <c r="B29" s="1281"/>
      <c r="C29" s="351" t="s">
        <v>434</v>
      </c>
      <c r="D29" s="353">
        <v>288757</v>
      </c>
    </row>
    <row r="30" spans="1:4" ht="16.5" customHeight="1">
      <c r="A30" s="1281" t="s">
        <v>435</v>
      </c>
      <c r="B30" s="1281"/>
      <c r="C30" s="1281"/>
      <c r="D30" s="353">
        <v>140043</v>
      </c>
    </row>
    <row r="31" spans="1:4">
      <c r="A31" s="354"/>
      <c r="B31" s="354"/>
      <c r="C31" s="354"/>
      <c r="D31" s="354"/>
    </row>
    <row r="32" spans="1:4">
      <c r="A32" s="355" t="s">
        <v>436</v>
      </c>
      <c r="B32" s="354"/>
      <c r="C32" s="354"/>
      <c r="D32" s="354"/>
    </row>
    <row r="33" spans="1:4">
      <c r="A33" s="356" t="s">
        <v>1032</v>
      </c>
      <c r="B33" s="354"/>
      <c r="C33" s="354"/>
      <c r="D33" s="354"/>
    </row>
    <row r="34" spans="1:4">
      <c r="A34" s="355" t="s">
        <v>437</v>
      </c>
      <c r="B34" s="348"/>
      <c r="C34" s="348"/>
      <c r="D34" s="348"/>
    </row>
    <row r="35" spans="1:4">
      <c r="A35" s="356" t="s">
        <v>1033</v>
      </c>
      <c r="B35" s="348"/>
      <c r="C35" s="348"/>
      <c r="D35" s="348"/>
    </row>
    <row r="37" spans="1:4" ht="19.5">
      <c r="A37" s="1282"/>
      <c r="B37" s="1282"/>
      <c r="C37" s="1282"/>
      <c r="D37" s="1282"/>
    </row>
  </sheetData>
  <mergeCells count="12">
    <mergeCell ref="A27:B29"/>
    <mergeCell ref="A30:C30"/>
    <mergeCell ref="A37:D37"/>
    <mergeCell ref="A4:D4"/>
    <mergeCell ref="A7:D7"/>
    <mergeCell ref="A9:B9"/>
    <mergeCell ref="A10:B14"/>
    <mergeCell ref="A15:A26"/>
    <mergeCell ref="B15:B17"/>
    <mergeCell ref="B18:B20"/>
    <mergeCell ref="B21:B23"/>
    <mergeCell ref="B24:B26"/>
  </mergeCells>
  <phoneticPr fontId="9" type="noConversion"/>
  <pageMargins left="0.7" right="0.7" top="0.75" bottom="0.75" header="0.3" footer="0.3"/>
  <pageSetup paperSize="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BBD6B-4170-4814-9747-F0D7601F389B}">
  <dimension ref="A1"/>
  <sheetViews>
    <sheetView view="pageBreakPreview" zoomScale="60" zoomScaleNormal="100" workbookViewId="0">
      <selection activeCell="R69" sqref="R69"/>
    </sheetView>
  </sheetViews>
  <sheetFormatPr defaultRowHeight="13.5"/>
  <sheetData/>
  <phoneticPr fontId="9" type="noConversion"/>
  <pageMargins left="0.7" right="0.7" top="0.75" bottom="0.75" header="0.3" footer="0.3"/>
  <pageSetup paperSize="9" scale="9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21</vt:i4>
      </vt:variant>
      <vt:variant>
        <vt:lpstr>이름 지정된 범위</vt:lpstr>
      </vt:variant>
      <vt:variant>
        <vt:i4>16</vt:i4>
      </vt:variant>
    </vt:vector>
  </HeadingPairs>
  <TitlesOfParts>
    <vt:vector size="37" baseType="lpstr">
      <vt:lpstr>표지</vt:lpstr>
      <vt:lpstr>1. 용역비 산출내역</vt:lpstr>
      <vt:lpstr>2. 설계비 산출근거</vt:lpstr>
      <vt:lpstr>3. 공제요율</vt:lpstr>
      <vt:lpstr>4. 용역일수 산출내역</vt:lpstr>
      <vt:lpstr>추가업무 →</vt:lpstr>
      <vt:lpstr>측량비 산출내역</vt:lpstr>
      <vt:lpstr>조사업무량(측량)</vt:lpstr>
      <vt:lpstr>기술자분류(측량)</vt:lpstr>
      <vt:lpstr>수준점</vt:lpstr>
      <vt:lpstr>토질조사비 산출내역</vt:lpstr>
      <vt:lpstr>지질조사비 산출내역</vt:lpstr>
      <vt:lpstr>조사비 내역</vt:lpstr>
      <vt:lpstr>조사개요</vt:lpstr>
      <vt:lpstr>조사량</vt:lpstr>
      <vt:lpstr>소요일수</vt:lpstr>
      <vt:lpstr>일위대가</vt:lpstr>
      <vt:lpstr>단가표</vt:lpstr>
      <vt:lpstr>조사측량용단가(2026상)</vt:lpstr>
      <vt:lpstr>측량기술자임금(2026)</vt:lpstr>
      <vt:lpstr>엔지니어링 임금실태조사결과(2026)</vt:lpstr>
      <vt:lpstr>'1. 용역비 산출내역'!Print_Area</vt:lpstr>
      <vt:lpstr>'2. 설계비 산출근거'!Print_Area</vt:lpstr>
      <vt:lpstr>'3. 공제요율'!Print_Area</vt:lpstr>
      <vt:lpstr>단가표!Print_Area</vt:lpstr>
      <vt:lpstr>소요일수!Print_Area</vt:lpstr>
      <vt:lpstr>수준점!Print_Area</vt:lpstr>
      <vt:lpstr>일위대가!Print_Area</vt:lpstr>
      <vt:lpstr>조사개요!Print_Area</vt:lpstr>
      <vt:lpstr>조사량!Print_Area</vt:lpstr>
      <vt:lpstr>'조사비 내역'!Print_Area</vt:lpstr>
      <vt:lpstr>'조사업무량(측량)'!Print_Area</vt:lpstr>
      <vt:lpstr>'지질조사비 산출내역'!Print_Area</vt:lpstr>
      <vt:lpstr>'측량기술자임금(2026)'!Print_Area</vt:lpstr>
      <vt:lpstr>'측량비 산출내역'!Print_Area</vt:lpstr>
      <vt:lpstr>'토질조사비 산출내역'!Print_Area</vt:lpstr>
      <vt:lpstr>'조사업무량(측량)'!Print_Titles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EKR</cp:lastModifiedBy>
  <cp:lastPrinted>2026-07-09T03:57:32Z</cp:lastPrinted>
  <dcterms:created xsi:type="dcterms:W3CDTF">2009-01-12T08:02:42Z</dcterms:created>
  <dcterms:modified xsi:type="dcterms:W3CDTF">2026-07-21T00:23:13Z</dcterms:modified>
</cp:coreProperties>
</file>