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★KWON\100. 공사\경기고 교사동  샌드위치패널 해소 전기공사(기금)(1인수의)(202607)\"/>
    </mc:Choice>
  </mc:AlternateContent>
  <xr:revisionPtr revIDLastSave="0" documentId="8_{8FD47C3C-60E2-404B-8A8E-A975ACFF5015}" xr6:coauthVersionLast="47" xr6:coauthVersionMax="47" xr10:uidLastSave="{00000000-0000-0000-0000-000000000000}"/>
  <bookViews>
    <workbookView xWindow="33945" yWindow="1410" windowWidth="23295" windowHeight="13170" tabRatio="724" xr2:uid="{00000000-000D-0000-FFFF-FFFF00000000}"/>
  </bookViews>
  <sheets>
    <sheet name="원가" sheetId="17" r:id="rId1"/>
    <sheet name="총괄표" sheetId="11" r:id="rId2"/>
    <sheet name="내역서" sheetId="10" r:id="rId3"/>
    <sheet name="합산자재" sheetId="6" state="hidden" r:id="rId4"/>
    <sheet name="옵션" sheetId="5" state="hidden" r:id="rId5"/>
  </sheets>
  <definedNames>
    <definedName name="_Fill" hidden="1">#REF!</definedName>
    <definedName name="_Key1" localSheetId="0" hidden="1">#REF!</definedName>
    <definedName name="_Key1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xlnm.Print_Area" localSheetId="2">내역서!$A$1:$Q$133</definedName>
    <definedName name="_xlnm.Print_Area" localSheetId="1">총괄표!$A$1:$Q$29</definedName>
    <definedName name="_xlnm.Print_Titles" localSheetId="2">내역서!$1:$3</definedName>
    <definedName name="_xlnm.Print_Titles" localSheetId="1">총괄표!$1:$3</definedName>
    <definedName name="_xlnm.Print_Titles" localSheetId="3">합산자재!$1:$3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망루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3" i="6" l="1"/>
  <c r="L43" i="6" s="1"/>
  <c r="I44" i="6"/>
  <c r="L44" i="6" s="1"/>
  <c r="I45" i="6"/>
  <c r="L45" i="6" s="1"/>
  <c r="I46" i="6"/>
  <c r="I47" i="6"/>
  <c r="L47" i="6" s="1"/>
  <c r="I48" i="6"/>
  <c r="L48" i="6" s="1"/>
  <c r="I49" i="6"/>
  <c r="L49" i="6"/>
  <c r="B25" i="5"/>
  <c r="D25" i="5" s="1"/>
  <c r="B24" i="5"/>
  <c r="D24" i="5" s="1"/>
  <c r="B23" i="5"/>
  <c r="B22" i="5"/>
  <c r="B21" i="5"/>
  <c r="D21" i="5" s="1"/>
  <c r="AE3" i="10"/>
  <c r="AD3" i="10"/>
  <c r="D13" i="5"/>
  <c r="F3" i="5"/>
  <c r="D23" i="5"/>
  <c r="D22" i="5"/>
  <c r="D12" i="5"/>
  <c r="D11" i="5"/>
  <c r="H4" i="6" s="1"/>
  <c r="H38" i="6" l="1"/>
  <c r="H30" i="6"/>
  <c r="H22" i="6"/>
  <c r="H14" i="6"/>
  <c r="H7" i="6"/>
  <c r="L4" i="6"/>
  <c r="H42" i="6"/>
  <c r="L42" i="6" s="1"/>
  <c r="H34" i="6"/>
  <c r="H26" i="6"/>
  <c r="H19" i="6"/>
  <c r="H10" i="6"/>
  <c r="H41" i="6"/>
  <c r="L41" i="6" s="1"/>
  <c r="H25" i="6"/>
  <c r="H18" i="6"/>
  <c r="L18" i="6" s="1"/>
  <c r="H40" i="6"/>
  <c r="L40" i="6" s="1"/>
  <c r="H33" i="6"/>
  <c r="H24" i="6"/>
  <c r="H9" i="6"/>
  <c r="L9" i="6" s="1"/>
  <c r="H17" i="6"/>
  <c r="H39" i="6"/>
  <c r="H32" i="6"/>
  <c r="L32" i="6" s="1"/>
  <c r="H23" i="6"/>
  <c r="L23" i="6" s="1"/>
  <c r="H16" i="6"/>
  <c r="H8" i="6"/>
  <c r="L46" i="6"/>
  <c r="H31" i="6"/>
  <c r="L22" i="6"/>
  <c r="H15" i="6"/>
  <c r="L15" i="6" s="1"/>
  <c r="H37" i="6"/>
  <c r="L37" i="6" s="1"/>
  <c r="H29" i="6"/>
  <c r="H13" i="6"/>
  <c r="L13" i="6" s="1"/>
  <c r="H6" i="6"/>
  <c r="L6" i="6" s="1"/>
  <c r="H36" i="6"/>
  <c r="L36" i="6" s="1"/>
  <c r="H28" i="6"/>
  <c r="H21" i="6"/>
  <c r="H12" i="6"/>
  <c r="H5" i="6"/>
  <c r="L5" i="6" s="1"/>
  <c r="H35" i="6"/>
  <c r="L35" i="6" s="1"/>
  <c r="H27" i="6"/>
  <c r="H20" i="6"/>
  <c r="H11" i="6"/>
  <c r="L14" i="6"/>
  <c r="L38" i="6"/>
  <c r="L24" i="6"/>
  <c r="L30" i="6"/>
  <c r="L29" i="6"/>
  <c r="AB5" i="10"/>
  <c r="AC5" i="10"/>
  <c r="L12" i="6" l="1"/>
  <c r="L25" i="6"/>
  <c r="L28" i="6"/>
  <c r="AC20" i="10"/>
  <c r="L16" i="6"/>
  <c r="AC22" i="10"/>
  <c r="L31" i="6"/>
  <c r="L7" i="6"/>
  <c r="L11" i="6"/>
  <c r="L21" i="6"/>
  <c r="L10" i="6"/>
  <c r="L20" i="6"/>
  <c r="L19" i="6"/>
  <c r="L17" i="6"/>
  <c r="L27" i="6"/>
  <c r="L26" i="6"/>
  <c r="L33" i="6"/>
  <c r="L34" i="6"/>
  <c r="L8" i="6"/>
  <c r="L39" i="6"/>
  <c r="AC6" i="10"/>
  <c r="AE42" i="10"/>
  <c r="AB83" i="10"/>
  <c r="AB84" i="10" s="1"/>
  <c r="AC83" i="10"/>
  <c r="AE113" i="10"/>
  <c r="AB6" i="10" l="1"/>
  <c r="AB7" i="10" s="1"/>
  <c r="AC90" i="10"/>
  <c r="AC91" i="10"/>
  <c r="AC21" i="10"/>
  <c r="AC60" i="10" s="1"/>
  <c r="AE109" i="10"/>
  <c r="AE102" i="10"/>
  <c r="AE97" i="10"/>
  <c r="AE46" i="10"/>
  <c r="AE114" i="10"/>
  <c r="AE99" i="10"/>
  <c r="AE48" i="10"/>
  <c r="AE107" i="10"/>
  <c r="AE44" i="10"/>
  <c r="AE43" i="10"/>
  <c r="AE51" i="10"/>
  <c r="AE40" i="10"/>
  <c r="AC111" i="10" l="1"/>
  <c r="AE106" i="10"/>
  <c r="AE41" i="10"/>
  <c r="AE34" i="10"/>
  <c r="AE39" i="10"/>
  <c r="AE103" i="10"/>
  <c r="AE47" i="10"/>
  <c r="AE108" i="10"/>
  <c r="AE98" i="10"/>
  <c r="AE35" i="10"/>
  <c r="AE100" i="10"/>
  <c r="AE50" i="10"/>
  <c r="AE104" i="10"/>
  <c r="AE105" i="10"/>
  <c r="AE45" i="10"/>
  <c r="AE36" i="10"/>
  <c r="AE61" i="10"/>
  <c r="AE37" i="10"/>
  <c r="AE112" i="10"/>
  <c r="AE38" i="10"/>
  <c r="AE101" i="10"/>
  <c r="AE49" i="10"/>
  <c r="D2" i="5" l="1"/>
  <c r="AE96" i="10"/>
  <c r="AE116" i="10" s="1"/>
  <c r="AC116" i="10" s="1"/>
  <c r="AD116" i="10"/>
  <c r="AE33" i="10"/>
  <c r="AE63" i="10" s="1"/>
  <c r="AC63" i="10" s="1"/>
  <c r="AD63" i="10"/>
  <c r="C2" i="5" l="1"/>
  <c r="AD111" i="10" l="1"/>
  <c r="AD60" i="10"/>
  <c r="B2" i="5" l="1"/>
  <c r="F2" i="5" s="1"/>
</calcChain>
</file>

<file path=xl/sharedStrings.xml><?xml version="1.0" encoding="utf-8"?>
<sst xmlns="http://schemas.openxmlformats.org/spreadsheetml/2006/main" count="1031" uniqueCount="425">
  <si>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</si>
  <si>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</si>
  <si>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</si>
  <si>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</si>
  <si>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</si>
  <si>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</si>
  <si>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</si>
  <si>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</si>
  <si>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</si>
  <si>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</si>
  <si>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</si>
  <si>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</si>
  <si>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</si>
  <si>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</si>
  <si>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</si>
  <si>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</si>
  <si>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</si>
  <si>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</si>
  <si>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</si>
  <si>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코드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</si>
  <si>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</si>
  <si>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</si>
  <si>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</si>
  <si>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</si>
  <si>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</si>
  <si>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</si>
  <si>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</si>
  <si>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</si>
  <si>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</si>
  <si>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</si>
  <si>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</si>
  <si>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</si>
  <si>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</si>
  <si>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</si>
  <si>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</si>
  <si>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</si>
  <si>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</si>
  <si>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</si>
  <si>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</si>
  <si>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</si>
  <si>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</si>
  <si>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</si>
  <si>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</si>
  <si>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</si>
  <si>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</si>
  <si>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</si>
  <si>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</si>
  <si>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</si>
  <si>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</si>
  <si>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</si>
  <si>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</si>
  <si>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</si>
  <si>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</si>
  <si>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</si>
  <si>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</si>
  <si>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</si>
  <si>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</si>
  <si>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>관급 자재비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</si>
  <si>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</si>
  <si>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</si>
  <si>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</si>
  <si>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</si>
  <si>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</si>
  <si>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</si>
  <si>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</si>
  <si>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</si>
  <si>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</si>
  <si>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</si>
  <si>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</si>
  <si>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</si>
  <si>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연속견적가로형식</t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</si>
  <si>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</si>
  <si>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</si>
  <si>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</si>
  <si>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</si>
  <si>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1.전기설비공사</t>
  </si>
  <si>
    <t>2.기타설비공사</t>
  </si>
  <si>
    <t>3913170620935608</t>
  </si>
  <si>
    <t>강제전선관(노출)</t>
  </si>
  <si>
    <t>아연도 16 mm</t>
  </si>
  <si>
    <t>M</t>
  </si>
  <si>
    <t>3913170620174410</t>
  </si>
  <si>
    <t>1종금속제가요전선관</t>
  </si>
  <si>
    <t>16 mm 일반-비방수</t>
  </si>
  <si>
    <t>3913170620174434</t>
  </si>
  <si>
    <t>커넥터, 16 mm 일반-비방수</t>
  </si>
  <si>
    <t>개</t>
  </si>
  <si>
    <t>3912130810035750</t>
  </si>
  <si>
    <t>아우트렛박스</t>
  </si>
  <si>
    <t>8각 54㎜</t>
  </si>
  <si>
    <t>3912130810035753</t>
  </si>
  <si>
    <t>중형4각 54㎜</t>
  </si>
  <si>
    <t>3912130610035778</t>
  </si>
  <si>
    <t>스위치박스</t>
  </si>
  <si>
    <t>1 개용 54 mm</t>
  </si>
  <si>
    <t>3912130610035785</t>
  </si>
  <si>
    <t>콘센트박스</t>
  </si>
  <si>
    <t>InMastDBNonCode</t>
  </si>
  <si>
    <t>연결박스</t>
  </si>
  <si>
    <t>3912130320175917</t>
  </si>
  <si>
    <t>정션 박스</t>
  </si>
  <si>
    <t>100*100*50</t>
  </si>
  <si>
    <t>3913171220173817</t>
  </si>
  <si>
    <t>전선덕트</t>
  </si>
  <si>
    <t>알루미늄 100x50 mm</t>
  </si>
  <si>
    <t>3912120421650781</t>
  </si>
  <si>
    <t>알루미늄몰드</t>
  </si>
  <si>
    <t>중(03호) 36x14 mm</t>
  </si>
  <si>
    <t>3913171221650785</t>
  </si>
  <si>
    <t>PVC MOLD(고강도)</t>
  </si>
  <si>
    <t>중(03호) 39x15 mm</t>
  </si>
  <si>
    <t>2612162922076726</t>
  </si>
  <si>
    <t>450/750V 저독성난연절연전선</t>
  </si>
  <si>
    <t>HFIX 1.38mm(1.5㎟)</t>
  </si>
  <si>
    <t>2612162922076727</t>
  </si>
  <si>
    <t>HFIX 1.78mm(2.5㎟)</t>
  </si>
  <si>
    <t>2612162922076728</t>
  </si>
  <si>
    <t>HFIX 2.25mm(4㎟)</t>
  </si>
  <si>
    <t>비닐캡타이어원형코드</t>
  </si>
  <si>
    <t>VCT-F, 2C/1.5sq</t>
  </si>
  <si>
    <t>UTP케이블-2열동시 1열당</t>
  </si>
  <si>
    <t>Cat.6 0.5mm 4P</t>
  </si>
  <si>
    <t>3912998720170517</t>
  </si>
  <si>
    <t>매입스위치</t>
  </si>
  <si>
    <t>15A, 250V 1로1구</t>
  </si>
  <si>
    <t>3912998720170518</t>
  </si>
  <si>
    <t>15A, 250V 1로2구</t>
  </si>
  <si>
    <t>스위치</t>
  </si>
  <si>
    <t>선풍기용</t>
  </si>
  <si>
    <t>3912140620170834</t>
  </si>
  <si>
    <t>콘센트</t>
  </si>
  <si>
    <t>노출-접지형, 15A 250V 1구</t>
  </si>
  <si>
    <t>3912140620170849</t>
  </si>
  <si>
    <t>매입-접지형, 15A 250V 1구</t>
  </si>
  <si>
    <t>3912140620170850</t>
  </si>
  <si>
    <t>매입-접지형, 15A 250V 2구</t>
  </si>
  <si>
    <t>랜용 커플러(4P)</t>
  </si>
  <si>
    <t>Cat.6</t>
  </si>
  <si>
    <t>3912140620937656</t>
  </si>
  <si>
    <t>모듈라짹</t>
  </si>
  <si>
    <t>매입용, Cat.6 1구</t>
  </si>
  <si>
    <t>3912140620937657</t>
  </si>
  <si>
    <t>매입용, Cat.6 2구</t>
  </si>
  <si>
    <t>4619150120192512</t>
  </si>
  <si>
    <t>화재감지기</t>
  </si>
  <si>
    <t>열감지기,차동식스포트형</t>
  </si>
  <si>
    <t>4619150120192515</t>
  </si>
  <si>
    <t>열감지기,정온식스포트형</t>
  </si>
  <si>
    <t>비상라이트</t>
  </si>
  <si>
    <t>LED 1W x 1W 60분</t>
  </si>
  <si>
    <t>조</t>
  </si>
  <si>
    <t>4322179220164893</t>
  </si>
  <si>
    <t>분할기</t>
  </si>
  <si>
    <t>TV 유니트, 단말용</t>
  </si>
  <si>
    <t>3912110220186112</t>
  </si>
  <si>
    <t>세대분전반</t>
  </si>
  <si>
    <t>30AF(Main), 3회로</t>
  </si>
  <si>
    <t>온도조절기</t>
  </si>
  <si>
    <t>냉난방용</t>
  </si>
  <si>
    <t>콘트롤스위치</t>
  </si>
  <si>
    <t>전동스크린용</t>
  </si>
  <si>
    <t>자동환기감지기</t>
  </si>
  <si>
    <t>환기용센서</t>
  </si>
  <si>
    <t>391115ZZ701Z0002</t>
  </si>
  <si>
    <t>방범감지기</t>
  </si>
  <si>
    <t>동체감지기</t>
  </si>
  <si>
    <t>391115ZZ701Z0004</t>
  </si>
  <si>
    <t>조명기구 TYPE "A"</t>
  </si>
  <si>
    <t>LED 40W, 직부등(1200*300)</t>
  </si>
  <si>
    <t>391115ZZ701Z0005</t>
  </si>
  <si>
    <t>조명기구 TYPE "A1"</t>
  </si>
  <si>
    <t>FL 2/32W, 직부등</t>
  </si>
  <si>
    <t>391115ZZ701Z0006</t>
  </si>
  <si>
    <t>조명기구 TYPE "B"</t>
  </si>
  <si>
    <t>LED 2/12W, 매입등(직관형)</t>
  </si>
  <si>
    <t>391115ZZ701Z0007</t>
  </si>
  <si>
    <t>조명기구 TYPE "C"</t>
  </si>
  <si>
    <t>LED 12W, 원형직부등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</si>
  <si>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</si>
  <si>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</si>
  <si>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</si>
  <si>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</si>
  <si>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</si>
  <si>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</si>
  <si>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L001010101000086</t>
  </si>
  <si>
    <t>통신내선공</t>
  </si>
  <si>
    <t>L001010101000089</t>
  </si>
  <si>
    <t>통신케이블공</t>
  </si>
  <si>
    <t>L001010101000087</t>
  </si>
  <si>
    <t>통신설비공</t>
  </si>
  <si>
    <t>L001010501000112</t>
  </si>
  <si>
    <t>통신관련산업기사</t>
  </si>
  <si>
    <t>L001010101000002</t>
  </si>
  <si>
    <t>보통인부</t>
  </si>
  <si>
    <t>[ 경기고 방수및샌드위치패널해소공사(전기) ] - 합산자재목록</t>
  </si>
  <si>
    <t>59750337011</t>
  </si>
  <si>
    <t>59753017003</t>
  </si>
  <si>
    <t>59753017043</t>
  </si>
  <si>
    <t>59753767011</t>
  </si>
  <si>
    <t>59753767041</t>
  </si>
  <si>
    <t>59753777102</t>
  </si>
  <si>
    <t>MM300040259</t>
  </si>
  <si>
    <t>MM666894664</t>
  </si>
  <si>
    <t>61455137894</t>
  </si>
  <si>
    <t>59751477029</t>
  </si>
  <si>
    <t>59350187023</t>
  </si>
  <si>
    <t>MM300040388</t>
  </si>
  <si>
    <t>MM481669623</t>
  </si>
  <si>
    <t>MM481669624</t>
  </si>
  <si>
    <t>E1450667003</t>
  </si>
  <si>
    <t>MM666916697</t>
  </si>
  <si>
    <t>EC452167502</t>
  </si>
  <si>
    <t>59301517001</t>
  </si>
  <si>
    <t>59301517002</t>
  </si>
  <si>
    <t>59300457325</t>
  </si>
  <si>
    <t>59350317121</t>
  </si>
  <si>
    <t>59350317205</t>
  </si>
  <si>
    <t>59350317206</t>
  </si>
  <si>
    <t>MM619136765</t>
  </si>
  <si>
    <t>58051750201</t>
  </si>
  <si>
    <t>58051750202</t>
  </si>
  <si>
    <t>63500197001</t>
  </si>
  <si>
    <t>63500197004</t>
  </si>
  <si>
    <t>MM550686423</t>
  </si>
  <si>
    <t>58200297002</t>
  </si>
  <si>
    <t>59753867002</t>
  </si>
  <si>
    <t>MM681771133</t>
  </si>
  <si>
    <t>MM681771134</t>
  </si>
  <si>
    <t>MM681771147</t>
  </si>
  <si>
    <t>MM928626880</t>
  </si>
  <si>
    <t>MM456895042</t>
  </si>
  <si>
    <t>MM736909461</t>
  </si>
  <si>
    <t>MM728788976</t>
  </si>
  <si>
    <t>MM060037347</t>
  </si>
  <si>
    <t>56900017016</t>
  </si>
  <si>
    <t>56900017076</t>
  </si>
  <si>
    <t>56900017113</t>
  </si>
  <si>
    <t>56900017116</t>
  </si>
  <si>
    <t>56900017114</t>
  </si>
  <si>
    <t>56900017112</t>
  </si>
  <si>
    <t>56900017041</t>
  </si>
  <si>
    <t>55</t>
  </si>
  <si>
    <t>매입스위치(단로,삼로)</t>
  </si>
  <si>
    <t>식</t>
  </si>
  <si>
    <t>매입콘센트(접지,15A)</t>
  </si>
  <si>
    <t>노출콘센트(접지,15A)</t>
  </si>
  <si>
    <t>벽부형</t>
  </si>
  <si>
    <t>SPOT형 감지기</t>
  </si>
  <si>
    <t>개소</t>
  </si>
  <si>
    <t>매입, 1구</t>
  </si>
  <si>
    <t>매입, 2구</t>
  </si>
  <si>
    <t>매입, 유니트</t>
  </si>
  <si>
    <t>매입, 고정형, 5W 이하</t>
  </si>
  <si>
    <t>노출, 고정형, 30W 이하</t>
  </si>
  <si>
    <t>철거재사용</t>
  </si>
  <si>
    <t>분전반 철거</t>
  </si>
  <si>
    <t>공종줄</t>
    <phoneticPr fontId="2" type="noConversion"/>
  </si>
  <si>
    <t>56931750104</t>
  </si>
  <si>
    <t>스위치 철거</t>
  </si>
  <si>
    <t>56931750108</t>
  </si>
  <si>
    <t>콘센트 철거</t>
  </si>
  <si>
    <t>56931750110</t>
  </si>
  <si>
    <t>56931750115</t>
  </si>
  <si>
    <t>선풍기 철거재사용</t>
  </si>
  <si>
    <t>56931750116</t>
  </si>
  <si>
    <t>감지기 철거</t>
  </si>
  <si>
    <t>56931750124</t>
  </si>
  <si>
    <t>선로 정리비</t>
  </si>
  <si>
    <t>보통인부(0.5인)</t>
  </si>
  <si>
    <t>56931750134</t>
  </si>
  <si>
    <t>보통인부(0.1인)</t>
  </si>
  <si>
    <t>56931750301</t>
  </si>
  <si>
    <t>모듈라짹 철거</t>
  </si>
  <si>
    <t>56931750303</t>
  </si>
  <si>
    <t>56931750305</t>
  </si>
  <si>
    <t>TV UNIT 철거</t>
  </si>
  <si>
    <t>56931750308</t>
  </si>
  <si>
    <t>스피커 철거재사용</t>
  </si>
  <si>
    <t>56931750314</t>
  </si>
  <si>
    <t>56931750316</t>
  </si>
  <si>
    <t>통신용랙 철거재사용</t>
  </si>
  <si>
    <t>19" RACK, 네트워크용</t>
  </si>
  <si>
    <t>56931750337</t>
  </si>
  <si>
    <t>빔프로젝터 철거재사용</t>
  </si>
  <si>
    <t>56931750345</t>
  </si>
  <si>
    <t>방범감지기 철거재사용</t>
  </si>
  <si>
    <t>56931750352</t>
  </si>
  <si>
    <t>무선AP 철거재사용</t>
  </si>
  <si>
    <t>56931750408</t>
  </si>
  <si>
    <t>전선관 철거재사용</t>
  </si>
  <si>
    <t>ST 16C</t>
  </si>
  <si>
    <t>56931750414</t>
  </si>
  <si>
    <t>ST 36C</t>
  </si>
  <si>
    <t>56931750418</t>
  </si>
  <si>
    <t>ST 54C</t>
  </si>
  <si>
    <t>56931750436</t>
  </si>
  <si>
    <t>HI 54C</t>
  </si>
  <si>
    <t>56931750444</t>
  </si>
  <si>
    <t>FX 16C</t>
  </si>
  <si>
    <t>56931750446</t>
  </si>
  <si>
    <t>FX 22C</t>
  </si>
  <si>
    <t>56931750448</t>
  </si>
  <si>
    <t>FX 28C</t>
  </si>
  <si>
    <t>56931750450</t>
  </si>
  <si>
    <t>FX 36C</t>
  </si>
  <si>
    <t>56931750466</t>
  </si>
  <si>
    <t>CD 28C</t>
  </si>
  <si>
    <t>56931750468</t>
  </si>
  <si>
    <t>CD 36C</t>
  </si>
  <si>
    <t>56931750502</t>
  </si>
  <si>
    <t>전선 철거재사용</t>
  </si>
  <si>
    <t>6sq 이하</t>
  </si>
  <si>
    <t>56931750604</t>
  </si>
  <si>
    <t>케이블 철거재사용</t>
  </si>
  <si>
    <t>2C/4sq 이하</t>
  </si>
  <si>
    <t>56931750704</t>
  </si>
  <si>
    <t>4C/4sq 이하</t>
  </si>
  <si>
    <t>56931750752</t>
  </si>
  <si>
    <t>UTP 4P</t>
  </si>
  <si>
    <t>56931750769</t>
  </si>
  <si>
    <t>면</t>
  </si>
  <si>
    <t>합계줄</t>
  </si>
  <si>
    <t>( 합       계 )</t>
  </si>
  <si>
    <t>133</t>
  </si>
  <si>
    <t>01</t>
  </si>
  <si>
    <t>철거자재</t>
  </si>
  <si>
    <t>02</t>
  </si>
  <si>
    <t>A0500000000</t>
  </si>
  <si>
    <t>RENT000000000002</t>
  </si>
  <si>
    <t>[ 배관 부속재 ]</t>
  </si>
  <si>
    <t>전선관의 15 %</t>
  </si>
  <si>
    <t>G56931750104</t>
  </si>
  <si>
    <t>G56931750108</t>
  </si>
  <si>
    <t>G56931750110</t>
  </si>
  <si>
    <t>G56931750115</t>
  </si>
  <si>
    <t>G56931750116</t>
  </si>
  <si>
    <t>G56931750134</t>
  </si>
  <si>
    <t>G56931750408</t>
  </si>
  <si>
    <t>G56931750414</t>
  </si>
  <si>
    <t>G56931750418</t>
  </si>
  <si>
    <t>G56931750436</t>
  </si>
  <si>
    <t>G56931750444</t>
  </si>
  <si>
    <t>G56931750446</t>
  </si>
  <si>
    <t>G56931750448</t>
  </si>
  <si>
    <t>G56931750450</t>
  </si>
  <si>
    <t>G56931750468</t>
  </si>
  <si>
    <t>G56931750502</t>
  </si>
  <si>
    <t>G56931750604</t>
  </si>
  <si>
    <t>G56931750704</t>
  </si>
  <si>
    <t>G56931750769</t>
  </si>
  <si>
    <t>A0100000000</t>
  </si>
  <si>
    <t>RENT000000000003</t>
  </si>
  <si>
    <t>[ 소모 잡자재 ]</t>
  </si>
  <si>
    <t>전선, 전선관의 2 %</t>
  </si>
  <si>
    <t>A0300000000</t>
  </si>
  <si>
    <t>RENT000000000006</t>
  </si>
  <si>
    <t>[ 공 구 손 료 ]</t>
  </si>
  <si>
    <t>노무비의 3 %</t>
  </si>
  <si>
    <t>G56931750124</t>
  </si>
  <si>
    <t>G56931750301</t>
  </si>
  <si>
    <t>G56931750303</t>
  </si>
  <si>
    <t>G56931750305</t>
  </si>
  <si>
    <t>G56931750308</t>
  </si>
  <si>
    <t>G56931750314</t>
  </si>
  <si>
    <t>G56931750316</t>
  </si>
  <si>
    <t>G56931750337</t>
  </si>
  <si>
    <t>G56931750345</t>
  </si>
  <si>
    <t>G56931750352</t>
  </si>
  <si>
    <t>G56931750466</t>
  </si>
  <si>
    <t>G56931750752</t>
  </si>
  <si>
    <t>총줄수-&gt;</t>
  </si>
  <si>
    <t>Total</t>
  </si>
  <si>
    <t>29</t>
  </si>
  <si>
    <t>본 파일은 이지테크에서 2번 옵션으로 만들었습니다.</t>
  </si>
  <si>
    <t>원 가 계 산 서</t>
    <phoneticPr fontId="2" type="noConversion"/>
  </si>
  <si>
    <t>공사명: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</si>
  <si>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</si>
  <si>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</si>
  <si>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</si>
  <si>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>구         성        비</t>
  </si>
  <si>
    <t>재 료 비</t>
    <phoneticPr fontId="2" type="noConversion"/>
  </si>
  <si>
    <t>직 접 재 료 비</t>
    <phoneticPr fontId="2" type="noConversion"/>
  </si>
  <si>
    <t>간 접 재 료 비</t>
    <phoneticPr fontId="2" type="noConversion"/>
  </si>
  <si>
    <t>순</t>
    <phoneticPr fontId="2" type="noConversion"/>
  </si>
  <si>
    <t>( 소      계 )</t>
    <phoneticPr fontId="2" type="noConversion"/>
  </si>
  <si>
    <t>노 무 비</t>
    <phoneticPr fontId="2" type="noConversion"/>
  </si>
  <si>
    <t>직 접 노 무 비</t>
    <phoneticPr fontId="2" type="noConversion"/>
  </si>
  <si>
    <t>간 접 노 무 비</t>
    <phoneticPr fontId="2" type="noConversion"/>
  </si>
  <si>
    <t>직접노무비</t>
  </si>
  <si>
    <t>x</t>
    <phoneticPr fontId="2" type="noConversion"/>
  </si>
  <si>
    <t>기  계  경  비</t>
    <phoneticPr fontId="2" type="noConversion"/>
  </si>
  <si>
    <t>공</t>
    <phoneticPr fontId="2" type="noConversion"/>
  </si>
  <si>
    <t>산 재 보 험 료</t>
    <phoneticPr fontId="2" type="noConversion"/>
  </si>
  <si>
    <t>노무비</t>
  </si>
  <si>
    <t>고 용 보 험 료</t>
    <phoneticPr fontId="2" type="noConversion"/>
  </si>
  <si>
    <t>경</t>
    <phoneticPr fontId="2" type="noConversion"/>
  </si>
  <si>
    <t>건 강 보 험 료</t>
    <phoneticPr fontId="2" type="noConversion"/>
  </si>
  <si>
    <t>직접노무비</t>
    <phoneticPr fontId="9" type="noConversion"/>
  </si>
  <si>
    <t>연 금 보 험 료</t>
    <phoneticPr fontId="2" type="noConversion"/>
  </si>
  <si>
    <t>노인장기요양보험료</t>
    <phoneticPr fontId="2" type="noConversion"/>
  </si>
  <si>
    <t>건강보험료</t>
    <phoneticPr fontId="9" type="noConversion"/>
  </si>
  <si>
    <t>사</t>
    <phoneticPr fontId="2" type="noConversion"/>
  </si>
  <si>
    <t>퇴직공제부금비</t>
    <phoneticPr fontId="2" type="noConversion"/>
  </si>
  <si>
    <t>산업안전보건관리비</t>
    <phoneticPr fontId="2" type="noConversion"/>
  </si>
  <si>
    <t>(재료+직노)</t>
    <phoneticPr fontId="9" type="noConversion"/>
  </si>
  <si>
    <t>기  타  경  비</t>
    <phoneticPr fontId="2" type="noConversion"/>
  </si>
  <si>
    <t>(재료+노무)</t>
    <phoneticPr fontId="9" type="noConversion"/>
  </si>
  <si>
    <t>석 면 분 담 금</t>
    <phoneticPr fontId="2" type="noConversion"/>
  </si>
  <si>
    <t>비</t>
    <phoneticPr fontId="2" type="noConversion"/>
  </si>
  <si>
    <t>임금채권부담금</t>
    <phoneticPr fontId="2" type="noConversion"/>
  </si>
  <si>
    <t>환 경 보 전 비</t>
    <phoneticPr fontId="2" type="noConversion"/>
  </si>
  <si>
    <t>일 반 관 리 비</t>
    <phoneticPr fontId="2" type="noConversion"/>
  </si>
  <si>
    <t>(재료+노무+경비)</t>
    <phoneticPr fontId="2" type="noConversion"/>
  </si>
  <si>
    <t>이          윤</t>
    <phoneticPr fontId="2" type="noConversion"/>
  </si>
  <si>
    <t>(노무비+경비+일관)</t>
  </si>
  <si>
    <t>( 총  원  가 )</t>
    <phoneticPr fontId="2" type="noConversion"/>
  </si>
  <si>
    <t>부 가 가 치 세</t>
    <phoneticPr fontId="2" type="noConversion"/>
  </si>
  <si>
    <t>공급가액</t>
  </si>
  <si>
    <t>( 합      계 )</t>
    <phoneticPr fontId="2" type="noConversion"/>
  </si>
  <si>
    <t>( 총      계 )</t>
    <phoneticPr fontId="2" type="noConversion"/>
  </si>
  <si>
    <t>손해배상 책임보험</t>
    <phoneticPr fontId="2" type="noConversion"/>
  </si>
  <si>
    <t>총원가</t>
    <phoneticPr fontId="2" type="noConversion"/>
  </si>
  <si>
    <t>경기고 교사동 샌드위치패널 해소 전기공사</t>
  </si>
  <si>
    <t>경기고 교사동 샌드위치패널 해소 전기공사</t>
    <phoneticPr fontId="2" type="noConversion"/>
  </si>
  <si>
    <t>[ 경기고 교사동 샌드위치패널 해소 전기공사 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</si>
</sst>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₩&quot;* #,##0.00_-;\-&quot;₩&quot;* #,##0.00_-;_-&quot;₩&quot;* &quot;-&quot;??_-;_-@_-"/>
    <numFmt numFmtId="176" formatCode="#,##0_ "/>
    <numFmt numFmtId="178" formatCode="#,###;\-#,###"/>
    <numFmt numFmtId="179" formatCode="0.000%"/>
    <numFmt numFmtId="180" formatCode="0.00000%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8"/>
      <name val="돋움체"/>
      <family val="3"/>
      <charset val="129"/>
    </font>
    <font>
      <b/>
      <sz val="12"/>
      <name val="돋움"/>
      <family val="3"/>
      <charset val="129"/>
    </font>
    <font>
      <b/>
      <sz val="28"/>
      <name val="굴림체"/>
      <family val="3"/>
      <charset val="129"/>
    </font>
    <font>
      <sz val="11"/>
      <name val="굴림체"/>
      <family val="3"/>
      <charset val="129"/>
    </font>
    <font>
      <sz val="11"/>
      <name val="옛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9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0" fontId="3" fillId="0" borderId="0" xfId="0" applyFont="1" applyAlignment="1">
      <alignment vertical="center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178" fontId="3" fillId="0" borderId="0" xfId="0" applyNumberFormat="1" applyFont="1"/>
    <xf numFmtId="178" fontId="3" fillId="0" borderId="3" xfId="0" applyNumberFormat="1" applyFont="1" applyBorder="1"/>
    <xf numFmtId="178" fontId="3" fillId="0" borderId="1" xfId="0" applyNumberFormat="1" applyFont="1" applyBorder="1"/>
    <xf numFmtId="178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/>
    </xf>
    <xf numFmtId="49" fontId="3" fillId="2" borderId="6" xfId="0" applyNumberFormat="1" applyFont="1" applyFill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2" xfId="0" applyFont="1" applyBorder="1"/>
    <xf numFmtId="178" fontId="3" fillId="0" borderId="2" xfId="0" applyNumberFormat="1" applyFont="1" applyBorder="1"/>
    <xf numFmtId="49" fontId="3" fillId="0" borderId="0" xfId="0" applyNumberFormat="1" applyFont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178" fontId="3" fillId="0" borderId="1" xfId="1" applyNumberFormat="1" applyFont="1" applyBorder="1"/>
    <xf numFmtId="0" fontId="8" fillId="0" borderId="0" xfId="0" applyFont="1" applyAlignment="1">
      <alignment vertical="center"/>
    </xf>
    <xf numFmtId="0" fontId="8" fillId="0" borderId="16" xfId="0" applyFont="1" applyBorder="1" applyAlignment="1">
      <alignment horizontal="left" vertical="center"/>
    </xf>
    <xf numFmtId="0" fontId="8" fillId="0" borderId="16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178" fontId="8" fillId="0" borderId="4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vertical="center"/>
    </xf>
    <xf numFmtId="49" fontId="8" fillId="0" borderId="22" xfId="0" applyNumberFormat="1" applyFont="1" applyBorder="1" applyAlignment="1">
      <alignment horizontal="left" vertical="center" indent="1"/>
    </xf>
    <xf numFmtId="178" fontId="8" fillId="0" borderId="22" xfId="0" applyNumberFormat="1" applyFont="1" applyBorder="1" applyAlignment="1">
      <alignment vertical="center"/>
    </xf>
    <xf numFmtId="178" fontId="8" fillId="0" borderId="23" xfId="0" applyNumberFormat="1" applyFont="1" applyBorder="1" applyAlignment="1">
      <alignment vertical="center"/>
    </xf>
    <xf numFmtId="44" fontId="8" fillId="0" borderId="24" xfId="2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49" fontId="8" fillId="0" borderId="26" xfId="0" applyNumberFormat="1" applyFont="1" applyBorder="1" applyAlignment="1">
      <alignment horizontal="left" vertical="center" indent="1"/>
    </xf>
    <xf numFmtId="178" fontId="8" fillId="0" borderId="26" xfId="0" applyNumberFormat="1" applyFont="1" applyBorder="1" applyAlignment="1">
      <alignment vertical="center"/>
    </xf>
    <xf numFmtId="44" fontId="8" fillId="0" borderId="27" xfId="2" applyFont="1" applyBorder="1" applyAlignment="1">
      <alignment horizontal="right" vertical="center"/>
    </xf>
    <xf numFmtId="44" fontId="8" fillId="0" borderId="28" xfId="2" applyFont="1" applyBorder="1" applyAlignment="1">
      <alignment horizontal="center" vertical="center"/>
    </xf>
    <xf numFmtId="0" fontId="8" fillId="0" borderId="29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49" fontId="8" fillId="0" borderId="30" xfId="0" applyNumberFormat="1" applyFont="1" applyBorder="1" applyAlignment="1">
      <alignment horizontal="left" vertical="center" indent="1"/>
    </xf>
    <xf numFmtId="178" fontId="8" fillId="0" borderId="30" xfId="0" applyNumberFormat="1" applyFont="1" applyBorder="1" applyAlignment="1">
      <alignment vertical="center"/>
    </xf>
    <xf numFmtId="44" fontId="8" fillId="0" borderId="31" xfId="2" applyFont="1" applyBorder="1" applyAlignment="1">
      <alignment horizontal="right" vertical="center"/>
    </xf>
    <xf numFmtId="44" fontId="8" fillId="0" borderId="32" xfId="2" applyFont="1" applyBorder="1" applyAlignment="1">
      <alignment horizontal="center" vertical="center"/>
    </xf>
    <xf numFmtId="0" fontId="8" fillId="0" borderId="33" xfId="0" applyFont="1" applyBorder="1" applyAlignment="1">
      <alignment vertical="center"/>
    </xf>
    <xf numFmtId="49" fontId="8" fillId="0" borderId="34" xfId="0" applyNumberFormat="1" applyFont="1" applyBorder="1" applyAlignment="1">
      <alignment horizontal="left" vertical="center" indent="1"/>
    </xf>
    <xf numFmtId="178" fontId="8" fillId="0" borderId="34" xfId="0" applyNumberFormat="1" applyFont="1" applyBorder="1" applyAlignment="1">
      <alignment vertical="center"/>
    </xf>
    <xf numFmtId="44" fontId="8" fillId="0" borderId="35" xfId="2" applyFont="1" applyBorder="1" applyAlignment="1">
      <alignment horizontal="right" vertical="center"/>
    </xf>
    <xf numFmtId="44" fontId="8" fillId="0" borderId="36" xfId="2" applyFont="1" applyBorder="1" applyAlignment="1">
      <alignment horizontal="center" vertical="center"/>
    </xf>
    <xf numFmtId="0" fontId="8" fillId="0" borderId="37" xfId="0" applyFont="1" applyBorder="1" applyAlignment="1">
      <alignment vertical="center"/>
    </xf>
    <xf numFmtId="178" fontId="8" fillId="0" borderId="26" xfId="1" applyNumberFormat="1" applyFont="1" applyBorder="1" applyAlignment="1">
      <alignment horizontal="right" vertical="center"/>
    </xf>
    <xf numFmtId="10" fontId="8" fillId="0" borderId="28" xfId="2" applyNumberFormat="1" applyFont="1" applyBorder="1" applyAlignment="1">
      <alignment horizontal="center" vertical="center"/>
    </xf>
    <xf numFmtId="44" fontId="8" fillId="0" borderId="28" xfId="2" applyFont="1" applyBorder="1" applyAlignment="1">
      <alignment horizontal="left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vertical="center"/>
    </xf>
    <xf numFmtId="0" fontId="8" fillId="0" borderId="21" xfId="0" applyFont="1" applyBorder="1" applyAlignment="1">
      <alignment horizontal="center" vertical="center"/>
    </xf>
    <xf numFmtId="179" fontId="8" fillId="0" borderId="28" xfId="2" applyNumberFormat="1" applyFont="1" applyBorder="1" applyAlignment="1">
      <alignment horizontal="center" vertical="center"/>
    </xf>
    <xf numFmtId="41" fontId="8" fillId="0" borderId="29" xfId="1" applyFont="1" applyBorder="1" applyAlignment="1">
      <alignment vertical="center"/>
    </xf>
    <xf numFmtId="178" fontId="8" fillId="0" borderId="34" xfId="1" applyNumberFormat="1" applyFont="1" applyBorder="1" applyAlignment="1">
      <alignment horizontal="right" vertical="center"/>
    </xf>
    <xf numFmtId="10" fontId="8" fillId="0" borderId="36" xfId="2" applyNumberFormat="1" applyFont="1" applyBorder="1" applyAlignment="1">
      <alignment horizontal="center" vertical="center"/>
    </xf>
    <xf numFmtId="44" fontId="8" fillId="0" borderId="36" xfId="2" applyFont="1" applyBorder="1" applyAlignment="1">
      <alignment horizontal="left" vertical="center"/>
    </xf>
    <xf numFmtId="9" fontId="8" fillId="0" borderId="36" xfId="2" applyNumberFormat="1" applyFont="1" applyBorder="1" applyAlignment="1">
      <alignment horizontal="center" vertical="center"/>
    </xf>
    <xf numFmtId="41" fontId="8" fillId="0" borderId="31" xfId="1" applyFont="1" applyBorder="1" applyAlignment="1">
      <alignment horizontal="right" vertical="center"/>
    </xf>
    <xf numFmtId="178" fontId="8" fillId="0" borderId="1" xfId="0" applyNumberFormat="1" applyFont="1" applyBorder="1" applyAlignment="1">
      <alignment vertical="center"/>
    </xf>
    <xf numFmtId="41" fontId="8" fillId="0" borderId="13" xfId="1" applyFont="1" applyBorder="1" applyAlignment="1">
      <alignment horizontal="right" vertical="center"/>
    </xf>
    <xf numFmtId="44" fontId="8" fillId="0" borderId="15" xfId="2" applyFont="1" applyBorder="1" applyAlignment="1">
      <alignment horizontal="center" vertical="center"/>
    </xf>
    <xf numFmtId="0" fontId="8" fillId="0" borderId="42" xfId="0" applyFont="1" applyBorder="1" applyAlignment="1">
      <alignment vertical="center"/>
    </xf>
    <xf numFmtId="41" fontId="8" fillId="0" borderId="13" xfId="1" applyFont="1" applyBorder="1" applyAlignment="1">
      <alignment horizontal="left" vertical="center"/>
    </xf>
    <xf numFmtId="44" fontId="8" fillId="0" borderId="13" xfId="2" applyFont="1" applyBorder="1" applyAlignment="1">
      <alignment horizontal="right" vertical="center"/>
    </xf>
    <xf numFmtId="178" fontId="8" fillId="0" borderId="44" xfId="0" applyNumberFormat="1" applyFont="1" applyBorder="1" applyAlignment="1">
      <alignment vertical="center"/>
    </xf>
    <xf numFmtId="44" fontId="8" fillId="0" borderId="45" xfId="2" applyFont="1" applyBorder="1" applyAlignment="1">
      <alignment horizontal="right" vertical="center"/>
    </xf>
    <xf numFmtId="44" fontId="8" fillId="0" borderId="46" xfId="2" applyFont="1" applyBorder="1" applyAlignment="1">
      <alignment horizontal="center" vertical="center"/>
    </xf>
    <xf numFmtId="0" fontId="8" fillId="0" borderId="47" xfId="0" applyFont="1" applyBorder="1" applyAlignment="1">
      <alignment vertical="center"/>
    </xf>
    <xf numFmtId="178" fontId="8" fillId="0" borderId="0" xfId="0" applyNumberFormat="1" applyFont="1" applyAlignment="1">
      <alignment vertical="center"/>
    </xf>
    <xf numFmtId="180" fontId="8" fillId="0" borderId="36" xfId="2" applyNumberFormat="1" applyFont="1" applyBorder="1" applyAlignment="1">
      <alignment horizontal="center" vertical="center"/>
    </xf>
    <xf numFmtId="49" fontId="8" fillId="0" borderId="4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3" xfId="0" applyNumberFormat="1" applyFont="1" applyBorder="1" applyAlignment="1">
      <alignment horizontal="center" vertical="center"/>
    </xf>
    <xf numFmtId="49" fontId="8" fillId="0" borderId="4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0" borderId="1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9" fontId="8" fillId="0" borderId="40" xfId="0" applyNumberFormat="1" applyFont="1" applyBorder="1" applyAlignment="1">
      <alignment horizontal="center" vertical="center"/>
    </xf>
    <xf numFmtId="49" fontId="8" fillId="0" borderId="30" xfId="0" applyNumberFormat="1" applyFont="1" applyBorder="1" applyAlignment="1">
      <alignment horizontal="center" vertical="center"/>
    </xf>
    <xf numFmtId="49" fontId="8" fillId="0" borderId="38" xfId="0" applyNumberFormat="1" applyFont="1" applyBorder="1" applyAlignment="1">
      <alignment horizontal="center" vertical="center"/>
    </xf>
    <xf numFmtId="49" fontId="8" fillId="0" borderId="34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9" fontId="8" fillId="0" borderId="39" xfId="0" applyNumberFormat="1" applyFont="1" applyBorder="1" applyAlignment="1">
      <alignment horizontal="center" vertical="center"/>
    </xf>
    <xf numFmtId="49" fontId="8" fillId="0" borderId="26" xfId="0" applyNumberFormat="1" applyFont="1" applyBorder="1" applyAlignment="1">
      <alignment horizontal="center" vertical="center"/>
    </xf>
    <xf numFmtId="49" fontId="3" fillId="0" borderId="13" xfId="0" applyNumberFormat="1" applyFont="1" applyBorder="1"/>
    <xf numFmtId="0" fontId="0" fillId="0" borderId="15" xfId="0" applyBorder="1"/>
    <xf numFmtId="0" fontId="0" fillId="0" borderId="14" xfId="0" applyBorder="1"/>
    <xf numFmtId="178" fontId="3" fillId="0" borderId="1" xfId="0" applyNumberFormat="1" applyFont="1" applyBorder="1" applyAlignment="1">
      <alignment horizontal="center" vertical="center"/>
    </xf>
    <xf numFmtId="49" fontId="3" fillId="0" borderId="11" xfId="0" applyNumberFormat="1" applyFont="1" applyBorder="1"/>
    <xf numFmtId="49" fontId="0" fillId="0" borderId="11" xfId="0" applyNumberFormat="1" applyBorder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4" fillId="0" borderId="0" xfId="0" applyNumberFormat="1" applyFont="1" applyAlignment="1">
      <alignment horizontal="left" indent="1"/>
    </xf>
    <xf numFmtId="0" fontId="0" fillId="0" borderId="0" xfId="0"/>
    <xf numFmtId="0" fontId="0" fillId="0" borderId="0" xfId="0" applyAlignment="1">
      <alignment horizontal="left" indent="1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/>
    <xf numFmtId="178" fontId="3" fillId="0" borderId="0" xfId="0" applyNumberFormat="1" applyFont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</cellXfs>
  <cellStyles count="3">
    <cellStyle name="쉼표 [0]" xfId="1" builtinId="6"/>
    <cellStyle name="통화 2" xfId="2" xr:uid="{00000000-0005-0000-0000-000001000000}"/>
    <cellStyle name="표준" xfId="0" builtinId="0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4"/>
  <sheetViews>
    <sheetView tabSelected="1" view="pageBreakPreview" topLeftCell="A11" zoomScale="90" zoomScaleNormal="100" zoomScaleSheetLayoutView="90" workbookViewId="0">
      <selection activeCell="E29" sqref="E29"/>
    </sheetView>
  </sheetViews>
  <sheetFormatPr defaultRowHeight="15" customHeight="1"/>
  <cols>
    <col min="1" max="2" width="3.77734375" style="28" customWidth="1"/>
    <col min="3" max="3" width="25.77734375" style="28" customWidth="1"/>
    <col min="4" max="4" width="25.77734375" style="78" customWidth="1"/>
    <col min="5" max="5" width="28.77734375" style="28" customWidth="1"/>
    <col min="6" max="6" width="3.77734375" style="28" customWidth="1"/>
    <col min="7" max="7" width="9.77734375" style="28" customWidth="1"/>
    <col min="8" max="8" width="3.77734375" style="28" customWidth="1"/>
    <col min="9" max="9" width="9.77734375" style="28" customWidth="1"/>
    <col min="10" max="256" width="8.88671875" style="28"/>
    <col min="257" max="258" width="3.77734375" style="28" customWidth="1"/>
    <col min="259" max="260" width="25.77734375" style="28" customWidth="1"/>
    <col min="261" max="261" width="28.77734375" style="28" customWidth="1"/>
    <col min="262" max="262" width="3.77734375" style="28" customWidth="1"/>
    <col min="263" max="263" width="9.77734375" style="28" customWidth="1"/>
    <col min="264" max="264" width="3.77734375" style="28" customWidth="1"/>
    <col min="265" max="265" width="9.77734375" style="28" customWidth="1"/>
    <col min="266" max="512" width="8.88671875" style="28"/>
    <col min="513" max="514" width="3.77734375" style="28" customWidth="1"/>
    <col min="515" max="516" width="25.77734375" style="28" customWidth="1"/>
    <col min="517" max="517" width="28.77734375" style="28" customWidth="1"/>
    <col min="518" max="518" width="3.77734375" style="28" customWidth="1"/>
    <col min="519" max="519" width="9.77734375" style="28" customWidth="1"/>
    <col min="520" max="520" width="3.77734375" style="28" customWidth="1"/>
    <col min="521" max="521" width="9.77734375" style="28" customWidth="1"/>
    <col min="522" max="768" width="8.88671875" style="28"/>
    <col min="769" max="770" width="3.77734375" style="28" customWidth="1"/>
    <col min="771" max="772" width="25.77734375" style="28" customWidth="1"/>
    <col min="773" max="773" width="28.77734375" style="28" customWidth="1"/>
    <col min="774" max="774" width="3.77734375" style="28" customWidth="1"/>
    <col min="775" max="775" width="9.77734375" style="28" customWidth="1"/>
    <col min="776" max="776" width="3.77734375" style="28" customWidth="1"/>
    <col min="777" max="777" width="9.77734375" style="28" customWidth="1"/>
    <col min="778" max="1024" width="8.88671875" style="28"/>
    <col min="1025" max="1026" width="3.77734375" style="28" customWidth="1"/>
    <col min="1027" max="1028" width="25.77734375" style="28" customWidth="1"/>
    <col min="1029" max="1029" width="28.77734375" style="28" customWidth="1"/>
    <col min="1030" max="1030" width="3.77734375" style="28" customWidth="1"/>
    <col min="1031" max="1031" width="9.77734375" style="28" customWidth="1"/>
    <col min="1032" max="1032" width="3.77734375" style="28" customWidth="1"/>
    <col min="1033" max="1033" width="9.77734375" style="28" customWidth="1"/>
    <col min="1034" max="1280" width="8.88671875" style="28"/>
    <col min="1281" max="1282" width="3.77734375" style="28" customWidth="1"/>
    <col min="1283" max="1284" width="25.77734375" style="28" customWidth="1"/>
    <col min="1285" max="1285" width="28.77734375" style="28" customWidth="1"/>
    <col min="1286" max="1286" width="3.77734375" style="28" customWidth="1"/>
    <col min="1287" max="1287" width="9.77734375" style="28" customWidth="1"/>
    <col min="1288" max="1288" width="3.77734375" style="28" customWidth="1"/>
    <col min="1289" max="1289" width="9.77734375" style="28" customWidth="1"/>
    <col min="1290" max="1536" width="8.88671875" style="28"/>
    <col min="1537" max="1538" width="3.77734375" style="28" customWidth="1"/>
    <col min="1539" max="1540" width="25.77734375" style="28" customWidth="1"/>
    <col min="1541" max="1541" width="28.77734375" style="28" customWidth="1"/>
    <col min="1542" max="1542" width="3.77734375" style="28" customWidth="1"/>
    <col min="1543" max="1543" width="9.77734375" style="28" customWidth="1"/>
    <col min="1544" max="1544" width="3.77734375" style="28" customWidth="1"/>
    <col min="1545" max="1545" width="9.77734375" style="28" customWidth="1"/>
    <col min="1546" max="1792" width="8.88671875" style="28"/>
    <col min="1793" max="1794" width="3.77734375" style="28" customWidth="1"/>
    <col min="1795" max="1796" width="25.77734375" style="28" customWidth="1"/>
    <col min="1797" max="1797" width="28.77734375" style="28" customWidth="1"/>
    <col min="1798" max="1798" width="3.77734375" style="28" customWidth="1"/>
    <col min="1799" max="1799" width="9.77734375" style="28" customWidth="1"/>
    <col min="1800" max="1800" width="3.77734375" style="28" customWidth="1"/>
    <col min="1801" max="1801" width="9.77734375" style="28" customWidth="1"/>
    <col min="1802" max="2048" width="8.88671875" style="28"/>
    <col min="2049" max="2050" width="3.77734375" style="28" customWidth="1"/>
    <col min="2051" max="2052" width="25.77734375" style="28" customWidth="1"/>
    <col min="2053" max="2053" width="28.77734375" style="28" customWidth="1"/>
    <col min="2054" max="2054" width="3.77734375" style="28" customWidth="1"/>
    <col min="2055" max="2055" width="9.77734375" style="28" customWidth="1"/>
    <col min="2056" max="2056" width="3.77734375" style="28" customWidth="1"/>
    <col min="2057" max="2057" width="9.77734375" style="28" customWidth="1"/>
    <col min="2058" max="2304" width="8.88671875" style="28"/>
    <col min="2305" max="2306" width="3.77734375" style="28" customWidth="1"/>
    <col min="2307" max="2308" width="25.77734375" style="28" customWidth="1"/>
    <col min="2309" max="2309" width="28.77734375" style="28" customWidth="1"/>
    <col min="2310" max="2310" width="3.77734375" style="28" customWidth="1"/>
    <col min="2311" max="2311" width="9.77734375" style="28" customWidth="1"/>
    <col min="2312" max="2312" width="3.77734375" style="28" customWidth="1"/>
    <col min="2313" max="2313" width="9.77734375" style="28" customWidth="1"/>
    <col min="2314" max="2560" width="8.88671875" style="28"/>
    <col min="2561" max="2562" width="3.77734375" style="28" customWidth="1"/>
    <col min="2563" max="2564" width="25.77734375" style="28" customWidth="1"/>
    <col min="2565" max="2565" width="28.77734375" style="28" customWidth="1"/>
    <col min="2566" max="2566" width="3.77734375" style="28" customWidth="1"/>
    <col min="2567" max="2567" width="9.77734375" style="28" customWidth="1"/>
    <col min="2568" max="2568" width="3.77734375" style="28" customWidth="1"/>
    <col min="2569" max="2569" width="9.77734375" style="28" customWidth="1"/>
    <col min="2570" max="2816" width="8.88671875" style="28"/>
    <col min="2817" max="2818" width="3.77734375" style="28" customWidth="1"/>
    <col min="2819" max="2820" width="25.77734375" style="28" customWidth="1"/>
    <col min="2821" max="2821" width="28.77734375" style="28" customWidth="1"/>
    <col min="2822" max="2822" width="3.77734375" style="28" customWidth="1"/>
    <col min="2823" max="2823" width="9.77734375" style="28" customWidth="1"/>
    <col min="2824" max="2824" width="3.77734375" style="28" customWidth="1"/>
    <col min="2825" max="2825" width="9.77734375" style="28" customWidth="1"/>
    <col min="2826" max="3072" width="8.88671875" style="28"/>
    <col min="3073" max="3074" width="3.77734375" style="28" customWidth="1"/>
    <col min="3075" max="3076" width="25.77734375" style="28" customWidth="1"/>
    <col min="3077" max="3077" width="28.77734375" style="28" customWidth="1"/>
    <col min="3078" max="3078" width="3.77734375" style="28" customWidth="1"/>
    <col min="3079" max="3079" width="9.77734375" style="28" customWidth="1"/>
    <col min="3080" max="3080" width="3.77734375" style="28" customWidth="1"/>
    <col min="3081" max="3081" width="9.77734375" style="28" customWidth="1"/>
    <col min="3082" max="3328" width="8.88671875" style="28"/>
    <col min="3329" max="3330" width="3.77734375" style="28" customWidth="1"/>
    <col min="3331" max="3332" width="25.77734375" style="28" customWidth="1"/>
    <col min="3333" max="3333" width="28.77734375" style="28" customWidth="1"/>
    <col min="3334" max="3334" width="3.77734375" style="28" customWidth="1"/>
    <col min="3335" max="3335" width="9.77734375" style="28" customWidth="1"/>
    <col min="3336" max="3336" width="3.77734375" style="28" customWidth="1"/>
    <col min="3337" max="3337" width="9.77734375" style="28" customWidth="1"/>
    <col min="3338" max="3584" width="8.88671875" style="28"/>
    <col min="3585" max="3586" width="3.77734375" style="28" customWidth="1"/>
    <col min="3587" max="3588" width="25.77734375" style="28" customWidth="1"/>
    <col min="3589" max="3589" width="28.77734375" style="28" customWidth="1"/>
    <col min="3590" max="3590" width="3.77734375" style="28" customWidth="1"/>
    <col min="3591" max="3591" width="9.77734375" style="28" customWidth="1"/>
    <col min="3592" max="3592" width="3.77734375" style="28" customWidth="1"/>
    <col min="3593" max="3593" width="9.77734375" style="28" customWidth="1"/>
    <col min="3594" max="3840" width="8.88671875" style="28"/>
    <col min="3841" max="3842" width="3.77734375" style="28" customWidth="1"/>
    <col min="3843" max="3844" width="25.77734375" style="28" customWidth="1"/>
    <col min="3845" max="3845" width="28.77734375" style="28" customWidth="1"/>
    <col min="3846" max="3846" width="3.77734375" style="28" customWidth="1"/>
    <col min="3847" max="3847" width="9.77734375" style="28" customWidth="1"/>
    <col min="3848" max="3848" width="3.77734375" style="28" customWidth="1"/>
    <col min="3849" max="3849" width="9.77734375" style="28" customWidth="1"/>
    <col min="3850" max="4096" width="8.88671875" style="28"/>
    <col min="4097" max="4098" width="3.77734375" style="28" customWidth="1"/>
    <col min="4099" max="4100" width="25.77734375" style="28" customWidth="1"/>
    <col min="4101" max="4101" width="28.77734375" style="28" customWidth="1"/>
    <col min="4102" max="4102" width="3.77734375" style="28" customWidth="1"/>
    <col min="4103" max="4103" width="9.77734375" style="28" customWidth="1"/>
    <col min="4104" max="4104" width="3.77734375" style="28" customWidth="1"/>
    <col min="4105" max="4105" width="9.77734375" style="28" customWidth="1"/>
    <col min="4106" max="4352" width="8.88671875" style="28"/>
    <col min="4353" max="4354" width="3.77734375" style="28" customWidth="1"/>
    <col min="4355" max="4356" width="25.77734375" style="28" customWidth="1"/>
    <col min="4357" max="4357" width="28.77734375" style="28" customWidth="1"/>
    <col min="4358" max="4358" width="3.77734375" style="28" customWidth="1"/>
    <col min="4359" max="4359" width="9.77734375" style="28" customWidth="1"/>
    <col min="4360" max="4360" width="3.77734375" style="28" customWidth="1"/>
    <col min="4361" max="4361" width="9.77734375" style="28" customWidth="1"/>
    <col min="4362" max="4608" width="8.88671875" style="28"/>
    <col min="4609" max="4610" width="3.77734375" style="28" customWidth="1"/>
    <col min="4611" max="4612" width="25.77734375" style="28" customWidth="1"/>
    <col min="4613" max="4613" width="28.77734375" style="28" customWidth="1"/>
    <col min="4614" max="4614" width="3.77734375" style="28" customWidth="1"/>
    <col min="4615" max="4615" width="9.77734375" style="28" customWidth="1"/>
    <col min="4616" max="4616" width="3.77734375" style="28" customWidth="1"/>
    <col min="4617" max="4617" width="9.77734375" style="28" customWidth="1"/>
    <col min="4618" max="4864" width="8.88671875" style="28"/>
    <col min="4865" max="4866" width="3.77734375" style="28" customWidth="1"/>
    <col min="4867" max="4868" width="25.77734375" style="28" customWidth="1"/>
    <col min="4869" max="4869" width="28.77734375" style="28" customWidth="1"/>
    <col min="4870" max="4870" width="3.77734375" style="28" customWidth="1"/>
    <col min="4871" max="4871" width="9.77734375" style="28" customWidth="1"/>
    <col min="4872" max="4872" width="3.77734375" style="28" customWidth="1"/>
    <col min="4873" max="4873" width="9.77734375" style="28" customWidth="1"/>
    <col min="4874" max="5120" width="8.88671875" style="28"/>
    <col min="5121" max="5122" width="3.77734375" style="28" customWidth="1"/>
    <col min="5123" max="5124" width="25.77734375" style="28" customWidth="1"/>
    <col min="5125" max="5125" width="28.77734375" style="28" customWidth="1"/>
    <col min="5126" max="5126" width="3.77734375" style="28" customWidth="1"/>
    <col min="5127" max="5127" width="9.77734375" style="28" customWidth="1"/>
    <col min="5128" max="5128" width="3.77734375" style="28" customWidth="1"/>
    <col min="5129" max="5129" width="9.77734375" style="28" customWidth="1"/>
    <col min="5130" max="5376" width="8.88671875" style="28"/>
    <col min="5377" max="5378" width="3.77734375" style="28" customWidth="1"/>
    <col min="5379" max="5380" width="25.77734375" style="28" customWidth="1"/>
    <col min="5381" max="5381" width="28.77734375" style="28" customWidth="1"/>
    <col min="5382" max="5382" width="3.77734375" style="28" customWidth="1"/>
    <col min="5383" max="5383" width="9.77734375" style="28" customWidth="1"/>
    <col min="5384" max="5384" width="3.77734375" style="28" customWidth="1"/>
    <col min="5385" max="5385" width="9.77734375" style="28" customWidth="1"/>
    <col min="5386" max="5632" width="8.88671875" style="28"/>
    <col min="5633" max="5634" width="3.77734375" style="28" customWidth="1"/>
    <col min="5635" max="5636" width="25.77734375" style="28" customWidth="1"/>
    <col min="5637" max="5637" width="28.77734375" style="28" customWidth="1"/>
    <col min="5638" max="5638" width="3.77734375" style="28" customWidth="1"/>
    <col min="5639" max="5639" width="9.77734375" style="28" customWidth="1"/>
    <col min="5640" max="5640" width="3.77734375" style="28" customWidth="1"/>
    <col min="5641" max="5641" width="9.77734375" style="28" customWidth="1"/>
    <col min="5642" max="5888" width="8.88671875" style="28"/>
    <col min="5889" max="5890" width="3.77734375" style="28" customWidth="1"/>
    <col min="5891" max="5892" width="25.77734375" style="28" customWidth="1"/>
    <col min="5893" max="5893" width="28.77734375" style="28" customWidth="1"/>
    <col min="5894" max="5894" width="3.77734375" style="28" customWidth="1"/>
    <col min="5895" max="5895" width="9.77734375" style="28" customWidth="1"/>
    <col min="5896" max="5896" width="3.77734375" style="28" customWidth="1"/>
    <col min="5897" max="5897" width="9.77734375" style="28" customWidth="1"/>
    <col min="5898" max="6144" width="8.88671875" style="28"/>
    <col min="6145" max="6146" width="3.77734375" style="28" customWidth="1"/>
    <col min="6147" max="6148" width="25.77734375" style="28" customWidth="1"/>
    <col min="6149" max="6149" width="28.77734375" style="28" customWidth="1"/>
    <col min="6150" max="6150" width="3.77734375" style="28" customWidth="1"/>
    <col min="6151" max="6151" width="9.77734375" style="28" customWidth="1"/>
    <col min="6152" max="6152" width="3.77734375" style="28" customWidth="1"/>
    <col min="6153" max="6153" width="9.77734375" style="28" customWidth="1"/>
    <col min="6154" max="6400" width="8.88671875" style="28"/>
    <col min="6401" max="6402" width="3.77734375" style="28" customWidth="1"/>
    <col min="6403" max="6404" width="25.77734375" style="28" customWidth="1"/>
    <col min="6405" max="6405" width="28.77734375" style="28" customWidth="1"/>
    <col min="6406" max="6406" width="3.77734375" style="28" customWidth="1"/>
    <col min="6407" max="6407" width="9.77734375" style="28" customWidth="1"/>
    <col min="6408" max="6408" width="3.77734375" style="28" customWidth="1"/>
    <col min="6409" max="6409" width="9.77734375" style="28" customWidth="1"/>
    <col min="6410" max="6656" width="8.88671875" style="28"/>
    <col min="6657" max="6658" width="3.77734375" style="28" customWidth="1"/>
    <col min="6659" max="6660" width="25.77734375" style="28" customWidth="1"/>
    <col min="6661" max="6661" width="28.77734375" style="28" customWidth="1"/>
    <col min="6662" max="6662" width="3.77734375" style="28" customWidth="1"/>
    <col min="6663" max="6663" width="9.77734375" style="28" customWidth="1"/>
    <col min="6664" max="6664" width="3.77734375" style="28" customWidth="1"/>
    <col min="6665" max="6665" width="9.77734375" style="28" customWidth="1"/>
    <col min="6666" max="6912" width="8.88671875" style="28"/>
    <col min="6913" max="6914" width="3.77734375" style="28" customWidth="1"/>
    <col min="6915" max="6916" width="25.77734375" style="28" customWidth="1"/>
    <col min="6917" max="6917" width="28.77734375" style="28" customWidth="1"/>
    <col min="6918" max="6918" width="3.77734375" style="28" customWidth="1"/>
    <col min="6919" max="6919" width="9.77734375" style="28" customWidth="1"/>
    <col min="6920" max="6920" width="3.77734375" style="28" customWidth="1"/>
    <col min="6921" max="6921" width="9.77734375" style="28" customWidth="1"/>
    <col min="6922" max="7168" width="8.88671875" style="28"/>
    <col min="7169" max="7170" width="3.77734375" style="28" customWidth="1"/>
    <col min="7171" max="7172" width="25.77734375" style="28" customWidth="1"/>
    <col min="7173" max="7173" width="28.77734375" style="28" customWidth="1"/>
    <col min="7174" max="7174" width="3.77734375" style="28" customWidth="1"/>
    <col min="7175" max="7175" width="9.77734375" style="28" customWidth="1"/>
    <col min="7176" max="7176" width="3.77734375" style="28" customWidth="1"/>
    <col min="7177" max="7177" width="9.77734375" style="28" customWidth="1"/>
    <col min="7178" max="7424" width="8.88671875" style="28"/>
    <col min="7425" max="7426" width="3.77734375" style="28" customWidth="1"/>
    <col min="7427" max="7428" width="25.77734375" style="28" customWidth="1"/>
    <col min="7429" max="7429" width="28.77734375" style="28" customWidth="1"/>
    <col min="7430" max="7430" width="3.77734375" style="28" customWidth="1"/>
    <col min="7431" max="7431" width="9.77734375" style="28" customWidth="1"/>
    <col min="7432" max="7432" width="3.77734375" style="28" customWidth="1"/>
    <col min="7433" max="7433" width="9.77734375" style="28" customWidth="1"/>
    <col min="7434" max="7680" width="8.88671875" style="28"/>
    <col min="7681" max="7682" width="3.77734375" style="28" customWidth="1"/>
    <col min="7683" max="7684" width="25.77734375" style="28" customWidth="1"/>
    <col min="7685" max="7685" width="28.77734375" style="28" customWidth="1"/>
    <col min="7686" max="7686" width="3.77734375" style="28" customWidth="1"/>
    <col min="7687" max="7687" width="9.77734375" style="28" customWidth="1"/>
    <col min="7688" max="7688" width="3.77734375" style="28" customWidth="1"/>
    <col min="7689" max="7689" width="9.77734375" style="28" customWidth="1"/>
    <col min="7690" max="7936" width="8.88671875" style="28"/>
    <col min="7937" max="7938" width="3.77734375" style="28" customWidth="1"/>
    <col min="7939" max="7940" width="25.77734375" style="28" customWidth="1"/>
    <col min="7941" max="7941" width="28.77734375" style="28" customWidth="1"/>
    <col min="7942" max="7942" width="3.77734375" style="28" customWidth="1"/>
    <col min="7943" max="7943" width="9.77734375" style="28" customWidth="1"/>
    <col min="7944" max="7944" width="3.77734375" style="28" customWidth="1"/>
    <col min="7945" max="7945" width="9.77734375" style="28" customWidth="1"/>
    <col min="7946" max="8192" width="8.88671875" style="28"/>
    <col min="8193" max="8194" width="3.77734375" style="28" customWidth="1"/>
    <col min="8195" max="8196" width="25.77734375" style="28" customWidth="1"/>
    <col min="8197" max="8197" width="28.77734375" style="28" customWidth="1"/>
    <col min="8198" max="8198" width="3.77734375" style="28" customWidth="1"/>
    <col min="8199" max="8199" width="9.77734375" style="28" customWidth="1"/>
    <col min="8200" max="8200" width="3.77734375" style="28" customWidth="1"/>
    <col min="8201" max="8201" width="9.77734375" style="28" customWidth="1"/>
    <col min="8202" max="8448" width="8.88671875" style="28"/>
    <col min="8449" max="8450" width="3.77734375" style="28" customWidth="1"/>
    <col min="8451" max="8452" width="25.77734375" style="28" customWidth="1"/>
    <col min="8453" max="8453" width="28.77734375" style="28" customWidth="1"/>
    <col min="8454" max="8454" width="3.77734375" style="28" customWidth="1"/>
    <col min="8455" max="8455" width="9.77734375" style="28" customWidth="1"/>
    <col min="8456" max="8456" width="3.77734375" style="28" customWidth="1"/>
    <col min="8457" max="8457" width="9.77734375" style="28" customWidth="1"/>
    <col min="8458" max="8704" width="8.88671875" style="28"/>
    <col min="8705" max="8706" width="3.77734375" style="28" customWidth="1"/>
    <col min="8707" max="8708" width="25.77734375" style="28" customWidth="1"/>
    <col min="8709" max="8709" width="28.77734375" style="28" customWidth="1"/>
    <col min="8710" max="8710" width="3.77734375" style="28" customWidth="1"/>
    <col min="8711" max="8711" width="9.77734375" style="28" customWidth="1"/>
    <col min="8712" max="8712" width="3.77734375" style="28" customWidth="1"/>
    <col min="8713" max="8713" width="9.77734375" style="28" customWidth="1"/>
    <col min="8714" max="8960" width="8.88671875" style="28"/>
    <col min="8961" max="8962" width="3.77734375" style="28" customWidth="1"/>
    <col min="8963" max="8964" width="25.77734375" style="28" customWidth="1"/>
    <col min="8965" max="8965" width="28.77734375" style="28" customWidth="1"/>
    <col min="8966" max="8966" width="3.77734375" style="28" customWidth="1"/>
    <col min="8967" max="8967" width="9.77734375" style="28" customWidth="1"/>
    <col min="8968" max="8968" width="3.77734375" style="28" customWidth="1"/>
    <col min="8969" max="8969" width="9.77734375" style="28" customWidth="1"/>
    <col min="8970" max="9216" width="8.88671875" style="28"/>
    <col min="9217" max="9218" width="3.77734375" style="28" customWidth="1"/>
    <col min="9219" max="9220" width="25.77734375" style="28" customWidth="1"/>
    <col min="9221" max="9221" width="28.77734375" style="28" customWidth="1"/>
    <col min="9222" max="9222" width="3.77734375" style="28" customWidth="1"/>
    <col min="9223" max="9223" width="9.77734375" style="28" customWidth="1"/>
    <col min="9224" max="9224" width="3.77734375" style="28" customWidth="1"/>
    <col min="9225" max="9225" width="9.77734375" style="28" customWidth="1"/>
    <col min="9226" max="9472" width="8.88671875" style="28"/>
    <col min="9473" max="9474" width="3.77734375" style="28" customWidth="1"/>
    <col min="9475" max="9476" width="25.77734375" style="28" customWidth="1"/>
    <col min="9477" max="9477" width="28.77734375" style="28" customWidth="1"/>
    <col min="9478" max="9478" width="3.77734375" style="28" customWidth="1"/>
    <col min="9479" max="9479" width="9.77734375" style="28" customWidth="1"/>
    <col min="9480" max="9480" width="3.77734375" style="28" customWidth="1"/>
    <col min="9481" max="9481" width="9.77734375" style="28" customWidth="1"/>
    <col min="9482" max="9728" width="8.88671875" style="28"/>
    <col min="9729" max="9730" width="3.77734375" style="28" customWidth="1"/>
    <col min="9731" max="9732" width="25.77734375" style="28" customWidth="1"/>
    <col min="9733" max="9733" width="28.77734375" style="28" customWidth="1"/>
    <col min="9734" max="9734" width="3.77734375" style="28" customWidth="1"/>
    <col min="9735" max="9735" width="9.77734375" style="28" customWidth="1"/>
    <col min="9736" max="9736" width="3.77734375" style="28" customWidth="1"/>
    <col min="9737" max="9737" width="9.77734375" style="28" customWidth="1"/>
    <col min="9738" max="9984" width="8.88671875" style="28"/>
    <col min="9985" max="9986" width="3.77734375" style="28" customWidth="1"/>
    <col min="9987" max="9988" width="25.77734375" style="28" customWidth="1"/>
    <col min="9989" max="9989" width="28.77734375" style="28" customWidth="1"/>
    <col min="9990" max="9990" width="3.77734375" style="28" customWidth="1"/>
    <col min="9991" max="9991" width="9.77734375" style="28" customWidth="1"/>
    <col min="9992" max="9992" width="3.77734375" style="28" customWidth="1"/>
    <col min="9993" max="9993" width="9.77734375" style="28" customWidth="1"/>
    <col min="9994" max="10240" width="8.88671875" style="28"/>
    <col min="10241" max="10242" width="3.77734375" style="28" customWidth="1"/>
    <col min="10243" max="10244" width="25.77734375" style="28" customWidth="1"/>
    <col min="10245" max="10245" width="28.77734375" style="28" customWidth="1"/>
    <col min="10246" max="10246" width="3.77734375" style="28" customWidth="1"/>
    <col min="10247" max="10247" width="9.77734375" style="28" customWidth="1"/>
    <col min="10248" max="10248" width="3.77734375" style="28" customWidth="1"/>
    <col min="10249" max="10249" width="9.77734375" style="28" customWidth="1"/>
    <col min="10250" max="10496" width="8.88671875" style="28"/>
    <col min="10497" max="10498" width="3.77734375" style="28" customWidth="1"/>
    <col min="10499" max="10500" width="25.77734375" style="28" customWidth="1"/>
    <col min="10501" max="10501" width="28.77734375" style="28" customWidth="1"/>
    <col min="10502" max="10502" width="3.77734375" style="28" customWidth="1"/>
    <col min="10503" max="10503" width="9.77734375" style="28" customWidth="1"/>
    <col min="10504" max="10504" width="3.77734375" style="28" customWidth="1"/>
    <col min="10505" max="10505" width="9.77734375" style="28" customWidth="1"/>
    <col min="10506" max="10752" width="8.88671875" style="28"/>
    <col min="10753" max="10754" width="3.77734375" style="28" customWidth="1"/>
    <col min="10755" max="10756" width="25.77734375" style="28" customWidth="1"/>
    <col min="10757" max="10757" width="28.77734375" style="28" customWidth="1"/>
    <col min="10758" max="10758" width="3.77734375" style="28" customWidth="1"/>
    <col min="10759" max="10759" width="9.77734375" style="28" customWidth="1"/>
    <col min="10760" max="10760" width="3.77734375" style="28" customWidth="1"/>
    <col min="10761" max="10761" width="9.77734375" style="28" customWidth="1"/>
    <col min="10762" max="11008" width="8.88671875" style="28"/>
    <col min="11009" max="11010" width="3.77734375" style="28" customWidth="1"/>
    <col min="11011" max="11012" width="25.77734375" style="28" customWidth="1"/>
    <col min="11013" max="11013" width="28.77734375" style="28" customWidth="1"/>
    <col min="11014" max="11014" width="3.77734375" style="28" customWidth="1"/>
    <col min="11015" max="11015" width="9.77734375" style="28" customWidth="1"/>
    <col min="11016" max="11016" width="3.77734375" style="28" customWidth="1"/>
    <col min="11017" max="11017" width="9.77734375" style="28" customWidth="1"/>
    <col min="11018" max="11264" width="8.88671875" style="28"/>
    <col min="11265" max="11266" width="3.77734375" style="28" customWidth="1"/>
    <col min="11267" max="11268" width="25.77734375" style="28" customWidth="1"/>
    <col min="11269" max="11269" width="28.77734375" style="28" customWidth="1"/>
    <col min="11270" max="11270" width="3.77734375" style="28" customWidth="1"/>
    <col min="11271" max="11271" width="9.77734375" style="28" customWidth="1"/>
    <col min="11272" max="11272" width="3.77734375" style="28" customWidth="1"/>
    <col min="11273" max="11273" width="9.77734375" style="28" customWidth="1"/>
    <col min="11274" max="11520" width="8.88671875" style="28"/>
    <col min="11521" max="11522" width="3.77734375" style="28" customWidth="1"/>
    <col min="11523" max="11524" width="25.77734375" style="28" customWidth="1"/>
    <col min="11525" max="11525" width="28.77734375" style="28" customWidth="1"/>
    <col min="11526" max="11526" width="3.77734375" style="28" customWidth="1"/>
    <col min="11527" max="11527" width="9.77734375" style="28" customWidth="1"/>
    <col min="11528" max="11528" width="3.77734375" style="28" customWidth="1"/>
    <col min="11529" max="11529" width="9.77734375" style="28" customWidth="1"/>
    <col min="11530" max="11776" width="8.88671875" style="28"/>
    <col min="11777" max="11778" width="3.77734375" style="28" customWidth="1"/>
    <col min="11779" max="11780" width="25.77734375" style="28" customWidth="1"/>
    <col min="11781" max="11781" width="28.77734375" style="28" customWidth="1"/>
    <col min="11782" max="11782" width="3.77734375" style="28" customWidth="1"/>
    <col min="11783" max="11783" width="9.77734375" style="28" customWidth="1"/>
    <col min="11784" max="11784" width="3.77734375" style="28" customWidth="1"/>
    <col min="11785" max="11785" width="9.77734375" style="28" customWidth="1"/>
    <col min="11786" max="12032" width="8.88671875" style="28"/>
    <col min="12033" max="12034" width="3.77734375" style="28" customWidth="1"/>
    <col min="12035" max="12036" width="25.77734375" style="28" customWidth="1"/>
    <col min="12037" max="12037" width="28.77734375" style="28" customWidth="1"/>
    <col min="12038" max="12038" width="3.77734375" style="28" customWidth="1"/>
    <col min="12039" max="12039" width="9.77734375" style="28" customWidth="1"/>
    <col min="12040" max="12040" width="3.77734375" style="28" customWidth="1"/>
    <col min="12041" max="12041" width="9.77734375" style="28" customWidth="1"/>
    <col min="12042" max="12288" width="8.88671875" style="28"/>
    <col min="12289" max="12290" width="3.77734375" style="28" customWidth="1"/>
    <col min="12291" max="12292" width="25.77734375" style="28" customWidth="1"/>
    <col min="12293" max="12293" width="28.77734375" style="28" customWidth="1"/>
    <col min="12294" max="12294" width="3.77734375" style="28" customWidth="1"/>
    <col min="12295" max="12295" width="9.77734375" style="28" customWidth="1"/>
    <col min="12296" max="12296" width="3.77734375" style="28" customWidth="1"/>
    <col min="12297" max="12297" width="9.77734375" style="28" customWidth="1"/>
    <col min="12298" max="12544" width="8.88671875" style="28"/>
    <col min="12545" max="12546" width="3.77734375" style="28" customWidth="1"/>
    <col min="12547" max="12548" width="25.77734375" style="28" customWidth="1"/>
    <col min="12549" max="12549" width="28.77734375" style="28" customWidth="1"/>
    <col min="12550" max="12550" width="3.77734375" style="28" customWidth="1"/>
    <col min="12551" max="12551" width="9.77734375" style="28" customWidth="1"/>
    <col min="12552" max="12552" width="3.77734375" style="28" customWidth="1"/>
    <col min="12553" max="12553" width="9.77734375" style="28" customWidth="1"/>
    <col min="12554" max="12800" width="8.88671875" style="28"/>
    <col min="12801" max="12802" width="3.77734375" style="28" customWidth="1"/>
    <col min="12803" max="12804" width="25.77734375" style="28" customWidth="1"/>
    <col min="12805" max="12805" width="28.77734375" style="28" customWidth="1"/>
    <col min="12806" max="12806" width="3.77734375" style="28" customWidth="1"/>
    <col min="12807" max="12807" width="9.77734375" style="28" customWidth="1"/>
    <col min="12808" max="12808" width="3.77734375" style="28" customWidth="1"/>
    <col min="12809" max="12809" width="9.77734375" style="28" customWidth="1"/>
    <col min="12810" max="13056" width="8.88671875" style="28"/>
    <col min="13057" max="13058" width="3.77734375" style="28" customWidth="1"/>
    <col min="13059" max="13060" width="25.77734375" style="28" customWidth="1"/>
    <col min="13061" max="13061" width="28.77734375" style="28" customWidth="1"/>
    <col min="13062" max="13062" width="3.77734375" style="28" customWidth="1"/>
    <col min="13063" max="13063" width="9.77734375" style="28" customWidth="1"/>
    <col min="13064" max="13064" width="3.77734375" style="28" customWidth="1"/>
    <col min="13065" max="13065" width="9.77734375" style="28" customWidth="1"/>
    <col min="13066" max="13312" width="8.88671875" style="28"/>
    <col min="13313" max="13314" width="3.77734375" style="28" customWidth="1"/>
    <col min="13315" max="13316" width="25.77734375" style="28" customWidth="1"/>
    <col min="13317" max="13317" width="28.77734375" style="28" customWidth="1"/>
    <col min="13318" max="13318" width="3.77734375" style="28" customWidth="1"/>
    <col min="13319" max="13319" width="9.77734375" style="28" customWidth="1"/>
    <col min="13320" max="13320" width="3.77734375" style="28" customWidth="1"/>
    <col min="13321" max="13321" width="9.77734375" style="28" customWidth="1"/>
    <col min="13322" max="13568" width="8.88671875" style="28"/>
    <col min="13569" max="13570" width="3.77734375" style="28" customWidth="1"/>
    <col min="13571" max="13572" width="25.77734375" style="28" customWidth="1"/>
    <col min="13573" max="13573" width="28.77734375" style="28" customWidth="1"/>
    <col min="13574" max="13574" width="3.77734375" style="28" customWidth="1"/>
    <col min="13575" max="13575" width="9.77734375" style="28" customWidth="1"/>
    <col min="13576" max="13576" width="3.77734375" style="28" customWidth="1"/>
    <col min="13577" max="13577" width="9.77734375" style="28" customWidth="1"/>
    <col min="13578" max="13824" width="8.88671875" style="28"/>
    <col min="13825" max="13826" width="3.77734375" style="28" customWidth="1"/>
    <col min="13827" max="13828" width="25.77734375" style="28" customWidth="1"/>
    <col min="13829" max="13829" width="28.77734375" style="28" customWidth="1"/>
    <col min="13830" max="13830" width="3.77734375" style="28" customWidth="1"/>
    <col min="13831" max="13831" width="9.77734375" style="28" customWidth="1"/>
    <col min="13832" max="13832" width="3.77734375" style="28" customWidth="1"/>
    <col min="13833" max="13833" width="9.77734375" style="28" customWidth="1"/>
    <col min="13834" max="14080" width="8.88671875" style="28"/>
    <col min="14081" max="14082" width="3.77734375" style="28" customWidth="1"/>
    <col min="14083" max="14084" width="25.77734375" style="28" customWidth="1"/>
    <col min="14085" max="14085" width="28.77734375" style="28" customWidth="1"/>
    <col min="14086" max="14086" width="3.77734375" style="28" customWidth="1"/>
    <col min="14087" max="14087" width="9.77734375" style="28" customWidth="1"/>
    <col min="14088" max="14088" width="3.77734375" style="28" customWidth="1"/>
    <col min="14089" max="14089" width="9.77734375" style="28" customWidth="1"/>
    <col min="14090" max="14336" width="8.88671875" style="28"/>
    <col min="14337" max="14338" width="3.77734375" style="28" customWidth="1"/>
    <col min="14339" max="14340" width="25.77734375" style="28" customWidth="1"/>
    <col min="14341" max="14341" width="28.77734375" style="28" customWidth="1"/>
    <col min="14342" max="14342" width="3.77734375" style="28" customWidth="1"/>
    <col min="14343" max="14343" width="9.77734375" style="28" customWidth="1"/>
    <col min="14344" max="14344" width="3.77734375" style="28" customWidth="1"/>
    <col min="14345" max="14345" width="9.77734375" style="28" customWidth="1"/>
    <col min="14346" max="14592" width="8.88671875" style="28"/>
    <col min="14593" max="14594" width="3.77734375" style="28" customWidth="1"/>
    <col min="14595" max="14596" width="25.77734375" style="28" customWidth="1"/>
    <col min="14597" max="14597" width="28.77734375" style="28" customWidth="1"/>
    <col min="14598" max="14598" width="3.77734375" style="28" customWidth="1"/>
    <col min="14599" max="14599" width="9.77734375" style="28" customWidth="1"/>
    <col min="14600" max="14600" width="3.77734375" style="28" customWidth="1"/>
    <col min="14601" max="14601" width="9.77734375" style="28" customWidth="1"/>
    <col min="14602" max="14848" width="8.88671875" style="28"/>
    <col min="14849" max="14850" width="3.77734375" style="28" customWidth="1"/>
    <col min="14851" max="14852" width="25.77734375" style="28" customWidth="1"/>
    <col min="14853" max="14853" width="28.77734375" style="28" customWidth="1"/>
    <col min="14854" max="14854" width="3.77734375" style="28" customWidth="1"/>
    <col min="14855" max="14855" width="9.77734375" style="28" customWidth="1"/>
    <col min="14856" max="14856" width="3.77734375" style="28" customWidth="1"/>
    <col min="14857" max="14857" width="9.77734375" style="28" customWidth="1"/>
    <col min="14858" max="15104" width="8.88671875" style="28"/>
    <col min="15105" max="15106" width="3.77734375" style="28" customWidth="1"/>
    <col min="15107" max="15108" width="25.77734375" style="28" customWidth="1"/>
    <col min="15109" max="15109" width="28.77734375" style="28" customWidth="1"/>
    <col min="15110" max="15110" width="3.77734375" style="28" customWidth="1"/>
    <col min="15111" max="15111" width="9.77734375" style="28" customWidth="1"/>
    <col min="15112" max="15112" width="3.77734375" style="28" customWidth="1"/>
    <col min="15113" max="15113" width="9.77734375" style="28" customWidth="1"/>
    <col min="15114" max="15360" width="8.88671875" style="28"/>
    <col min="15361" max="15362" width="3.77734375" style="28" customWidth="1"/>
    <col min="15363" max="15364" width="25.77734375" style="28" customWidth="1"/>
    <col min="15365" max="15365" width="28.77734375" style="28" customWidth="1"/>
    <col min="15366" max="15366" width="3.77734375" style="28" customWidth="1"/>
    <col min="15367" max="15367" width="9.77734375" style="28" customWidth="1"/>
    <col min="15368" max="15368" width="3.77734375" style="28" customWidth="1"/>
    <col min="15369" max="15369" width="9.77734375" style="28" customWidth="1"/>
    <col min="15370" max="15616" width="8.88671875" style="28"/>
    <col min="15617" max="15618" width="3.77734375" style="28" customWidth="1"/>
    <col min="15619" max="15620" width="25.77734375" style="28" customWidth="1"/>
    <col min="15621" max="15621" width="28.77734375" style="28" customWidth="1"/>
    <col min="15622" max="15622" width="3.77734375" style="28" customWidth="1"/>
    <col min="15623" max="15623" width="9.77734375" style="28" customWidth="1"/>
    <col min="15624" max="15624" width="3.77734375" style="28" customWidth="1"/>
    <col min="15625" max="15625" width="9.77734375" style="28" customWidth="1"/>
    <col min="15626" max="15872" width="8.88671875" style="28"/>
    <col min="15873" max="15874" width="3.77734375" style="28" customWidth="1"/>
    <col min="15875" max="15876" width="25.77734375" style="28" customWidth="1"/>
    <col min="15877" max="15877" width="28.77734375" style="28" customWidth="1"/>
    <col min="15878" max="15878" width="3.77734375" style="28" customWidth="1"/>
    <col min="15879" max="15879" width="9.77734375" style="28" customWidth="1"/>
    <col min="15880" max="15880" width="3.77734375" style="28" customWidth="1"/>
    <col min="15881" max="15881" width="9.77734375" style="28" customWidth="1"/>
    <col min="15882" max="16128" width="8.88671875" style="28"/>
    <col min="16129" max="16130" width="3.77734375" style="28" customWidth="1"/>
    <col min="16131" max="16132" width="25.77734375" style="28" customWidth="1"/>
    <col min="16133" max="16133" width="28.77734375" style="28" customWidth="1"/>
    <col min="16134" max="16134" width="3.77734375" style="28" customWidth="1"/>
    <col min="16135" max="16135" width="9.77734375" style="28" customWidth="1"/>
    <col min="16136" max="16136" width="3.77734375" style="28" customWidth="1"/>
    <col min="16137" max="16137" width="9.77734375" style="28" customWidth="1"/>
    <col min="16138" max="16384" width="8.88671875" style="28"/>
  </cols>
  <sheetData>
    <row r="1" spans="1:9" ht="35.1" customHeight="1">
      <c r="A1" s="84" t="s">
        <v>374</v>
      </c>
      <c r="B1" s="84"/>
      <c r="C1" s="84"/>
      <c r="D1" s="84"/>
      <c r="E1" s="84"/>
      <c r="F1" s="84"/>
      <c r="G1" s="84"/>
      <c r="H1" s="84"/>
      <c r="I1" s="84"/>
    </row>
    <row r="2" spans="1:9" ht="15" customHeight="1" thickBot="1">
      <c r="A2" s="85" t="s">
        <v>375</v>
      </c>
      <c r="B2" s="85"/>
      <c r="C2" s="29" t="s">
        <v>423</v>
      </c>
      <c r="D2" s="30"/>
    </row>
    <row r="3" spans="1:9" ht="15" customHeight="1" thickBot="1">
      <c r="A3" s="86" t="s">
        <v>376</v>
      </c>
      <c r="B3" s="87"/>
      <c r="C3" s="31" t="s">
        <v>377</v>
      </c>
      <c r="D3" s="32" t="s">
        <v>378</v>
      </c>
      <c r="E3" s="88" t="s">
        <v>379</v>
      </c>
      <c r="F3" s="89"/>
      <c r="G3" s="89"/>
      <c r="H3" s="89"/>
      <c r="I3" s="90"/>
    </row>
    <row r="4" spans="1:9" ht="15" customHeight="1">
      <c r="A4" s="33"/>
      <c r="B4" s="91" t="s">
        <v>380</v>
      </c>
      <c r="C4" s="34" t="s">
        <v>381</v>
      </c>
      <c r="D4" s="35"/>
      <c r="E4" s="36"/>
      <c r="F4" s="37"/>
      <c r="G4" s="37"/>
      <c r="H4" s="37"/>
      <c r="I4" s="38"/>
    </row>
    <row r="5" spans="1:9" ht="15" customHeight="1">
      <c r="A5" s="33"/>
      <c r="B5" s="91"/>
      <c r="C5" s="39" t="s">
        <v>382</v>
      </c>
      <c r="D5" s="40"/>
      <c r="E5" s="41"/>
      <c r="F5" s="42"/>
      <c r="G5" s="42"/>
      <c r="H5" s="42"/>
      <c r="I5" s="43"/>
    </row>
    <row r="6" spans="1:9" ht="15" customHeight="1">
      <c r="A6" s="44" t="s">
        <v>383</v>
      </c>
      <c r="B6" s="92"/>
      <c r="C6" s="45" t="s">
        <v>384</v>
      </c>
      <c r="D6" s="46"/>
      <c r="E6" s="47"/>
      <c r="F6" s="48"/>
      <c r="G6" s="48"/>
      <c r="H6" s="48"/>
      <c r="I6" s="49"/>
    </row>
    <row r="7" spans="1:9" ht="15" customHeight="1">
      <c r="A7" s="44"/>
      <c r="B7" s="97" t="s">
        <v>385</v>
      </c>
      <c r="C7" s="50" t="s">
        <v>386</v>
      </c>
      <c r="D7" s="51"/>
      <c r="E7" s="52"/>
      <c r="F7" s="53"/>
      <c r="G7" s="53"/>
      <c r="H7" s="53"/>
      <c r="I7" s="54"/>
    </row>
    <row r="8" spans="1:9" ht="15" customHeight="1">
      <c r="A8" s="33"/>
      <c r="B8" s="91"/>
      <c r="C8" s="39" t="s">
        <v>387</v>
      </c>
      <c r="D8" s="55"/>
      <c r="E8" s="41" t="s">
        <v>388</v>
      </c>
      <c r="F8" s="42" t="s">
        <v>389</v>
      </c>
      <c r="G8" s="56">
        <v>0.17499999999999999</v>
      </c>
      <c r="H8" s="57"/>
      <c r="I8" s="43"/>
    </row>
    <row r="9" spans="1:9" ht="15" customHeight="1">
      <c r="A9" s="33"/>
      <c r="B9" s="92"/>
      <c r="C9" s="45" t="s">
        <v>384</v>
      </c>
      <c r="D9" s="46"/>
      <c r="E9" s="47"/>
      <c r="F9" s="48"/>
      <c r="G9" s="48"/>
      <c r="H9" s="48"/>
      <c r="I9" s="49"/>
    </row>
    <row r="10" spans="1:9" ht="15" customHeight="1">
      <c r="A10" s="33"/>
      <c r="B10" s="58"/>
      <c r="C10" s="50" t="s">
        <v>390</v>
      </c>
      <c r="D10" s="51"/>
      <c r="E10" s="52"/>
      <c r="F10" s="53"/>
      <c r="G10" s="53"/>
      <c r="H10" s="53"/>
      <c r="I10" s="54"/>
    </row>
    <row r="11" spans="1:9" ht="15" customHeight="1">
      <c r="A11" s="44" t="s">
        <v>391</v>
      </c>
      <c r="B11" s="59"/>
      <c r="C11" s="39" t="s">
        <v>392</v>
      </c>
      <c r="D11" s="55"/>
      <c r="E11" s="41" t="s">
        <v>393</v>
      </c>
      <c r="F11" s="42" t="s">
        <v>389</v>
      </c>
      <c r="G11" s="56">
        <v>3.56E-2</v>
      </c>
      <c r="H11" s="42"/>
      <c r="I11" s="43"/>
    </row>
    <row r="12" spans="1:9" ht="15" customHeight="1">
      <c r="A12" s="33"/>
      <c r="B12" s="59"/>
      <c r="C12" s="39" t="s">
        <v>394</v>
      </c>
      <c r="D12" s="55"/>
      <c r="E12" s="41" t="s">
        <v>393</v>
      </c>
      <c r="F12" s="42" t="s">
        <v>389</v>
      </c>
      <c r="G12" s="56">
        <v>1.01E-2</v>
      </c>
      <c r="H12" s="57"/>
      <c r="I12" s="43"/>
    </row>
    <row r="13" spans="1:9" ht="15" customHeight="1">
      <c r="A13" s="44"/>
      <c r="B13" s="60" t="s">
        <v>395</v>
      </c>
      <c r="C13" s="39" t="s">
        <v>396</v>
      </c>
      <c r="D13" s="55">
        <v>367765</v>
      </c>
      <c r="E13" s="41" t="s">
        <v>397</v>
      </c>
      <c r="F13" s="42" t="s">
        <v>389</v>
      </c>
      <c r="G13" s="61">
        <v>3.5950000000000003E-2</v>
      </c>
      <c r="H13" s="57"/>
      <c r="I13" s="43"/>
    </row>
    <row r="14" spans="1:9" ht="15" customHeight="1">
      <c r="A14" s="33"/>
      <c r="B14" s="60"/>
      <c r="C14" s="39" t="s">
        <v>398</v>
      </c>
      <c r="D14" s="55">
        <v>485921</v>
      </c>
      <c r="E14" s="41" t="s">
        <v>397</v>
      </c>
      <c r="F14" s="42" t="s">
        <v>389</v>
      </c>
      <c r="G14" s="56">
        <v>4.7500000000000001E-2</v>
      </c>
      <c r="H14" s="42"/>
      <c r="I14" s="62"/>
    </row>
    <row r="15" spans="1:9" ht="15" customHeight="1">
      <c r="A15" s="33"/>
      <c r="B15" s="60"/>
      <c r="C15" s="39" t="s">
        <v>399</v>
      </c>
      <c r="D15" s="55">
        <v>48324</v>
      </c>
      <c r="E15" s="41" t="s">
        <v>400</v>
      </c>
      <c r="F15" s="42" t="s">
        <v>389</v>
      </c>
      <c r="G15" s="56">
        <v>0.13139999999999999</v>
      </c>
      <c r="H15" s="42"/>
      <c r="I15" s="62"/>
    </row>
    <row r="16" spans="1:9" ht="15" customHeight="1">
      <c r="A16" s="44" t="s">
        <v>401</v>
      </c>
      <c r="B16" s="59"/>
      <c r="C16" s="39" t="s">
        <v>402</v>
      </c>
      <c r="D16" s="55">
        <v>0</v>
      </c>
      <c r="E16" s="41" t="s">
        <v>397</v>
      </c>
      <c r="F16" s="42" t="s">
        <v>389</v>
      </c>
      <c r="G16" s="56">
        <v>0</v>
      </c>
      <c r="H16" s="42"/>
      <c r="I16" s="62"/>
    </row>
    <row r="17" spans="1:9" ht="15" customHeight="1">
      <c r="A17" s="44"/>
      <c r="B17" s="59"/>
      <c r="C17" s="39" t="s">
        <v>403</v>
      </c>
      <c r="D17" s="55">
        <v>349184</v>
      </c>
      <c r="E17" s="41" t="s">
        <v>404</v>
      </c>
      <c r="F17" s="42" t="s">
        <v>389</v>
      </c>
      <c r="G17" s="56">
        <v>3.1099999999999999E-2</v>
      </c>
      <c r="H17" s="57"/>
      <c r="I17" s="43"/>
    </row>
    <row r="18" spans="1:9" ht="15" customHeight="1">
      <c r="A18" s="33"/>
      <c r="B18" s="59"/>
      <c r="C18" s="39" t="s">
        <v>405</v>
      </c>
      <c r="D18" s="55"/>
      <c r="E18" s="41" t="s">
        <v>406</v>
      </c>
      <c r="F18" s="42" t="s">
        <v>389</v>
      </c>
      <c r="G18" s="56">
        <v>0.05</v>
      </c>
      <c r="H18" s="42"/>
      <c r="I18" s="62"/>
    </row>
    <row r="19" spans="1:9" ht="15" customHeight="1">
      <c r="A19" s="44"/>
      <c r="B19" s="59"/>
      <c r="C19" s="39" t="s">
        <v>407</v>
      </c>
      <c r="D19" s="55"/>
      <c r="E19" s="41" t="s">
        <v>393</v>
      </c>
      <c r="F19" s="42" t="s">
        <v>389</v>
      </c>
      <c r="G19" s="61">
        <v>6.0000000000000002E-5</v>
      </c>
      <c r="H19" s="42"/>
      <c r="I19" s="62"/>
    </row>
    <row r="20" spans="1:9" ht="15" customHeight="1">
      <c r="A20" s="33"/>
      <c r="B20" s="60" t="s">
        <v>408</v>
      </c>
      <c r="C20" s="39" t="s">
        <v>409</v>
      </c>
      <c r="D20" s="55"/>
      <c r="E20" s="41" t="s">
        <v>393</v>
      </c>
      <c r="F20" s="42" t="s">
        <v>389</v>
      </c>
      <c r="G20" s="56">
        <v>8.9999999999999998E-4</v>
      </c>
      <c r="H20" s="57"/>
      <c r="I20" s="43"/>
    </row>
    <row r="21" spans="1:9" ht="15" customHeight="1">
      <c r="A21" s="44" t="s">
        <v>408</v>
      </c>
      <c r="B21" s="59"/>
      <c r="C21" s="39" t="s">
        <v>410</v>
      </c>
      <c r="D21" s="40"/>
      <c r="E21" s="41"/>
      <c r="F21" s="42"/>
      <c r="G21" s="56"/>
      <c r="H21" s="57"/>
      <c r="I21" s="43"/>
    </row>
    <row r="22" spans="1:9" ht="15" customHeight="1">
      <c r="A22" s="33"/>
      <c r="B22" s="59"/>
      <c r="C22" s="39"/>
      <c r="D22" s="40"/>
      <c r="E22" s="41"/>
      <c r="F22" s="42"/>
      <c r="G22" s="56"/>
      <c r="H22" s="57"/>
      <c r="I22" s="43"/>
    </row>
    <row r="23" spans="1:9" ht="15" customHeight="1">
      <c r="A23" s="33"/>
      <c r="B23" s="59"/>
      <c r="C23" s="45" t="s">
        <v>384</v>
      </c>
      <c r="D23" s="46"/>
      <c r="E23" s="47"/>
      <c r="F23" s="48"/>
      <c r="G23" s="48"/>
      <c r="H23" s="48"/>
      <c r="I23" s="49"/>
    </row>
    <row r="24" spans="1:9" ht="15" customHeight="1">
      <c r="A24" s="95" t="s">
        <v>411</v>
      </c>
      <c r="B24" s="96"/>
      <c r="C24" s="96"/>
      <c r="D24" s="63"/>
      <c r="E24" s="52" t="s">
        <v>412</v>
      </c>
      <c r="F24" s="53" t="s">
        <v>389</v>
      </c>
      <c r="G24" s="64">
        <v>0.08</v>
      </c>
      <c r="H24" s="65"/>
      <c r="I24" s="54"/>
    </row>
    <row r="25" spans="1:9" ht="15" customHeight="1">
      <c r="A25" s="98" t="s">
        <v>413</v>
      </c>
      <c r="B25" s="99"/>
      <c r="C25" s="99"/>
      <c r="D25" s="55"/>
      <c r="E25" s="41" t="s">
        <v>414</v>
      </c>
      <c r="F25" s="42" t="s">
        <v>389</v>
      </c>
      <c r="G25" s="56">
        <v>0.15</v>
      </c>
      <c r="H25" s="57"/>
      <c r="I25" s="43"/>
    </row>
    <row r="26" spans="1:9" ht="15" customHeight="1">
      <c r="A26" s="93" t="s">
        <v>415</v>
      </c>
      <c r="B26" s="94"/>
      <c r="C26" s="94"/>
      <c r="D26" s="46">
        <v>19077671.363636363</v>
      </c>
      <c r="E26" s="47"/>
      <c r="F26" s="48"/>
      <c r="G26" s="48"/>
      <c r="H26" s="48"/>
      <c r="I26" s="49"/>
    </row>
    <row r="27" spans="1:9" ht="15" customHeight="1">
      <c r="A27" s="95" t="s">
        <v>420</v>
      </c>
      <c r="B27" s="96"/>
      <c r="C27" s="96"/>
      <c r="D27" s="63">
        <v>50511</v>
      </c>
      <c r="E27" s="52" t="s">
        <v>421</v>
      </c>
      <c r="F27" s="53" t="s">
        <v>389</v>
      </c>
      <c r="G27" s="79">
        <v>2.6476999999999998E-3</v>
      </c>
      <c r="H27" s="65"/>
      <c r="I27" s="54"/>
    </row>
    <row r="28" spans="1:9" ht="15" customHeight="1">
      <c r="A28" s="95" t="s">
        <v>416</v>
      </c>
      <c r="B28" s="96"/>
      <c r="C28" s="96"/>
      <c r="D28" s="63">
        <v>1912818</v>
      </c>
      <c r="E28" s="52" t="s">
        <v>417</v>
      </c>
      <c r="F28" s="53" t="s">
        <v>389</v>
      </c>
      <c r="G28" s="66">
        <v>0.1</v>
      </c>
      <c r="H28" s="65"/>
      <c r="I28" s="54"/>
    </row>
    <row r="29" spans="1:9" ht="15" customHeight="1">
      <c r="A29" s="93" t="s">
        <v>418</v>
      </c>
      <c r="B29" s="94"/>
      <c r="C29" s="94"/>
      <c r="D29" s="46">
        <v>21041000.363636363</v>
      </c>
      <c r="E29" s="67"/>
      <c r="F29" s="48"/>
      <c r="G29" s="48"/>
      <c r="H29" s="48"/>
      <c r="I29" s="49"/>
    </row>
    <row r="30" spans="1:9" ht="15" customHeight="1">
      <c r="A30" s="80"/>
      <c r="B30" s="81"/>
      <c r="C30" s="81"/>
      <c r="D30" s="68"/>
      <c r="E30" s="69"/>
      <c r="F30" s="70"/>
      <c r="G30" s="70"/>
      <c r="H30" s="70"/>
      <c r="I30" s="71"/>
    </row>
    <row r="31" spans="1:9" ht="15" customHeight="1">
      <c r="A31" s="80"/>
      <c r="B31" s="81"/>
      <c r="C31" s="81"/>
      <c r="D31" s="68"/>
      <c r="E31" s="69"/>
      <c r="F31" s="70"/>
      <c r="G31" s="70"/>
      <c r="H31" s="70"/>
      <c r="I31" s="71"/>
    </row>
    <row r="32" spans="1:9" ht="15" customHeight="1">
      <c r="A32" s="80"/>
      <c r="B32" s="81"/>
      <c r="C32" s="81"/>
      <c r="D32" s="68"/>
      <c r="E32" s="72"/>
      <c r="F32" s="70"/>
      <c r="G32" s="70"/>
      <c r="H32" s="70"/>
      <c r="I32" s="71"/>
    </row>
    <row r="33" spans="1:9" ht="15" customHeight="1">
      <c r="A33" s="80" t="s">
        <v>2</v>
      </c>
      <c r="B33" s="81"/>
      <c r="C33" s="81"/>
      <c r="D33" s="68"/>
      <c r="E33" s="73"/>
      <c r="F33" s="70"/>
      <c r="G33" s="70"/>
      <c r="H33" s="70"/>
      <c r="I33" s="71"/>
    </row>
    <row r="34" spans="1:9" ht="15" customHeight="1" thickBot="1">
      <c r="A34" s="82" t="s">
        <v>419</v>
      </c>
      <c r="B34" s="83"/>
      <c r="C34" s="83"/>
      <c r="D34" s="74">
        <v>21041000.363636363</v>
      </c>
      <c r="E34" s="75"/>
      <c r="F34" s="76"/>
      <c r="G34" s="76"/>
      <c r="H34" s="76"/>
      <c r="I34" s="77"/>
    </row>
  </sheetData>
  <mergeCells count="17">
    <mergeCell ref="A29:C29"/>
    <mergeCell ref="A27:C27"/>
    <mergeCell ref="B7:B9"/>
    <mergeCell ref="A24:C24"/>
    <mergeCell ref="A25:C25"/>
    <mergeCell ref="A26:C26"/>
    <mergeCell ref="A28:C28"/>
    <mergeCell ref="A1:I1"/>
    <mergeCell ref="A2:B2"/>
    <mergeCell ref="A3:B3"/>
    <mergeCell ref="E3:I3"/>
    <mergeCell ref="B4:B6"/>
    <mergeCell ref="A31:C31"/>
    <mergeCell ref="A32:C32"/>
    <mergeCell ref="A33:C33"/>
    <mergeCell ref="A34:C34"/>
    <mergeCell ref="A30:C30"/>
  </mergeCells>
  <phoneticPr fontId="2" type="noConversion"/>
  <conditionalFormatting sqref="E2:E3 F2:I18 E5:E18">
    <cfRule type="cellIs" dxfId="1" priority="4" stopIfTrue="1" operator="equal">
      <formula>0</formula>
    </cfRule>
  </conditionalFormatting>
  <conditionalFormatting sqref="E19:I65536">
    <cfRule type="cellIs" dxfId="0" priority="1" stopIfTrue="1" operator="equal">
      <formula>0</formula>
    </cfRule>
  </conditionalFormatting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29"/>
  <sheetViews>
    <sheetView topLeftCell="D1" zoomScaleNormal="100" workbookViewId="0">
      <pane ySplit="3" topLeftCell="A22" activePane="bottomLeft" state="frozen"/>
      <selection activeCell="D1" sqref="D1"/>
      <selection pane="bottomLeft" activeCell="H5" sqref="H5:P29"/>
    </sheetView>
  </sheetViews>
  <sheetFormatPr defaultRowHeight="20.45" customHeight="1"/>
  <cols>
    <col min="1" max="1" width="5.77734375" style="2" hidden="1" customWidth="1"/>
    <col min="2" max="2" width="6.5546875" style="8" hidden="1" customWidth="1"/>
    <col min="3" max="3" width="13.6640625" style="8" hidden="1" customWidth="1"/>
    <col min="4" max="4" width="36.21875" style="8" customWidth="1"/>
    <col min="5" max="5" width="9.109375" style="2" hidden="1" customWidth="1"/>
    <col min="6" max="6" width="4.21875" style="12" customWidth="1"/>
    <col min="7" max="7" width="4.6640625" style="15" customWidth="1"/>
    <col min="8" max="8" width="13" style="15" customWidth="1"/>
    <col min="9" max="9" width="13.109375" style="15" customWidth="1"/>
    <col min="10" max="10" width="5.109375" style="15" hidden="1" customWidth="1"/>
    <col min="11" max="11" width="11.21875" style="15" bestFit="1" customWidth="1"/>
    <col min="12" max="12" width="11.5546875" style="15" customWidth="1"/>
    <col min="13" max="14" width="9.44140625" style="15" customWidth="1"/>
    <col min="15" max="15" width="8.77734375" style="15" hidden="1" customWidth="1"/>
    <col min="16" max="16" width="13.21875" style="15" customWidth="1"/>
    <col min="17" max="17" width="10.44140625" style="8" customWidth="1"/>
    <col min="18" max="16384" width="8.88671875" style="2"/>
  </cols>
  <sheetData>
    <row r="1" spans="1:27" ht="20.45" customHeight="1">
      <c r="A1" s="2" t="s">
        <v>370</v>
      </c>
      <c r="B1" s="8" t="s">
        <v>372</v>
      </c>
      <c r="D1" s="104" t="s">
        <v>424</v>
      </c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AA1" s="2" t="s">
        <v>70</v>
      </c>
    </row>
    <row r="2" spans="1:27" s="9" customFormat="1" ht="20.45" customHeight="1">
      <c r="A2" s="106" t="s">
        <v>34</v>
      </c>
      <c r="B2" s="106" t="s">
        <v>20</v>
      </c>
      <c r="C2" s="106" t="s">
        <v>27</v>
      </c>
      <c r="D2" s="107" t="s">
        <v>37</v>
      </c>
      <c r="E2" s="108" t="s">
        <v>21</v>
      </c>
      <c r="F2" s="108" t="s">
        <v>0</v>
      </c>
      <c r="G2" s="103" t="s">
        <v>1</v>
      </c>
      <c r="H2" s="103" t="s">
        <v>22</v>
      </c>
      <c r="I2" s="103"/>
      <c r="J2" s="103" t="s">
        <v>23</v>
      </c>
      <c r="K2" s="103"/>
      <c r="L2" s="103"/>
      <c r="M2" s="103" t="s">
        <v>24</v>
      </c>
      <c r="N2" s="103"/>
      <c r="O2" s="26"/>
      <c r="P2" s="103" t="s">
        <v>28</v>
      </c>
      <c r="Q2" s="107" t="s">
        <v>26</v>
      </c>
    </row>
    <row r="3" spans="1:27" s="9" customFormat="1" ht="20.45" customHeight="1">
      <c r="A3" s="106"/>
      <c r="B3" s="106"/>
      <c r="C3" s="106"/>
      <c r="D3" s="107"/>
      <c r="E3" s="108"/>
      <c r="F3" s="108"/>
      <c r="G3" s="103"/>
      <c r="H3" s="26" t="s">
        <v>29</v>
      </c>
      <c r="I3" s="26" t="s">
        <v>30</v>
      </c>
      <c r="J3" s="26" t="s">
        <v>1</v>
      </c>
      <c r="K3" s="26" t="s">
        <v>29</v>
      </c>
      <c r="L3" s="26" t="s">
        <v>30</v>
      </c>
      <c r="M3" s="26" t="s">
        <v>31</v>
      </c>
      <c r="N3" s="26" t="s">
        <v>30</v>
      </c>
      <c r="O3" s="26" t="s">
        <v>32</v>
      </c>
      <c r="P3" s="103"/>
      <c r="Q3" s="107"/>
    </row>
    <row r="4" spans="1:27" ht="20.45" customHeight="1">
      <c r="B4" s="8" t="s">
        <v>256</v>
      </c>
      <c r="D4" s="100" t="s">
        <v>422</v>
      </c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2"/>
    </row>
    <row r="5" spans="1:27" ht="20.45" customHeight="1">
      <c r="B5" s="8" t="s">
        <v>324</v>
      </c>
      <c r="D5" s="7" t="s">
        <v>75</v>
      </c>
      <c r="E5" s="10"/>
      <c r="F5" s="13" t="s">
        <v>243</v>
      </c>
      <c r="G5" s="17">
        <v>1</v>
      </c>
      <c r="H5" s="17"/>
      <c r="I5" s="17"/>
      <c r="J5" s="17"/>
      <c r="K5" s="17"/>
      <c r="L5" s="17"/>
      <c r="M5" s="17"/>
      <c r="N5" s="17"/>
      <c r="O5" s="17"/>
      <c r="P5" s="17"/>
      <c r="Q5" s="7" t="s">
        <v>2</v>
      </c>
    </row>
    <row r="6" spans="1:27" ht="20.45" customHeight="1">
      <c r="B6" s="8" t="s">
        <v>326</v>
      </c>
      <c r="D6" s="7" t="s">
        <v>76</v>
      </c>
      <c r="E6" s="10"/>
      <c r="F6" s="13" t="s">
        <v>243</v>
      </c>
      <c r="G6" s="17">
        <v>1</v>
      </c>
      <c r="H6" s="17"/>
      <c r="I6" s="17"/>
      <c r="J6" s="17"/>
      <c r="K6" s="17"/>
      <c r="L6" s="17"/>
      <c r="M6" s="17"/>
      <c r="N6" s="17"/>
      <c r="O6" s="17"/>
      <c r="P6" s="17"/>
      <c r="Q6" s="7"/>
    </row>
    <row r="7" spans="1:27" ht="20.45" customHeight="1">
      <c r="D7" s="7"/>
      <c r="E7" s="10"/>
      <c r="F7" s="13"/>
      <c r="G7" s="17"/>
      <c r="H7" s="17"/>
      <c r="I7" s="17"/>
      <c r="J7" s="17"/>
      <c r="K7" s="17"/>
      <c r="L7" s="17"/>
      <c r="M7" s="17"/>
      <c r="N7" s="17"/>
      <c r="O7" s="17"/>
      <c r="P7" s="17"/>
      <c r="Q7" s="7"/>
    </row>
    <row r="8" spans="1:27" ht="20.45" customHeight="1">
      <c r="D8" s="7"/>
      <c r="E8" s="10"/>
      <c r="F8" s="13"/>
      <c r="G8" s="17"/>
      <c r="H8" s="17"/>
      <c r="I8" s="17"/>
      <c r="J8" s="17"/>
      <c r="K8" s="17"/>
      <c r="L8" s="17"/>
      <c r="M8" s="17"/>
      <c r="N8" s="17"/>
      <c r="O8" s="17"/>
      <c r="P8" s="17"/>
      <c r="Q8" s="7"/>
    </row>
    <row r="9" spans="1:27" ht="20.45" customHeight="1">
      <c r="D9" s="7"/>
      <c r="E9" s="10"/>
      <c r="F9" s="13"/>
      <c r="G9" s="17"/>
      <c r="H9" s="17"/>
      <c r="I9" s="17"/>
      <c r="J9" s="17"/>
      <c r="K9" s="17"/>
      <c r="L9" s="17"/>
      <c r="M9" s="17"/>
      <c r="N9" s="17"/>
      <c r="O9" s="17"/>
      <c r="P9" s="17"/>
      <c r="Q9" s="7"/>
    </row>
    <row r="10" spans="1:27" ht="20.45" customHeight="1">
      <c r="D10" s="7"/>
      <c r="E10" s="10"/>
      <c r="F10" s="13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7"/>
    </row>
    <row r="11" spans="1:27" ht="20.45" customHeight="1">
      <c r="D11" s="7"/>
      <c r="E11" s="10"/>
      <c r="F11" s="13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7"/>
    </row>
    <row r="12" spans="1:27" ht="20.45" customHeight="1">
      <c r="D12" s="7"/>
      <c r="E12" s="10"/>
      <c r="F12" s="13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7"/>
    </row>
    <row r="13" spans="1:27" ht="20.45" customHeight="1">
      <c r="D13" s="7"/>
      <c r="E13" s="10"/>
      <c r="F13" s="13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7"/>
    </row>
    <row r="14" spans="1:27" ht="20.45" customHeight="1">
      <c r="D14" s="7"/>
      <c r="E14" s="10"/>
      <c r="F14" s="13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7"/>
    </row>
    <row r="15" spans="1:27" ht="20.45" customHeight="1">
      <c r="D15" s="7"/>
      <c r="E15" s="10"/>
      <c r="F15" s="13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7"/>
    </row>
    <row r="16" spans="1:27" ht="20.45" customHeight="1">
      <c r="D16" s="7"/>
      <c r="E16" s="10"/>
      <c r="F16" s="13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7"/>
    </row>
    <row r="17" spans="3:17" ht="20.45" customHeight="1">
      <c r="D17" s="7"/>
      <c r="E17" s="10"/>
      <c r="F17" s="13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7"/>
    </row>
    <row r="18" spans="3:17" ht="20.45" customHeight="1">
      <c r="D18" s="7"/>
      <c r="E18" s="10"/>
      <c r="F18" s="13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7"/>
    </row>
    <row r="19" spans="3:17" ht="20.45" customHeight="1">
      <c r="D19" s="7"/>
      <c r="E19" s="10"/>
      <c r="F19" s="13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7"/>
    </row>
    <row r="20" spans="3:17" ht="20.45" customHeight="1">
      <c r="D20" s="7"/>
      <c r="E20" s="10"/>
      <c r="F20" s="13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7"/>
    </row>
    <row r="21" spans="3:17" ht="20.45" customHeight="1">
      <c r="D21" s="7"/>
      <c r="E21" s="10"/>
      <c r="F21" s="13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7"/>
    </row>
    <row r="22" spans="3:17" ht="20.45" customHeight="1">
      <c r="D22" s="7"/>
      <c r="E22" s="10"/>
      <c r="F22" s="13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7"/>
    </row>
    <row r="23" spans="3:17" ht="20.45" customHeight="1">
      <c r="D23" s="7"/>
      <c r="E23" s="10"/>
      <c r="F23" s="13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7"/>
    </row>
    <row r="24" spans="3:17" ht="20.45" customHeight="1">
      <c r="D24" s="7"/>
      <c r="E24" s="10"/>
      <c r="F24" s="13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7"/>
    </row>
    <row r="25" spans="3:17" ht="20.45" customHeight="1">
      <c r="D25" s="7"/>
      <c r="E25" s="10"/>
      <c r="F25" s="13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7"/>
    </row>
    <row r="26" spans="3:17" ht="20.45" customHeight="1">
      <c r="D26" s="7"/>
      <c r="E26" s="10"/>
      <c r="F26" s="13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7"/>
    </row>
    <row r="27" spans="3:17" ht="20.45" customHeight="1">
      <c r="D27" s="7"/>
      <c r="E27" s="10"/>
      <c r="F27" s="13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7"/>
    </row>
    <row r="28" spans="3:17" ht="20.45" customHeight="1">
      <c r="D28" s="7"/>
      <c r="E28" s="10"/>
      <c r="F28" s="13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7"/>
    </row>
    <row r="29" spans="3:17" ht="20.45" customHeight="1">
      <c r="C29" s="8" t="s">
        <v>371</v>
      </c>
      <c r="D29" s="7" t="s">
        <v>322</v>
      </c>
      <c r="E29" s="10"/>
      <c r="F29" s="13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7"/>
    </row>
  </sheetData>
  <mergeCells count="14">
    <mergeCell ref="D4:Q4"/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133"/>
  <sheetViews>
    <sheetView topLeftCell="D1" workbookViewId="0">
      <pane ySplit="3" topLeftCell="A124" activePane="bottomLeft" state="frozen"/>
      <selection activeCell="D1" sqref="D1"/>
      <selection pane="bottomLeft" activeCell="G83" sqref="G83:P133"/>
    </sheetView>
  </sheetViews>
  <sheetFormatPr defaultRowHeight="23.1" customHeight="1"/>
  <cols>
    <col min="1" max="1" width="12.109375" style="8" hidden="1" customWidth="1"/>
    <col min="2" max="2" width="17.44140625" style="8" hidden="1" customWidth="1"/>
    <col min="3" max="3" width="20.6640625" style="8" hidden="1" customWidth="1"/>
    <col min="4" max="4" width="24.33203125" style="8" customWidth="1"/>
    <col min="5" max="5" width="25.33203125" style="8" customWidth="1"/>
    <col min="6" max="6" width="4.21875" style="12" customWidth="1"/>
    <col min="7" max="7" width="10" style="2" customWidth="1"/>
    <col min="8" max="8" width="13" style="15" customWidth="1"/>
    <col min="9" max="9" width="13.21875" style="15" customWidth="1"/>
    <col min="10" max="10" width="5.5546875" style="15" hidden="1" customWidth="1"/>
    <col min="11" max="11" width="10.44140625" style="15" customWidth="1"/>
    <col min="12" max="12" width="11.77734375" style="15" customWidth="1"/>
    <col min="13" max="13" width="8.44140625" style="15" customWidth="1"/>
    <col min="14" max="14" width="9.109375" style="15" customWidth="1"/>
    <col min="15" max="15" width="6" style="15" hidden="1" customWidth="1"/>
    <col min="16" max="16" width="13" style="15" customWidth="1"/>
    <col min="17" max="17" width="11.109375" style="8" customWidth="1"/>
    <col min="18" max="26" width="8.88671875" style="2"/>
    <col min="27" max="31" width="11.77734375" style="15" customWidth="1"/>
    <col min="32" max="16384" width="8.88671875" style="2"/>
  </cols>
  <sheetData>
    <row r="1" spans="1:31" ht="23.1" customHeight="1">
      <c r="A1" s="8" t="s">
        <v>370</v>
      </c>
      <c r="B1" s="8" t="s">
        <v>323</v>
      </c>
      <c r="D1" s="110" t="s">
        <v>424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W1" s="109" t="s">
        <v>41</v>
      </c>
      <c r="X1" s="109"/>
      <c r="Y1" s="109"/>
      <c r="Z1" s="12"/>
      <c r="AA1" s="12" t="s">
        <v>46</v>
      </c>
      <c r="AB1" s="12"/>
      <c r="AC1" s="12"/>
      <c r="AD1" s="12"/>
      <c r="AE1" s="12"/>
    </row>
    <row r="2" spans="1:31" s="9" customFormat="1" ht="23.1" customHeight="1">
      <c r="A2" s="106" t="s">
        <v>33</v>
      </c>
      <c r="B2" s="106" t="s">
        <v>20</v>
      </c>
      <c r="C2" s="106" t="s">
        <v>19</v>
      </c>
      <c r="D2" s="107" t="s">
        <v>38</v>
      </c>
      <c r="E2" s="107" t="s">
        <v>39</v>
      </c>
      <c r="F2" s="108" t="s">
        <v>0</v>
      </c>
      <c r="G2" s="108" t="s">
        <v>1</v>
      </c>
      <c r="H2" s="103" t="s">
        <v>22</v>
      </c>
      <c r="I2" s="103"/>
      <c r="J2" s="103" t="s">
        <v>23</v>
      </c>
      <c r="K2" s="103"/>
      <c r="L2" s="103"/>
      <c r="M2" s="103" t="s">
        <v>24</v>
      </c>
      <c r="N2" s="103"/>
      <c r="O2" s="26"/>
      <c r="P2" s="103" t="s">
        <v>28</v>
      </c>
      <c r="Q2" s="107" t="s">
        <v>26</v>
      </c>
      <c r="W2" s="9" t="s">
        <v>42</v>
      </c>
      <c r="X2" s="9" t="s">
        <v>43</v>
      </c>
      <c r="Y2" s="9" t="s">
        <v>44</v>
      </c>
      <c r="Z2" s="9" t="s">
        <v>45</v>
      </c>
      <c r="AA2" s="18" t="s">
        <v>65</v>
      </c>
      <c r="AB2" s="18" t="s">
        <v>64</v>
      </c>
      <c r="AC2" s="18" t="s">
        <v>47</v>
      </c>
      <c r="AD2" s="18" t="s">
        <v>49</v>
      </c>
      <c r="AE2" s="18" t="s">
        <v>48</v>
      </c>
    </row>
    <row r="3" spans="1:31" s="9" customFormat="1" ht="23.1" customHeight="1">
      <c r="A3" s="106"/>
      <c r="B3" s="106"/>
      <c r="C3" s="106"/>
      <c r="D3" s="107"/>
      <c r="E3" s="107"/>
      <c r="F3" s="108"/>
      <c r="G3" s="108"/>
      <c r="H3" s="26" t="s">
        <v>29</v>
      </c>
      <c r="I3" s="26" t="s">
        <v>30</v>
      </c>
      <c r="J3" s="26" t="s">
        <v>1</v>
      </c>
      <c r="K3" s="26" t="s">
        <v>29</v>
      </c>
      <c r="L3" s="26" t="s">
        <v>30</v>
      </c>
      <c r="M3" s="26" t="s">
        <v>31</v>
      </c>
      <c r="N3" s="26" t="s">
        <v>30</v>
      </c>
      <c r="O3" s="26" t="s">
        <v>32</v>
      </c>
      <c r="P3" s="103"/>
      <c r="Q3" s="107"/>
      <c r="W3" s="2"/>
      <c r="X3" s="2"/>
      <c r="Y3" s="2"/>
      <c r="Z3" s="2"/>
      <c r="AA3" s="15"/>
      <c r="AB3" s="15"/>
      <c r="AC3" s="15"/>
      <c r="AD3" s="15">
        <f>IF(옵션!$C$11 =0, "1", 옵션!$C$11)</f>
        <v>1</v>
      </c>
      <c r="AE3" s="15">
        <f>IF(옵션!$C$12 =0, "1", 옵션!$C$12)</f>
        <v>1</v>
      </c>
    </row>
    <row r="4" spans="1:31" ht="23.1" customHeight="1">
      <c r="B4" s="8" t="s">
        <v>256</v>
      </c>
      <c r="D4" s="100" t="s">
        <v>75</v>
      </c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2"/>
    </row>
    <row r="5" spans="1:31" ht="23.1" customHeight="1">
      <c r="A5" s="8" t="s">
        <v>195</v>
      </c>
      <c r="B5" s="8" t="s">
        <v>324</v>
      </c>
      <c r="C5" s="8" t="s">
        <v>77</v>
      </c>
      <c r="D5" s="7" t="s">
        <v>78</v>
      </c>
      <c r="E5" s="7" t="s">
        <v>79</v>
      </c>
      <c r="F5" s="13" t="s">
        <v>80</v>
      </c>
      <c r="G5" s="10"/>
      <c r="H5" s="17"/>
      <c r="I5" s="27"/>
      <c r="J5" s="17"/>
      <c r="K5" s="17"/>
      <c r="L5" s="27"/>
      <c r="M5" s="17"/>
      <c r="N5" s="27"/>
      <c r="O5" s="17"/>
      <c r="P5" s="17"/>
      <c r="Q5" s="7"/>
      <c r="AB5" s="15">
        <f>J5*H5</f>
        <v>0</v>
      </c>
      <c r="AC5" s="15">
        <f>J5*H5</f>
        <v>0</v>
      </c>
    </row>
    <row r="6" spans="1:31" ht="23.1" customHeight="1">
      <c r="A6" s="8" t="s">
        <v>196</v>
      </c>
      <c r="B6" s="8" t="s">
        <v>324</v>
      </c>
      <c r="C6" s="8" t="s">
        <v>81</v>
      </c>
      <c r="D6" s="7" t="s">
        <v>82</v>
      </c>
      <c r="E6" s="7" t="s">
        <v>83</v>
      </c>
      <c r="F6" s="13" t="s">
        <v>80</v>
      </c>
      <c r="G6" s="10"/>
      <c r="H6" s="17"/>
      <c r="I6" s="27"/>
      <c r="J6" s="17"/>
      <c r="K6" s="17"/>
      <c r="L6" s="27"/>
      <c r="M6" s="17"/>
      <c r="N6" s="27"/>
      <c r="O6" s="17"/>
      <c r="P6" s="17"/>
      <c r="Q6" s="7"/>
      <c r="AB6" s="15">
        <f>J6*H6</f>
        <v>0</v>
      </c>
      <c r="AC6" s="15">
        <f>J6*H6</f>
        <v>0</v>
      </c>
    </row>
    <row r="7" spans="1:31" ht="23.1" customHeight="1">
      <c r="A7" s="8" t="s">
        <v>327</v>
      </c>
      <c r="B7" s="8" t="s">
        <v>324</v>
      </c>
      <c r="C7" s="8" t="s">
        <v>328</v>
      </c>
      <c r="D7" s="7" t="s">
        <v>329</v>
      </c>
      <c r="E7" s="7" t="s">
        <v>330</v>
      </c>
      <c r="F7" s="13" t="s">
        <v>243</v>
      </c>
      <c r="G7" s="10"/>
      <c r="H7" s="17"/>
      <c r="I7" s="27"/>
      <c r="J7" s="17"/>
      <c r="K7" s="17"/>
      <c r="L7" s="27"/>
      <c r="M7" s="17"/>
      <c r="N7" s="27"/>
      <c r="O7" s="17"/>
      <c r="P7" s="17"/>
      <c r="Q7" s="7"/>
      <c r="AB7" s="15">
        <f>TRUNC(SUM(AB4:AB6))</f>
        <v>0</v>
      </c>
    </row>
    <row r="8" spans="1:31" ht="23.1" customHeight="1">
      <c r="A8" s="8" t="s">
        <v>197</v>
      </c>
      <c r="B8" s="8" t="s">
        <v>324</v>
      </c>
      <c r="C8" s="8" t="s">
        <v>84</v>
      </c>
      <c r="D8" s="7" t="s">
        <v>82</v>
      </c>
      <c r="E8" s="7" t="s">
        <v>85</v>
      </c>
      <c r="F8" s="13" t="s">
        <v>86</v>
      </c>
      <c r="G8" s="10"/>
      <c r="H8" s="17"/>
      <c r="I8" s="27"/>
      <c r="J8" s="17"/>
      <c r="K8" s="17"/>
      <c r="L8" s="27"/>
      <c r="M8" s="17"/>
      <c r="N8" s="27"/>
      <c r="O8" s="17"/>
      <c r="P8" s="17"/>
      <c r="Q8" s="7"/>
    </row>
    <row r="9" spans="1:31" ht="23.1" customHeight="1">
      <c r="A9" s="8" t="s">
        <v>198</v>
      </c>
      <c r="B9" s="8" t="s">
        <v>324</v>
      </c>
      <c r="C9" s="8" t="s">
        <v>87</v>
      </c>
      <c r="D9" s="7" t="s">
        <v>88</v>
      </c>
      <c r="E9" s="7" t="s">
        <v>89</v>
      </c>
      <c r="F9" s="13" t="s">
        <v>86</v>
      </c>
      <c r="G9" s="10"/>
      <c r="H9" s="17"/>
      <c r="I9" s="27"/>
      <c r="J9" s="17"/>
      <c r="K9" s="17"/>
      <c r="L9" s="27"/>
      <c r="M9" s="17"/>
      <c r="N9" s="27"/>
      <c r="O9" s="17"/>
      <c r="P9" s="17"/>
      <c r="Q9" s="7"/>
    </row>
    <row r="10" spans="1:31" ht="23.1" customHeight="1">
      <c r="A10" s="8" t="s">
        <v>199</v>
      </c>
      <c r="B10" s="8" t="s">
        <v>324</v>
      </c>
      <c r="C10" s="8" t="s">
        <v>90</v>
      </c>
      <c r="D10" s="7" t="s">
        <v>88</v>
      </c>
      <c r="E10" s="7" t="s">
        <v>91</v>
      </c>
      <c r="F10" s="13" t="s">
        <v>86</v>
      </c>
      <c r="G10" s="10"/>
      <c r="H10" s="17"/>
      <c r="I10" s="27"/>
      <c r="J10" s="17"/>
      <c r="K10" s="17"/>
      <c r="L10" s="27"/>
      <c r="M10" s="17"/>
      <c r="N10" s="27"/>
      <c r="O10" s="17"/>
      <c r="P10" s="17"/>
      <c r="Q10" s="7"/>
    </row>
    <row r="11" spans="1:31" ht="23.1" customHeight="1">
      <c r="A11" s="8" t="s">
        <v>200</v>
      </c>
      <c r="B11" s="8" t="s">
        <v>324</v>
      </c>
      <c r="C11" s="8" t="s">
        <v>92</v>
      </c>
      <c r="D11" s="7" t="s">
        <v>93</v>
      </c>
      <c r="E11" s="7" t="s">
        <v>94</v>
      </c>
      <c r="F11" s="13" t="s">
        <v>86</v>
      </c>
      <c r="G11" s="10"/>
      <c r="H11" s="17"/>
      <c r="I11" s="27"/>
      <c r="J11" s="17"/>
      <c r="K11" s="17"/>
      <c r="L11" s="27"/>
      <c r="M11" s="17"/>
      <c r="N11" s="27"/>
      <c r="O11" s="17"/>
      <c r="P11" s="17"/>
      <c r="Q11" s="7"/>
    </row>
    <row r="12" spans="1:31" ht="23.1" customHeight="1">
      <c r="A12" s="8" t="s">
        <v>201</v>
      </c>
      <c r="B12" s="8" t="s">
        <v>324</v>
      </c>
      <c r="C12" s="8" t="s">
        <v>95</v>
      </c>
      <c r="D12" s="7" t="s">
        <v>96</v>
      </c>
      <c r="E12" s="7" t="s">
        <v>94</v>
      </c>
      <c r="F12" s="13" t="s">
        <v>86</v>
      </c>
      <c r="G12" s="10"/>
      <c r="H12" s="17"/>
      <c r="I12" s="27"/>
      <c r="J12" s="17"/>
      <c r="K12" s="17"/>
      <c r="L12" s="27"/>
      <c r="M12" s="17"/>
      <c r="N12" s="27"/>
      <c r="O12" s="17"/>
      <c r="P12" s="17"/>
      <c r="Q12" s="7"/>
    </row>
    <row r="13" spans="1:31" ht="23.1" customHeight="1">
      <c r="A13" s="8" t="s">
        <v>202</v>
      </c>
      <c r="B13" s="8" t="s">
        <v>324</v>
      </c>
      <c r="C13" s="8" t="s">
        <v>97</v>
      </c>
      <c r="D13" s="7" t="s">
        <v>98</v>
      </c>
      <c r="E13" s="7" t="s">
        <v>89</v>
      </c>
      <c r="F13" s="13" t="s">
        <v>86</v>
      </c>
      <c r="G13" s="10"/>
      <c r="H13" s="17"/>
      <c r="I13" s="27"/>
      <c r="J13" s="17"/>
      <c r="K13" s="17"/>
      <c r="L13" s="27"/>
      <c r="M13" s="17"/>
      <c r="N13" s="27"/>
      <c r="O13" s="17"/>
      <c r="P13" s="17"/>
      <c r="Q13" s="7"/>
    </row>
    <row r="14" spans="1:31" ht="23.1" customHeight="1">
      <c r="A14" s="8" t="s">
        <v>203</v>
      </c>
      <c r="B14" s="8" t="s">
        <v>324</v>
      </c>
      <c r="C14" s="8" t="s">
        <v>99</v>
      </c>
      <c r="D14" s="7" t="s">
        <v>100</v>
      </c>
      <c r="E14" s="7" t="s">
        <v>101</v>
      </c>
      <c r="F14" s="13" t="s">
        <v>86</v>
      </c>
      <c r="G14" s="10"/>
      <c r="H14" s="17"/>
      <c r="I14" s="27"/>
      <c r="J14" s="17"/>
      <c r="K14" s="17"/>
      <c r="L14" s="27"/>
      <c r="M14" s="17"/>
      <c r="N14" s="27"/>
      <c r="O14" s="17"/>
      <c r="P14" s="17"/>
      <c r="Q14" s="7"/>
    </row>
    <row r="15" spans="1:31" ht="23.1" customHeight="1">
      <c r="A15" s="8" t="s">
        <v>204</v>
      </c>
      <c r="B15" s="8" t="s">
        <v>324</v>
      </c>
      <c r="C15" s="8" t="s">
        <v>102</v>
      </c>
      <c r="D15" s="7" t="s">
        <v>103</v>
      </c>
      <c r="E15" s="7" t="s">
        <v>104</v>
      </c>
      <c r="F15" s="13" t="s">
        <v>80</v>
      </c>
      <c r="G15" s="10"/>
      <c r="H15" s="17"/>
      <c r="I15" s="27"/>
      <c r="J15" s="17"/>
      <c r="K15" s="17"/>
      <c r="L15" s="27"/>
      <c r="M15" s="17"/>
      <c r="N15" s="27"/>
      <c r="O15" s="17"/>
      <c r="P15" s="17"/>
      <c r="Q15" s="7"/>
    </row>
    <row r="16" spans="1:31" ht="23.1" customHeight="1">
      <c r="A16" s="8" t="s">
        <v>205</v>
      </c>
      <c r="B16" s="8" t="s">
        <v>324</v>
      </c>
      <c r="C16" s="8" t="s">
        <v>105</v>
      </c>
      <c r="D16" s="7" t="s">
        <v>106</v>
      </c>
      <c r="E16" s="7" t="s">
        <v>107</v>
      </c>
      <c r="F16" s="13" t="s">
        <v>86</v>
      </c>
      <c r="G16" s="10"/>
      <c r="H16" s="17"/>
      <c r="I16" s="27"/>
      <c r="J16" s="17"/>
      <c r="K16" s="17"/>
      <c r="L16" s="27"/>
      <c r="M16" s="17"/>
      <c r="N16" s="27"/>
      <c r="O16" s="17"/>
      <c r="P16" s="17"/>
      <c r="Q16" s="7"/>
    </row>
    <row r="17" spans="1:29" ht="23.1" customHeight="1">
      <c r="A17" s="8" t="s">
        <v>205</v>
      </c>
      <c r="B17" s="8" t="s">
        <v>324</v>
      </c>
      <c r="C17" s="8" t="s">
        <v>105</v>
      </c>
      <c r="D17" s="7" t="s">
        <v>106</v>
      </c>
      <c r="E17" s="7" t="s">
        <v>107</v>
      </c>
      <c r="F17" s="13" t="s">
        <v>86</v>
      </c>
      <c r="G17" s="10"/>
      <c r="H17" s="17"/>
      <c r="I17" s="27"/>
      <c r="J17" s="17"/>
      <c r="K17" s="17"/>
      <c r="L17" s="27"/>
      <c r="M17" s="17"/>
      <c r="N17" s="27"/>
      <c r="O17" s="17"/>
      <c r="P17" s="17"/>
      <c r="Q17" s="7" t="s">
        <v>325</v>
      </c>
    </row>
    <row r="18" spans="1:29" ht="23.1" customHeight="1">
      <c r="A18" s="8" t="s">
        <v>206</v>
      </c>
      <c r="B18" s="8" t="s">
        <v>324</v>
      </c>
      <c r="C18" s="8" t="s">
        <v>108</v>
      </c>
      <c r="D18" s="7" t="s">
        <v>109</v>
      </c>
      <c r="E18" s="7" t="s">
        <v>110</v>
      </c>
      <c r="F18" s="13" t="s">
        <v>86</v>
      </c>
      <c r="G18" s="10"/>
      <c r="H18" s="17"/>
      <c r="I18" s="27"/>
      <c r="J18" s="17"/>
      <c r="K18" s="17"/>
      <c r="L18" s="27"/>
      <c r="M18" s="17"/>
      <c r="N18" s="27"/>
      <c r="O18" s="17"/>
      <c r="P18" s="17"/>
      <c r="Q18" s="7"/>
    </row>
    <row r="19" spans="1:29" ht="23.1" customHeight="1">
      <c r="A19" s="8" t="s">
        <v>206</v>
      </c>
      <c r="B19" s="8" t="s">
        <v>324</v>
      </c>
      <c r="C19" s="8" t="s">
        <v>108</v>
      </c>
      <c r="D19" s="7" t="s">
        <v>109</v>
      </c>
      <c r="E19" s="7" t="s">
        <v>110</v>
      </c>
      <c r="F19" s="13" t="s">
        <v>86</v>
      </c>
      <c r="G19" s="10"/>
      <c r="H19" s="17"/>
      <c r="I19" s="27"/>
      <c r="J19" s="17"/>
      <c r="K19" s="17"/>
      <c r="L19" s="27"/>
      <c r="M19" s="17"/>
      <c r="N19" s="27"/>
      <c r="O19" s="17"/>
      <c r="P19" s="17"/>
      <c r="Q19" s="7" t="s">
        <v>325</v>
      </c>
    </row>
    <row r="20" spans="1:29" ht="23.1" customHeight="1">
      <c r="A20" s="8" t="s">
        <v>207</v>
      </c>
      <c r="B20" s="8" t="s">
        <v>324</v>
      </c>
      <c r="C20" s="8" t="s">
        <v>111</v>
      </c>
      <c r="D20" s="7" t="s">
        <v>112</v>
      </c>
      <c r="E20" s="7" t="s">
        <v>113</v>
      </c>
      <c r="F20" s="13" t="s">
        <v>80</v>
      </c>
      <c r="G20" s="10"/>
      <c r="H20" s="17"/>
      <c r="I20" s="27"/>
      <c r="J20" s="17"/>
      <c r="K20" s="17"/>
      <c r="L20" s="27"/>
      <c r="M20" s="17"/>
      <c r="N20" s="27"/>
      <c r="O20" s="17"/>
      <c r="P20" s="17"/>
      <c r="Q20" s="7"/>
      <c r="AC20" s="15">
        <f>J20*H20</f>
        <v>0</v>
      </c>
    </row>
    <row r="21" spans="1:29" ht="23.1" customHeight="1">
      <c r="A21" s="8" t="s">
        <v>208</v>
      </c>
      <c r="B21" s="8" t="s">
        <v>324</v>
      </c>
      <c r="C21" s="8" t="s">
        <v>114</v>
      </c>
      <c r="D21" s="7" t="s">
        <v>112</v>
      </c>
      <c r="E21" s="7" t="s">
        <v>115</v>
      </c>
      <c r="F21" s="13" t="s">
        <v>80</v>
      </c>
      <c r="G21" s="10"/>
      <c r="H21" s="17"/>
      <c r="I21" s="27"/>
      <c r="J21" s="17"/>
      <c r="K21" s="17"/>
      <c r="L21" s="27"/>
      <c r="M21" s="17"/>
      <c r="N21" s="27"/>
      <c r="O21" s="17"/>
      <c r="P21" s="17"/>
      <c r="Q21" s="7"/>
      <c r="AC21" s="15">
        <f>J21*H21</f>
        <v>0</v>
      </c>
    </row>
    <row r="22" spans="1:29" ht="23.1" customHeight="1">
      <c r="A22" s="8" t="s">
        <v>209</v>
      </c>
      <c r="B22" s="8" t="s">
        <v>324</v>
      </c>
      <c r="C22" s="8" t="s">
        <v>116</v>
      </c>
      <c r="D22" s="7" t="s">
        <v>112</v>
      </c>
      <c r="E22" s="7" t="s">
        <v>117</v>
      </c>
      <c r="F22" s="13" t="s">
        <v>80</v>
      </c>
      <c r="G22" s="10"/>
      <c r="H22" s="17"/>
      <c r="I22" s="27"/>
      <c r="J22" s="17"/>
      <c r="K22" s="17"/>
      <c r="L22" s="27"/>
      <c r="M22" s="17"/>
      <c r="N22" s="27"/>
      <c r="O22" s="17"/>
      <c r="P22" s="17"/>
      <c r="Q22" s="7"/>
      <c r="AC22" s="15">
        <f>J22*H22</f>
        <v>0</v>
      </c>
    </row>
    <row r="23" spans="1:29" ht="23.1" customHeight="1">
      <c r="A23" s="8" t="s">
        <v>212</v>
      </c>
      <c r="B23" s="8" t="s">
        <v>324</v>
      </c>
      <c r="C23" s="8" t="s">
        <v>122</v>
      </c>
      <c r="D23" s="7" t="s">
        <v>123</v>
      </c>
      <c r="E23" s="7" t="s">
        <v>124</v>
      </c>
      <c r="F23" s="13" t="s">
        <v>86</v>
      </c>
      <c r="G23" s="10"/>
      <c r="H23" s="17"/>
      <c r="I23" s="27"/>
      <c r="J23" s="17"/>
      <c r="K23" s="17"/>
      <c r="L23" s="27"/>
      <c r="M23" s="17"/>
      <c r="N23" s="27"/>
      <c r="O23" s="17"/>
      <c r="P23" s="17"/>
      <c r="Q23" s="7"/>
    </row>
    <row r="24" spans="1:29" ht="23.1" customHeight="1">
      <c r="A24" s="8" t="s">
        <v>213</v>
      </c>
      <c r="B24" s="8" t="s">
        <v>324</v>
      </c>
      <c r="C24" s="8" t="s">
        <v>125</v>
      </c>
      <c r="D24" s="7" t="s">
        <v>123</v>
      </c>
      <c r="E24" s="7" t="s">
        <v>126</v>
      </c>
      <c r="F24" s="13" t="s">
        <v>86</v>
      </c>
      <c r="G24" s="10"/>
      <c r="H24" s="17"/>
      <c r="I24" s="27"/>
      <c r="J24" s="17"/>
      <c r="K24" s="17"/>
      <c r="L24" s="27"/>
      <c r="M24" s="17"/>
      <c r="N24" s="27"/>
      <c r="O24" s="17"/>
      <c r="P24" s="17"/>
      <c r="Q24" s="7"/>
    </row>
    <row r="25" spans="1:29" ht="23.1" customHeight="1">
      <c r="A25" s="8" t="s">
        <v>214</v>
      </c>
      <c r="B25" s="8" t="s">
        <v>324</v>
      </c>
      <c r="C25" s="8" t="s">
        <v>97</v>
      </c>
      <c r="D25" s="7" t="s">
        <v>127</v>
      </c>
      <c r="E25" s="7" t="s">
        <v>128</v>
      </c>
      <c r="F25" s="13" t="s">
        <v>86</v>
      </c>
      <c r="G25" s="10"/>
      <c r="H25" s="17"/>
      <c r="I25" s="27"/>
      <c r="J25" s="17"/>
      <c r="K25" s="17"/>
      <c r="L25" s="27"/>
      <c r="M25" s="17"/>
      <c r="N25" s="27"/>
      <c r="O25" s="17"/>
      <c r="P25" s="17"/>
      <c r="Q25" s="7" t="s">
        <v>254</v>
      </c>
    </row>
    <row r="26" spans="1:29" ht="23.1" customHeight="1">
      <c r="A26" s="8" t="s">
        <v>215</v>
      </c>
      <c r="B26" s="8" t="s">
        <v>324</v>
      </c>
      <c r="C26" s="8" t="s">
        <v>129</v>
      </c>
      <c r="D26" s="7" t="s">
        <v>130</v>
      </c>
      <c r="E26" s="7" t="s">
        <v>131</v>
      </c>
      <c r="F26" s="13" t="s">
        <v>86</v>
      </c>
      <c r="G26" s="10"/>
      <c r="H26" s="17"/>
      <c r="I26" s="27"/>
      <c r="J26" s="17"/>
      <c r="K26" s="17"/>
      <c r="L26" s="27"/>
      <c r="M26" s="17"/>
      <c r="N26" s="27"/>
      <c r="O26" s="17"/>
      <c r="P26" s="17"/>
      <c r="Q26" s="7"/>
    </row>
    <row r="27" spans="1:29" ht="23.1" customHeight="1">
      <c r="A27" s="8" t="s">
        <v>216</v>
      </c>
      <c r="B27" s="8" t="s">
        <v>324</v>
      </c>
      <c r="C27" s="8" t="s">
        <v>132</v>
      </c>
      <c r="D27" s="7" t="s">
        <v>130</v>
      </c>
      <c r="E27" s="7" t="s">
        <v>133</v>
      </c>
      <c r="F27" s="13" t="s">
        <v>86</v>
      </c>
      <c r="G27" s="10"/>
      <c r="H27" s="17"/>
      <c r="I27" s="27"/>
      <c r="J27" s="17"/>
      <c r="K27" s="17"/>
      <c r="L27" s="27"/>
      <c r="M27" s="17"/>
      <c r="N27" s="27"/>
      <c r="O27" s="17"/>
      <c r="P27" s="17"/>
      <c r="Q27" s="7"/>
    </row>
    <row r="28" spans="1:29" ht="23.1" customHeight="1">
      <c r="A28" s="8" t="s">
        <v>217</v>
      </c>
      <c r="B28" s="8" t="s">
        <v>324</v>
      </c>
      <c r="C28" s="8" t="s">
        <v>134</v>
      </c>
      <c r="D28" s="7" t="s">
        <v>130</v>
      </c>
      <c r="E28" s="7" t="s">
        <v>135</v>
      </c>
      <c r="F28" s="13" t="s">
        <v>86</v>
      </c>
      <c r="G28" s="10"/>
      <c r="H28" s="17"/>
      <c r="I28" s="27"/>
      <c r="J28" s="17"/>
      <c r="K28" s="17"/>
      <c r="L28" s="27"/>
      <c r="M28" s="17"/>
      <c r="N28" s="27"/>
      <c r="O28" s="17"/>
      <c r="P28" s="17"/>
      <c r="Q28" s="7"/>
    </row>
    <row r="29" spans="1:29" ht="23.1" customHeight="1">
      <c r="A29" s="8" t="s">
        <v>221</v>
      </c>
      <c r="B29" s="8" t="s">
        <v>324</v>
      </c>
      <c r="C29" s="8" t="s">
        <v>143</v>
      </c>
      <c r="D29" s="7" t="s">
        <v>144</v>
      </c>
      <c r="E29" s="7" t="s">
        <v>145</v>
      </c>
      <c r="F29" s="13" t="s">
        <v>86</v>
      </c>
      <c r="G29" s="10"/>
      <c r="H29" s="17"/>
      <c r="I29" s="27"/>
      <c r="J29" s="17"/>
      <c r="K29" s="17"/>
      <c r="L29" s="27"/>
      <c r="M29" s="17"/>
      <c r="N29" s="27"/>
      <c r="O29" s="17"/>
      <c r="P29" s="17"/>
      <c r="Q29" s="7"/>
    </row>
    <row r="30" spans="1:29" ht="23.1" customHeight="1">
      <c r="A30" s="8" t="s">
        <v>222</v>
      </c>
      <c r="B30" s="8" t="s">
        <v>324</v>
      </c>
      <c r="C30" s="8" t="s">
        <v>146</v>
      </c>
      <c r="D30" s="7" t="s">
        <v>144</v>
      </c>
      <c r="E30" s="7" t="s">
        <v>147</v>
      </c>
      <c r="F30" s="13" t="s">
        <v>86</v>
      </c>
      <c r="G30" s="10"/>
      <c r="H30" s="17"/>
      <c r="I30" s="27"/>
      <c r="J30" s="17"/>
      <c r="K30" s="17"/>
      <c r="L30" s="27"/>
      <c r="M30" s="17"/>
      <c r="N30" s="27"/>
      <c r="O30" s="17"/>
      <c r="P30" s="17"/>
      <c r="Q30" s="7"/>
    </row>
    <row r="31" spans="1:29" ht="23.1" customHeight="1">
      <c r="A31" s="8" t="s">
        <v>223</v>
      </c>
      <c r="B31" s="8" t="s">
        <v>324</v>
      </c>
      <c r="C31" s="8" t="s">
        <v>97</v>
      </c>
      <c r="D31" s="7" t="s">
        <v>148</v>
      </c>
      <c r="E31" s="7" t="s">
        <v>149</v>
      </c>
      <c r="F31" s="13" t="s">
        <v>150</v>
      </c>
      <c r="G31" s="10"/>
      <c r="H31" s="17"/>
      <c r="I31" s="27"/>
      <c r="J31" s="17"/>
      <c r="K31" s="17"/>
      <c r="L31" s="27"/>
      <c r="M31" s="17"/>
      <c r="N31" s="27"/>
      <c r="O31" s="17"/>
      <c r="P31" s="17"/>
      <c r="Q31" s="7" t="s">
        <v>254</v>
      </c>
    </row>
    <row r="32" spans="1:29" ht="23.1" customHeight="1">
      <c r="A32" s="8" t="s">
        <v>225</v>
      </c>
      <c r="B32" s="8" t="s">
        <v>324</v>
      </c>
      <c r="C32" s="8" t="s">
        <v>154</v>
      </c>
      <c r="D32" s="7" t="s">
        <v>155</v>
      </c>
      <c r="E32" s="7" t="s">
        <v>156</v>
      </c>
      <c r="F32" s="13" t="s">
        <v>86</v>
      </c>
      <c r="G32" s="10"/>
      <c r="H32" s="17"/>
      <c r="I32" s="27"/>
      <c r="J32" s="17"/>
      <c r="K32" s="17"/>
      <c r="L32" s="27"/>
      <c r="M32" s="17"/>
      <c r="N32" s="27"/>
      <c r="O32" s="17"/>
      <c r="P32" s="17"/>
      <c r="Q32" s="7"/>
    </row>
    <row r="33" spans="1:31" ht="23.1" customHeight="1">
      <c r="A33" s="8" t="s">
        <v>257</v>
      </c>
      <c r="B33" s="8" t="s">
        <v>324</v>
      </c>
      <c r="C33" s="8" t="s">
        <v>331</v>
      </c>
      <c r="D33" s="7" t="s">
        <v>258</v>
      </c>
      <c r="E33" s="7" t="s">
        <v>242</v>
      </c>
      <c r="F33" s="13" t="s">
        <v>86</v>
      </c>
      <c r="G33" s="10"/>
      <c r="H33" s="17"/>
      <c r="I33" s="27"/>
      <c r="J33" s="17"/>
      <c r="K33" s="17"/>
      <c r="L33" s="27"/>
      <c r="M33" s="17"/>
      <c r="N33" s="27"/>
      <c r="O33" s="17"/>
      <c r="P33" s="17"/>
      <c r="Q33" s="7" t="s">
        <v>331</v>
      </c>
      <c r="AE33" s="15">
        <f t="shared" ref="AE33:AE51" si="0">L33</f>
        <v>0</v>
      </c>
    </row>
    <row r="34" spans="1:31" ht="23.1" customHeight="1">
      <c r="A34" s="8" t="s">
        <v>259</v>
      </c>
      <c r="B34" s="8" t="s">
        <v>324</v>
      </c>
      <c r="C34" s="8" t="s">
        <v>332</v>
      </c>
      <c r="D34" s="7" t="s">
        <v>260</v>
      </c>
      <c r="E34" s="7" t="s">
        <v>244</v>
      </c>
      <c r="F34" s="13" t="s">
        <v>86</v>
      </c>
      <c r="G34" s="10"/>
      <c r="H34" s="17"/>
      <c r="I34" s="27"/>
      <c r="J34" s="17"/>
      <c r="K34" s="17"/>
      <c r="L34" s="27"/>
      <c r="M34" s="17"/>
      <c r="N34" s="27"/>
      <c r="O34" s="17"/>
      <c r="P34" s="17"/>
      <c r="Q34" s="7" t="s">
        <v>332</v>
      </c>
      <c r="AE34" s="15">
        <f t="shared" si="0"/>
        <v>0</v>
      </c>
    </row>
    <row r="35" spans="1:31" ht="23.1" customHeight="1">
      <c r="A35" s="8" t="s">
        <v>261</v>
      </c>
      <c r="B35" s="8" t="s">
        <v>324</v>
      </c>
      <c r="C35" s="8" t="s">
        <v>333</v>
      </c>
      <c r="D35" s="7" t="s">
        <v>260</v>
      </c>
      <c r="E35" s="7" t="s">
        <v>245</v>
      </c>
      <c r="F35" s="13" t="s">
        <v>86</v>
      </c>
      <c r="G35" s="10"/>
      <c r="H35" s="17"/>
      <c r="I35" s="27"/>
      <c r="J35" s="17"/>
      <c r="K35" s="17"/>
      <c r="L35" s="27"/>
      <c r="M35" s="17"/>
      <c r="N35" s="27"/>
      <c r="O35" s="17"/>
      <c r="P35" s="17"/>
      <c r="Q35" s="7" t="s">
        <v>333</v>
      </c>
      <c r="AE35" s="15">
        <f t="shared" si="0"/>
        <v>0</v>
      </c>
    </row>
    <row r="36" spans="1:31" ht="23.1" customHeight="1">
      <c r="A36" s="8" t="s">
        <v>262</v>
      </c>
      <c r="B36" s="8" t="s">
        <v>324</v>
      </c>
      <c r="C36" s="8" t="s">
        <v>334</v>
      </c>
      <c r="D36" s="7" t="s">
        <v>263</v>
      </c>
      <c r="E36" s="7" t="s">
        <v>246</v>
      </c>
      <c r="F36" s="13" t="s">
        <v>86</v>
      </c>
      <c r="G36" s="10"/>
      <c r="H36" s="17"/>
      <c r="I36" s="27"/>
      <c r="J36" s="17"/>
      <c r="K36" s="17"/>
      <c r="L36" s="27"/>
      <c r="M36" s="17"/>
      <c r="N36" s="27"/>
      <c r="O36" s="17"/>
      <c r="P36" s="17"/>
      <c r="Q36" s="7" t="s">
        <v>334</v>
      </c>
      <c r="AE36" s="15">
        <f t="shared" si="0"/>
        <v>0</v>
      </c>
    </row>
    <row r="37" spans="1:31" ht="23.1" customHeight="1">
      <c r="A37" s="8" t="s">
        <v>264</v>
      </c>
      <c r="B37" s="8" t="s">
        <v>324</v>
      </c>
      <c r="C37" s="8" t="s">
        <v>335</v>
      </c>
      <c r="D37" s="7" t="s">
        <v>265</v>
      </c>
      <c r="E37" s="7" t="s">
        <v>247</v>
      </c>
      <c r="F37" s="13" t="s">
        <v>86</v>
      </c>
      <c r="G37" s="10"/>
      <c r="H37" s="17"/>
      <c r="I37" s="27"/>
      <c r="J37" s="17"/>
      <c r="K37" s="17"/>
      <c r="L37" s="27"/>
      <c r="M37" s="17"/>
      <c r="N37" s="27"/>
      <c r="O37" s="17"/>
      <c r="P37" s="17"/>
      <c r="Q37" s="7" t="s">
        <v>335</v>
      </c>
      <c r="AE37" s="15">
        <f t="shared" si="0"/>
        <v>0</v>
      </c>
    </row>
    <row r="38" spans="1:31" ht="23.1" customHeight="1">
      <c r="A38" s="8" t="s">
        <v>269</v>
      </c>
      <c r="B38" s="8" t="s">
        <v>324</v>
      </c>
      <c r="C38" s="8" t="s">
        <v>336</v>
      </c>
      <c r="D38" s="7" t="s">
        <v>267</v>
      </c>
      <c r="E38" s="7" t="s">
        <v>270</v>
      </c>
      <c r="F38" s="13" t="s">
        <v>248</v>
      </c>
      <c r="G38" s="10"/>
      <c r="H38" s="17"/>
      <c r="I38" s="27"/>
      <c r="J38" s="17"/>
      <c r="K38" s="17"/>
      <c r="L38" s="27"/>
      <c r="M38" s="17"/>
      <c r="N38" s="27"/>
      <c r="O38" s="17"/>
      <c r="P38" s="17"/>
      <c r="Q38" s="7" t="s">
        <v>336</v>
      </c>
      <c r="AE38" s="15">
        <f t="shared" si="0"/>
        <v>0</v>
      </c>
    </row>
    <row r="39" spans="1:31" ht="23.1" customHeight="1">
      <c r="A39" s="8" t="s">
        <v>288</v>
      </c>
      <c r="B39" s="8" t="s">
        <v>324</v>
      </c>
      <c r="C39" s="8" t="s">
        <v>337</v>
      </c>
      <c r="D39" s="7" t="s">
        <v>289</v>
      </c>
      <c r="E39" s="7" t="s">
        <v>290</v>
      </c>
      <c r="F39" s="13" t="s">
        <v>80</v>
      </c>
      <c r="G39" s="10"/>
      <c r="H39" s="17"/>
      <c r="I39" s="27"/>
      <c r="J39" s="17"/>
      <c r="K39" s="17"/>
      <c r="L39" s="27"/>
      <c r="M39" s="17"/>
      <c r="N39" s="27"/>
      <c r="O39" s="17"/>
      <c r="P39" s="17"/>
      <c r="Q39" s="7" t="s">
        <v>337</v>
      </c>
      <c r="AE39" s="15">
        <f t="shared" si="0"/>
        <v>0</v>
      </c>
    </row>
    <row r="40" spans="1:31" ht="23.1" customHeight="1">
      <c r="A40" s="8" t="s">
        <v>291</v>
      </c>
      <c r="B40" s="8" t="s">
        <v>324</v>
      </c>
      <c r="C40" s="8" t="s">
        <v>338</v>
      </c>
      <c r="D40" s="7" t="s">
        <v>289</v>
      </c>
      <c r="E40" s="7" t="s">
        <v>292</v>
      </c>
      <c r="F40" s="13" t="s">
        <v>80</v>
      </c>
      <c r="G40" s="10"/>
      <c r="H40" s="17"/>
      <c r="I40" s="27"/>
      <c r="J40" s="17"/>
      <c r="K40" s="17"/>
      <c r="L40" s="27"/>
      <c r="M40" s="17"/>
      <c r="N40" s="27"/>
      <c r="O40" s="17"/>
      <c r="P40" s="17"/>
      <c r="Q40" s="7" t="s">
        <v>338</v>
      </c>
      <c r="AE40" s="15">
        <f t="shared" si="0"/>
        <v>0</v>
      </c>
    </row>
    <row r="41" spans="1:31" ht="23.1" customHeight="1">
      <c r="A41" s="8" t="s">
        <v>293</v>
      </c>
      <c r="B41" s="8" t="s">
        <v>324</v>
      </c>
      <c r="C41" s="8" t="s">
        <v>339</v>
      </c>
      <c r="D41" s="7" t="s">
        <v>289</v>
      </c>
      <c r="E41" s="7" t="s">
        <v>294</v>
      </c>
      <c r="F41" s="13" t="s">
        <v>80</v>
      </c>
      <c r="G41" s="10"/>
      <c r="H41" s="17"/>
      <c r="I41" s="27"/>
      <c r="J41" s="17"/>
      <c r="K41" s="17"/>
      <c r="L41" s="27"/>
      <c r="M41" s="17"/>
      <c r="N41" s="27"/>
      <c r="O41" s="17"/>
      <c r="P41" s="17"/>
      <c r="Q41" s="7" t="s">
        <v>339</v>
      </c>
      <c r="AE41" s="15">
        <f t="shared" si="0"/>
        <v>0</v>
      </c>
    </row>
    <row r="42" spans="1:31" ht="23.1" customHeight="1">
      <c r="A42" s="8" t="s">
        <v>295</v>
      </c>
      <c r="B42" s="8" t="s">
        <v>324</v>
      </c>
      <c r="C42" s="8" t="s">
        <v>340</v>
      </c>
      <c r="D42" s="7" t="s">
        <v>289</v>
      </c>
      <c r="E42" s="7" t="s">
        <v>296</v>
      </c>
      <c r="F42" s="13" t="s">
        <v>80</v>
      </c>
      <c r="G42" s="10"/>
      <c r="H42" s="17"/>
      <c r="I42" s="27"/>
      <c r="J42" s="17"/>
      <c r="K42" s="17"/>
      <c r="L42" s="27"/>
      <c r="M42" s="17"/>
      <c r="N42" s="27"/>
      <c r="O42" s="17"/>
      <c r="P42" s="17"/>
      <c r="Q42" s="7" t="s">
        <v>340</v>
      </c>
      <c r="AE42" s="15">
        <f t="shared" si="0"/>
        <v>0</v>
      </c>
    </row>
    <row r="43" spans="1:31" ht="23.1" customHeight="1">
      <c r="A43" s="8" t="s">
        <v>297</v>
      </c>
      <c r="B43" s="8" t="s">
        <v>324</v>
      </c>
      <c r="C43" s="8" t="s">
        <v>341</v>
      </c>
      <c r="D43" s="7" t="s">
        <v>289</v>
      </c>
      <c r="E43" s="7" t="s">
        <v>298</v>
      </c>
      <c r="F43" s="13" t="s">
        <v>80</v>
      </c>
      <c r="G43" s="10"/>
      <c r="H43" s="17"/>
      <c r="I43" s="27"/>
      <c r="J43" s="17"/>
      <c r="K43" s="17"/>
      <c r="L43" s="27"/>
      <c r="M43" s="17"/>
      <c r="N43" s="27"/>
      <c r="O43" s="17"/>
      <c r="P43" s="17"/>
      <c r="Q43" s="7" t="s">
        <v>341</v>
      </c>
      <c r="AE43" s="15">
        <f t="shared" si="0"/>
        <v>0</v>
      </c>
    </row>
    <row r="44" spans="1:31" ht="23.1" customHeight="1">
      <c r="A44" s="8" t="s">
        <v>299</v>
      </c>
      <c r="B44" s="8" t="s">
        <v>324</v>
      </c>
      <c r="C44" s="8" t="s">
        <v>342</v>
      </c>
      <c r="D44" s="7" t="s">
        <v>289</v>
      </c>
      <c r="E44" s="7" t="s">
        <v>300</v>
      </c>
      <c r="F44" s="13" t="s">
        <v>80</v>
      </c>
      <c r="G44" s="10"/>
      <c r="H44" s="17"/>
      <c r="I44" s="27"/>
      <c r="J44" s="17"/>
      <c r="K44" s="17"/>
      <c r="L44" s="27"/>
      <c r="M44" s="17"/>
      <c r="N44" s="27"/>
      <c r="O44" s="17"/>
      <c r="P44" s="17"/>
      <c r="Q44" s="7" t="s">
        <v>342</v>
      </c>
      <c r="AE44" s="15">
        <f t="shared" si="0"/>
        <v>0</v>
      </c>
    </row>
    <row r="45" spans="1:31" ht="23.1" customHeight="1">
      <c r="A45" s="8" t="s">
        <v>301</v>
      </c>
      <c r="B45" s="8" t="s">
        <v>324</v>
      </c>
      <c r="C45" s="8" t="s">
        <v>343</v>
      </c>
      <c r="D45" s="7" t="s">
        <v>289</v>
      </c>
      <c r="E45" s="7" t="s">
        <v>302</v>
      </c>
      <c r="F45" s="13" t="s">
        <v>80</v>
      </c>
      <c r="G45" s="10"/>
      <c r="H45" s="17"/>
      <c r="I45" s="27"/>
      <c r="J45" s="17"/>
      <c r="K45" s="17"/>
      <c r="L45" s="27"/>
      <c r="M45" s="17"/>
      <c r="N45" s="27"/>
      <c r="O45" s="17"/>
      <c r="P45" s="17"/>
      <c r="Q45" s="7" t="s">
        <v>343</v>
      </c>
      <c r="AE45" s="15">
        <f t="shared" si="0"/>
        <v>0</v>
      </c>
    </row>
    <row r="46" spans="1:31" ht="23.1" customHeight="1">
      <c r="A46" s="8" t="s">
        <v>303</v>
      </c>
      <c r="B46" s="8" t="s">
        <v>324</v>
      </c>
      <c r="C46" s="8" t="s">
        <v>344</v>
      </c>
      <c r="D46" s="7" t="s">
        <v>289</v>
      </c>
      <c r="E46" s="7" t="s">
        <v>304</v>
      </c>
      <c r="F46" s="13" t="s">
        <v>80</v>
      </c>
      <c r="G46" s="10"/>
      <c r="H46" s="17"/>
      <c r="I46" s="27"/>
      <c r="J46" s="17"/>
      <c r="K46" s="17"/>
      <c r="L46" s="27"/>
      <c r="M46" s="17"/>
      <c r="N46" s="27"/>
      <c r="O46" s="17"/>
      <c r="P46" s="17"/>
      <c r="Q46" s="7" t="s">
        <v>344</v>
      </c>
      <c r="AE46" s="15">
        <f t="shared" si="0"/>
        <v>0</v>
      </c>
    </row>
    <row r="47" spans="1:31" ht="23.1" customHeight="1">
      <c r="A47" s="8" t="s">
        <v>307</v>
      </c>
      <c r="B47" s="8" t="s">
        <v>324</v>
      </c>
      <c r="C47" s="8" t="s">
        <v>345</v>
      </c>
      <c r="D47" s="7" t="s">
        <v>289</v>
      </c>
      <c r="E47" s="7" t="s">
        <v>308</v>
      </c>
      <c r="F47" s="13" t="s">
        <v>80</v>
      </c>
      <c r="G47" s="10"/>
      <c r="H47" s="17"/>
      <c r="I47" s="27"/>
      <c r="J47" s="17"/>
      <c r="K47" s="17"/>
      <c r="L47" s="27"/>
      <c r="M47" s="17"/>
      <c r="N47" s="27"/>
      <c r="O47" s="17"/>
      <c r="P47" s="17"/>
      <c r="Q47" s="7" t="s">
        <v>345</v>
      </c>
      <c r="AE47" s="15">
        <f t="shared" si="0"/>
        <v>0</v>
      </c>
    </row>
    <row r="48" spans="1:31" ht="23.1" customHeight="1">
      <c r="A48" s="8" t="s">
        <v>309</v>
      </c>
      <c r="B48" s="8" t="s">
        <v>324</v>
      </c>
      <c r="C48" s="8" t="s">
        <v>346</v>
      </c>
      <c r="D48" s="7" t="s">
        <v>310</v>
      </c>
      <c r="E48" s="7" t="s">
        <v>311</v>
      </c>
      <c r="F48" s="13" t="s">
        <v>80</v>
      </c>
      <c r="G48" s="10"/>
      <c r="H48" s="17"/>
      <c r="I48" s="27"/>
      <c r="J48" s="17"/>
      <c r="K48" s="17"/>
      <c r="L48" s="27"/>
      <c r="M48" s="17"/>
      <c r="N48" s="27"/>
      <c r="O48" s="17"/>
      <c r="P48" s="17"/>
      <c r="Q48" s="7" t="s">
        <v>346</v>
      </c>
      <c r="AE48" s="15">
        <f t="shared" si="0"/>
        <v>0</v>
      </c>
    </row>
    <row r="49" spans="1:31" ht="23.1" customHeight="1">
      <c r="A49" s="8" t="s">
        <v>312</v>
      </c>
      <c r="B49" s="8" t="s">
        <v>324</v>
      </c>
      <c r="C49" s="8" t="s">
        <v>347</v>
      </c>
      <c r="D49" s="7" t="s">
        <v>313</v>
      </c>
      <c r="E49" s="7" t="s">
        <v>314</v>
      </c>
      <c r="F49" s="13" t="s">
        <v>80</v>
      </c>
      <c r="G49" s="10"/>
      <c r="H49" s="17"/>
      <c r="I49" s="27"/>
      <c r="J49" s="17"/>
      <c r="K49" s="17"/>
      <c r="L49" s="27"/>
      <c r="M49" s="17"/>
      <c r="N49" s="27"/>
      <c r="O49" s="17"/>
      <c r="P49" s="17"/>
      <c r="Q49" s="7" t="s">
        <v>347</v>
      </c>
      <c r="AE49" s="15">
        <f t="shared" si="0"/>
        <v>0</v>
      </c>
    </row>
    <row r="50" spans="1:31" ht="23.1" customHeight="1">
      <c r="A50" s="8" t="s">
        <v>315</v>
      </c>
      <c r="B50" s="8" t="s">
        <v>324</v>
      </c>
      <c r="C50" s="8" t="s">
        <v>348</v>
      </c>
      <c r="D50" s="7" t="s">
        <v>313</v>
      </c>
      <c r="E50" s="7" t="s">
        <v>316</v>
      </c>
      <c r="F50" s="13" t="s">
        <v>80</v>
      </c>
      <c r="G50" s="10"/>
      <c r="H50" s="17"/>
      <c r="I50" s="27"/>
      <c r="J50" s="17"/>
      <c r="K50" s="17"/>
      <c r="L50" s="27"/>
      <c r="M50" s="17"/>
      <c r="N50" s="27"/>
      <c r="O50" s="17"/>
      <c r="P50" s="17"/>
      <c r="Q50" s="7" t="s">
        <v>348</v>
      </c>
      <c r="AE50" s="15">
        <f t="shared" si="0"/>
        <v>0</v>
      </c>
    </row>
    <row r="51" spans="1:31" ht="23.1" customHeight="1">
      <c r="A51" s="8" t="s">
        <v>319</v>
      </c>
      <c r="B51" s="8" t="s">
        <v>324</v>
      </c>
      <c r="C51" s="8" t="s">
        <v>349</v>
      </c>
      <c r="D51" s="7" t="s">
        <v>255</v>
      </c>
      <c r="E51" s="7"/>
      <c r="F51" s="13" t="s">
        <v>320</v>
      </c>
      <c r="G51" s="10"/>
      <c r="H51" s="17"/>
      <c r="I51" s="27"/>
      <c r="J51" s="17"/>
      <c r="K51" s="17"/>
      <c r="L51" s="27"/>
      <c r="M51" s="17"/>
      <c r="N51" s="27"/>
      <c r="O51" s="17"/>
      <c r="P51" s="17"/>
      <c r="Q51" s="7" t="s">
        <v>349</v>
      </c>
      <c r="AE51" s="15">
        <f t="shared" si="0"/>
        <v>0</v>
      </c>
    </row>
    <row r="52" spans="1:31" ht="23.1" customHeight="1">
      <c r="A52" s="8" t="s">
        <v>226</v>
      </c>
      <c r="B52" s="8" t="s">
        <v>324</v>
      </c>
      <c r="C52" s="8" t="s">
        <v>97</v>
      </c>
      <c r="D52" s="7" t="s">
        <v>157</v>
      </c>
      <c r="E52" s="7" t="s">
        <v>158</v>
      </c>
      <c r="F52" s="13" t="s">
        <v>86</v>
      </c>
      <c r="G52" s="10"/>
      <c r="H52" s="17"/>
      <c r="I52" s="27"/>
      <c r="J52" s="17"/>
      <c r="K52" s="17"/>
      <c r="L52" s="27"/>
      <c r="M52" s="17"/>
      <c r="N52" s="27"/>
      <c r="O52" s="17"/>
      <c r="P52" s="17"/>
      <c r="Q52" s="7" t="s">
        <v>254</v>
      </c>
    </row>
    <row r="53" spans="1:31" ht="23.1" customHeight="1">
      <c r="A53" s="8" t="s">
        <v>228</v>
      </c>
      <c r="B53" s="8" t="s">
        <v>324</v>
      </c>
      <c r="C53" s="8" t="s">
        <v>97</v>
      </c>
      <c r="D53" s="7" t="s">
        <v>161</v>
      </c>
      <c r="E53" s="7" t="s">
        <v>162</v>
      </c>
      <c r="F53" s="13" t="s">
        <v>86</v>
      </c>
      <c r="G53" s="10"/>
      <c r="H53" s="17"/>
      <c r="I53" s="27"/>
      <c r="J53" s="17"/>
      <c r="K53" s="17"/>
      <c r="L53" s="27"/>
      <c r="M53" s="17"/>
      <c r="N53" s="27"/>
      <c r="O53" s="17"/>
      <c r="P53" s="17"/>
      <c r="Q53" s="7" t="s">
        <v>254</v>
      </c>
    </row>
    <row r="54" spans="1:31" ht="23.1" customHeight="1">
      <c r="A54" s="8" t="s">
        <v>230</v>
      </c>
      <c r="B54" s="8" t="s">
        <v>324</v>
      </c>
      <c r="C54" s="8" t="s">
        <v>166</v>
      </c>
      <c r="D54" s="7" t="s">
        <v>167</v>
      </c>
      <c r="E54" s="7" t="s">
        <v>168</v>
      </c>
      <c r="F54" s="13" t="s">
        <v>86</v>
      </c>
      <c r="G54" s="10"/>
      <c r="H54" s="17"/>
      <c r="I54" s="27"/>
      <c r="J54" s="17"/>
      <c r="K54" s="17"/>
      <c r="L54" s="27"/>
      <c r="M54" s="17"/>
      <c r="N54" s="27"/>
      <c r="O54" s="17"/>
      <c r="P54" s="17"/>
      <c r="Q54" s="7"/>
    </row>
    <row r="55" spans="1:31" ht="23.1" customHeight="1">
      <c r="A55" s="8" t="s">
        <v>231</v>
      </c>
      <c r="B55" s="8" t="s">
        <v>324</v>
      </c>
      <c r="C55" s="8" t="s">
        <v>169</v>
      </c>
      <c r="D55" s="7" t="s">
        <v>170</v>
      </c>
      <c r="E55" s="7" t="s">
        <v>171</v>
      </c>
      <c r="F55" s="13" t="s">
        <v>86</v>
      </c>
      <c r="G55" s="10"/>
      <c r="H55" s="17"/>
      <c r="I55" s="27"/>
      <c r="J55" s="17"/>
      <c r="K55" s="17"/>
      <c r="L55" s="27"/>
      <c r="M55" s="17"/>
      <c r="N55" s="27"/>
      <c r="O55" s="17"/>
      <c r="P55" s="17"/>
      <c r="Q55" s="7" t="s">
        <v>325</v>
      </c>
    </row>
    <row r="56" spans="1:31" ht="23.1" customHeight="1">
      <c r="A56" s="8" t="s">
        <v>232</v>
      </c>
      <c r="B56" s="8" t="s">
        <v>324</v>
      </c>
      <c r="C56" s="8" t="s">
        <v>172</v>
      </c>
      <c r="D56" s="7" t="s">
        <v>173</v>
      </c>
      <c r="E56" s="7" t="s">
        <v>174</v>
      </c>
      <c r="F56" s="13" t="s">
        <v>86</v>
      </c>
      <c r="G56" s="10"/>
      <c r="H56" s="17"/>
      <c r="I56" s="27"/>
      <c r="J56" s="17"/>
      <c r="K56" s="17"/>
      <c r="L56" s="27"/>
      <c r="M56" s="17"/>
      <c r="N56" s="27"/>
      <c r="O56" s="17"/>
      <c r="P56" s="17"/>
      <c r="Q56" s="7" t="s">
        <v>254</v>
      </c>
    </row>
    <row r="57" spans="1:31" ht="23.1" customHeight="1">
      <c r="A57" s="8" t="s">
        <v>233</v>
      </c>
      <c r="B57" s="8" t="s">
        <v>324</v>
      </c>
      <c r="C57" s="8" t="s">
        <v>175</v>
      </c>
      <c r="D57" s="7" t="s">
        <v>176</v>
      </c>
      <c r="E57" s="7" t="s">
        <v>177</v>
      </c>
      <c r="F57" s="13" t="s">
        <v>86</v>
      </c>
      <c r="G57" s="10"/>
      <c r="H57" s="17"/>
      <c r="I57" s="27"/>
      <c r="J57" s="17"/>
      <c r="K57" s="17"/>
      <c r="L57" s="27"/>
      <c r="M57" s="17"/>
      <c r="N57" s="27"/>
      <c r="O57" s="17"/>
      <c r="P57" s="17"/>
      <c r="Q57" s="7"/>
    </row>
    <row r="58" spans="1:31" ht="23.1" customHeight="1">
      <c r="A58" s="8" t="s">
        <v>233</v>
      </c>
      <c r="B58" s="8" t="s">
        <v>324</v>
      </c>
      <c r="C58" s="8" t="s">
        <v>175</v>
      </c>
      <c r="D58" s="7" t="s">
        <v>176</v>
      </c>
      <c r="E58" s="7" t="s">
        <v>177</v>
      </c>
      <c r="F58" s="13" t="s">
        <v>86</v>
      </c>
      <c r="G58" s="10"/>
      <c r="H58" s="17"/>
      <c r="I58" s="27"/>
      <c r="J58" s="17"/>
      <c r="K58" s="17"/>
      <c r="L58" s="27"/>
      <c r="M58" s="17"/>
      <c r="N58" s="27"/>
      <c r="O58" s="17"/>
      <c r="P58" s="17"/>
      <c r="Q58" s="7" t="s">
        <v>254</v>
      </c>
    </row>
    <row r="59" spans="1:31" ht="23.1" customHeight="1">
      <c r="A59" s="8" t="s">
        <v>233</v>
      </c>
      <c r="B59" s="8" t="s">
        <v>324</v>
      </c>
      <c r="C59" s="8" t="s">
        <v>175</v>
      </c>
      <c r="D59" s="7" t="s">
        <v>176</v>
      </c>
      <c r="E59" s="7" t="s">
        <v>177</v>
      </c>
      <c r="F59" s="13" t="s">
        <v>86</v>
      </c>
      <c r="G59" s="10"/>
      <c r="H59" s="17"/>
      <c r="I59" s="27"/>
      <c r="J59" s="17"/>
      <c r="K59" s="17"/>
      <c r="L59" s="27"/>
      <c r="M59" s="17"/>
      <c r="N59" s="27"/>
      <c r="O59" s="17"/>
      <c r="P59" s="17"/>
      <c r="Q59" s="7" t="s">
        <v>325</v>
      </c>
    </row>
    <row r="60" spans="1:31" ht="23.1" customHeight="1">
      <c r="A60" s="8" t="s">
        <v>350</v>
      </c>
      <c r="B60" s="8" t="s">
        <v>324</v>
      </c>
      <c r="C60" s="8" t="s">
        <v>351</v>
      </c>
      <c r="D60" s="7" t="s">
        <v>352</v>
      </c>
      <c r="E60" s="7" t="s">
        <v>353</v>
      </c>
      <c r="F60" s="13" t="s">
        <v>243</v>
      </c>
      <c r="G60" s="10"/>
      <c r="H60" s="17"/>
      <c r="I60" s="27"/>
      <c r="J60" s="17"/>
      <c r="K60" s="17"/>
      <c r="L60" s="27"/>
      <c r="M60" s="17"/>
      <c r="N60" s="27"/>
      <c r="O60" s="17"/>
      <c r="P60" s="17"/>
      <c r="Q60" s="7"/>
      <c r="AC60" s="15">
        <f>TRUNC(TRUNC(SUM(AC4:AC59))*옵션!$B$33/100)</f>
        <v>0</v>
      </c>
      <c r="AD60" s="15">
        <f>TRUNC(SUM(I4:I59))+TRUNC(SUM(N4:N59))</f>
        <v>0</v>
      </c>
    </row>
    <row r="61" spans="1:31" ht="23.1" customHeight="1">
      <c r="A61" s="8" t="s">
        <v>234</v>
      </c>
      <c r="B61" s="8" t="s">
        <v>324</v>
      </c>
      <c r="C61" s="8" t="s">
        <v>178</v>
      </c>
      <c r="D61" s="7" t="s">
        <v>179</v>
      </c>
      <c r="E61" s="7" t="s">
        <v>180</v>
      </c>
      <c r="F61" s="13" t="s">
        <v>181</v>
      </c>
      <c r="G61" s="10"/>
      <c r="H61" s="17"/>
      <c r="I61" s="27"/>
      <c r="J61" s="17"/>
      <c r="K61" s="17"/>
      <c r="L61" s="27"/>
      <c r="M61" s="17"/>
      <c r="N61" s="27"/>
      <c r="O61" s="17"/>
      <c r="P61" s="17"/>
      <c r="Q61" s="7"/>
      <c r="AE61" s="15">
        <f>L61</f>
        <v>0</v>
      </c>
    </row>
    <row r="62" spans="1:31" ht="23.1" customHeight="1">
      <c r="A62" s="8" t="s">
        <v>354</v>
      </c>
      <c r="B62" s="8" t="s">
        <v>324</v>
      </c>
      <c r="C62" s="8" t="s">
        <v>355</v>
      </c>
      <c r="D62" s="7" t="s">
        <v>356</v>
      </c>
      <c r="E62" s="7" t="s">
        <v>357</v>
      </c>
      <c r="F62" s="13" t="s">
        <v>243</v>
      </c>
      <c r="G62" s="10"/>
      <c r="H62" s="17"/>
      <c r="I62" s="27"/>
      <c r="J62" s="17"/>
      <c r="K62" s="17"/>
      <c r="L62" s="27"/>
      <c r="M62" s="17"/>
      <c r="N62" s="27"/>
      <c r="O62" s="17"/>
      <c r="P62" s="17"/>
      <c r="Q62" s="7"/>
    </row>
    <row r="63" spans="1:31" ht="23.1" customHeight="1">
      <c r="D63" s="7"/>
      <c r="E63" s="7"/>
      <c r="F63" s="13"/>
      <c r="G63" s="10"/>
      <c r="H63" s="17"/>
      <c r="I63" s="27"/>
      <c r="J63" s="17"/>
      <c r="K63" s="17"/>
      <c r="L63" s="27"/>
      <c r="M63" s="17"/>
      <c r="N63" s="27"/>
      <c r="O63" s="17"/>
      <c r="P63" s="17"/>
      <c r="Q63" s="7"/>
      <c r="AC63" s="15">
        <f>TRUNC(AE63*옵션!$B$36/100)</f>
        <v>0</v>
      </c>
      <c r="AD63" s="15">
        <f>TRUNC(SUM(L4:L61))</f>
        <v>0</v>
      </c>
      <c r="AE63" s="15">
        <f>TRUNC(SUM(AE4:AE62))</f>
        <v>0</v>
      </c>
    </row>
    <row r="64" spans="1:31" ht="23.1" customHeight="1">
      <c r="D64" s="7"/>
      <c r="E64" s="7"/>
      <c r="F64" s="13"/>
      <c r="G64" s="10"/>
      <c r="H64" s="17"/>
      <c r="I64" s="27"/>
      <c r="J64" s="17"/>
      <c r="K64" s="17"/>
      <c r="L64" s="27"/>
      <c r="M64" s="17"/>
      <c r="N64" s="27"/>
      <c r="O64" s="17"/>
      <c r="P64" s="17"/>
      <c r="Q64" s="7"/>
    </row>
    <row r="65" spans="4:17" ht="23.1" customHeight="1">
      <c r="D65" s="7"/>
      <c r="E65" s="7"/>
      <c r="F65" s="13"/>
      <c r="G65" s="10"/>
      <c r="H65" s="17"/>
      <c r="I65" s="27"/>
      <c r="J65" s="17"/>
      <c r="K65" s="17"/>
      <c r="L65" s="27"/>
      <c r="M65" s="17"/>
      <c r="N65" s="27"/>
      <c r="O65" s="17"/>
      <c r="P65" s="17"/>
      <c r="Q65" s="7"/>
    </row>
    <row r="66" spans="4:17" ht="23.1" customHeight="1">
      <c r="D66" s="7"/>
      <c r="E66" s="7"/>
      <c r="F66" s="13"/>
      <c r="G66" s="10"/>
      <c r="H66" s="17"/>
      <c r="I66" s="27"/>
      <c r="J66" s="17"/>
      <c r="K66" s="17"/>
      <c r="L66" s="27"/>
      <c r="M66" s="17"/>
      <c r="N66" s="27"/>
      <c r="O66" s="17"/>
      <c r="P66" s="17"/>
      <c r="Q66" s="7"/>
    </row>
    <row r="67" spans="4:17" ht="23.1" customHeight="1">
      <c r="D67" s="7"/>
      <c r="E67" s="7"/>
      <c r="F67" s="13"/>
      <c r="G67" s="10"/>
      <c r="H67" s="17"/>
      <c r="I67" s="27"/>
      <c r="J67" s="17"/>
      <c r="K67" s="17"/>
      <c r="L67" s="27"/>
      <c r="M67" s="17"/>
      <c r="N67" s="27"/>
      <c r="O67" s="17"/>
      <c r="P67" s="17"/>
      <c r="Q67" s="7"/>
    </row>
    <row r="68" spans="4:17" ht="23.1" customHeight="1">
      <c r="D68" s="7"/>
      <c r="E68" s="7"/>
      <c r="F68" s="13"/>
      <c r="G68" s="10"/>
      <c r="H68" s="17"/>
      <c r="I68" s="27"/>
      <c r="J68" s="17"/>
      <c r="K68" s="17"/>
      <c r="L68" s="27"/>
      <c r="M68" s="17"/>
      <c r="N68" s="27"/>
      <c r="O68" s="17"/>
      <c r="P68" s="17"/>
      <c r="Q68" s="7"/>
    </row>
    <row r="69" spans="4:17" ht="23.1" customHeight="1">
      <c r="D69" s="7"/>
      <c r="E69" s="7"/>
      <c r="F69" s="13"/>
      <c r="G69" s="10"/>
      <c r="H69" s="17"/>
      <c r="I69" s="27"/>
      <c r="J69" s="17"/>
      <c r="K69" s="17"/>
      <c r="L69" s="27"/>
      <c r="M69" s="17"/>
      <c r="N69" s="27"/>
      <c r="O69" s="17"/>
      <c r="P69" s="17"/>
      <c r="Q69" s="7"/>
    </row>
    <row r="70" spans="4:17" ht="23.1" customHeight="1">
      <c r="D70" s="7"/>
      <c r="E70" s="7"/>
      <c r="F70" s="13"/>
      <c r="G70" s="10"/>
      <c r="H70" s="17"/>
      <c r="I70" s="27"/>
      <c r="J70" s="17"/>
      <c r="K70" s="17"/>
      <c r="L70" s="27"/>
      <c r="M70" s="17"/>
      <c r="N70" s="27"/>
      <c r="O70" s="17"/>
      <c r="P70" s="17"/>
      <c r="Q70" s="7"/>
    </row>
    <row r="71" spans="4:17" ht="23.1" customHeight="1">
      <c r="D71" s="7"/>
      <c r="E71" s="7"/>
      <c r="F71" s="13"/>
      <c r="G71" s="10"/>
      <c r="H71" s="17"/>
      <c r="I71" s="27"/>
      <c r="J71" s="17"/>
      <c r="K71" s="17"/>
      <c r="L71" s="27"/>
      <c r="M71" s="17"/>
      <c r="N71" s="27"/>
      <c r="O71" s="17"/>
      <c r="P71" s="17"/>
      <c r="Q71" s="7"/>
    </row>
    <row r="72" spans="4:17" ht="23.1" customHeight="1">
      <c r="D72" s="7"/>
      <c r="E72" s="7"/>
      <c r="F72" s="13"/>
      <c r="G72" s="10"/>
      <c r="H72" s="17"/>
      <c r="I72" s="27"/>
      <c r="J72" s="17"/>
      <c r="K72" s="17"/>
      <c r="L72" s="27"/>
      <c r="M72" s="17"/>
      <c r="N72" s="27"/>
      <c r="O72" s="17"/>
      <c r="P72" s="17"/>
      <c r="Q72" s="7"/>
    </row>
    <row r="73" spans="4:17" ht="23.1" customHeight="1">
      <c r="D73" s="7"/>
      <c r="E73" s="7"/>
      <c r="F73" s="13"/>
      <c r="G73" s="10"/>
      <c r="H73" s="17"/>
      <c r="I73" s="27"/>
      <c r="J73" s="17"/>
      <c r="K73" s="17"/>
      <c r="L73" s="27"/>
      <c r="M73" s="17"/>
      <c r="N73" s="27"/>
      <c r="O73" s="17"/>
      <c r="P73" s="17"/>
      <c r="Q73" s="7"/>
    </row>
    <row r="74" spans="4:17" ht="23.1" customHeight="1">
      <c r="D74" s="7"/>
      <c r="E74" s="7"/>
      <c r="F74" s="13"/>
      <c r="G74" s="10"/>
      <c r="H74" s="17"/>
      <c r="I74" s="27"/>
      <c r="J74" s="17"/>
      <c r="K74" s="17"/>
      <c r="L74" s="27"/>
      <c r="M74" s="17"/>
      <c r="N74" s="27"/>
      <c r="O74" s="17"/>
      <c r="P74" s="17"/>
      <c r="Q74" s="7"/>
    </row>
    <row r="75" spans="4:17" ht="23.1" customHeight="1">
      <c r="D75" s="7"/>
      <c r="E75" s="7"/>
      <c r="F75" s="13"/>
      <c r="G75" s="10"/>
      <c r="H75" s="17"/>
      <c r="I75" s="27"/>
      <c r="J75" s="17"/>
      <c r="K75" s="17"/>
      <c r="L75" s="27"/>
      <c r="M75" s="17"/>
      <c r="N75" s="27"/>
      <c r="O75" s="17"/>
      <c r="P75" s="17"/>
      <c r="Q75" s="7"/>
    </row>
    <row r="76" spans="4:17" ht="23.1" customHeight="1">
      <c r="D76" s="7"/>
      <c r="E76" s="7"/>
      <c r="F76" s="13"/>
      <c r="G76" s="10"/>
      <c r="H76" s="17"/>
      <c r="I76" s="27"/>
      <c r="J76" s="17"/>
      <c r="K76" s="17"/>
      <c r="L76" s="27"/>
      <c r="M76" s="17"/>
      <c r="N76" s="27"/>
      <c r="O76" s="17"/>
      <c r="P76" s="17"/>
      <c r="Q76" s="7"/>
    </row>
    <row r="77" spans="4:17" ht="23.1" customHeight="1">
      <c r="D77" s="7"/>
      <c r="E77" s="7"/>
      <c r="F77" s="13"/>
      <c r="G77" s="10"/>
      <c r="H77" s="17"/>
      <c r="I77" s="27"/>
      <c r="J77" s="17"/>
      <c r="K77" s="17"/>
      <c r="L77" s="27"/>
      <c r="M77" s="17"/>
      <c r="N77" s="27"/>
      <c r="O77" s="17"/>
      <c r="P77" s="17"/>
      <c r="Q77" s="7"/>
    </row>
    <row r="78" spans="4:17" ht="23.1" customHeight="1">
      <c r="D78" s="7"/>
      <c r="E78" s="7"/>
      <c r="F78" s="13"/>
      <c r="G78" s="10"/>
      <c r="H78" s="17"/>
      <c r="I78" s="27"/>
      <c r="J78" s="17"/>
      <c r="K78" s="17"/>
      <c r="L78" s="27"/>
      <c r="M78" s="17"/>
      <c r="N78" s="27"/>
      <c r="O78" s="17"/>
      <c r="P78" s="17"/>
      <c r="Q78" s="7"/>
    </row>
    <row r="79" spans="4:17" ht="23.1" customHeight="1">
      <c r="D79" s="7"/>
      <c r="E79" s="7"/>
      <c r="F79" s="13"/>
      <c r="G79" s="10"/>
      <c r="H79" s="17"/>
      <c r="I79" s="27"/>
      <c r="J79" s="17"/>
      <c r="K79" s="17"/>
      <c r="L79" s="27"/>
      <c r="M79" s="17"/>
      <c r="N79" s="27"/>
      <c r="O79" s="17"/>
      <c r="P79" s="17"/>
      <c r="Q79" s="7"/>
    </row>
    <row r="80" spans="4:17" ht="23.1" customHeight="1">
      <c r="D80" s="7"/>
      <c r="E80" s="7"/>
      <c r="F80" s="13"/>
      <c r="G80" s="10"/>
      <c r="H80" s="17"/>
      <c r="I80" s="27"/>
      <c r="J80" s="17"/>
      <c r="K80" s="17"/>
      <c r="L80" s="27"/>
      <c r="M80" s="17"/>
      <c r="N80" s="27"/>
      <c r="O80" s="17"/>
      <c r="P80" s="17"/>
      <c r="Q80" s="7"/>
    </row>
    <row r="81" spans="1:31" ht="23.1" customHeight="1">
      <c r="B81" s="8" t="s">
        <v>321</v>
      </c>
      <c r="D81" s="7" t="s">
        <v>322</v>
      </c>
      <c r="E81" s="7"/>
      <c r="F81" s="13"/>
      <c r="G81" s="10"/>
      <c r="H81" s="17"/>
      <c r="I81" s="27"/>
      <c r="J81" s="17"/>
      <c r="K81" s="17"/>
      <c r="L81" s="27"/>
      <c r="M81" s="17"/>
      <c r="N81" s="27"/>
      <c r="O81" s="17"/>
      <c r="P81" s="17"/>
      <c r="Q81" s="7"/>
    </row>
    <row r="82" spans="1:31" ht="23.1" customHeight="1">
      <c r="B82" s="8" t="s">
        <v>256</v>
      </c>
      <c r="D82" s="100" t="s">
        <v>76</v>
      </c>
      <c r="E82" s="101"/>
      <c r="F82" s="101"/>
      <c r="G82" s="101"/>
      <c r="H82" s="101"/>
      <c r="I82" s="101"/>
      <c r="J82" s="101"/>
      <c r="K82" s="101"/>
      <c r="L82" s="101"/>
      <c r="M82" s="101"/>
      <c r="N82" s="101"/>
      <c r="O82" s="101"/>
      <c r="P82" s="101"/>
      <c r="Q82" s="102"/>
    </row>
    <row r="83" spans="1:31" ht="23.1" customHeight="1">
      <c r="A83" s="8" t="s">
        <v>196</v>
      </c>
      <c r="B83" s="8" t="s">
        <v>326</v>
      </c>
      <c r="C83" s="8" t="s">
        <v>81</v>
      </c>
      <c r="D83" s="7" t="s">
        <v>82</v>
      </c>
      <c r="E83" s="7" t="s">
        <v>83</v>
      </c>
      <c r="F83" s="13" t="s">
        <v>80</v>
      </c>
      <c r="G83" s="10"/>
      <c r="H83" s="17"/>
      <c r="I83" s="27"/>
      <c r="J83" s="17"/>
      <c r="K83" s="17"/>
      <c r="L83" s="27"/>
      <c r="M83" s="17"/>
      <c r="N83" s="27"/>
      <c r="O83" s="17"/>
      <c r="P83" s="17"/>
      <c r="Q83" s="7"/>
      <c r="AB83" s="15">
        <f>J83*H83</f>
        <v>0</v>
      </c>
      <c r="AC83" s="15">
        <f>J83*H83</f>
        <v>0</v>
      </c>
    </row>
    <row r="84" spans="1:31" ht="23.1" customHeight="1">
      <c r="A84" s="8" t="s">
        <v>327</v>
      </c>
      <c r="B84" s="8" t="s">
        <v>326</v>
      </c>
      <c r="C84" s="8" t="s">
        <v>328</v>
      </c>
      <c r="D84" s="7" t="s">
        <v>329</v>
      </c>
      <c r="E84" s="7" t="s">
        <v>330</v>
      </c>
      <c r="F84" s="13" t="s">
        <v>243</v>
      </c>
      <c r="G84" s="10"/>
      <c r="H84" s="17"/>
      <c r="I84" s="27"/>
      <c r="J84" s="17"/>
      <c r="K84" s="17"/>
      <c r="L84" s="27"/>
      <c r="M84" s="17"/>
      <c r="N84" s="27"/>
      <c r="O84" s="17"/>
      <c r="P84" s="17"/>
      <c r="Q84" s="7"/>
      <c r="AB84" s="15">
        <f>TRUNC(SUM(AB82:AB83))</f>
        <v>0</v>
      </c>
    </row>
    <row r="85" spans="1:31" ht="23.1" customHeight="1">
      <c r="A85" s="8" t="s">
        <v>197</v>
      </c>
      <c r="B85" s="8" t="s">
        <v>326</v>
      </c>
      <c r="C85" s="8" t="s">
        <v>84</v>
      </c>
      <c r="D85" s="7" t="s">
        <v>82</v>
      </c>
      <c r="E85" s="7" t="s">
        <v>85</v>
      </c>
      <c r="F85" s="13" t="s">
        <v>86</v>
      </c>
      <c r="G85" s="10"/>
      <c r="H85" s="17"/>
      <c r="I85" s="27"/>
      <c r="J85" s="17"/>
      <c r="K85" s="17"/>
      <c r="L85" s="27"/>
      <c r="M85" s="17"/>
      <c r="N85" s="27"/>
      <c r="O85" s="17"/>
      <c r="P85" s="17"/>
      <c r="Q85" s="7"/>
    </row>
    <row r="86" spans="1:31" ht="23.1" customHeight="1">
      <c r="A86" s="8" t="s">
        <v>200</v>
      </c>
      <c r="B86" s="8" t="s">
        <v>326</v>
      </c>
      <c r="C86" s="8" t="s">
        <v>92</v>
      </c>
      <c r="D86" s="7" t="s">
        <v>93</v>
      </c>
      <c r="E86" s="7" t="s">
        <v>94</v>
      </c>
      <c r="F86" s="13" t="s">
        <v>86</v>
      </c>
      <c r="G86" s="10"/>
      <c r="H86" s="17"/>
      <c r="I86" s="27"/>
      <c r="J86" s="17"/>
      <c r="K86" s="17"/>
      <c r="L86" s="27"/>
      <c r="M86" s="17"/>
      <c r="N86" s="27"/>
      <c r="O86" s="17"/>
      <c r="P86" s="17"/>
      <c r="Q86" s="7"/>
    </row>
    <row r="87" spans="1:31" ht="23.1" customHeight="1">
      <c r="A87" s="8" t="s">
        <v>203</v>
      </c>
      <c r="B87" s="8" t="s">
        <v>326</v>
      </c>
      <c r="C87" s="8" t="s">
        <v>99</v>
      </c>
      <c r="D87" s="7" t="s">
        <v>100</v>
      </c>
      <c r="E87" s="7" t="s">
        <v>101</v>
      </c>
      <c r="F87" s="13" t="s">
        <v>86</v>
      </c>
      <c r="G87" s="10"/>
      <c r="H87" s="17"/>
      <c r="I87" s="27"/>
      <c r="J87" s="17"/>
      <c r="K87" s="17"/>
      <c r="L87" s="27"/>
      <c r="M87" s="17"/>
      <c r="N87" s="27"/>
      <c r="O87" s="17"/>
      <c r="P87" s="17"/>
      <c r="Q87" s="7"/>
    </row>
    <row r="88" spans="1:31" ht="23.1" customHeight="1">
      <c r="A88" s="8" t="s">
        <v>206</v>
      </c>
      <c r="B88" s="8" t="s">
        <v>326</v>
      </c>
      <c r="C88" s="8" t="s">
        <v>108</v>
      </c>
      <c r="D88" s="7" t="s">
        <v>109</v>
      </c>
      <c r="E88" s="7" t="s">
        <v>110</v>
      </c>
      <c r="F88" s="13" t="s">
        <v>86</v>
      </c>
      <c r="G88" s="10"/>
      <c r="H88" s="17"/>
      <c r="I88" s="27"/>
      <c r="J88" s="17"/>
      <c r="K88" s="17"/>
      <c r="L88" s="27"/>
      <c r="M88" s="17"/>
      <c r="N88" s="27"/>
      <c r="O88" s="17"/>
      <c r="P88" s="17"/>
      <c r="Q88" s="7"/>
    </row>
    <row r="89" spans="1:31" ht="23.1" customHeight="1">
      <c r="A89" s="8" t="s">
        <v>206</v>
      </c>
      <c r="B89" s="8" t="s">
        <v>326</v>
      </c>
      <c r="C89" s="8" t="s">
        <v>108</v>
      </c>
      <c r="D89" s="7" t="s">
        <v>109</v>
      </c>
      <c r="E89" s="7" t="s">
        <v>110</v>
      </c>
      <c r="F89" s="13" t="s">
        <v>86</v>
      </c>
      <c r="G89" s="10"/>
      <c r="H89" s="17"/>
      <c r="I89" s="27"/>
      <c r="J89" s="17"/>
      <c r="K89" s="17"/>
      <c r="L89" s="27"/>
      <c r="M89" s="17"/>
      <c r="N89" s="27"/>
      <c r="O89" s="17"/>
      <c r="P89" s="17"/>
      <c r="Q89" s="7" t="s">
        <v>325</v>
      </c>
    </row>
    <row r="90" spans="1:31" ht="23.1" customHeight="1">
      <c r="A90" s="8" t="s">
        <v>210</v>
      </c>
      <c r="B90" s="8" t="s">
        <v>326</v>
      </c>
      <c r="C90" s="8" t="s">
        <v>97</v>
      </c>
      <c r="D90" s="7" t="s">
        <v>118</v>
      </c>
      <c r="E90" s="7" t="s">
        <v>119</v>
      </c>
      <c r="F90" s="13" t="s">
        <v>80</v>
      </c>
      <c r="G90" s="10"/>
      <c r="H90" s="17"/>
      <c r="I90" s="27"/>
      <c r="J90" s="17"/>
      <c r="K90" s="17"/>
      <c r="L90" s="27"/>
      <c r="M90" s="17"/>
      <c r="N90" s="27"/>
      <c r="O90" s="17"/>
      <c r="P90" s="17"/>
      <c r="Q90" s="7" t="s">
        <v>254</v>
      </c>
      <c r="AC90" s="15">
        <f>J90*H90</f>
        <v>0</v>
      </c>
    </row>
    <row r="91" spans="1:31" ht="23.1" customHeight="1">
      <c r="A91" s="8" t="s">
        <v>211</v>
      </c>
      <c r="B91" s="8" t="s">
        <v>326</v>
      </c>
      <c r="C91" s="8" t="s">
        <v>97</v>
      </c>
      <c r="D91" s="7" t="s">
        <v>120</v>
      </c>
      <c r="E91" s="7" t="s">
        <v>121</v>
      </c>
      <c r="F91" s="13" t="s">
        <v>80</v>
      </c>
      <c r="G91" s="10"/>
      <c r="H91" s="17"/>
      <c r="I91" s="27"/>
      <c r="J91" s="17"/>
      <c r="K91" s="17"/>
      <c r="L91" s="27"/>
      <c r="M91" s="17"/>
      <c r="N91" s="27"/>
      <c r="O91" s="17"/>
      <c r="P91" s="17"/>
      <c r="Q91" s="7"/>
      <c r="AC91" s="15">
        <f>J91*H91</f>
        <v>0</v>
      </c>
    </row>
    <row r="92" spans="1:31" ht="23.1" customHeight="1">
      <c r="A92" s="8" t="s">
        <v>218</v>
      </c>
      <c r="B92" s="8" t="s">
        <v>326</v>
      </c>
      <c r="C92" s="8" t="s">
        <v>97</v>
      </c>
      <c r="D92" s="7" t="s">
        <v>136</v>
      </c>
      <c r="E92" s="7" t="s">
        <v>137</v>
      </c>
      <c r="F92" s="13" t="s">
        <v>86</v>
      </c>
      <c r="G92" s="10"/>
      <c r="H92" s="17"/>
      <c r="I92" s="27"/>
      <c r="J92" s="17"/>
      <c r="K92" s="17"/>
      <c r="L92" s="27"/>
      <c r="M92" s="17"/>
      <c r="N92" s="27"/>
      <c r="O92" s="17"/>
      <c r="P92" s="17"/>
      <c r="Q92" s="7"/>
    </row>
    <row r="93" spans="1:31" ht="23.1" customHeight="1">
      <c r="A93" s="8" t="s">
        <v>219</v>
      </c>
      <c r="B93" s="8" t="s">
        <v>326</v>
      </c>
      <c r="C93" s="8" t="s">
        <v>138</v>
      </c>
      <c r="D93" s="7" t="s">
        <v>139</v>
      </c>
      <c r="E93" s="7" t="s">
        <v>140</v>
      </c>
      <c r="F93" s="13" t="s">
        <v>86</v>
      </c>
      <c r="G93" s="10"/>
      <c r="H93" s="17"/>
      <c r="I93" s="27"/>
      <c r="J93" s="17"/>
      <c r="K93" s="17"/>
      <c r="L93" s="27"/>
      <c r="M93" s="17"/>
      <c r="N93" s="27"/>
      <c r="O93" s="17"/>
      <c r="P93" s="17"/>
      <c r="Q93" s="7"/>
    </row>
    <row r="94" spans="1:31" ht="23.1" customHeight="1">
      <c r="A94" s="8" t="s">
        <v>220</v>
      </c>
      <c r="B94" s="8" t="s">
        <v>326</v>
      </c>
      <c r="C94" s="8" t="s">
        <v>141</v>
      </c>
      <c r="D94" s="7" t="s">
        <v>139</v>
      </c>
      <c r="E94" s="7" t="s">
        <v>142</v>
      </c>
      <c r="F94" s="13" t="s">
        <v>86</v>
      </c>
      <c r="G94" s="10"/>
      <c r="H94" s="17"/>
      <c r="I94" s="27"/>
      <c r="J94" s="17"/>
      <c r="K94" s="17"/>
      <c r="L94" s="27"/>
      <c r="M94" s="17"/>
      <c r="N94" s="27"/>
      <c r="O94" s="17"/>
      <c r="P94" s="17"/>
      <c r="Q94" s="7"/>
    </row>
    <row r="95" spans="1:31" ht="23.1" customHeight="1">
      <c r="A95" s="8" t="s">
        <v>224</v>
      </c>
      <c r="B95" s="8" t="s">
        <v>326</v>
      </c>
      <c r="C95" s="8" t="s">
        <v>151</v>
      </c>
      <c r="D95" s="7" t="s">
        <v>152</v>
      </c>
      <c r="E95" s="7" t="s">
        <v>153</v>
      </c>
      <c r="F95" s="13" t="s">
        <v>86</v>
      </c>
      <c r="G95" s="10"/>
      <c r="H95" s="17"/>
      <c r="I95" s="27"/>
      <c r="J95" s="17"/>
      <c r="K95" s="17"/>
      <c r="L95" s="27"/>
      <c r="M95" s="17"/>
      <c r="N95" s="27"/>
      <c r="O95" s="17"/>
      <c r="P95" s="17"/>
      <c r="Q95" s="7"/>
    </row>
    <row r="96" spans="1:31" ht="23.1" customHeight="1">
      <c r="A96" s="8" t="s">
        <v>269</v>
      </c>
      <c r="B96" s="8" t="s">
        <v>326</v>
      </c>
      <c r="C96" s="8" t="s">
        <v>336</v>
      </c>
      <c r="D96" s="7" t="s">
        <v>267</v>
      </c>
      <c r="E96" s="7" t="s">
        <v>270</v>
      </c>
      <c r="F96" s="13" t="s">
        <v>248</v>
      </c>
      <c r="G96" s="10"/>
      <c r="H96" s="17"/>
      <c r="I96" s="27"/>
      <c r="J96" s="17"/>
      <c r="K96" s="17"/>
      <c r="L96" s="27"/>
      <c r="M96" s="17"/>
      <c r="N96" s="27"/>
      <c r="O96" s="17"/>
      <c r="P96" s="17"/>
      <c r="Q96" s="7" t="s">
        <v>336</v>
      </c>
      <c r="AE96" s="15">
        <f t="shared" ref="AE96:AE109" si="1">L96</f>
        <v>0</v>
      </c>
    </row>
    <row r="97" spans="1:31" ht="23.1" customHeight="1">
      <c r="A97" s="8" t="s">
        <v>266</v>
      </c>
      <c r="B97" s="8" t="s">
        <v>326</v>
      </c>
      <c r="C97" s="8" t="s">
        <v>358</v>
      </c>
      <c r="D97" s="7" t="s">
        <v>267</v>
      </c>
      <c r="E97" s="7" t="s">
        <v>268</v>
      </c>
      <c r="F97" s="13" t="s">
        <v>248</v>
      </c>
      <c r="G97" s="10"/>
      <c r="H97" s="17"/>
      <c r="I97" s="27"/>
      <c r="J97" s="17"/>
      <c r="K97" s="17"/>
      <c r="L97" s="27"/>
      <c r="M97" s="17"/>
      <c r="N97" s="27"/>
      <c r="O97" s="17"/>
      <c r="P97" s="17"/>
      <c r="Q97" s="7" t="s">
        <v>358</v>
      </c>
      <c r="AE97" s="15">
        <f t="shared" si="1"/>
        <v>0</v>
      </c>
    </row>
    <row r="98" spans="1:31" ht="23.1" customHeight="1">
      <c r="A98" s="8" t="s">
        <v>271</v>
      </c>
      <c r="B98" s="8" t="s">
        <v>326</v>
      </c>
      <c r="C98" s="8" t="s">
        <v>359</v>
      </c>
      <c r="D98" s="7" t="s">
        <v>272</v>
      </c>
      <c r="E98" s="7" t="s">
        <v>249</v>
      </c>
      <c r="F98" s="13" t="s">
        <v>86</v>
      </c>
      <c r="G98" s="10"/>
      <c r="H98" s="17"/>
      <c r="I98" s="27"/>
      <c r="J98" s="17"/>
      <c r="K98" s="17"/>
      <c r="L98" s="27"/>
      <c r="M98" s="17"/>
      <c r="N98" s="27"/>
      <c r="O98" s="17"/>
      <c r="P98" s="17"/>
      <c r="Q98" s="7" t="s">
        <v>359</v>
      </c>
      <c r="AE98" s="15">
        <f t="shared" si="1"/>
        <v>0</v>
      </c>
    </row>
    <row r="99" spans="1:31" ht="23.1" customHeight="1">
      <c r="A99" s="8" t="s">
        <v>273</v>
      </c>
      <c r="B99" s="8" t="s">
        <v>326</v>
      </c>
      <c r="C99" s="8" t="s">
        <v>360</v>
      </c>
      <c r="D99" s="7" t="s">
        <v>272</v>
      </c>
      <c r="E99" s="7" t="s">
        <v>250</v>
      </c>
      <c r="F99" s="13" t="s">
        <v>86</v>
      </c>
      <c r="G99" s="10"/>
      <c r="H99" s="17"/>
      <c r="I99" s="27"/>
      <c r="J99" s="17"/>
      <c r="K99" s="17"/>
      <c r="L99" s="27"/>
      <c r="M99" s="17"/>
      <c r="N99" s="27"/>
      <c r="O99" s="17"/>
      <c r="P99" s="17"/>
      <c r="Q99" s="7" t="s">
        <v>360</v>
      </c>
      <c r="AE99" s="15">
        <f t="shared" si="1"/>
        <v>0</v>
      </c>
    </row>
    <row r="100" spans="1:31" ht="23.1" customHeight="1">
      <c r="A100" s="8" t="s">
        <v>274</v>
      </c>
      <c r="B100" s="8" t="s">
        <v>326</v>
      </c>
      <c r="C100" s="8" t="s">
        <v>361</v>
      </c>
      <c r="D100" s="7" t="s">
        <v>275</v>
      </c>
      <c r="E100" s="7" t="s">
        <v>251</v>
      </c>
      <c r="F100" s="13" t="s">
        <v>86</v>
      </c>
      <c r="G100" s="10"/>
      <c r="H100" s="17"/>
      <c r="I100" s="27"/>
      <c r="J100" s="17"/>
      <c r="K100" s="17"/>
      <c r="L100" s="27"/>
      <c r="M100" s="17"/>
      <c r="N100" s="27"/>
      <c r="O100" s="17"/>
      <c r="P100" s="17"/>
      <c r="Q100" s="7" t="s">
        <v>361</v>
      </c>
      <c r="AE100" s="15">
        <f t="shared" si="1"/>
        <v>0</v>
      </c>
    </row>
    <row r="101" spans="1:31" ht="23.1" customHeight="1">
      <c r="A101" s="8" t="s">
        <v>276</v>
      </c>
      <c r="B101" s="8" t="s">
        <v>326</v>
      </c>
      <c r="C101" s="8" t="s">
        <v>362</v>
      </c>
      <c r="D101" s="7" t="s">
        <v>277</v>
      </c>
      <c r="E101" s="7" t="s">
        <v>252</v>
      </c>
      <c r="F101" s="13" t="s">
        <v>86</v>
      </c>
      <c r="G101" s="10"/>
      <c r="H101" s="17"/>
      <c r="I101" s="27"/>
      <c r="J101" s="17"/>
      <c r="K101" s="17"/>
      <c r="L101" s="27"/>
      <c r="M101" s="17"/>
      <c r="N101" s="27"/>
      <c r="O101" s="17"/>
      <c r="P101" s="17"/>
      <c r="Q101" s="7" t="s">
        <v>362</v>
      </c>
      <c r="AE101" s="15">
        <f t="shared" si="1"/>
        <v>0</v>
      </c>
    </row>
    <row r="102" spans="1:31" ht="23.1" customHeight="1">
      <c r="A102" s="8" t="s">
        <v>278</v>
      </c>
      <c r="B102" s="8" t="s">
        <v>326</v>
      </c>
      <c r="C102" s="8" t="s">
        <v>363</v>
      </c>
      <c r="D102" s="7" t="s">
        <v>277</v>
      </c>
      <c r="E102" s="7" t="s">
        <v>253</v>
      </c>
      <c r="F102" s="13" t="s">
        <v>86</v>
      </c>
      <c r="G102" s="10"/>
      <c r="H102" s="17"/>
      <c r="I102" s="27"/>
      <c r="J102" s="17"/>
      <c r="K102" s="17"/>
      <c r="L102" s="27"/>
      <c r="M102" s="17"/>
      <c r="N102" s="27"/>
      <c r="O102" s="17"/>
      <c r="P102" s="17"/>
      <c r="Q102" s="7" t="s">
        <v>363</v>
      </c>
      <c r="AE102" s="15">
        <f t="shared" si="1"/>
        <v>0</v>
      </c>
    </row>
    <row r="103" spans="1:31" ht="23.1" customHeight="1">
      <c r="A103" s="8" t="s">
        <v>279</v>
      </c>
      <c r="B103" s="8" t="s">
        <v>326</v>
      </c>
      <c r="C103" s="8" t="s">
        <v>364</v>
      </c>
      <c r="D103" s="7" t="s">
        <v>280</v>
      </c>
      <c r="E103" s="7" t="s">
        <v>281</v>
      </c>
      <c r="F103" s="13" t="s">
        <v>86</v>
      </c>
      <c r="G103" s="10"/>
      <c r="H103" s="17"/>
      <c r="I103" s="27"/>
      <c r="J103" s="17"/>
      <c r="K103" s="17"/>
      <c r="L103" s="27"/>
      <c r="M103" s="17"/>
      <c r="N103" s="27"/>
      <c r="O103" s="17"/>
      <c r="P103" s="17"/>
      <c r="Q103" s="7" t="s">
        <v>364</v>
      </c>
      <c r="AE103" s="15">
        <f t="shared" si="1"/>
        <v>0</v>
      </c>
    </row>
    <row r="104" spans="1:31" ht="23.1" customHeight="1">
      <c r="A104" s="8" t="s">
        <v>282</v>
      </c>
      <c r="B104" s="8" t="s">
        <v>326</v>
      </c>
      <c r="C104" s="8" t="s">
        <v>365</v>
      </c>
      <c r="D104" s="7" t="s">
        <v>283</v>
      </c>
      <c r="E104" s="7"/>
      <c r="F104" s="13" t="s">
        <v>86</v>
      </c>
      <c r="G104" s="10"/>
      <c r="H104" s="17"/>
      <c r="I104" s="27"/>
      <c r="J104" s="17"/>
      <c r="K104" s="17"/>
      <c r="L104" s="27"/>
      <c r="M104" s="17"/>
      <c r="N104" s="27"/>
      <c r="O104" s="17"/>
      <c r="P104" s="17"/>
      <c r="Q104" s="7" t="s">
        <v>365</v>
      </c>
      <c r="AE104" s="15">
        <f t="shared" si="1"/>
        <v>0</v>
      </c>
    </row>
    <row r="105" spans="1:31" ht="23.1" customHeight="1">
      <c r="A105" s="8" t="s">
        <v>284</v>
      </c>
      <c r="B105" s="8" t="s">
        <v>326</v>
      </c>
      <c r="C105" s="8" t="s">
        <v>366</v>
      </c>
      <c r="D105" s="7" t="s">
        <v>285</v>
      </c>
      <c r="E105" s="7"/>
      <c r="F105" s="13" t="s">
        <v>86</v>
      </c>
      <c r="G105" s="10"/>
      <c r="H105" s="17"/>
      <c r="I105" s="27"/>
      <c r="J105" s="17"/>
      <c r="K105" s="17"/>
      <c r="L105" s="27"/>
      <c r="M105" s="17"/>
      <c r="N105" s="27"/>
      <c r="O105" s="17"/>
      <c r="P105" s="17"/>
      <c r="Q105" s="7" t="s">
        <v>366</v>
      </c>
      <c r="AE105" s="15">
        <f t="shared" si="1"/>
        <v>0</v>
      </c>
    </row>
    <row r="106" spans="1:31" ht="23.1" customHeight="1">
      <c r="A106" s="8" t="s">
        <v>286</v>
      </c>
      <c r="B106" s="8" t="s">
        <v>326</v>
      </c>
      <c r="C106" s="8" t="s">
        <v>367</v>
      </c>
      <c r="D106" s="7" t="s">
        <v>287</v>
      </c>
      <c r="E106" s="7"/>
      <c r="F106" s="13" t="s">
        <v>86</v>
      </c>
      <c r="G106" s="10"/>
      <c r="H106" s="17"/>
      <c r="I106" s="27"/>
      <c r="J106" s="17"/>
      <c r="K106" s="17"/>
      <c r="L106" s="27"/>
      <c r="M106" s="17"/>
      <c r="N106" s="27"/>
      <c r="O106" s="17"/>
      <c r="P106" s="17"/>
      <c r="Q106" s="7" t="s">
        <v>367</v>
      </c>
      <c r="AE106" s="15">
        <f t="shared" si="1"/>
        <v>0</v>
      </c>
    </row>
    <row r="107" spans="1:31" ht="23.1" customHeight="1">
      <c r="A107" s="8" t="s">
        <v>305</v>
      </c>
      <c r="B107" s="8" t="s">
        <v>326</v>
      </c>
      <c r="C107" s="8" t="s">
        <v>368</v>
      </c>
      <c r="D107" s="7" t="s">
        <v>289</v>
      </c>
      <c r="E107" s="7" t="s">
        <v>306</v>
      </c>
      <c r="F107" s="13" t="s">
        <v>80</v>
      </c>
      <c r="G107" s="10"/>
      <c r="H107" s="17"/>
      <c r="I107" s="27"/>
      <c r="J107" s="17"/>
      <c r="K107" s="17"/>
      <c r="L107" s="27"/>
      <c r="M107" s="17"/>
      <c r="N107" s="27"/>
      <c r="O107" s="17"/>
      <c r="P107" s="17"/>
      <c r="Q107" s="7" t="s">
        <v>368</v>
      </c>
      <c r="AE107" s="15">
        <f t="shared" si="1"/>
        <v>0</v>
      </c>
    </row>
    <row r="108" spans="1:31" ht="23.1" customHeight="1">
      <c r="A108" s="8" t="s">
        <v>307</v>
      </c>
      <c r="B108" s="8" t="s">
        <v>326</v>
      </c>
      <c r="C108" s="8" t="s">
        <v>345</v>
      </c>
      <c r="D108" s="7" t="s">
        <v>289</v>
      </c>
      <c r="E108" s="7" t="s">
        <v>308</v>
      </c>
      <c r="F108" s="13" t="s">
        <v>80</v>
      </c>
      <c r="G108" s="10"/>
      <c r="H108" s="17"/>
      <c r="I108" s="27"/>
      <c r="J108" s="17"/>
      <c r="K108" s="17"/>
      <c r="L108" s="27"/>
      <c r="M108" s="17"/>
      <c r="N108" s="27"/>
      <c r="O108" s="17"/>
      <c r="P108" s="17"/>
      <c r="Q108" s="7" t="s">
        <v>345</v>
      </c>
      <c r="AE108" s="15">
        <f t="shared" si="1"/>
        <v>0</v>
      </c>
    </row>
    <row r="109" spans="1:31" ht="23.1" customHeight="1">
      <c r="A109" s="8" t="s">
        <v>317</v>
      </c>
      <c r="B109" s="8" t="s">
        <v>326</v>
      </c>
      <c r="C109" s="8" t="s">
        <v>369</v>
      </c>
      <c r="D109" s="7" t="s">
        <v>313</v>
      </c>
      <c r="E109" s="7" t="s">
        <v>318</v>
      </c>
      <c r="F109" s="13" t="s">
        <v>80</v>
      </c>
      <c r="G109" s="10"/>
      <c r="H109" s="17"/>
      <c r="I109" s="27"/>
      <c r="J109" s="17"/>
      <c r="K109" s="17"/>
      <c r="L109" s="27"/>
      <c r="M109" s="17"/>
      <c r="N109" s="27"/>
      <c r="O109" s="17"/>
      <c r="P109" s="17"/>
      <c r="Q109" s="7" t="s">
        <v>369</v>
      </c>
      <c r="AE109" s="15">
        <f t="shared" si="1"/>
        <v>0</v>
      </c>
    </row>
    <row r="110" spans="1:31" ht="23.1" customHeight="1">
      <c r="A110" s="8" t="s">
        <v>227</v>
      </c>
      <c r="B110" s="8" t="s">
        <v>326</v>
      </c>
      <c r="C110" s="8" t="s">
        <v>97</v>
      </c>
      <c r="D110" s="7" t="s">
        <v>159</v>
      </c>
      <c r="E110" s="7" t="s">
        <v>160</v>
      </c>
      <c r="F110" s="13" t="s">
        <v>86</v>
      </c>
      <c r="G110" s="10"/>
      <c r="H110" s="17"/>
      <c r="I110" s="27"/>
      <c r="J110" s="17"/>
      <c r="K110" s="17"/>
      <c r="L110" s="27"/>
      <c r="M110" s="17"/>
      <c r="N110" s="27"/>
      <c r="O110" s="17"/>
      <c r="P110" s="17"/>
      <c r="Q110" s="7" t="s">
        <v>254</v>
      </c>
    </row>
    <row r="111" spans="1:31" ht="23.1" customHeight="1">
      <c r="A111" s="8" t="s">
        <v>350</v>
      </c>
      <c r="B111" s="8" t="s">
        <v>326</v>
      </c>
      <c r="C111" s="8" t="s">
        <v>351</v>
      </c>
      <c r="D111" s="7" t="s">
        <v>352</v>
      </c>
      <c r="E111" s="7" t="s">
        <v>353</v>
      </c>
      <c r="F111" s="13" t="s">
        <v>243</v>
      </c>
      <c r="G111" s="10"/>
      <c r="H111" s="17"/>
      <c r="I111" s="27"/>
      <c r="J111" s="17"/>
      <c r="K111" s="17"/>
      <c r="L111" s="27"/>
      <c r="M111" s="17"/>
      <c r="N111" s="27"/>
      <c r="O111" s="17"/>
      <c r="P111" s="17"/>
      <c r="Q111" s="7"/>
      <c r="AC111" s="15">
        <f>TRUNC(TRUNC(SUM(AC82:AC110))*옵션!$B$33/100)</f>
        <v>0</v>
      </c>
      <c r="AD111" s="15">
        <f>TRUNC(SUM(I82:I110))+TRUNC(SUM(N82:N110))</f>
        <v>0</v>
      </c>
    </row>
    <row r="112" spans="1:31" ht="23.1" customHeight="1">
      <c r="A112" s="8" t="s">
        <v>234</v>
      </c>
      <c r="B112" s="8" t="s">
        <v>326</v>
      </c>
      <c r="C112" s="8" t="s">
        <v>178</v>
      </c>
      <c r="D112" s="7" t="s">
        <v>179</v>
      </c>
      <c r="E112" s="7" t="s">
        <v>180</v>
      </c>
      <c r="F112" s="13" t="s">
        <v>181</v>
      </c>
      <c r="G112" s="10"/>
      <c r="H112" s="17"/>
      <c r="I112" s="27"/>
      <c r="J112" s="17"/>
      <c r="K112" s="17"/>
      <c r="L112" s="27"/>
      <c r="M112" s="17"/>
      <c r="N112" s="27"/>
      <c r="O112" s="17"/>
      <c r="P112" s="17"/>
      <c r="Q112" s="7"/>
      <c r="AE112" s="15">
        <f>L112</f>
        <v>0</v>
      </c>
    </row>
    <row r="113" spans="1:31" ht="23.1" customHeight="1">
      <c r="A113" s="8" t="s">
        <v>235</v>
      </c>
      <c r="B113" s="8" t="s">
        <v>326</v>
      </c>
      <c r="C113" s="8" t="s">
        <v>182</v>
      </c>
      <c r="D113" s="7" t="s">
        <v>179</v>
      </c>
      <c r="E113" s="7" t="s">
        <v>183</v>
      </c>
      <c r="F113" s="13" t="s">
        <v>181</v>
      </c>
      <c r="G113" s="10"/>
      <c r="H113" s="17"/>
      <c r="I113" s="27"/>
      <c r="J113" s="17"/>
      <c r="K113" s="17"/>
      <c r="L113" s="27"/>
      <c r="M113" s="17"/>
      <c r="N113" s="27"/>
      <c r="O113" s="17"/>
      <c r="P113" s="17"/>
      <c r="Q113" s="7"/>
      <c r="AE113" s="15">
        <f>L113</f>
        <v>0</v>
      </c>
    </row>
    <row r="114" spans="1:31" ht="23.1" customHeight="1">
      <c r="A114" s="8" t="s">
        <v>236</v>
      </c>
      <c r="B114" s="8" t="s">
        <v>326</v>
      </c>
      <c r="C114" s="8" t="s">
        <v>184</v>
      </c>
      <c r="D114" s="7" t="s">
        <v>179</v>
      </c>
      <c r="E114" s="7" t="s">
        <v>185</v>
      </c>
      <c r="F114" s="13" t="s">
        <v>181</v>
      </c>
      <c r="G114" s="10"/>
      <c r="H114" s="17"/>
      <c r="I114" s="27"/>
      <c r="J114" s="17"/>
      <c r="K114" s="17"/>
      <c r="L114" s="27"/>
      <c r="M114" s="17"/>
      <c r="N114" s="27"/>
      <c r="O114" s="17"/>
      <c r="P114" s="17"/>
      <c r="Q114" s="7"/>
      <c r="AE114" s="15">
        <f>L114</f>
        <v>0</v>
      </c>
    </row>
    <row r="115" spans="1:31" ht="23.1" customHeight="1">
      <c r="A115" s="8" t="s">
        <v>354</v>
      </c>
      <c r="B115" s="8" t="s">
        <v>326</v>
      </c>
      <c r="C115" s="8" t="s">
        <v>355</v>
      </c>
      <c r="D115" s="7" t="s">
        <v>356</v>
      </c>
      <c r="E115" s="7" t="s">
        <v>357</v>
      </c>
      <c r="F115" s="13" t="s">
        <v>243</v>
      </c>
      <c r="G115" s="10"/>
      <c r="H115" s="17"/>
      <c r="I115" s="27"/>
      <c r="J115" s="17"/>
      <c r="K115" s="17"/>
      <c r="L115" s="27"/>
      <c r="M115" s="17"/>
      <c r="N115" s="27"/>
      <c r="O115" s="17"/>
      <c r="P115" s="17"/>
      <c r="Q115" s="7"/>
    </row>
    <row r="116" spans="1:31" ht="23.1" customHeight="1">
      <c r="D116" s="7"/>
      <c r="E116" s="7"/>
      <c r="F116" s="13"/>
      <c r="G116" s="10"/>
      <c r="H116" s="17"/>
      <c r="I116" s="27"/>
      <c r="J116" s="17"/>
      <c r="K116" s="17"/>
      <c r="L116" s="27"/>
      <c r="M116" s="17"/>
      <c r="N116" s="27"/>
      <c r="O116" s="17"/>
      <c r="P116" s="17"/>
      <c r="Q116" s="7"/>
      <c r="AC116" s="15">
        <f>TRUNC(AE116*옵션!$B$36/100)</f>
        <v>0</v>
      </c>
      <c r="AD116" s="15">
        <f>TRUNC(SUM(L82:L114))</f>
        <v>0</v>
      </c>
      <c r="AE116" s="15">
        <f>TRUNC(SUM(AE82:AE115))</f>
        <v>0</v>
      </c>
    </row>
    <row r="117" spans="1:31" ht="23.1" customHeight="1">
      <c r="D117" s="7"/>
      <c r="E117" s="7"/>
      <c r="F117" s="13"/>
      <c r="G117" s="10"/>
      <c r="H117" s="17"/>
      <c r="I117" s="27"/>
      <c r="J117" s="17"/>
      <c r="K117" s="17"/>
      <c r="L117" s="27"/>
      <c r="M117" s="17"/>
      <c r="N117" s="27"/>
      <c r="O117" s="17"/>
      <c r="P117" s="17"/>
      <c r="Q117" s="7"/>
    </row>
    <row r="118" spans="1:31" ht="23.1" customHeight="1">
      <c r="D118" s="7"/>
      <c r="E118" s="7"/>
      <c r="F118" s="13"/>
      <c r="G118" s="10"/>
      <c r="H118" s="17"/>
      <c r="I118" s="27"/>
      <c r="J118" s="17"/>
      <c r="K118" s="17"/>
      <c r="L118" s="27"/>
      <c r="M118" s="17"/>
      <c r="N118" s="27"/>
      <c r="O118" s="17"/>
      <c r="P118" s="17"/>
      <c r="Q118" s="7"/>
    </row>
    <row r="119" spans="1:31" ht="23.1" customHeight="1">
      <c r="D119" s="7"/>
      <c r="E119" s="7"/>
      <c r="F119" s="13"/>
      <c r="G119" s="10"/>
      <c r="H119" s="17"/>
      <c r="I119" s="27"/>
      <c r="J119" s="17"/>
      <c r="K119" s="17"/>
      <c r="L119" s="27"/>
      <c r="M119" s="17"/>
      <c r="N119" s="27"/>
      <c r="O119" s="17"/>
      <c r="P119" s="17"/>
      <c r="Q119" s="7"/>
    </row>
    <row r="120" spans="1:31" ht="23.1" customHeight="1">
      <c r="D120" s="7"/>
      <c r="E120" s="7"/>
      <c r="F120" s="13"/>
      <c r="G120" s="10"/>
      <c r="H120" s="17"/>
      <c r="I120" s="27"/>
      <c r="J120" s="17"/>
      <c r="K120" s="17"/>
      <c r="L120" s="27"/>
      <c r="M120" s="17"/>
      <c r="N120" s="27"/>
      <c r="O120" s="17"/>
      <c r="P120" s="17"/>
      <c r="Q120" s="7"/>
    </row>
    <row r="121" spans="1:31" ht="23.1" customHeight="1">
      <c r="D121" s="7"/>
      <c r="E121" s="7"/>
      <c r="F121" s="13"/>
      <c r="G121" s="10"/>
      <c r="H121" s="17"/>
      <c r="I121" s="27"/>
      <c r="J121" s="17"/>
      <c r="K121" s="17"/>
      <c r="L121" s="27"/>
      <c r="M121" s="17"/>
      <c r="N121" s="27"/>
      <c r="O121" s="17"/>
      <c r="P121" s="17"/>
      <c r="Q121" s="7"/>
    </row>
    <row r="122" spans="1:31" ht="23.1" customHeight="1">
      <c r="D122" s="7"/>
      <c r="E122" s="7"/>
      <c r="F122" s="13"/>
      <c r="G122" s="10"/>
      <c r="H122" s="17"/>
      <c r="I122" s="27"/>
      <c r="J122" s="17"/>
      <c r="K122" s="17"/>
      <c r="L122" s="27"/>
      <c r="M122" s="17"/>
      <c r="N122" s="27"/>
      <c r="O122" s="17"/>
      <c r="P122" s="17"/>
      <c r="Q122" s="7"/>
    </row>
    <row r="123" spans="1:31" ht="23.1" customHeight="1">
      <c r="D123" s="7"/>
      <c r="E123" s="7"/>
      <c r="F123" s="13"/>
      <c r="G123" s="10"/>
      <c r="H123" s="17"/>
      <c r="I123" s="27"/>
      <c r="J123" s="17"/>
      <c r="K123" s="17"/>
      <c r="L123" s="27"/>
      <c r="M123" s="17"/>
      <c r="N123" s="27"/>
      <c r="O123" s="17"/>
      <c r="P123" s="17"/>
      <c r="Q123" s="7"/>
    </row>
    <row r="124" spans="1:31" ht="23.1" customHeight="1">
      <c r="D124" s="7"/>
      <c r="E124" s="7"/>
      <c r="F124" s="13"/>
      <c r="G124" s="10"/>
      <c r="H124" s="17"/>
      <c r="I124" s="27"/>
      <c r="J124" s="17"/>
      <c r="K124" s="17"/>
      <c r="L124" s="27"/>
      <c r="M124" s="17"/>
      <c r="N124" s="27"/>
      <c r="O124" s="17"/>
      <c r="P124" s="17"/>
      <c r="Q124" s="7"/>
    </row>
    <row r="125" spans="1:31" ht="23.1" customHeight="1">
      <c r="D125" s="7"/>
      <c r="E125" s="7"/>
      <c r="F125" s="13"/>
      <c r="G125" s="10"/>
      <c r="H125" s="17"/>
      <c r="I125" s="27"/>
      <c r="J125" s="17"/>
      <c r="K125" s="17"/>
      <c r="L125" s="27"/>
      <c r="M125" s="17"/>
      <c r="N125" s="27"/>
      <c r="O125" s="17"/>
      <c r="P125" s="17"/>
      <c r="Q125" s="7"/>
    </row>
    <row r="126" spans="1:31" ht="23.1" customHeight="1">
      <c r="D126" s="7"/>
      <c r="E126" s="7"/>
      <c r="F126" s="13"/>
      <c r="G126" s="10"/>
      <c r="H126" s="17"/>
      <c r="I126" s="27"/>
      <c r="J126" s="17"/>
      <c r="K126" s="17"/>
      <c r="L126" s="27"/>
      <c r="M126" s="17"/>
      <c r="N126" s="27"/>
      <c r="O126" s="17"/>
      <c r="P126" s="17"/>
      <c r="Q126" s="7"/>
    </row>
    <row r="127" spans="1:31" ht="23.1" customHeight="1">
      <c r="D127" s="7"/>
      <c r="E127" s="7"/>
      <c r="F127" s="13"/>
      <c r="G127" s="10"/>
      <c r="H127" s="17"/>
      <c r="I127" s="27"/>
      <c r="J127" s="17"/>
      <c r="K127" s="17"/>
      <c r="L127" s="27"/>
      <c r="M127" s="17"/>
      <c r="N127" s="27"/>
      <c r="O127" s="17"/>
      <c r="P127" s="17"/>
      <c r="Q127" s="7"/>
    </row>
    <row r="128" spans="1:31" ht="23.1" customHeight="1">
      <c r="D128" s="7"/>
      <c r="E128" s="7"/>
      <c r="F128" s="13"/>
      <c r="G128" s="10"/>
      <c r="H128" s="17"/>
      <c r="I128" s="27"/>
      <c r="J128" s="17"/>
      <c r="K128" s="17"/>
      <c r="L128" s="27"/>
      <c r="M128" s="17"/>
      <c r="N128" s="27"/>
      <c r="O128" s="17"/>
      <c r="P128" s="17"/>
      <c r="Q128" s="7"/>
    </row>
    <row r="129" spans="2:17" ht="23.1" customHeight="1">
      <c r="D129" s="7"/>
      <c r="E129" s="7"/>
      <c r="F129" s="13"/>
      <c r="G129" s="10"/>
      <c r="H129" s="17"/>
      <c r="I129" s="27"/>
      <c r="J129" s="17"/>
      <c r="K129" s="17"/>
      <c r="L129" s="27"/>
      <c r="M129" s="17"/>
      <c r="N129" s="27"/>
      <c r="O129" s="17"/>
      <c r="P129" s="17"/>
      <c r="Q129" s="7"/>
    </row>
    <row r="130" spans="2:17" ht="23.1" customHeight="1">
      <c r="D130" s="7"/>
      <c r="E130" s="7"/>
      <c r="F130" s="13"/>
      <c r="G130" s="10"/>
      <c r="H130" s="17"/>
      <c r="I130" s="27"/>
      <c r="J130" s="17"/>
      <c r="K130" s="17"/>
      <c r="L130" s="27"/>
      <c r="M130" s="17"/>
      <c r="N130" s="27"/>
      <c r="O130" s="17"/>
      <c r="P130" s="17"/>
      <c r="Q130" s="7"/>
    </row>
    <row r="131" spans="2:17" ht="23.1" customHeight="1">
      <c r="D131" s="7"/>
      <c r="E131" s="7"/>
      <c r="F131" s="13"/>
      <c r="G131" s="10"/>
      <c r="H131" s="17"/>
      <c r="I131" s="27"/>
      <c r="J131" s="17"/>
      <c r="K131" s="17"/>
      <c r="L131" s="27"/>
      <c r="M131" s="17"/>
      <c r="N131" s="27"/>
      <c r="O131" s="17"/>
      <c r="P131" s="17"/>
      <c r="Q131" s="7"/>
    </row>
    <row r="132" spans="2:17" ht="23.1" customHeight="1">
      <c r="D132" s="7"/>
      <c r="E132" s="7"/>
      <c r="F132" s="13"/>
      <c r="G132" s="10"/>
      <c r="H132" s="17"/>
      <c r="I132" s="27"/>
      <c r="J132" s="17"/>
      <c r="K132" s="17"/>
      <c r="L132" s="27"/>
      <c r="M132" s="17"/>
      <c r="N132" s="27"/>
      <c r="O132" s="17"/>
      <c r="P132" s="17"/>
      <c r="Q132" s="7"/>
    </row>
    <row r="133" spans="2:17" ht="23.1" customHeight="1">
      <c r="B133" s="8" t="s">
        <v>321</v>
      </c>
      <c r="D133" s="7" t="s">
        <v>322</v>
      </c>
      <c r="E133" s="7"/>
      <c r="F133" s="13"/>
      <c r="G133" s="10"/>
      <c r="H133" s="17"/>
      <c r="I133" s="27"/>
      <c r="J133" s="17"/>
      <c r="K133" s="17"/>
      <c r="L133" s="27"/>
      <c r="M133" s="17"/>
      <c r="N133" s="27"/>
      <c r="O133" s="17"/>
      <c r="P133" s="17"/>
      <c r="Q133" s="7"/>
    </row>
  </sheetData>
  <mergeCells count="16">
    <mergeCell ref="D4:Q4"/>
    <mergeCell ref="D82:Q82"/>
    <mergeCell ref="A2:A3"/>
    <mergeCell ref="B2:B3"/>
    <mergeCell ref="C2:C3"/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55"/>
  <sheetViews>
    <sheetView topLeftCell="C1" zoomScaleNormal="100" workbookViewId="0">
      <pane ySplit="3" topLeftCell="A4" activePane="bottomLeft" state="frozen"/>
      <selection activeCell="C1" sqref="C1"/>
      <selection pane="bottomLeft" activeCell="D4" sqref="D4"/>
    </sheetView>
  </sheetViews>
  <sheetFormatPr defaultRowHeight="21.6" customHeight="1"/>
  <cols>
    <col min="1" max="1" width="6.6640625" style="14" hidden="1" customWidth="1"/>
    <col min="2" max="2" width="8.5546875" style="8" hidden="1" customWidth="1"/>
    <col min="3" max="3" width="16.77734375" style="8" customWidth="1"/>
    <col min="4" max="4" width="24.33203125" style="8" customWidth="1"/>
    <col min="5" max="5" width="25.33203125" style="8" customWidth="1"/>
    <col min="6" max="6" width="4.77734375" style="12" customWidth="1"/>
    <col min="7" max="7" width="11.21875" style="2" customWidth="1"/>
    <col min="8" max="8" width="13.88671875" style="15" customWidth="1"/>
    <col min="9" max="9" width="11.6640625" style="15" customWidth="1"/>
    <col min="10" max="10" width="10" style="15" customWidth="1"/>
    <col min="11" max="11" width="7" style="15" customWidth="1"/>
    <col min="12" max="12" width="14.6640625" style="15" customWidth="1"/>
    <col min="13" max="13" width="12.33203125" style="2" customWidth="1"/>
    <col min="14" max="16384" width="8.88671875" style="2"/>
  </cols>
  <sheetData>
    <row r="1" spans="1:13" ht="21.6" customHeight="1">
      <c r="B1" s="8" t="s">
        <v>241</v>
      </c>
      <c r="C1" s="112" t="s">
        <v>194</v>
      </c>
      <c r="D1" s="112"/>
      <c r="E1" s="112"/>
      <c r="F1" s="112"/>
      <c r="G1" s="112"/>
      <c r="H1" s="112"/>
      <c r="K1" s="116"/>
      <c r="L1" s="116"/>
    </row>
    <row r="2" spans="1:13" s="6" customFormat="1" ht="21.6" customHeight="1">
      <c r="A2" s="9" t="s">
        <v>34</v>
      </c>
      <c r="B2" s="25" t="s">
        <v>35</v>
      </c>
      <c r="C2" s="107" t="s">
        <v>18</v>
      </c>
      <c r="D2" s="107" t="s">
        <v>38</v>
      </c>
      <c r="E2" s="107" t="s">
        <v>39</v>
      </c>
      <c r="F2" s="108" t="s">
        <v>0</v>
      </c>
      <c r="G2" s="108" t="s">
        <v>1</v>
      </c>
      <c r="H2" s="103" t="s">
        <v>22</v>
      </c>
      <c r="I2" s="103" t="s">
        <v>23</v>
      </c>
      <c r="J2" s="103" t="s">
        <v>24</v>
      </c>
      <c r="K2" s="103" t="s">
        <v>25</v>
      </c>
      <c r="L2" s="103" t="s">
        <v>8</v>
      </c>
      <c r="M2" s="108" t="s">
        <v>36</v>
      </c>
    </row>
    <row r="3" spans="1:13" ht="21.6" customHeight="1">
      <c r="C3" s="113"/>
      <c r="D3" s="113"/>
      <c r="E3" s="113"/>
      <c r="F3" s="114"/>
      <c r="G3" s="115"/>
      <c r="H3" s="115"/>
      <c r="I3" s="115"/>
      <c r="J3" s="115"/>
      <c r="K3" s="115"/>
      <c r="L3" s="115"/>
      <c r="M3" s="115"/>
    </row>
    <row r="4" spans="1:13" ht="21.6" customHeight="1">
      <c r="B4" s="8" t="s">
        <v>195</v>
      </c>
      <c r="C4" s="7" t="s">
        <v>77</v>
      </c>
      <c r="D4" s="7" t="s">
        <v>78</v>
      </c>
      <c r="E4" s="7" t="s">
        <v>79</v>
      </c>
      <c r="F4" s="13" t="s">
        <v>80</v>
      </c>
      <c r="G4" s="10">
        <v>2</v>
      </c>
      <c r="H4" s="17" t="e">
        <f>ROUNDDOWN(#REF!*옵션!$D$11, 0)</f>
        <v>#REF!</v>
      </c>
      <c r="I4" s="17"/>
      <c r="J4" s="17"/>
      <c r="K4" s="17"/>
      <c r="L4" s="17" t="e">
        <f t="shared" ref="L4:L49" si="0">SUM(H4,I4,J4)</f>
        <v>#REF!</v>
      </c>
      <c r="M4" s="10"/>
    </row>
    <row r="5" spans="1:13" ht="21.6" customHeight="1">
      <c r="B5" s="8" t="s">
        <v>196</v>
      </c>
      <c r="C5" s="7" t="s">
        <v>81</v>
      </c>
      <c r="D5" s="7" t="s">
        <v>82</v>
      </c>
      <c r="E5" s="7" t="s">
        <v>83</v>
      </c>
      <c r="F5" s="13" t="s">
        <v>80</v>
      </c>
      <c r="G5" s="10">
        <v>99</v>
      </c>
      <c r="H5" s="17" t="e">
        <f>ROUNDDOWN(#REF!*옵션!$D$11, 0)</f>
        <v>#REF!</v>
      </c>
      <c r="I5" s="17"/>
      <c r="J5" s="17"/>
      <c r="K5" s="17"/>
      <c r="L5" s="17" t="e">
        <f t="shared" si="0"/>
        <v>#REF!</v>
      </c>
      <c r="M5" s="10"/>
    </row>
    <row r="6" spans="1:13" ht="21.6" customHeight="1">
      <c r="B6" s="8" t="s">
        <v>197</v>
      </c>
      <c r="C6" s="7" t="s">
        <v>84</v>
      </c>
      <c r="D6" s="7" t="s">
        <v>82</v>
      </c>
      <c r="E6" s="7" t="s">
        <v>85</v>
      </c>
      <c r="F6" s="13" t="s">
        <v>86</v>
      </c>
      <c r="G6" s="10">
        <v>56</v>
      </c>
      <c r="H6" s="17" t="e">
        <f>ROUNDDOWN(#REF!*옵션!$D$11, 0)</f>
        <v>#REF!</v>
      </c>
      <c r="I6" s="17"/>
      <c r="J6" s="17"/>
      <c r="K6" s="17"/>
      <c r="L6" s="17" t="e">
        <f t="shared" si="0"/>
        <v>#REF!</v>
      </c>
      <c r="M6" s="10"/>
    </row>
    <row r="7" spans="1:13" ht="21.6" customHeight="1">
      <c r="B7" s="8" t="s">
        <v>198</v>
      </c>
      <c r="C7" s="7" t="s">
        <v>87</v>
      </c>
      <c r="D7" s="7" t="s">
        <v>88</v>
      </c>
      <c r="E7" s="7" t="s">
        <v>89</v>
      </c>
      <c r="F7" s="13" t="s">
        <v>86</v>
      </c>
      <c r="G7" s="10">
        <v>8</v>
      </c>
      <c r="H7" s="17" t="e">
        <f>ROUNDDOWN(#REF!*옵션!$D$11, 0)</f>
        <v>#REF!</v>
      </c>
      <c r="I7" s="17"/>
      <c r="J7" s="17"/>
      <c r="K7" s="17"/>
      <c r="L7" s="17" t="e">
        <f t="shared" si="0"/>
        <v>#REF!</v>
      </c>
      <c r="M7" s="10"/>
    </row>
    <row r="8" spans="1:13" ht="21.6" customHeight="1">
      <c r="B8" s="8" t="s">
        <v>199</v>
      </c>
      <c r="C8" s="7" t="s">
        <v>90</v>
      </c>
      <c r="D8" s="7" t="s">
        <v>88</v>
      </c>
      <c r="E8" s="7" t="s">
        <v>91</v>
      </c>
      <c r="F8" s="13" t="s">
        <v>86</v>
      </c>
      <c r="G8" s="10">
        <v>1</v>
      </c>
      <c r="H8" s="17" t="e">
        <f>ROUNDDOWN(#REF!*옵션!$D$11, 0)</f>
        <v>#REF!</v>
      </c>
      <c r="I8" s="17"/>
      <c r="J8" s="17"/>
      <c r="K8" s="17"/>
      <c r="L8" s="17" t="e">
        <f t="shared" si="0"/>
        <v>#REF!</v>
      </c>
      <c r="M8" s="10"/>
    </row>
    <row r="9" spans="1:13" ht="21.6" customHeight="1">
      <c r="B9" s="8" t="s">
        <v>200</v>
      </c>
      <c r="C9" s="7" t="s">
        <v>92</v>
      </c>
      <c r="D9" s="7" t="s">
        <v>93</v>
      </c>
      <c r="E9" s="7" t="s">
        <v>94</v>
      </c>
      <c r="F9" s="13" t="s">
        <v>86</v>
      </c>
      <c r="G9" s="10">
        <v>6</v>
      </c>
      <c r="H9" s="17" t="e">
        <f>ROUNDDOWN(#REF!*옵션!$D$11, 0)</f>
        <v>#REF!</v>
      </c>
      <c r="I9" s="17"/>
      <c r="J9" s="17"/>
      <c r="K9" s="17"/>
      <c r="L9" s="17" t="e">
        <f t="shared" si="0"/>
        <v>#REF!</v>
      </c>
      <c r="M9" s="10"/>
    </row>
    <row r="10" spans="1:13" ht="21.6" customHeight="1">
      <c r="B10" s="8" t="s">
        <v>201</v>
      </c>
      <c r="C10" s="7" t="s">
        <v>95</v>
      </c>
      <c r="D10" s="7" t="s">
        <v>96</v>
      </c>
      <c r="E10" s="7" t="s">
        <v>94</v>
      </c>
      <c r="F10" s="13" t="s">
        <v>86</v>
      </c>
      <c r="G10" s="10">
        <v>10</v>
      </c>
      <c r="H10" s="17" t="e">
        <f>ROUNDDOWN(#REF!*옵션!$D$11, 0)</f>
        <v>#REF!</v>
      </c>
      <c r="I10" s="17"/>
      <c r="J10" s="17"/>
      <c r="K10" s="17"/>
      <c r="L10" s="17" t="e">
        <f t="shared" si="0"/>
        <v>#REF!</v>
      </c>
      <c r="M10" s="10"/>
    </row>
    <row r="11" spans="1:13" ht="21.6" customHeight="1">
      <c r="B11" s="8" t="s">
        <v>202</v>
      </c>
      <c r="C11" s="7" t="s">
        <v>97</v>
      </c>
      <c r="D11" s="7" t="s">
        <v>98</v>
      </c>
      <c r="E11" s="7" t="s">
        <v>89</v>
      </c>
      <c r="F11" s="13" t="s">
        <v>86</v>
      </c>
      <c r="G11" s="10">
        <v>1</v>
      </c>
      <c r="H11" s="17" t="e">
        <f>ROUNDDOWN(#REF!*옵션!$D$11, 0)</f>
        <v>#REF!</v>
      </c>
      <c r="I11" s="17"/>
      <c r="J11" s="17"/>
      <c r="K11" s="17"/>
      <c r="L11" s="17" t="e">
        <f t="shared" si="0"/>
        <v>#REF!</v>
      </c>
      <c r="M11" s="10"/>
    </row>
    <row r="12" spans="1:13" ht="21.6" customHeight="1">
      <c r="B12" s="8" t="s">
        <v>203</v>
      </c>
      <c r="C12" s="7" t="s">
        <v>99</v>
      </c>
      <c r="D12" s="7" t="s">
        <v>100</v>
      </c>
      <c r="E12" s="7" t="s">
        <v>101</v>
      </c>
      <c r="F12" s="13" t="s">
        <v>86</v>
      </c>
      <c r="G12" s="10">
        <v>7</v>
      </c>
      <c r="H12" s="17" t="e">
        <f>ROUNDDOWN(#REF!*옵션!$D$11, 0)</f>
        <v>#REF!</v>
      </c>
      <c r="I12" s="17"/>
      <c r="J12" s="17"/>
      <c r="K12" s="17"/>
      <c r="L12" s="17" t="e">
        <f t="shared" si="0"/>
        <v>#REF!</v>
      </c>
      <c r="M12" s="10"/>
    </row>
    <row r="13" spans="1:13" ht="21.6" customHeight="1">
      <c r="B13" s="8" t="s">
        <v>204</v>
      </c>
      <c r="C13" s="7" t="s">
        <v>102</v>
      </c>
      <c r="D13" s="7" t="s">
        <v>103</v>
      </c>
      <c r="E13" s="7" t="s">
        <v>104</v>
      </c>
      <c r="F13" s="13" t="s">
        <v>80</v>
      </c>
      <c r="G13" s="10">
        <v>4</v>
      </c>
      <c r="H13" s="17" t="e">
        <f>ROUNDDOWN(#REF!*옵션!$D$11, 0)</f>
        <v>#REF!</v>
      </c>
      <c r="I13" s="17"/>
      <c r="J13" s="17"/>
      <c r="K13" s="17"/>
      <c r="L13" s="17" t="e">
        <f t="shared" si="0"/>
        <v>#REF!</v>
      </c>
      <c r="M13" s="10"/>
    </row>
    <row r="14" spans="1:13" ht="21.6" customHeight="1">
      <c r="B14" s="8" t="s">
        <v>205</v>
      </c>
      <c r="C14" s="7" t="s">
        <v>105</v>
      </c>
      <c r="D14" s="7" t="s">
        <v>106</v>
      </c>
      <c r="E14" s="7" t="s">
        <v>107</v>
      </c>
      <c r="F14" s="13" t="s">
        <v>86</v>
      </c>
      <c r="G14" s="10">
        <v>19</v>
      </c>
      <c r="H14" s="17" t="e">
        <f>ROUNDDOWN(#REF!*옵션!$D$11, 0)</f>
        <v>#REF!</v>
      </c>
      <c r="I14" s="17"/>
      <c r="J14" s="17"/>
      <c r="K14" s="17"/>
      <c r="L14" s="17" t="e">
        <f t="shared" si="0"/>
        <v>#REF!</v>
      </c>
      <c r="M14" s="10"/>
    </row>
    <row r="15" spans="1:13" ht="21.6" customHeight="1">
      <c r="B15" s="8" t="s">
        <v>206</v>
      </c>
      <c r="C15" s="7" t="s">
        <v>108</v>
      </c>
      <c r="D15" s="7" t="s">
        <v>109</v>
      </c>
      <c r="E15" s="7" t="s">
        <v>110</v>
      </c>
      <c r="F15" s="13" t="s">
        <v>86</v>
      </c>
      <c r="G15" s="10">
        <v>65</v>
      </c>
      <c r="H15" s="17" t="e">
        <f>ROUNDDOWN(#REF!*옵션!$D$11, 0)</f>
        <v>#REF!</v>
      </c>
      <c r="I15" s="17"/>
      <c r="J15" s="17"/>
      <c r="K15" s="17"/>
      <c r="L15" s="17" t="e">
        <f t="shared" si="0"/>
        <v>#REF!</v>
      </c>
      <c r="M15" s="10"/>
    </row>
    <row r="16" spans="1:13" ht="21.6" customHeight="1">
      <c r="B16" s="8" t="s">
        <v>207</v>
      </c>
      <c r="C16" s="7" t="s">
        <v>111</v>
      </c>
      <c r="D16" s="7" t="s">
        <v>112</v>
      </c>
      <c r="E16" s="7" t="s">
        <v>113</v>
      </c>
      <c r="F16" s="13" t="s">
        <v>80</v>
      </c>
      <c r="G16" s="10">
        <v>7</v>
      </c>
      <c r="H16" s="17" t="e">
        <f>ROUNDDOWN(#REF!*옵션!$D$11, 0)</f>
        <v>#REF!</v>
      </c>
      <c r="I16" s="17"/>
      <c r="J16" s="17"/>
      <c r="K16" s="17"/>
      <c r="L16" s="17" t="e">
        <f t="shared" si="0"/>
        <v>#REF!</v>
      </c>
      <c r="M16" s="10"/>
    </row>
    <row r="17" spans="2:13" ht="21.6" customHeight="1">
      <c r="B17" s="8" t="s">
        <v>208</v>
      </c>
      <c r="C17" s="7" t="s">
        <v>114</v>
      </c>
      <c r="D17" s="7" t="s">
        <v>112</v>
      </c>
      <c r="E17" s="7" t="s">
        <v>115</v>
      </c>
      <c r="F17" s="13" t="s">
        <v>80</v>
      </c>
      <c r="G17" s="10">
        <v>119</v>
      </c>
      <c r="H17" s="17" t="e">
        <f>ROUNDDOWN(#REF!*옵션!$D$11, 0)</f>
        <v>#REF!</v>
      </c>
      <c r="I17" s="17"/>
      <c r="J17" s="17"/>
      <c r="K17" s="17"/>
      <c r="L17" s="17" t="e">
        <f t="shared" si="0"/>
        <v>#REF!</v>
      </c>
      <c r="M17" s="10"/>
    </row>
    <row r="18" spans="2:13" ht="21.6" customHeight="1">
      <c r="B18" s="8" t="s">
        <v>209</v>
      </c>
      <c r="C18" s="7" t="s">
        <v>116</v>
      </c>
      <c r="D18" s="7" t="s">
        <v>112</v>
      </c>
      <c r="E18" s="7" t="s">
        <v>117</v>
      </c>
      <c r="F18" s="13" t="s">
        <v>80</v>
      </c>
      <c r="G18" s="10">
        <v>155</v>
      </c>
      <c r="H18" s="17" t="e">
        <f>ROUNDDOWN(#REF!*옵션!$D$11, 0)</f>
        <v>#REF!</v>
      </c>
      <c r="I18" s="17"/>
      <c r="J18" s="17"/>
      <c r="K18" s="17"/>
      <c r="L18" s="17" t="e">
        <f t="shared" si="0"/>
        <v>#REF!</v>
      </c>
      <c r="M18" s="10"/>
    </row>
    <row r="19" spans="2:13" ht="21.6" customHeight="1">
      <c r="B19" s="8" t="s">
        <v>210</v>
      </c>
      <c r="C19" s="7" t="s">
        <v>97</v>
      </c>
      <c r="D19" s="7" t="s">
        <v>118</v>
      </c>
      <c r="E19" s="7" t="s">
        <v>119</v>
      </c>
      <c r="F19" s="13" t="s">
        <v>80</v>
      </c>
      <c r="G19" s="10">
        <v>1</v>
      </c>
      <c r="H19" s="17" t="e">
        <f>ROUNDDOWN(#REF!*옵션!$D$11, 0)</f>
        <v>#REF!</v>
      </c>
      <c r="I19" s="17"/>
      <c r="J19" s="17"/>
      <c r="K19" s="17"/>
      <c r="L19" s="17" t="e">
        <f t="shared" si="0"/>
        <v>#REF!</v>
      </c>
      <c r="M19" s="10"/>
    </row>
    <row r="20" spans="2:13" ht="21.6" customHeight="1">
      <c r="B20" s="8" t="s">
        <v>211</v>
      </c>
      <c r="C20" s="7" t="s">
        <v>97</v>
      </c>
      <c r="D20" s="7" t="s">
        <v>120</v>
      </c>
      <c r="E20" s="7" t="s">
        <v>121</v>
      </c>
      <c r="F20" s="13" t="s">
        <v>80</v>
      </c>
      <c r="G20" s="10">
        <v>16</v>
      </c>
      <c r="H20" s="17" t="e">
        <f>ROUNDDOWN(#REF!*옵션!$D$11, 0)</f>
        <v>#REF!</v>
      </c>
      <c r="I20" s="17"/>
      <c r="J20" s="17"/>
      <c r="K20" s="17"/>
      <c r="L20" s="17" t="e">
        <f t="shared" si="0"/>
        <v>#REF!</v>
      </c>
      <c r="M20" s="10"/>
    </row>
    <row r="21" spans="2:13" ht="21.6" customHeight="1">
      <c r="B21" s="8" t="s">
        <v>212</v>
      </c>
      <c r="C21" s="7" t="s">
        <v>122</v>
      </c>
      <c r="D21" s="7" t="s">
        <v>123</v>
      </c>
      <c r="E21" s="7" t="s">
        <v>124</v>
      </c>
      <c r="F21" s="13" t="s">
        <v>86</v>
      </c>
      <c r="G21" s="10">
        <v>7</v>
      </c>
      <c r="H21" s="17" t="e">
        <f>ROUNDDOWN(#REF!*옵션!$D$11, 0)</f>
        <v>#REF!</v>
      </c>
      <c r="I21" s="17"/>
      <c r="J21" s="17"/>
      <c r="K21" s="17"/>
      <c r="L21" s="17" t="e">
        <f t="shared" si="0"/>
        <v>#REF!</v>
      </c>
      <c r="M21" s="10"/>
    </row>
    <row r="22" spans="2:13" ht="21.6" customHeight="1">
      <c r="B22" s="8" t="s">
        <v>213</v>
      </c>
      <c r="C22" s="7" t="s">
        <v>125</v>
      </c>
      <c r="D22" s="7" t="s">
        <v>123</v>
      </c>
      <c r="E22" s="7" t="s">
        <v>126</v>
      </c>
      <c r="F22" s="13" t="s">
        <v>86</v>
      </c>
      <c r="G22" s="10">
        <v>1</v>
      </c>
      <c r="H22" s="17" t="e">
        <f>ROUNDDOWN(#REF!*옵션!$D$11, 0)</f>
        <v>#REF!</v>
      </c>
      <c r="I22" s="17"/>
      <c r="J22" s="17"/>
      <c r="K22" s="17"/>
      <c r="L22" s="17" t="e">
        <f t="shared" si="0"/>
        <v>#REF!</v>
      </c>
      <c r="M22" s="10"/>
    </row>
    <row r="23" spans="2:13" ht="21.6" customHeight="1">
      <c r="B23" s="8" t="s">
        <v>214</v>
      </c>
      <c r="C23" s="7" t="s">
        <v>97</v>
      </c>
      <c r="D23" s="7" t="s">
        <v>127</v>
      </c>
      <c r="E23" s="7" t="s">
        <v>128</v>
      </c>
      <c r="F23" s="13" t="s">
        <v>86</v>
      </c>
      <c r="G23" s="10">
        <v>5</v>
      </c>
      <c r="H23" s="17" t="e">
        <f>ROUNDDOWN(#REF!*옵션!$D$11, 0)</f>
        <v>#REF!</v>
      </c>
      <c r="I23" s="17"/>
      <c r="J23" s="17"/>
      <c r="K23" s="17"/>
      <c r="L23" s="17" t="e">
        <f t="shared" si="0"/>
        <v>#REF!</v>
      </c>
      <c r="M23" s="10"/>
    </row>
    <row r="24" spans="2:13" ht="21.6" customHeight="1">
      <c r="B24" s="8" t="s">
        <v>215</v>
      </c>
      <c r="C24" s="7" t="s">
        <v>129</v>
      </c>
      <c r="D24" s="7" t="s">
        <v>130</v>
      </c>
      <c r="E24" s="7" t="s">
        <v>131</v>
      </c>
      <c r="F24" s="13" t="s">
        <v>86</v>
      </c>
      <c r="G24" s="10">
        <v>1</v>
      </c>
      <c r="H24" s="17" t="e">
        <f>ROUNDDOWN(#REF!*옵션!$D$11, 0)</f>
        <v>#REF!</v>
      </c>
      <c r="I24" s="17"/>
      <c r="J24" s="17"/>
      <c r="K24" s="17"/>
      <c r="L24" s="17" t="e">
        <f t="shared" si="0"/>
        <v>#REF!</v>
      </c>
      <c r="M24" s="10"/>
    </row>
    <row r="25" spans="2:13" ht="21.6" customHeight="1">
      <c r="B25" s="8" t="s">
        <v>216</v>
      </c>
      <c r="C25" s="7" t="s">
        <v>132</v>
      </c>
      <c r="D25" s="7" t="s">
        <v>130</v>
      </c>
      <c r="E25" s="7" t="s">
        <v>133</v>
      </c>
      <c r="F25" s="13" t="s">
        <v>86</v>
      </c>
      <c r="G25" s="10">
        <v>1</v>
      </c>
      <c r="H25" s="17" t="e">
        <f>ROUNDDOWN(#REF!*옵션!$D$11, 0)</f>
        <v>#REF!</v>
      </c>
      <c r="I25" s="17"/>
      <c r="J25" s="17"/>
      <c r="K25" s="17"/>
      <c r="L25" s="17" t="e">
        <f t="shared" si="0"/>
        <v>#REF!</v>
      </c>
      <c r="M25" s="10"/>
    </row>
    <row r="26" spans="2:13" ht="21.6" customHeight="1">
      <c r="B26" s="8" t="s">
        <v>217</v>
      </c>
      <c r="C26" s="7" t="s">
        <v>134</v>
      </c>
      <c r="D26" s="7" t="s">
        <v>130</v>
      </c>
      <c r="E26" s="7" t="s">
        <v>135</v>
      </c>
      <c r="F26" s="13" t="s">
        <v>86</v>
      </c>
      <c r="G26" s="10">
        <v>25</v>
      </c>
      <c r="H26" s="17" t="e">
        <f>ROUNDDOWN(#REF!*옵션!$D$11, 0)</f>
        <v>#REF!</v>
      </c>
      <c r="I26" s="17"/>
      <c r="J26" s="17"/>
      <c r="K26" s="17"/>
      <c r="L26" s="17" t="e">
        <f t="shared" si="0"/>
        <v>#REF!</v>
      </c>
      <c r="M26" s="10"/>
    </row>
    <row r="27" spans="2:13" ht="21.6" customHeight="1">
      <c r="B27" s="8" t="s">
        <v>218</v>
      </c>
      <c r="C27" s="7" t="s">
        <v>97</v>
      </c>
      <c r="D27" s="7" t="s">
        <v>136</v>
      </c>
      <c r="E27" s="7" t="s">
        <v>137</v>
      </c>
      <c r="F27" s="13" t="s">
        <v>86</v>
      </c>
      <c r="G27" s="10">
        <v>2</v>
      </c>
      <c r="H27" s="17" t="e">
        <f>ROUNDDOWN(#REF!*옵션!$D$11, 0)</f>
        <v>#REF!</v>
      </c>
      <c r="I27" s="17"/>
      <c r="J27" s="17"/>
      <c r="K27" s="17"/>
      <c r="L27" s="17" t="e">
        <f t="shared" si="0"/>
        <v>#REF!</v>
      </c>
      <c r="M27" s="10"/>
    </row>
    <row r="28" spans="2:13" ht="21.6" customHeight="1">
      <c r="B28" s="8" t="s">
        <v>219</v>
      </c>
      <c r="C28" s="7" t="s">
        <v>138</v>
      </c>
      <c r="D28" s="7" t="s">
        <v>139</v>
      </c>
      <c r="E28" s="7" t="s">
        <v>140</v>
      </c>
      <c r="F28" s="13" t="s">
        <v>86</v>
      </c>
      <c r="G28" s="10">
        <v>1</v>
      </c>
      <c r="H28" s="17" t="e">
        <f>ROUNDDOWN(#REF!*옵션!$D$11, 0)</f>
        <v>#REF!</v>
      </c>
      <c r="I28" s="17"/>
      <c r="J28" s="17"/>
      <c r="K28" s="17"/>
      <c r="L28" s="17" t="e">
        <f t="shared" si="0"/>
        <v>#REF!</v>
      </c>
      <c r="M28" s="10"/>
    </row>
    <row r="29" spans="2:13" ht="21.6" customHeight="1">
      <c r="B29" s="8" t="s">
        <v>220</v>
      </c>
      <c r="C29" s="7" t="s">
        <v>141</v>
      </c>
      <c r="D29" s="7" t="s">
        <v>139</v>
      </c>
      <c r="E29" s="7" t="s">
        <v>142</v>
      </c>
      <c r="F29" s="13" t="s">
        <v>86</v>
      </c>
      <c r="G29" s="10">
        <v>1</v>
      </c>
      <c r="H29" s="17" t="e">
        <f>ROUNDDOWN(#REF!*옵션!$D$11, 0)</f>
        <v>#REF!</v>
      </c>
      <c r="I29" s="17"/>
      <c r="J29" s="17"/>
      <c r="K29" s="17"/>
      <c r="L29" s="17" t="e">
        <f t="shared" si="0"/>
        <v>#REF!</v>
      </c>
      <c r="M29" s="10"/>
    </row>
    <row r="30" spans="2:13" ht="21.6" customHeight="1">
      <c r="B30" s="8" t="s">
        <v>221</v>
      </c>
      <c r="C30" s="7" t="s">
        <v>143</v>
      </c>
      <c r="D30" s="7" t="s">
        <v>144</v>
      </c>
      <c r="E30" s="7" t="s">
        <v>145</v>
      </c>
      <c r="F30" s="13" t="s">
        <v>86</v>
      </c>
      <c r="G30" s="10">
        <v>3</v>
      </c>
      <c r="H30" s="17" t="e">
        <f>ROUNDDOWN(#REF!*옵션!$D$11, 0)</f>
        <v>#REF!</v>
      </c>
      <c r="I30" s="17"/>
      <c r="J30" s="17"/>
      <c r="K30" s="17"/>
      <c r="L30" s="17" t="e">
        <f t="shared" si="0"/>
        <v>#REF!</v>
      </c>
      <c r="M30" s="10"/>
    </row>
    <row r="31" spans="2:13" ht="21.6" customHeight="1">
      <c r="B31" s="8" t="s">
        <v>222</v>
      </c>
      <c r="C31" s="7" t="s">
        <v>146</v>
      </c>
      <c r="D31" s="7" t="s">
        <v>144</v>
      </c>
      <c r="E31" s="7" t="s">
        <v>147</v>
      </c>
      <c r="F31" s="13" t="s">
        <v>86</v>
      </c>
      <c r="G31" s="10">
        <v>1</v>
      </c>
      <c r="H31" s="17" t="e">
        <f>ROUNDDOWN(#REF!*옵션!$D$11, 0)</f>
        <v>#REF!</v>
      </c>
      <c r="I31" s="17"/>
      <c r="J31" s="17"/>
      <c r="K31" s="17"/>
      <c r="L31" s="17" t="e">
        <f t="shared" si="0"/>
        <v>#REF!</v>
      </c>
      <c r="M31" s="10"/>
    </row>
    <row r="32" spans="2:13" ht="21.6" customHeight="1">
      <c r="B32" s="8" t="s">
        <v>223</v>
      </c>
      <c r="C32" s="7" t="s">
        <v>97</v>
      </c>
      <c r="D32" s="7" t="s">
        <v>148</v>
      </c>
      <c r="E32" s="7" t="s">
        <v>149</v>
      </c>
      <c r="F32" s="13" t="s">
        <v>150</v>
      </c>
      <c r="G32" s="10">
        <v>1</v>
      </c>
      <c r="H32" s="17" t="e">
        <f>ROUNDDOWN(#REF!*옵션!$D$11, 0)</f>
        <v>#REF!</v>
      </c>
      <c r="I32" s="17"/>
      <c r="J32" s="17"/>
      <c r="K32" s="17"/>
      <c r="L32" s="17" t="e">
        <f t="shared" si="0"/>
        <v>#REF!</v>
      </c>
      <c r="M32" s="10"/>
    </row>
    <row r="33" spans="2:13" ht="21.6" customHeight="1">
      <c r="B33" s="8" t="s">
        <v>224</v>
      </c>
      <c r="C33" s="7" t="s">
        <v>151</v>
      </c>
      <c r="D33" s="7" t="s">
        <v>152</v>
      </c>
      <c r="E33" s="7" t="s">
        <v>153</v>
      </c>
      <c r="F33" s="13" t="s">
        <v>86</v>
      </c>
      <c r="G33" s="10">
        <v>1</v>
      </c>
      <c r="H33" s="17" t="e">
        <f>ROUNDDOWN(#REF!*옵션!$D$11, 0)</f>
        <v>#REF!</v>
      </c>
      <c r="I33" s="17"/>
      <c r="J33" s="17"/>
      <c r="K33" s="17"/>
      <c r="L33" s="17" t="e">
        <f t="shared" si="0"/>
        <v>#REF!</v>
      </c>
      <c r="M33" s="10"/>
    </row>
    <row r="34" spans="2:13" ht="21.6" customHeight="1">
      <c r="B34" s="8" t="s">
        <v>225</v>
      </c>
      <c r="C34" s="7" t="s">
        <v>154</v>
      </c>
      <c r="D34" s="7" t="s">
        <v>155</v>
      </c>
      <c r="E34" s="7" t="s">
        <v>156</v>
      </c>
      <c r="F34" s="13" t="s">
        <v>86</v>
      </c>
      <c r="G34" s="10">
        <v>1</v>
      </c>
      <c r="H34" s="17" t="e">
        <f>ROUNDDOWN(#REF!*옵션!$D$11, 0)</f>
        <v>#REF!</v>
      </c>
      <c r="I34" s="17"/>
      <c r="J34" s="17"/>
      <c r="K34" s="17"/>
      <c r="L34" s="17" t="e">
        <f t="shared" si="0"/>
        <v>#REF!</v>
      </c>
      <c r="M34" s="10"/>
    </row>
    <row r="35" spans="2:13" ht="21.6" customHeight="1">
      <c r="B35" s="8" t="s">
        <v>226</v>
      </c>
      <c r="C35" s="7" t="s">
        <v>97</v>
      </c>
      <c r="D35" s="7" t="s">
        <v>157</v>
      </c>
      <c r="E35" s="7" t="s">
        <v>158</v>
      </c>
      <c r="F35" s="13" t="s">
        <v>86</v>
      </c>
      <c r="G35" s="10">
        <v>4</v>
      </c>
      <c r="H35" s="17" t="e">
        <f>ROUNDDOWN(#REF!*옵션!$D$11, 0)</f>
        <v>#REF!</v>
      </c>
      <c r="I35" s="17"/>
      <c r="J35" s="17"/>
      <c r="K35" s="17"/>
      <c r="L35" s="17" t="e">
        <f t="shared" si="0"/>
        <v>#REF!</v>
      </c>
      <c r="M35" s="10"/>
    </row>
    <row r="36" spans="2:13" ht="21.6" customHeight="1">
      <c r="B36" s="8" t="s">
        <v>227</v>
      </c>
      <c r="C36" s="7" t="s">
        <v>97</v>
      </c>
      <c r="D36" s="7" t="s">
        <v>159</v>
      </c>
      <c r="E36" s="7" t="s">
        <v>160</v>
      </c>
      <c r="F36" s="13" t="s">
        <v>86</v>
      </c>
      <c r="G36" s="10">
        <v>2</v>
      </c>
      <c r="H36" s="17" t="e">
        <f>ROUNDDOWN(#REF!*옵션!$D$11, 0)</f>
        <v>#REF!</v>
      </c>
      <c r="I36" s="17"/>
      <c r="J36" s="17"/>
      <c r="K36" s="17"/>
      <c r="L36" s="17" t="e">
        <f t="shared" si="0"/>
        <v>#REF!</v>
      </c>
      <c r="M36" s="10"/>
    </row>
    <row r="37" spans="2:13" ht="21.6" customHeight="1">
      <c r="B37" s="8" t="s">
        <v>228</v>
      </c>
      <c r="C37" s="7" t="s">
        <v>97</v>
      </c>
      <c r="D37" s="7" t="s">
        <v>161</v>
      </c>
      <c r="E37" s="7" t="s">
        <v>162</v>
      </c>
      <c r="F37" s="13" t="s">
        <v>86</v>
      </c>
      <c r="G37" s="10">
        <v>1</v>
      </c>
      <c r="H37" s="17" t="e">
        <f>ROUNDDOWN(#REF!*옵션!$D$11, 0)</f>
        <v>#REF!</v>
      </c>
      <c r="I37" s="17"/>
      <c r="J37" s="17"/>
      <c r="K37" s="17"/>
      <c r="L37" s="17" t="e">
        <f t="shared" si="0"/>
        <v>#REF!</v>
      </c>
      <c r="M37" s="10"/>
    </row>
    <row r="38" spans="2:13" ht="21.6" customHeight="1">
      <c r="B38" s="8" t="s">
        <v>229</v>
      </c>
      <c r="C38" s="7" t="s">
        <v>163</v>
      </c>
      <c r="D38" s="7" t="s">
        <v>164</v>
      </c>
      <c r="E38" s="7" t="s">
        <v>165</v>
      </c>
      <c r="F38" s="13" t="s">
        <v>86</v>
      </c>
      <c r="G38" s="10">
        <v>1</v>
      </c>
      <c r="H38" s="17" t="e">
        <f>ROUNDDOWN(#REF!*옵션!$D$11, 0)</f>
        <v>#REF!</v>
      </c>
      <c r="I38" s="17"/>
      <c r="J38" s="17"/>
      <c r="K38" s="17"/>
      <c r="L38" s="17" t="e">
        <f t="shared" si="0"/>
        <v>#REF!</v>
      </c>
      <c r="M38" s="10"/>
    </row>
    <row r="39" spans="2:13" ht="21.6" customHeight="1">
      <c r="B39" s="8" t="s">
        <v>230</v>
      </c>
      <c r="C39" s="7" t="s">
        <v>166</v>
      </c>
      <c r="D39" s="7" t="s">
        <v>167</v>
      </c>
      <c r="E39" s="7" t="s">
        <v>168</v>
      </c>
      <c r="F39" s="13" t="s">
        <v>86</v>
      </c>
      <c r="G39" s="10">
        <v>2</v>
      </c>
      <c r="H39" s="17" t="e">
        <f>ROUNDDOWN(#REF!*옵션!$D$11, 0)</f>
        <v>#REF!</v>
      </c>
      <c r="I39" s="17"/>
      <c r="J39" s="17"/>
      <c r="K39" s="17"/>
      <c r="L39" s="17" t="e">
        <f t="shared" si="0"/>
        <v>#REF!</v>
      </c>
      <c r="M39" s="10"/>
    </row>
    <row r="40" spans="2:13" ht="21.6" customHeight="1">
      <c r="B40" s="8" t="s">
        <v>231</v>
      </c>
      <c r="C40" s="7" t="s">
        <v>169</v>
      </c>
      <c r="D40" s="7" t="s">
        <v>170</v>
      </c>
      <c r="E40" s="7" t="s">
        <v>171</v>
      </c>
      <c r="F40" s="13" t="s">
        <v>86</v>
      </c>
      <c r="G40" s="10">
        <v>1</v>
      </c>
      <c r="H40" s="17" t="e">
        <f>ROUNDDOWN(#REF!*옵션!$D$11, 0)</f>
        <v>#REF!</v>
      </c>
      <c r="I40" s="17"/>
      <c r="J40" s="17"/>
      <c r="K40" s="17"/>
      <c r="L40" s="17" t="e">
        <f t="shared" si="0"/>
        <v>#REF!</v>
      </c>
      <c r="M40" s="10"/>
    </row>
    <row r="41" spans="2:13" ht="21.6" customHeight="1">
      <c r="B41" s="8" t="s">
        <v>232</v>
      </c>
      <c r="C41" s="7" t="s">
        <v>172</v>
      </c>
      <c r="D41" s="7" t="s">
        <v>173</v>
      </c>
      <c r="E41" s="7" t="s">
        <v>174</v>
      </c>
      <c r="F41" s="13" t="s">
        <v>86</v>
      </c>
      <c r="G41" s="10">
        <v>7</v>
      </c>
      <c r="H41" s="17" t="e">
        <f>ROUNDDOWN(#REF!*옵션!$D$11, 0)</f>
        <v>#REF!</v>
      </c>
      <c r="I41" s="17"/>
      <c r="J41" s="17"/>
      <c r="K41" s="17"/>
      <c r="L41" s="17" t="e">
        <f t="shared" si="0"/>
        <v>#REF!</v>
      </c>
      <c r="M41" s="10"/>
    </row>
    <row r="42" spans="2:13" ht="21.6" customHeight="1">
      <c r="B42" s="8" t="s">
        <v>233</v>
      </c>
      <c r="C42" s="7" t="s">
        <v>175</v>
      </c>
      <c r="D42" s="7" t="s">
        <v>176</v>
      </c>
      <c r="E42" s="7" t="s">
        <v>177</v>
      </c>
      <c r="F42" s="13" t="s">
        <v>86</v>
      </c>
      <c r="G42" s="10">
        <v>3</v>
      </c>
      <c r="H42" s="17" t="e">
        <f>ROUNDDOWN(#REF!*옵션!$D$11, 0)</f>
        <v>#REF!</v>
      </c>
      <c r="I42" s="17"/>
      <c r="J42" s="17"/>
      <c r="K42" s="17"/>
      <c r="L42" s="17" t="e">
        <f t="shared" si="0"/>
        <v>#REF!</v>
      </c>
      <c r="M42" s="10"/>
    </row>
    <row r="43" spans="2:13" ht="21.6" customHeight="1">
      <c r="B43" s="8" t="s">
        <v>234</v>
      </c>
      <c r="C43" s="7" t="s">
        <v>178</v>
      </c>
      <c r="D43" s="7" t="s">
        <v>179</v>
      </c>
      <c r="E43" s="7" t="s">
        <v>180</v>
      </c>
      <c r="F43" s="13" t="s">
        <v>181</v>
      </c>
      <c r="G43" s="10">
        <v>35.171199999999999</v>
      </c>
      <c r="H43" s="17"/>
      <c r="I43" s="17" t="e">
        <f>ROUNDDOWN(#REF!, 0)</f>
        <v>#REF!</v>
      </c>
      <c r="J43" s="17"/>
      <c r="K43" s="17"/>
      <c r="L43" s="17" t="e">
        <f t="shared" si="0"/>
        <v>#REF!</v>
      </c>
      <c r="M43" s="10"/>
    </row>
    <row r="44" spans="2:13" ht="21.6" customHeight="1">
      <c r="B44" s="8" t="s">
        <v>235</v>
      </c>
      <c r="C44" s="7" t="s">
        <v>182</v>
      </c>
      <c r="D44" s="7" t="s">
        <v>179</v>
      </c>
      <c r="E44" s="7" t="s">
        <v>183</v>
      </c>
      <c r="F44" s="13" t="s">
        <v>181</v>
      </c>
      <c r="G44" s="10">
        <v>0.51249999999999996</v>
      </c>
      <c r="H44" s="17"/>
      <c r="I44" s="17" t="e">
        <f>ROUNDDOWN(#REF!, 0)</f>
        <v>#REF!</v>
      </c>
      <c r="J44" s="17"/>
      <c r="K44" s="17"/>
      <c r="L44" s="17" t="e">
        <f t="shared" si="0"/>
        <v>#REF!</v>
      </c>
      <c r="M44" s="10"/>
    </row>
    <row r="45" spans="2:13" ht="21.6" customHeight="1">
      <c r="B45" s="8" t="s">
        <v>236</v>
      </c>
      <c r="C45" s="7" t="s">
        <v>184</v>
      </c>
      <c r="D45" s="7" t="s">
        <v>179</v>
      </c>
      <c r="E45" s="7" t="s">
        <v>185</v>
      </c>
      <c r="F45" s="13" t="s">
        <v>181</v>
      </c>
      <c r="G45" s="10">
        <v>0.1704</v>
      </c>
      <c r="H45" s="17"/>
      <c r="I45" s="17" t="e">
        <f>ROUNDDOWN(#REF!, 0)</f>
        <v>#REF!</v>
      </c>
      <c r="J45" s="17"/>
      <c r="K45" s="17"/>
      <c r="L45" s="17" t="e">
        <f t="shared" si="0"/>
        <v>#REF!</v>
      </c>
      <c r="M45" s="10"/>
    </row>
    <row r="46" spans="2:13" ht="21.6" customHeight="1">
      <c r="B46" s="8" t="s">
        <v>237</v>
      </c>
      <c r="C46" s="7" t="s">
        <v>186</v>
      </c>
      <c r="D46" s="7" t="s">
        <v>179</v>
      </c>
      <c r="E46" s="7" t="s">
        <v>187</v>
      </c>
      <c r="F46" s="13" t="s">
        <v>181</v>
      </c>
      <c r="G46" s="10">
        <v>0.09</v>
      </c>
      <c r="H46" s="17"/>
      <c r="I46" s="17" t="e">
        <f>ROUNDDOWN(#REF!, 0)</f>
        <v>#REF!</v>
      </c>
      <c r="J46" s="17"/>
      <c r="K46" s="17"/>
      <c r="L46" s="17" t="e">
        <f t="shared" si="0"/>
        <v>#REF!</v>
      </c>
      <c r="M46" s="10"/>
    </row>
    <row r="47" spans="2:13" ht="21.6" customHeight="1">
      <c r="B47" s="8" t="s">
        <v>238</v>
      </c>
      <c r="C47" s="7" t="s">
        <v>188</v>
      </c>
      <c r="D47" s="7" t="s">
        <v>179</v>
      </c>
      <c r="E47" s="7" t="s">
        <v>189</v>
      </c>
      <c r="F47" s="13" t="s">
        <v>181</v>
      </c>
      <c r="G47" s="10">
        <v>4.0019999999999998</v>
      </c>
      <c r="H47" s="17"/>
      <c r="I47" s="17" t="e">
        <f>ROUNDDOWN(#REF!, 0)</f>
        <v>#REF!</v>
      </c>
      <c r="J47" s="17"/>
      <c r="K47" s="17"/>
      <c r="L47" s="17" t="e">
        <f t="shared" si="0"/>
        <v>#REF!</v>
      </c>
      <c r="M47" s="10"/>
    </row>
    <row r="48" spans="2:13" ht="21.6" customHeight="1">
      <c r="B48" s="8" t="s">
        <v>239</v>
      </c>
      <c r="C48" s="7" t="s">
        <v>190</v>
      </c>
      <c r="D48" s="7" t="s">
        <v>179</v>
      </c>
      <c r="E48" s="7" t="s">
        <v>191</v>
      </c>
      <c r="F48" s="13" t="s">
        <v>181</v>
      </c>
      <c r="G48" s="10">
        <v>1.47</v>
      </c>
      <c r="H48" s="17"/>
      <c r="I48" s="17" t="e">
        <f>ROUNDDOWN(#REF!, 0)</f>
        <v>#REF!</v>
      </c>
      <c r="J48" s="17"/>
      <c r="K48" s="17"/>
      <c r="L48" s="17" t="e">
        <f t="shared" si="0"/>
        <v>#REF!</v>
      </c>
      <c r="M48" s="10"/>
    </row>
    <row r="49" spans="2:13" ht="21.6" customHeight="1">
      <c r="B49" s="8" t="s">
        <v>240</v>
      </c>
      <c r="C49" s="7" t="s">
        <v>192</v>
      </c>
      <c r="D49" s="7" t="s">
        <v>179</v>
      </c>
      <c r="E49" s="7" t="s">
        <v>193</v>
      </c>
      <c r="F49" s="13" t="s">
        <v>181</v>
      </c>
      <c r="G49" s="10">
        <v>2.54</v>
      </c>
      <c r="H49" s="17"/>
      <c r="I49" s="17" t="e">
        <f>ROUNDDOWN(#REF!, 0)</f>
        <v>#REF!</v>
      </c>
      <c r="J49" s="17"/>
      <c r="K49" s="17"/>
      <c r="L49" s="17" t="e">
        <f t="shared" si="0"/>
        <v>#REF!</v>
      </c>
      <c r="M49" s="10"/>
    </row>
    <row r="50" spans="2:13" ht="21.6" customHeight="1">
      <c r="C50" s="7"/>
      <c r="D50" s="7"/>
      <c r="E50" s="7"/>
      <c r="F50" s="13"/>
      <c r="G50" s="10"/>
      <c r="H50" s="17"/>
      <c r="I50" s="17"/>
      <c r="J50" s="17"/>
      <c r="K50" s="17"/>
      <c r="L50" s="17"/>
      <c r="M50" s="10"/>
    </row>
    <row r="51" spans="2:13" ht="21.6" customHeight="1">
      <c r="C51" s="7"/>
      <c r="D51" s="7"/>
      <c r="E51" s="7"/>
      <c r="F51" s="13"/>
      <c r="G51" s="10"/>
      <c r="H51" s="17"/>
      <c r="I51" s="17"/>
      <c r="J51" s="17"/>
      <c r="K51" s="17"/>
      <c r="L51" s="17"/>
      <c r="M51" s="10"/>
    </row>
    <row r="52" spans="2:13" ht="21.6" customHeight="1">
      <c r="C52" s="7"/>
      <c r="D52" s="7"/>
      <c r="E52" s="7"/>
      <c r="F52" s="13"/>
      <c r="G52" s="10"/>
      <c r="H52" s="17"/>
      <c r="I52" s="17"/>
      <c r="J52" s="17"/>
      <c r="K52" s="17"/>
      <c r="L52" s="17"/>
      <c r="M52" s="10"/>
    </row>
    <row r="53" spans="2:13" ht="21.6" customHeight="1">
      <c r="C53" s="7"/>
      <c r="D53" s="7"/>
      <c r="E53" s="7"/>
      <c r="F53" s="13"/>
      <c r="G53" s="10"/>
      <c r="H53" s="17"/>
      <c r="I53" s="17"/>
      <c r="J53" s="17"/>
      <c r="K53" s="17"/>
      <c r="L53" s="17"/>
      <c r="M53" s="10"/>
    </row>
    <row r="54" spans="2:13" ht="21.6" customHeight="1">
      <c r="C54" s="7"/>
      <c r="D54" s="7"/>
      <c r="E54" s="7"/>
      <c r="F54" s="13"/>
      <c r="G54" s="10"/>
      <c r="H54" s="17"/>
      <c r="I54" s="17"/>
      <c r="J54" s="17"/>
      <c r="K54" s="17"/>
      <c r="L54" s="17"/>
      <c r="M54" s="10"/>
    </row>
    <row r="55" spans="2:13" ht="21.6" customHeight="1">
      <c r="C55" s="7"/>
      <c r="D55" s="7"/>
      <c r="E55" s="7"/>
      <c r="F55" s="13"/>
      <c r="G55" s="10"/>
      <c r="H55" s="17"/>
      <c r="I55" s="17"/>
      <c r="J55" s="17"/>
      <c r="K55" s="17"/>
      <c r="L55" s="17"/>
      <c r="M55" s="10"/>
    </row>
  </sheetData>
  <mergeCells count="13">
    <mergeCell ref="L2:L3"/>
    <mergeCell ref="M2:M3"/>
    <mergeCell ref="K2:K3"/>
    <mergeCell ref="K1:L1"/>
    <mergeCell ref="I2:I3"/>
    <mergeCell ref="J2:J3"/>
    <mergeCell ref="C1:H1"/>
    <mergeCell ref="C2:C3"/>
    <mergeCell ref="D2:D3"/>
    <mergeCell ref="E2:E3"/>
    <mergeCell ref="F2:F3"/>
    <mergeCell ref="G2:G3"/>
    <mergeCell ref="H2:H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42"/>
  <sheetViews>
    <sheetView workbookViewId="0">
      <selection activeCell="A11" sqref="A11"/>
    </sheetView>
  </sheetViews>
  <sheetFormatPr defaultRowHeight="13.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>
      <c r="A1" s="20" t="s">
        <v>3</v>
      </c>
      <c r="B1" s="21" t="s">
        <v>7</v>
      </c>
      <c r="C1" s="21" t="s">
        <v>5</v>
      </c>
      <c r="D1" s="21" t="s">
        <v>6</v>
      </c>
      <c r="E1" s="21" t="s">
        <v>40</v>
      </c>
      <c r="F1" s="22" t="s">
        <v>8</v>
      </c>
      <c r="H1" s="19"/>
    </row>
    <row r="2" spans="1:13">
      <c r="A2" s="5" t="s">
        <v>9</v>
      </c>
      <c r="B2" s="16">
        <f>총괄표!I29</f>
        <v>0</v>
      </c>
      <c r="C2" s="16">
        <f>총괄표!L29</f>
        <v>0</v>
      </c>
      <c r="D2" s="16">
        <f>총괄표!N29</f>
        <v>0</v>
      </c>
      <c r="E2" s="16"/>
      <c r="F2" s="16">
        <f>SUM(B2,C2,D2)</f>
        <v>0</v>
      </c>
    </row>
    <row r="3" spans="1:13">
      <c r="A3" s="3" t="s">
        <v>57</v>
      </c>
      <c r="B3" s="17"/>
      <c r="C3" s="17"/>
      <c r="D3" s="17"/>
      <c r="E3" s="17"/>
      <c r="F3" s="16">
        <f>SUM(B3,C3,D3)</f>
        <v>0</v>
      </c>
      <c r="H3" s="123" t="s">
        <v>71</v>
      </c>
      <c r="I3" s="124"/>
      <c r="J3" s="124"/>
      <c r="K3" s="124"/>
      <c r="L3" s="124"/>
      <c r="M3" s="125"/>
    </row>
    <row r="4" spans="1:13">
      <c r="A4" s="3" t="s">
        <v>3</v>
      </c>
      <c r="B4" s="17"/>
      <c r="C4" s="17"/>
      <c r="D4" s="17"/>
      <c r="E4" s="17"/>
      <c r="F4" s="17"/>
      <c r="H4" s="126"/>
      <c r="I4" s="127"/>
      <c r="J4" s="127"/>
      <c r="K4" s="127"/>
      <c r="L4" s="127"/>
      <c r="M4" s="128"/>
    </row>
    <row r="5" spans="1:13">
      <c r="A5" s="3" t="s">
        <v>3</v>
      </c>
      <c r="B5" s="17"/>
      <c r="C5" s="17" t="s">
        <v>4</v>
      </c>
      <c r="D5" s="17"/>
      <c r="E5" s="17"/>
      <c r="F5" s="17"/>
    </row>
    <row r="6" spans="1:13">
      <c r="A6" s="3" t="s">
        <v>3</v>
      </c>
      <c r="B6" s="17"/>
      <c r="C6" s="17"/>
      <c r="D6" s="17"/>
      <c r="E6" s="17"/>
      <c r="F6" s="17"/>
      <c r="H6" s="117" t="s">
        <v>72</v>
      </c>
      <c r="I6" s="118"/>
      <c r="J6" s="118"/>
      <c r="K6" s="118"/>
      <c r="L6" s="118"/>
      <c r="M6" s="119"/>
    </row>
    <row r="7" spans="1:13">
      <c r="A7" s="3"/>
      <c r="B7" s="17"/>
      <c r="C7" s="17"/>
      <c r="D7" s="17"/>
      <c r="E7" s="17"/>
      <c r="F7" s="17"/>
      <c r="H7" s="120"/>
      <c r="I7" s="121"/>
      <c r="J7" s="121"/>
      <c r="K7" s="121"/>
      <c r="L7" s="121"/>
      <c r="M7" s="122"/>
    </row>
    <row r="8" spans="1:13">
      <c r="A8" s="3"/>
      <c r="B8" s="17"/>
      <c r="C8" s="17"/>
      <c r="D8" s="17"/>
      <c r="E8" s="17"/>
      <c r="F8" s="17"/>
    </row>
    <row r="9" spans="1:13" ht="14.25" thickBot="1">
      <c r="B9" s="24"/>
      <c r="C9" s="24"/>
      <c r="D9" s="24"/>
      <c r="E9" s="24"/>
      <c r="F9" s="24"/>
      <c r="H9" s="117" t="s">
        <v>73</v>
      </c>
      <c r="I9" s="118"/>
      <c r="J9" s="118"/>
      <c r="K9" s="118"/>
      <c r="L9" s="118"/>
      <c r="M9" s="119"/>
    </row>
    <row r="10" spans="1:13" ht="14.25" thickBot="1">
      <c r="A10" s="20"/>
      <c r="B10" s="21" t="s">
        <v>11</v>
      </c>
      <c r="C10" s="21" t="s">
        <v>13</v>
      </c>
      <c r="D10" s="21" t="s">
        <v>56</v>
      </c>
      <c r="E10" s="21" t="s">
        <v>66</v>
      </c>
      <c r="F10" s="22"/>
      <c r="H10" s="120"/>
      <c r="I10" s="121"/>
      <c r="J10" s="121"/>
      <c r="K10" s="121"/>
      <c r="L10" s="121"/>
      <c r="M10" s="122"/>
    </row>
    <row r="11" spans="1:13">
      <c r="A11" s="5" t="s">
        <v>67</v>
      </c>
      <c r="B11" s="11">
        <v>100</v>
      </c>
      <c r="C11" s="11">
        <v>1</v>
      </c>
      <c r="D11" s="11">
        <f>$B$11/100</f>
        <v>1</v>
      </c>
      <c r="E11" s="11"/>
      <c r="F11" s="11"/>
    </row>
    <row r="12" spans="1:13">
      <c r="A12" s="3" t="s">
        <v>68</v>
      </c>
      <c r="B12" s="10">
        <v>100</v>
      </c>
      <c r="C12" s="10">
        <v>1</v>
      </c>
      <c r="D12" s="11">
        <f>$B$12/100</f>
        <v>1</v>
      </c>
      <c r="E12" s="10">
        <v>2</v>
      </c>
      <c r="F12" s="10"/>
      <c r="H12" s="117" t="s">
        <v>74</v>
      </c>
      <c r="I12" s="118"/>
      <c r="J12" s="118"/>
      <c r="K12" s="118"/>
      <c r="L12" s="118"/>
      <c r="M12" s="119"/>
    </row>
    <row r="13" spans="1:13">
      <c r="A13" s="3" t="s">
        <v>69</v>
      </c>
      <c r="B13" s="10">
        <v>100</v>
      </c>
      <c r="C13" s="10">
        <v>1</v>
      </c>
      <c r="D13" s="11">
        <f>$B$13/100</f>
        <v>1</v>
      </c>
      <c r="E13" s="10">
        <v>5</v>
      </c>
      <c r="F13" s="10"/>
      <c r="H13" s="120"/>
      <c r="I13" s="121"/>
      <c r="J13" s="121"/>
      <c r="K13" s="121"/>
      <c r="L13" s="121"/>
      <c r="M13" s="122"/>
    </row>
    <row r="14" spans="1:13">
      <c r="A14" s="3"/>
      <c r="B14" s="10"/>
      <c r="C14" s="10"/>
      <c r="D14" s="10"/>
      <c r="E14" s="10"/>
      <c r="F14" s="10"/>
    </row>
    <row r="15" spans="1:13">
      <c r="A15" s="3"/>
      <c r="B15" s="10"/>
      <c r="C15" s="10"/>
      <c r="D15" s="10"/>
      <c r="E15" s="10"/>
      <c r="F15" s="10"/>
    </row>
    <row r="16" spans="1:13">
      <c r="A16" s="3"/>
      <c r="B16" s="10"/>
      <c r="C16" s="10"/>
      <c r="D16" s="10"/>
      <c r="E16" s="10"/>
      <c r="F16" s="10"/>
    </row>
    <row r="17" spans="1:6">
      <c r="A17" s="3"/>
      <c r="B17" s="10"/>
      <c r="C17" s="10"/>
      <c r="D17" s="10"/>
      <c r="E17" s="10"/>
      <c r="F17" s="10"/>
    </row>
    <row r="18" spans="1:6">
      <c r="A18" s="3" t="s">
        <v>2</v>
      </c>
      <c r="B18" s="10"/>
      <c r="C18" s="10"/>
      <c r="D18" s="10"/>
      <c r="E18" s="10"/>
      <c r="F18" s="10"/>
    </row>
    <row r="19" spans="1:6" ht="14.25" thickBot="1">
      <c r="A19" s="4" t="s">
        <v>4</v>
      </c>
      <c r="B19" s="23"/>
      <c r="C19" s="23"/>
      <c r="D19" s="23"/>
      <c r="E19" s="23"/>
      <c r="F19" s="23"/>
    </row>
    <row r="20" spans="1:6" ht="14.25" thickBot="1">
      <c r="A20" s="20" t="s">
        <v>50</v>
      </c>
      <c r="B20" s="21" t="s">
        <v>11</v>
      </c>
      <c r="C20" s="21"/>
      <c r="D20" s="21" t="s">
        <v>56</v>
      </c>
      <c r="E20" s="21"/>
      <c r="F20" s="22"/>
    </row>
    <row r="21" spans="1:6">
      <c r="A21" s="5" t="s">
        <v>51</v>
      </c>
      <c r="B21" s="11">
        <f>B11</f>
        <v>100</v>
      </c>
      <c r="C21" s="11"/>
      <c r="D21" s="11">
        <f>$B$21/100</f>
        <v>1</v>
      </c>
      <c r="E21" s="11"/>
      <c r="F21" s="11"/>
    </row>
    <row r="22" spans="1:6">
      <c r="A22" s="3" t="s">
        <v>52</v>
      </c>
      <c r="B22" s="10">
        <f>B11</f>
        <v>100</v>
      </c>
      <c r="C22" s="11"/>
      <c r="D22" s="11">
        <f>$B$22/100</f>
        <v>1</v>
      </c>
      <c r="E22" s="10"/>
      <c r="F22" s="10"/>
    </row>
    <row r="23" spans="1:6">
      <c r="A23" s="3" t="s">
        <v>55</v>
      </c>
      <c r="B23" s="10">
        <f>B11</f>
        <v>100</v>
      </c>
      <c r="C23" s="11"/>
      <c r="D23" s="11">
        <f>$B$23/100</f>
        <v>1</v>
      </c>
      <c r="E23" s="10"/>
      <c r="F23" s="10"/>
    </row>
    <row r="24" spans="1:6">
      <c r="A24" s="3" t="s">
        <v>53</v>
      </c>
      <c r="B24" s="10">
        <f>B11</f>
        <v>100</v>
      </c>
      <c r="C24" s="11"/>
      <c r="D24" s="11">
        <f>$B$24/100</f>
        <v>1</v>
      </c>
      <c r="E24" s="10"/>
      <c r="F24" s="10"/>
    </row>
    <row r="25" spans="1:6">
      <c r="A25" s="3" t="s">
        <v>54</v>
      </c>
      <c r="B25" s="10">
        <f>B11</f>
        <v>100</v>
      </c>
      <c r="C25" s="11"/>
      <c r="D25" s="11">
        <f>$B$25/100</f>
        <v>1</v>
      </c>
      <c r="E25" s="10"/>
      <c r="F25" s="10"/>
    </row>
    <row r="26" spans="1:6">
      <c r="A26" s="3"/>
      <c r="B26" s="10"/>
      <c r="C26" s="10"/>
      <c r="D26" s="10"/>
      <c r="E26" s="10"/>
      <c r="F26" s="10"/>
    </row>
    <row r="27" spans="1:6">
      <c r="A27" s="3"/>
      <c r="B27" s="10"/>
      <c r="C27" s="10"/>
      <c r="D27" s="10"/>
      <c r="E27" s="10"/>
      <c r="F27" s="10"/>
    </row>
    <row r="28" spans="1:6">
      <c r="A28" s="3"/>
      <c r="B28" s="10"/>
      <c r="C28" s="10"/>
      <c r="D28" s="10"/>
      <c r="E28" s="10"/>
      <c r="F28" s="10"/>
    </row>
    <row r="29" spans="1:6" ht="14.25" customHeight="1" thickBot="1">
      <c r="A29" s="4"/>
      <c r="B29" s="23"/>
      <c r="C29" s="23"/>
      <c r="D29" s="23"/>
      <c r="E29" s="23"/>
      <c r="F29" s="23"/>
    </row>
    <row r="30" spans="1:6" ht="14.25" customHeight="1" thickBot="1">
      <c r="A30" s="20" t="s">
        <v>59</v>
      </c>
      <c r="B30" s="21" t="s">
        <v>60</v>
      </c>
      <c r="C30" s="21" t="s">
        <v>61</v>
      </c>
      <c r="D30" s="21" t="s">
        <v>62</v>
      </c>
      <c r="E30" s="21"/>
      <c r="F30" s="22"/>
    </row>
    <row r="31" spans="1:6">
      <c r="A31" s="5" t="s">
        <v>63</v>
      </c>
      <c r="B31" s="11">
        <v>15</v>
      </c>
      <c r="C31" s="11">
        <v>15</v>
      </c>
      <c r="D31" s="11">
        <v>20</v>
      </c>
      <c r="E31" s="11"/>
      <c r="F31" s="11"/>
    </row>
    <row r="32" spans="1:6">
      <c r="A32" s="5" t="s">
        <v>58</v>
      </c>
      <c r="B32" s="10">
        <v>40</v>
      </c>
      <c r="C32" s="10">
        <v>40</v>
      </c>
      <c r="D32" s="10">
        <v>40</v>
      </c>
      <c r="E32" s="10"/>
      <c r="F32" s="10"/>
    </row>
    <row r="33" spans="1:13">
      <c r="A33" s="3" t="s">
        <v>14</v>
      </c>
      <c r="B33" s="10">
        <v>2</v>
      </c>
      <c r="C33" s="10"/>
      <c r="D33" s="10"/>
      <c r="E33" s="10"/>
      <c r="F33" s="10"/>
      <c r="H33" s="117" t="s">
        <v>373</v>
      </c>
      <c r="I33" s="118"/>
      <c r="J33" s="118"/>
      <c r="K33" s="118"/>
      <c r="L33" s="118"/>
      <c r="M33" s="119"/>
    </row>
    <row r="34" spans="1:13">
      <c r="A34" s="3" t="s">
        <v>15</v>
      </c>
      <c r="B34" s="10"/>
      <c r="C34" s="10"/>
      <c r="D34" s="10"/>
      <c r="E34" s="10"/>
      <c r="F34" s="10"/>
      <c r="H34" s="120"/>
      <c r="I34" s="121"/>
      <c r="J34" s="121"/>
      <c r="K34" s="121"/>
      <c r="L34" s="121"/>
      <c r="M34" s="122"/>
    </row>
    <row r="35" spans="1:13">
      <c r="A35" s="3" t="s">
        <v>16</v>
      </c>
      <c r="B35" s="10">
        <v>2</v>
      </c>
      <c r="C35" s="10"/>
      <c r="D35" s="10"/>
      <c r="E35" s="10"/>
      <c r="F35" s="10"/>
    </row>
    <row r="36" spans="1:13">
      <c r="A36" s="3" t="s">
        <v>17</v>
      </c>
      <c r="B36" s="10">
        <v>3</v>
      </c>
      <c r="C36" s="10"/>
      <c r="D36" s="10"/>
      <c r="E36" s="10"/>
      <c r="F36" s="10"/>
    </row>
    <row r="37" spans="1:13">
      <c r="A37" s="3"/>
      <c r="B37" s="10"/>
      <c r="C37" s="10"/>
      <c r="D37" s="10"/>
      <c r="E37" s="10"/>
      <c r="F37" s="10"/>
    </row>
    <row r="38" spans="1:13">
      <c r="A38" s="3"/>
      <c r="B38" s="10"/>
      <c r="C38" s="10"/>
      <c r="D38" s="10"/>
      <c r="E38" s="10"/>
      <c r="F38" s="10"/>
    </row>
    <row r="39" spans="1:13" ht="14.25" thickBot="1">
      <c r="A39" s="4"/>
      <c r="B39" s="23"/>
      <c r="C39" s="23"/>
      <c r="D39" s="23"/>
      <c r="E39" s="23"/>
      <c r="F39" s="23"/>
    </row>
    <row r="40" spans="1:13" ht="14.25" thickBot="1">
      <c r="A40" s="20" t="s">
        <v>10</v>
      </c>
      <c r="B40" s="21" t="s">
        <v>11</v>
      </c>
      <c r="C40" s="21" t="s">
        <v>12</v>
      </c>
      <c r="D40" s="21"/>
      <c r="E40" s="21"/>
      <c r="F40" s="22"/>
    </row>
    <row r="41" spans="1:13">
      <c r="A41" s="1" t="s">
        <v>75</v>
      </c>
      <c r="B41" s="2">
        <v>100</v>
      </c>
      <c r="C41" s="2">
        <v>0</v>
      </c>
    </row>
    <row r="42" spans="1:13">
      <c r="A42" s="1" t="s">
        <v>76</v>
      </c>
      <c r="B42" s="2">
        <v>100</v>
      </c>
      <c r="C42" s="2">
        <v>0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원가</vt:lpstr>
      <vt:lpstr>총괄표</vt:lpstr>
      <vt:lpstr>내역서</vt:lpstr>
      <vt:lpstr>합산자재</vt:lpstr>
      <vt:lpstr>옵션</vt:lpstr>
      <vt:lpstr>내역서!Print_Area</vt:lpstr>
      <vt:lpstr>총괄표!Print_Area</vt:lpstr>
      <vt:lpstr>내역서!Print_Titles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2012-05-12T23:39:48Z</cp:lastPrinted>
  <dcterms:created xsi:type="dcterms:W3CDTF">2002-09-09T02:35:17Z</dcterms:created>
  <dcterms:modified xsi:type="dcterms:W3CDTF">2026-07-27T04:24:06Z</dcterms:modified>
</cp:coreProperties>
</file>