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정강호\기전시설정비\2026년\앞골용수지선 외 8개소 수문 보수공사(해평)\"/>
    </mc:Choice>
  </mc:AlternateContent>
  <xr:revisionPtr revIDLastSave="0" documentId="13_ncr:1_{FD576FEE-7FE3-4AE0-8BAF-38DB38BE1A02}" xr6:coauthVersionLast="47" xr6:coauthVersionMax="47" xr10:uidLastSave="{00000000-0000-0000-0000-000000000000}"/>
  <bookViews>
    <workbookView xWindow="28680" yWindow="-120" windowWidth="29040" windowHeight="15720" firstSheet="1" activeTab="2" xr2:uid="{00000000-000D-0000-FFFF-FFFF00000000}"/>
  </bookViews>
  <sheets>
    <sheet name="갑지" sheetId="64" r:id="rId1"/>
    <sheet name="개요" sheetId="44" r:id="rId2"/>
    <sheet name="기계총괄" sheetId="72" r:id="rId3"/>
    <sheet name="공사명세서" sheetId="87" r:id="rId4"/>
    <sheet name="재료산출서" sheetId="92" r:id="rId5"/>
    <sheet name="일위대가" sheetId="91" r:id="rId6"/>
    <sheet name="2026년 상반기 노임단가" sheetId="95" r:id="rId7"/>
    <sheet name="단가대비표" sheetId="93" r:id="rId8"/>
  </sheets>
  <definedNames>
    <definedName name="_1">#REF!</definedName>
    <definedName name="_10_3_0Criteria">#REF!</definedName>
    <definedName name="_11_3__Crite">#REF!</definedName>
    <definedName name="_12">#N/A</definedName>
    <definedName name="_12_3__Criteria">#REF!</definedName>
    <definedName name="_13" localSheetId="7">#REF!</definedName>
    <definedName name="_13">#N/A</definedName>
    <definedName name="_13a1234_">#REF!</definedName>
    <definedName name="_16a16385_">#REF!</definedName>
    <definedName name="_18G_0Extr">#REF!</definedName>
    <definedName name="_19G_0Extract">#REF!</definedName>
    <definedName name="_1a16385_">#REF!</definedName>
    <definedName name="_1월">#REF!</definedName>
    <definedName name="_2" localSheetId="7">#REF!</definedName>
    <definedName name="_2">#N/A</definedName>
    <definedName name="_2._날_개_벽">#REF!</definedName>
    <definedName name="_20G__Extr">#REF!</definedName>
    <definedName name="_21_3_0Crite" localSheetId="3">#REF!</definedName>
    <definedName name="_21G__Extract">#REF!</definedName>
    <definedName name="_22p1_">#REF!</definedName>
    <definedName name="_23_3_0Crite" localSheetId="5">#REF!</definedName>
    <definedName name="_23_3_0Crite" localSheetId="4">#REF!</definedName>
    <definedName name="_24_3_0Criteria" localSheetId="3">#REF!</definedName>
    <definedName name="_26_3_0Criteria" localSheetId="5">#REF!</definedName>
    <definedName name="_26_3_0Criteria" localSheetId="4">#REF!</definedName>
    <definedName name="_27_3__Crite" localSheetId="3">#REF!</definedName>
    <definedName name="_29_3__Crite" localSheetId="2">#REF!</definedName>
    <definedName name="_29단">#REF!</definedName>
    <definedName name="_2월">#REF!</definedName>
    <definedName name="_3">#REF!</definedName>
    <definedName name="_30_3__Crite" localSheetId="5">#REF!</definedName>
    <definedName name="_30_3__Crite" localSheetId="4">#REF!</definedName>
    <definedName name="_31_3__Criteria" localSheetId="3">#REF!</definedName>
    <definedName name="_33_3__Criteria" localSheetId="2">#REF!</definedName>
    <definedName name="_34_3__Criteria" localSheetId="5">#REF!</definedName>
    <definedName name="_34_3__Criteria" localSheetId="4">#REF!</definedName>
    <definedName name="_36a16385_" localSheetId="3">#REF!</definedName>
    <definedName name="_38a16385_" localSheetId="2">#REF!</definedName>
    <definedName name="_39a16385_" localSheetId="5">#REF!</definedName>
    <definedName name="_39a16385_" localSheetId="4">#REF!</definedName>
    <definedName name="_3월">#REF!</definedName>
    <definedName name="_4" localSheetId="3">#REF!</definedName>
    <definedName name="_4" localSheetId="2">#REF!</definedName>
    <definedName name="_4" localSheetId="5">#REF!</definedName>
    <definedName name="_4" localSheetId="4">#REF!</definedName>
    <definedName name="_4">#REF!</definedName>
    <definedName name="_40G_0Extr" localSheetId="3">#REF!</definedName>
    <definedName name="_42G_0Extr" localSheetId="5">#REF!</definedName>
    <definedName name="_42G_0Extr" localSheetId="4">#REF!</definedName>
    <definedName name="_43G_0Extract" localSheetId="3">#REF!</definedName>
    <definedName name="_45G_0Extract" localSheetId="5">#REF!</definedName>
    <definedName name="_45G_0Extract" localSheetId="4">#REF!</definedName>
    <definedName name="_46G__Extr" localSheetId="3">#REF!</definedName>
    <definedName name="_48G__Extr" localSheetId="5">#REF!</definedName>
    <definedName name="_48G__Extr" localSheetId="4">#REF!</definedName>
    <definedName name="_49G__Extract" localSheetId="3">#REF!</definedName>
    <definedName name="_4월">#REF!</definedName>
    <definedName name="_5" localSheetId="3">#REF!</definedName>
    <definedName name="_5" localSheetId="2">#REF!</definedName>
    <definedName name="_5" localSheetId="5">#REF!</definedName>
    <definedName name="_5" localSheetId="4">#REF!</definedName>
    <definedName name="_5">#REF!</definedName>
    <definedName name="_51G__Extract" localSheetId="5">#REF!</definedName>
    <definedName name="_51G__Extract" localSheetId="4">#REF!</definedName>
    <definedName name="_52p1_" localSheetId="5">#REF!</definedName>
    <definedName name="_52p1_" localSheetId="4">#REF!</definedName>
    <definedName name="_5월">#REF!</definedName>
    <definedName name="_6" localSheetId="3">#REF!</definedName>
    <definedName name="_6" localSheetId="2">#REF!</definedName>
    <definedName name="_6" localSheetId="5">#REF!</definedName>
    <definedName name="_6" localSheetId="4">#REF!</definedName>
    <definedName name="_6">#REF!</definedName>
    <definedName name="_6월">#REF!</definedName>
    <definedName name="_73단" localSheetId="5">#REF!</definedName>
    <definedName name="_73단" localSheetId="4">#REF!</definedName>
    <definedName name="_8" localSheetId="3">#REF!</definedName>
    <definedName name="_8" localSheetId="2">#REF!</definedName>
    <definedName name="_8" localSheetId="5">#REF!</definedName>
    <definedName name="_8" localSheetId="4">#REF!</definedName>
    <definedName name="_8">#REF!</definedName>
    <definedName name="_9" localSheetId="2">#REF!</definedName>
    <definedName name="_9" localSheetId="5">#REF!</definedName>
    <definedName name="_9" localSheetId="4">#REF!</definedName>
    <definedName name="_9">#REF!</definedName>
    <definedName name="_9_3_0Crite">#REF!</definedName>
    <definedName name="_A81620" localSheetId="3">#REF!</definedName>
    <definedName name="_A81620" localSheetId="5">#REF!</definedName>
    <definedName name="_A81620" localSheetId="4">#REF!</definedName>
    <definedName name="_aaa1" localSheetId="3">#REF!</definedName>
    <definedName name="_aaa1" localSheetId="5">#REF!</definedName>
    <definedName name="_aaa1" localSheetId="4">#REF!</definedName>
    <definedName name="_CON135">#REF!</definedName>
    <definedName name="_CON210">#REF!</definedName>
    <definedName name="_CON240">#REF!</definedName>
    <definedName name="_Dist_Values" localSheetId="3" hidden="1">#REF!</definedName>
    <definedName name="_Dist_Values" localSheetId="2" hidden="1">#REF!</definedName>
    <definedName name="_Dist_Values" localSheetId="5" hidden="1">#REF!</definedName>
    <definedName name="_Dist_Values" localSheetId="4" hidden="1">#REF!</definedName>
    <definedName name="_Dist_Values" hidden="1">#REF!</definedName>
    <definedName name="_ELL1">#REF!</definedName>
    <definedName name="_ELL2">#REF!</definedName>
    <definedName name="_Fill" localSheetId="1" hidden="1">#REF!</definedName>
    <definedName name="_Fill" localSheetId="2" hidden="1">#REF!</definedName>
    <definedName name="_Fill" localSheetId="5" hidden="1">#REF!</definedName>
    <definedName name="_Fill" localSheetId="4" hidden="1">#REF!</definedName>
    <definedName name="_Fill" hidden="1">#REF!</definedName>
    <definedName name="_xlnm._FilterDatabase" localSheetId="2" hidden="1">#REF!</definedName>
    <definedName name="_xlnm._FilterDatabase" localSheetId="5" hidden="1">#REF!</definedName>
    <definedName name="_xlnm._FilterDatabase" localSheetId="4" hidden="1">#REF!</definedName>
    <definedName name="_xlnm._FilterDatabase" hidden="1">#REF!</definedName>
    <definedName name="_H387432" localSheetId="5">#REF!</definedName>
    <definedName name="_H387432" localSheetId="4">#REF!</definedName>
    <definedName name="_H600000" localSheetId="5">#REF!</definedName>
    <definedName name="_H600000" localSheetId="4">#REF!</definedName>
    <definedName name="_H600000">#REF!</definedName>
    <definedName name="_HPP1" localSheetId="5">#REF!</definedName>
    <definedName name="_HPP1" localSheetId="4">#REF!</definedName>
    <definedName name="_HPP1">#REF!</definedName>
    <definedName name="_JOI13">#REF!</definedName>
    <definedName name="_Order1" hidden="1">255</definedName>
    <definedName name="_Order2" hidden="1">255</definedName>
    <definedName name="_Parse_In" localSheetId="1" hidden="1">#REF!</definedName>
    <definedName name="_Parse_In" localSheetId="3" hidden="1">#REF!</definedName>
    <definedName name="_Parse_In" localSheetId="2" hidden="1">#REF!</definedName>
    <definedName name="_Parse_In" localSheetId="5" hidden="1">#REF!</definedName>
    <definedName name="_Parse_In" localSheetId="4" hidden="1">#REF!</definedName>
    <definedName name="_Parse_In" hidden="1">#REF!</definedName>
    <definedName name="_PVC100" localSheetId="5">#REF!</definedName>
    <definedName name="_PVC100" localSheetId="4">#REF!</definedName>
    <definedName name="_PVC100">#REF!</definedName>
    <definedName name="_PVC125" localSheetId="5">#REF!</definedName>
    <definedName name="_PVC125" localSheetId="4">#REF!</definedName>
    <definedName name="_PVC125">#REF!</definedName>
    <definedName name="_PVC150" localSheetId="5">#REF!</definedName>
    <definedName name="_PVC150" localSheetId="4">#REF!</definedName>
    <definedName name="_PVC15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localSheetId="2" hidden="1">#REF!</definedName>
    <definedName name="_Sort" localSheetId="5" hidden="1">#REF!</definedName>
    <definedName name="_Sort" localSheetId="4" hidden="1">#REF!</definedName>
    <definedName name="_Sort" hidden="1">#REF!</definedName>
    <definedName name="_SS100000" localSheetId="5">#REF!</definedName>
    <definedName name="_SS100000" localSheetId="4">#REF!</definedName>
    <definedName name="_ST1">#REF!</definedName>
    <definedName name="\0" localSheetId="2">#REF!</definedName>
    <definedName name="\0" localSheetId="5">#REF!</definedName>
    <definedName name="\0" localSheetId="4">#REF!</definedName>
    <definedName name="\0">#REF!</definedName>
    <definedName name="\a" localSheetId="2">#REF!</definedName>
    <definedName name="\a" localSheetId="5">#REF!</definedName>
    <definedName name="\a" localSheetId="4">#REF!</definedName>
    <definedName name="\a">#REF!</definedName>
    <definedName name="\b" localSheetId="1">#REF!</definedName>
    <definedName name="\b" localSheetId="2">#REF!</definedName>
    <definedName name="\b" localSheetId="5">#REF!</definedName>
    <definedName name="\b" localSheetId="4">#REF!</definedName>
    <definedName name="\c" localSheetId="1">#N/A</definedName>
    <definedName name="\c" localSheetId="2">#N/A</definedName>
    <definedName name="\c" localSheetId="5">#REF!</definedName>
    <definedName name="\c" localSheetId="4">#REF!</definedName>
    <definedName name="\d" localSheetId="1">#N/A</definedName>
    <definedName name="\d" localSheetId="2">#N/A</definedName>
    <definedName name="\d" localSheetId="5">#REF!</definedName>
    <definedName name="\d" localSheetId="4">#REF!</definedName>
    <definedName name="\e">#N/A</definedName>
    <definedName name="\f" localSheetId="3">#REF!</definedName>
    <definedName name="\f" localSheetId="2">#REF!</definedName>
    <definedName name="\f" localSheetId="5">#REF!</definedName>
    <definedName name="\f" localSheetId="4">#REF!</definedName>
    <definedName name="\g" localSheetId="3">#REF!</definedName>
    <definedName name="\g" localSheetId="2">#REF!</definedName>
    <definedName name="\g" localSheetId="5">#REF!</definedName>
    <definedName name="\g" localSheetId="4">#REF!</definedName>
    <definedName name="\i">#N/A</definedName>
    <definedName name="\j">#N/A</definedName>
    <definedName name="\k" localSheetId="3">#REF!</definedName>
    <definedName name="\k" localSheetId="5">#REF!</definedName>
    <definedName name="\k" localSheetId="4">#REF!</definedName>
    <definedName name="\k">#REF!</definedName>
    <definedName name="\l">#N/A</definedName>
    <definedName name="\m" localSheetId="3">#REF!</definedName>
    <definedName name="\m" localSheetId="2">#N/A</definedName>
    <definedName name="\m" localSheetId="5">#REF!</definedName>
    <definedName name="\m" localSheetId="4">#REF!</definedName>
    <definedName name="\m">#N/A</definedName>
    <definedName name="\n">#N/A</definedName>
    <definedName name="\o" localSheetId="3">#REF!</definedName>
    <definedName name="\o" localSheetId="2">#N/A</definedName>
    <definedName name="\o" localSheetId="5">#REF!</definedName>
    <definedName name="\o" localSheetId="4">#REF!</definedName>
    <definedName name="\o">#REF!</definedName>
    <definedName name="\p" localSheetId="3">#REF!</definedName>
    <definedName name="\p" localSheetId="2">#REF!</definedName>
    <definedName name="\p" localSheetId="5">#REF!</definedName>
    <definedName name="\p" localSheetId="4">#REF!</definedName>
    <definedName name="\p">#REF!</definedName>
    <definedName name="\q" localSheetId="3">#REF!</definedName>
    <definedName name="\q" localSheetId="2">#REF!</definedName>
    <definedName name="\q" localSheetId="5">#REF!</definedName>
    <definedName name="\q" localSheetId="4">#REF!</definedName>
    <definedName name="\r" localSheetId="3">#REF!</definedName>
    <definedName name="\r" localSheetId="2">#REF!</definedName>
    <definedName name="\r" localSheetId="5">#REF!</definedName>
    <definedName name="\r" localSheetId="4">#REF!</definedName>
    <definedName name="\r">#REF!</definedName>
    <definedName name="\s" localSheetId="3">#REF!</definedName>
    <definedName name="\s" localSheetId="2">#REF!</definedName>
    <definedName name="\s" localSheetId="5">#REF!</definedName>
    <definedName name="\s" localSheetId="4">#REF!</definedName>
    <definedName name="\t" localSheetId="3">#REF!</definedName>
    <definedName name="\t" localSheetId="2">#REF!</definedName>
    <definedName name="\t" localSheetId="5">#REF!</definedName>
    <definedName name="\t" localSheetId="4">#REF!</definedName>
    <definedName name="\t">#REF!</definedName>
    <definedName name="\u">#N/A</definedName>
    <definedName name="\w" localSheetId="3">#REF!</definedName>
    <definedName name="\w" localSheetId="5">#REF!</definedName>
    <definedName name="\w" localSheetId="4">#REF!</definedName>
    <definedName name="\x" localSheetId="2">#N/A</definedName>
    <definedName name="\x">#REF!</definedName>
    <definedName name="\y">#N/A</definedName>
    <definedName name="\z" localSheetId="1">#REF!</definedName>
    <definedName name="\z" localSheetId="2">#REF!</definedName>
    <definedName name="\z" localSheetId="5">#REF!</definedName>
    <definedName name="\z" localSheetId="4">#REF!</definedName>
    <definedName name="\z">#REF!</definedName>
    <definedName name="▣1.다단펌프설치" localSheetId="2">#REF!</definedName>
    <definedName name="▣1.다단펌프설치" localSheetId="5">#REF!</definedName>
    <definedName name="▣1.다단펌프설치" localSheetId="4">#REF!</definedName>
    <definedName name="▣1.다단펌프설치">#REF!</definedName>
    <definedName name="▣1.펌프보수" localSheetId="5">#REF!</definedName>
    <definedName name="▣1.펌프보수" localSheetId="4">#REF!</definedName>
    <definedName name="▣1.펌프설치" localSheetId="2">#REF!</definedName>
    <definedName name="▣1.펌프설치" localSheetId="5">#REF!</definedName>
    <definedName name="▣1.펌프설치" localSheetId="4">#REF!</definedName>
    <definedName name="▣1.펌프설치">#REF!</definedName>
    <definedName name="▣2.감속기설치" localSheetId="2">#REF!</definedName>
    <definedName name="▣2.감속기설치" localSheetId="5">#REF!</definedName>
    <definedName name="▣2.감속기설치" localSheetId="4">#REF!</definedName>
    <definedName name="▣2.감속기설치">#REF!</definedName>
    <definedName name="▣3.천정주행기중기설치" localSheetId="2">#REF!</definedName>
    <definedName name="▣3.천정주행기중기설치" localSheetId="5">#REF!</definedName>
    <definedName name="▣3.천정주행기중기설치" localSheetId="4">#REF!</definedName>
    <definedName name="▣3.천정주행기중기설치">#REF!</definedName>
    <definedName name="▣공기냉각기설치" localSheetId="5">#REF!</definedName>
    <definedName name="▣공기냉각기설치" localSheetId="4">#REF!</definedName>
    <definedName name="▣단수천공분기점" localSheetId="5">#REF!</definedName>
    <definedName name="▣단수천공분기점" localSheetId="4">#REF!</definedName>
    <definedName name="A" localSheetId="2">#REF!</definedName>
    <definedName name="A" localSheetId="5">#REF!</definedName>
    <definedName name="A" localSheetId="4">#REF!</definedName>
    <definedName name="A">#REF!</definedName>
    <definedName name="AA" localSheetId="1">#N/A</definedName>
    <definedName name="aa" localSheetId="2" hidden="1">#REF!</definedName>
    <definedName name="aa" localSheetId="5">#REF!</definedName>
    <definedName name="aa" localSheetId="4">#REF!</definedName>
    <definedName name="aaa" hidden="1">#REF!</definedName>
    <definedName name="aaaa">[0]!aaaa</definedName>
    <definedName name="aaaa10" localSheetId="3">#REF!</definedName>
    <definedName name="aaaa10" localSheetId="5">#REF!</definedName>
    <definedName name="aaaa10" localSheetId="4">#REF!</definedName>
    <definedName name="AAWEFFAF" localSheetId="2">#REF!</definedName>
    <definedName name="AAWEFFAF" localSheetId="5">#REF!</definedName>
    <definedName name="AAWEFFAF" localSheetId="4">#REF!</definedName>
    <definedName name="AAWEFFAF">#REF!</definedName>
    <definedName name="AAWER" localSheetId="2">#REF!</definedName>
    <definedName name="AAWER" localSheetId="5">#REF!</definedName>
    <definedName name="AAWER" localSheetId="4">#REF!</definedName>
    <definedName name="AAWER">#REF!</definedName>
    <definedName name="AB" localSheetId="2">#REF!</definedName>
    <definedName name="ab">#REF!</definedName>
    <definedName name="ABC" localSheetId="2">#REF!</definedName>
    <definedName name="ABC" localSheetId="5">#REF!</definedName>
    <definedName name="ABC" localSheetId="4">#REF!</definedName>
    <definedName name="ABC">#REF!</definedName>
    <definedName name="Access_Button" hidden="1">"제당토적_제당토적_List"</definedName>
    <definedName name="AccessDatabase" hidden="1">"C:\USER\NKD\제당토적.mdb"</definedName>
    <definedName name="ACX" localSheetId="2" hidden="1">#REF!</definedName>
    <definedName name="ACX" localSheetId="5" hidden="1">#REF!</definedName>
    <definedName name="ACX" localSheetId="4" hidden="1">#REF!</definedName>
    <definedName name="ACX" hidden="1">#REF!</definedName>
    <definedName name="AF" localSheetId="2">#REF!</definedName>
    <definedName name="AF" localSheetId="5">#REF!</definedName>
    <definedName name="AF" localSheetId="4">#REF!</definedName>
    <definedName name="AF">#REF!</definedName>
    <definedName name="AFAAFDFAS" localSheetId="2">#REF!</definedName>
    <definedName name="AFAAFDFAS" localSheetId="5">#REF!</definedName>
    <definedName name="AFAAFDFAS" localSheetId="4">#REF!</definedName>
    <definedName name="AFAAFDFAS">#REF!</definedName>
    <definedName name="AFAEFAAEF" localSheetId="2">#REF!</definedName>
    <definedName name="AFAEFAAEF" localSheetId="5">#REF!</definedName>
    <definedName name="AFAEFAAEF" localSheetId="4">#REF!</definedName>
    <definedName name="AFAEFAAEF">#REF!</definedName>
    <definedName name="AFAWEF" localSheetId="2">#REF!</definedName>
    <definedName name="AFAWEF" localSheetId="5">#REF!</definedName>
    <definedName name="AFAWEF" localSheetId="4">#REF!</definedName>
    <definedName name="AFAWEF">#REF!</definedName>
    <definedName name="AFFAAFAWEF" localSheetId="2">#REF!</definedName>
    <definedName name="AFFAAFAWEF" localSheetId="5">#REF!</definedName>
    <definedName name="AFFAAFAWEF" localSheetId="4">#REF!</definedName>
    <definedName name="AFFAAFAWEF">#REF!</definedName>
    <definedName name="AFFAFF" localSheetId="2">#REF!</definedName>
    <definedName name="AFFAFF" localSheetId="5">#REF!</definedName>
    <definedName name="AFFAFF" localSheetId="4">#REF!</definedName>
    <definedName name="AFFAFF">#REF!</definedName>
    <definedName name="afsdaf">#REF!</definedName>
    <definedName name="AFWEF" localSheetId="2">#REF!</definedName>
    <definedName name="AFWEF" localSheetId="5">#REF!</definedName>
    <definedName name="AFWEF" localSheetId="4">#REF!</definedName>
    <definedName name="AFWEF">#REF!</definedName>
    <definedName name="AGFAF" localSheetId="2">#REF!</definedName>
    <definedName name="AGFAF" localSheetId="5">#REF!</definedName>
    <definedName name="AGFAF" localSheetId="4">#REF!</definedName>
    <definedName name="AGFAF">#REF!</definedName>
    <definedName name="AGRAWGR" localSheetId="2">#REF!</definedName>
    <definedName name="AGRAWGR" localSheetId="5">#REF!</definedName>
    <definedName name="AGRAWGR" localSheetId="4">#REF!</definedName>
    <definedName name="AGRAWGR">#REF!</definedName>
    <definedName name="AGRGRGREF" localSheetId="2">#REF!</definedName>
    <definedName name="AGRGRGREF" localSheetId="5">#REF!</definedName>
    <definedName name="AGRGRGREF" localSheetId="4">#REF!</definedName>
    <definedName name="AGRGRGREF">#REF!</definedName>
    <definedName name="ALSLDFㅁ일ㄴ" localSheetId="5">#REF!</definedName>
    <definedName name="ALSLDFㅁ일ㄴ" localSheetId="4">#REF!</definedName>
    <definedName name="ALSLDFㅁ일ㄴ">#REF!</definedName>
    <definedName name="alslsdkjfjs" localSheetId="2" hidden="1">#REF!</definedName>
    <definedName name="alslsdkjfjs" localSheetId="5" hidden="1">#REF!</definedName>
    <definedName name="alslsdkjfjs" localSheetId="4" hidden="1">#REF!</definedName>
    <definedName name="alslsdkjfjs" hidden="1">#REF!</definedName>
    <definedName name="anscount" hidden="1">1</definedName>
    <definedName name="ARGTAGR" localSheetId="2">#REF!</definedName>
    <definedName name="ARGTAGR" localSheetId="5">#REF!</definedName>
    <definedName name="ARGTAGR" localSheetId="4">#REF!</definedName>
    <definedName name="ARGTAGR">#REF!</definedName>
    <definedName name="ARGWERG" localSheetId="2">#REF!</definedName>
    <definedName name="ARGWERG" localSheetId="5">#REF!</definedName>
    <definedName name="ARGWERG" localSheetId="4">#REF!</definedName>
    <definedName name="ARGWERG">#REF!</definedName>
    <definedName name="AS" localSheetId="5">#REF!</definedName>
    <definedName name="AS" localSheetId="4">#REF!</definedName>
    <definedName name="as">#REF!</definedName>
    <definedName name="ASB">#REF!</definedName>
    <definedName name="ASCON">#REF!</definedName>
    <definedName name="ASD" localSheetId="2">#REF!</definedName>
    <definedName name="ASD" localSheetId="5">#REF!</definedName>
    <definedName name="ASD" localSheetId="4">#REF!</definedName>
    <definedName name="ASD">#REF!</definedName>
    <definedName name="asdf" localSheetId="5">#REF!</definedName>
    <definedName name="asdf" localSheetId="4">#REF!</definedName>
    <definedName name="asdf">#REF!</definedName>
    <definedName name="ASDFAS" localSheetId="5">#REF!</definedName>
    <definedName name="ASDFAS" localSheetId="4">#REF!</definedName>
    <definedName name="ASDFAS">#REF!</definedName>
    <definedName name="ASDFASDFASDF" localSheetId="2">#REF!</definedName>
    <definedName name="ASDFASDFASDF" localSheetId="5">#REF!</definedName>
    <definedName name="ASDFASDFASDF" localSheetId="4">#REF!</definedName>
    <definedName name="ASDFASDFASDF">#REF!</definedName>
    <definedName name="ASDFASDFC" localSheetId="2">#REF!</definedName>
    <definedName name="ASDFASDFC" localSheetId="5">#REF!</definedName>
    <definedName name="ASDFASDFC" localSheetId="4">#REF!</definedName>
    <definedName name="ASDFASDFC">#REF!</definedName>
    <definedName name="ASDKLVJCKLVA" localSheetId="5">#REF!</definedName>
    <definedName name="ASDKLVJCKLVA" localSheetId="4">#REF!</definedName>
    <definedName name="ASDKLVJCKLVA">#REF!</definedName>
    <definedName name="ASDVASDF" localSheetId="2">#REF!</definedName>
    <definedName name="ASDVASDF" localSheetId="5">#REF!</definedName>
    <definedName name="ASDVASDF" localSheetId="4">#REF!</definedName>
    <definedName name="ASDVASDF">#REF!</definedName>
    <definedName name="asfl">#REF!</definedName>
    <definedName name="ASL">#REF!</definedName>
    <definedName name="ASP">#REF!</definedName>
    <definedName name="AST">#REF!</definedName>
    <definedName name="AV" localSheetId="2">#REF!</definedName>
    <definedName name="AV" localSheetId="5">#REF!</definedName>
    <definedName name="AV" localSheetId="4">#REF!</definedName>
    <definedName name="AV">#REF!</definedName>
    <definedName name="AVGWEF" localSheetId="2">#REF!</definedName>
    <definedName name="AVGWEF" localSheetId="5">#REF!</definedName>
    <definedName name="AVGWEF" localSheetId="4">#REF!</definedName>
    <definedName name="AVGWEF">#REF!</definedName>
    <definedName name="awefawe" localSheetId="2">#REF!</definedName>
    <definedName name="awefawe" localSheetId="5">#REF!</definedName>
    <definedName name="awefawe" localSheetId="4">#REF!</definedName>
    <definedName name="awefawe">#REF!</definedName>
    <definedName name="AWEFEW" localSheetId="2">#REF!</definedName>
    <definedName name="AWEFEW" localSheetId="5">#REF!</definedName>
    <definedName name="AWEFEW" localSheetId="4">#REF!</definedName>
    <definedName name="AWEFEW">#REF!</definedName>
    <definedName name="AWEFTAWEFR" localSheetId="2">#REF!</definedName>
    <definedName name="AWEFTAWEFR" localSheetId="5">#REF!</definedName>
    <definedName name="AWEFTAWEFR" localSheetId="4">#REF!</definedName>
    <definedName name="AWEFTAWEFR">#REF!</definedName>
    <definedName name="AWEGAGER" localSheetId="2">#REF!</definedName>
    <definedName name="AWEGAGER" localSheetId="5">#REF!</definedName>
    <definedName name="AWEGAGER" localSheetId="4">#REF!</definedName>
    <definedName name="AWEGAGER">#REF!</definedName>
    <definedName name="AWEGAWEF" localSheetId="2">#REF!</definedName>
    <definedName name="AWEGAWEF" localSheetId="5">#REF!</definedName>
    <definedName name="AWEGAWEF" localSheetId="4">#REF!</definedName>
    <definedName name="AWEGAWEF">#REF!</definedName>
    <definedName name="AWEGAWEG" localSheetId="2" hidden="1">#REF!</definedName>
    <definedName name="AWEGAWEG" localSheetId="5" hidden="1">#REF!</definedName>
    <definedName name="AWEGAWEG" localSheetId="4" hidden="1">#REF!</definedName>
    <definedName name="AWEGAWEG" hidden="1">#REF!</definedName>
    <definedName name="awegfawefaw" localSheetId="2">#REF!</definedName>
    <definedName name="awegfawefaw" localSheetId="5">#REF!</definedName>
    <definedName name="awegfawefaw" localSheetId="4">#REF!</definedName>
    <definedName name="awegfawefaw">#REF!</definedName>
    <definedName name="AWEGFAWGA" localSheetId="2">#REF!</definedName>
    <definedName name="AWEGFAWGA" localSheetId="5">#REF!</definedName>
    <definedName name="AWEGFAWGA" localSheetId="4">#REF!</definedName>
    <definedName name="AWEGFAWGA">#REF!</definedName>
    <definedName name="awerfawef" localSheetId="2">#REF!</definedName>
    <definedName name="awerfawef" localSheetId="5">#REF!</definedName>
    <definedName name="awerfawef" localSheetId="4">#REF!</definedName>
    <definedName name="awerfawef">#REF!</definedName>
    <definedName name="AWERGAG" localSheetId="2">#REF!</definedName>
    <definedName name="AWERGAG" localSheetId="5">#REF!</definedName>
    <definedName name="AWERGAG" localSheetId="4">#REF!</definedName>
    <definedName name="AWERGAG">#REF!</definedName>
    <definedName name="AWERTIAWEFASDJV" localSheetId="5">#REF!</definedName>
    <definedName name="AWERTIAWEFASDJV" localSheetId="4">#REF!</definedName>
    <definedName name="AWERTIAWEFASDJV">#REF!</definedName>
    <definedName name="AWFEAGEARG" localSheetId="2">#REF!</definedName>
    <definedName name="AWFEAGEARG" localSheetId="5">#REF!</definedName>
    <definedName name="AWFEAGEARG" localSheetId="4">#REF!</definedName>
    <definedName name="AWFEAGEARG">#REF!</definedName>
    <definedName name="AWFEAWFAEFW" localSheetId="2">#REF!</definedName>
    <definedName name="AWFEAWFAEFW" localSheetId="5">#REF!</definedName>
    <definedName name="AWFEAWFAEFW" localSheetId="4">#REF!</definedName>
    <definedName name="AWFEAWFAEFW">#REF!</definedName>
    <definedName name="AWG" localSheetId="2" hidden="1">#REF!</definedName>
    <definedName name="AWG" localSheetId="5" hidden="1">#REF!</definedName>
    <definedName name="AWG" localSheetId="4" hidden="1">#REF!</definedName>
    <definedName name="AWG" hidden="1">#REF!</definedName>
    <definedName name="AWGARWG" localSheetId="2">#REF!</definedName>
    <definedName name="AWGARWG" localSheetId="5">#REF!</definedName>
    <definedName name="AWGARWG" localSheetId="4">#REF!</definedName>
    <definedName name="AWGARWG">#REF!</definedName>
    <definedName name="AWGAW" localSheetId="2">#REF!</definedName>
    <definedName name="AWGAW" localSheetId="5">#REF!</definedName>
    <definedName name="AWGAW" localSheetId="4">#REF!</definedName>
    <definedName name="AWGAW">#REF!</definedName>
    <definedName name="AWGAWEFA" localSheetId="2">#REF!</definedName>
    <definedName name="AWGAWEFA" localSheetId="5">#REF!</definedName>
    <definedName name="AWGAWEFA" localSheetId="4">#REF!</definedName>
    <definedName name="AWGAWEFA">#REF!</definedName>
    <definedName name="AWGAWG" localSheetId="2">#REF!</definedName>
    <definedName name="AWGAWG" localSheetId="5">#REF!</definedName>
    <definedName name="AWGAWG" localSheetId="4">#REF!</definedName>
    <definedName name="AWGAWG">#REF!</definedName>
    <definedName name="AWGHAERG" localSheetId="2">#REF!</definedName>
    <definedName name="AWGHAERG" localSheetId="5">#REF!</definedName>
    <definedName name="AWGHAERG" localSheetId="4">#REF!</definedName>
    <definedName name="AWGHAERG">#REF!</definedName>
    <definedName name="AWGR" localSheetId="2">#REF!</definedName>
    <definedName name="AWGR" localSheetId="5">#REF!</definedName>
    <definedName name="AWGR" localSheetId="4">#REF!</definedName>
    <definedName name="AWGR">#REF!</definedName>
    <definedName name="AWGRA" localSheetId="2" hidden="1">#REF!</definedName>
    <definedName name="AWGRA" localSheetId="5" hidden="1">#REF!</definedName>
    <definedName name="AWGRA" localSheetId="4" hidden="1">#REF!</definedName>
    <definedName name="AWGRA" hidden="1">#REF!</definedName>
    <definedName name="AWGRAER" localSheetId="2">#REF!</definedName>
    <definedName name="AWGRAER" localSheetId="5">#REF!</definedName>
    <definedName name="AWGRAER" localSheetId="4">#REF!</definedName>
    <definedName name="AWGRAER">#REF!</definedName>
    <definedName name="AWGRAW" localSheetId="2">#REF!</definedName>
    <definedName name="AWGRAW" localSheetId="5">#REF!</definedName>
    <definedName name="AWGRAW" localSheetId="4">#REF!</definedName>
    <definedName name="AWGRAW">#REF!</definedName>
    <definedName name="AWGRAWERGF" localSheetId="2">#REF!</definedName>
    <definedName name="AWGRAWERGF" localSheetId="5">#REF!</definedName>
    <definedName name="AWGRAWERGF" localSheetId="4">#REF!</definedName>
    <definedName name="AWGRAWERGF">#REF!</definedName>
    <definedName name="AWGRAWRA" localSheetId="2">#REF!</definedName>
    <definedName name="AWGRAWRA" localSheetId="5">#REF!</definedName>
    <definedName name="AWGRAWRA" localSheetId="4">#REF!</definedName>
    <definedName name="AWGRAWRA">#REF!</definedName>
    <definedName name="AWGRRAWGT" localSheetId="2">#REF!</definedName>
    <definedName name="AWGRRAWGT" localSheetId="5">#REF!</definedName>
    <definedName name="AWGRRAWGT" localSheetId="4">#REF!</definedName>
    <definedName name="AWGRRAWGT">#REF!</definedName>
    <definedName name="AWGRWGAW" localSheetId="2" hidden="1">#REF!</definedName>
    <definedName name="AWGRWGAW" localSheetId="5" hidden="1">#REF!</definedName>
    <definedName name="AWGRWGAW" localSheetId="4" hidden="1">#REF!</definedName>
    <definedName name="AWGRWGAW" hidden="1">#REF!</definedName>
    <definedName name="AWGWA4G" localSheetId="2">#REF!</definedName>
    <definedName name="AWGWA4G" localSheetId="5">#REF!</definedName>
    <definedName name="AWGWA4G" localSheetId="4">#REF!</definedName>
    <definedName name="AWGWA4G">#REF!</definedName>
    <definedName name="AWGWEG" localSheetId="2">#REF!</definedName>
    <definedName name="AWGWEG" localSheetId="5">#REF!</definedName>
    <definedName name="AWGWEG" localSheetId="4">#REF!</definedName>
    <definedName name="AWGWEG">#REF!</definedName>
    <definedName name="AWGWGAWE" localSheetId="2">#REF!</definedName>
    <definedName name="AWGWGAWE" localSheetId="5">#REF!</definedName>
    <definedName name="AWGWGAWE" localSheetId="4">#REF!</definedName>
    <definedName name="AWGWGAWE">#REF!</definedName>
    <definedName name="B" localSheetId="1">#REF!</definedName>
    <definedName name="B" localSheetId="2">#REF!</definedName>
    <definedName name="B" localSheetId="5">#REF!</definedName>
    <definedName name="B" localSheetId="4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B">#REF!</definedName>
    <definedName name="B2B">#REF!</definedName>
    <definedName name="B3B">#REF!</definedName>
    <definedName name="B4B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G">#N/A</definedName>
    <definedName name="BGNFH" localSheetId="2">#REF!</definedName>
    <definedName name="BGNFH" localSheetId="5">#REF!</definedName>
    <definedName name="BGNFH" localSheetId="4">#REF!</definedName>
    <definedName name="BGNFH">#REF!</definedName>
    <definedName name="BHB">#REF!</definedName>
    <definedName name="BL">#N/A</definedName>
    <definedName name="BLO">#N/A</definedName>
    <definedName name="BLOCK">#REF!</definedName>
    <definedName name="BLT">#N/A</definedName>
    <definedName name="BOM_OF_ECP" localSheetId="5">#REF!</definedName>
    <definedName name="BOM_OF_ECP" localSheetId="4">#REF!</definedName>
    <definedName name="BOM_OF_ECP">#REF!</definedName>
    <definedName name="BTP" localSheetId="5">#REF!</definedName>
    <definedName name="BTP" localSheetId="4">#REF!</definedName>
    <definedName name="BTP">#REF!</definedName>
    <definedName name="BV" localSheetId="1">#REF!</definedName>
    <definedName name="BV" localSheetId="2">#REF!</definedName>
    <definedName name="BV" localSheetId="5">#REF!</definedName>
    <definedName name="BV" localSheetId="4">#REF!</definedName>
    <definedName name="BV">#REF!</definedName>
    <definedName name="C_" localSheetId="7">#REF!</definedName>
    <definedName name="C_">#N/A</definedName>
    <definedName name="cd">#REF!</definedName>
    <definedName name="CGP">#REF!</definedName>
    <definedName name="CH">#REF!</definedName>
    <definedName name="chdrhkf" localSheetId="3">{"Book1","2000도승인 기계.xls"}</definedName>
    <definedName name="chdrhkf" localSheetId="2">{"Book1","2000도승인 기계.xls"}</definedName>
    <definedName name="CHECKVALVE25" localSheetId="5">#REF!</definedName>
    <definedName name="CHECKVALVE25" localSheetId="4">#REF!</definedName>
    <definedName name="CHECKVALVE25">#REF!</definedName>
    <definedName name="CHECKVALVE32" localSheetId="5">#REF!</definedName>
    <definedName name="CHECKVALVE32" localSheetId="4">#REF!</definedName>
    <definedName name="CHECKVALVE32">#REF!</definedName>
    <definedName name="CHR">#REF!</definedName>
    <definedName name="CHS">#REF!</definedName>
    <definedName name="code" localSheetId="2">#REF!</definedName>
    <definedName name="code" localSheetId="5">#REF!</definedName>
    <definedName name="code" localSheetId="4">#REF!</definedName>
    <definedName name="code">#REF!</definedName>
    <definedName name="COLUMN_A">#REF!</definedName>
    <definedName name="CON">#REF!</definedName>
    <definedName name="COPING_W">#REF!</definedName>
    <definedName name="CR" localSheetId="1">#REF!</definedName>
    <definedName name="CR" localSheetId="2">#REF!</definedName>
    <definedName name="CR" localSheetId="5">#REF!</definedName>
    <definedName name="CR" localSheetId="4">#REF!</definedName>
    <definedName name="CR">#REF!</definedName>
    <definedName name="_xlnm.Criteria" localSheetId="1">#REF!</definedName>
    <definedName name="_xlnm.Criteria" localSheetId="2">#REF!</definedName>
    <definedName name="_xlnm.Criteria" localSheetId="5">#REF!</definedName>
    <definedName name="_xlnm.Criteria" localSheetId="4">#REF!</definedName>
    <definedName name="_xlnm.Criteria">#REF!</definedName>
    <definedName name="Criteria_MI" localSheetId="1">#REF!</definedName>
    <definedName name="Criteria_MI" localSheetId="2">#REF!</definedName>
    <definedName name="Criteria_MI">#REF!</definedName>
    <definedName name="CSD" localSheetId="5">#REF!</definedName>
    <definedName name="CSD" localSheetId="4">#REF!</definedName>
    <definedName name="CSD">#REF!</definedName>
    <definedName name="CSF" localSheetId="5">#REF!</definedName>
    <definedName name="CSF" localSheetId="4">#REF!</definedName>
    <definedName name="CSF">#REF!</definedName>
    <definedName name="D" localSheetId="2">#REF!</definedName>
    <definedName name="D" localSheetId="5">#REF!</definedName>
    <definedName name="D" localSheetId="4">#REF!</definedName>
    <definedName name="D">#REF!</definedName>
    <definedName name="D.1">#REF!</definedName>
    <definedName name="D.2">#REF!</definedName>
    <definedName name="DAN" localSheetId="3">#REF!</definedName>
    <definedName name="DAN" localSheetId="5">#REF!</definedName>
    <definedName name="DAN" localSheetId="4">#REF!</definedName>
    <definedName name="DANGA" localSheetId="2">#REF!,#REF!</definedName>
    <definedName name="DANGA" localSheetId="5">#REF!,#REF!</definedName>
    <definedName name="DANGA" localSheetId="4">#REF!,#REF!</definedName>
    <definedName name="danga">#N/A</definedName>
    <definedName name="danga2" localSheetId="5">#REF!,#REF!</definedName>
    <definedName name="danga2" localSheetId="4">#REF!,#REF!</definedName>
    <definedName name="DATA" localSheetId="1">#N/A</definedName>
    <definedName name="DATA" localSheetId="2">#N/A</definedName>
    <definedName name="data" localSheetId="5">#REF!</definedName>
    <definedName name="data" localSheetId="4">#REF!</definedName>
    <definedName name="DATA">#N/A</definedName>
    <definedName name="_xlnm.Database" localSheetId="2">#REF!</definedName>
    <definedName name="_xlnm.Database" localSheetId="5">#REF!</definedName>
    <definedName name="_xlnm.Database" localSheetId="4">#REF!</definedName>
    <definedName name="_xlnm.Database">#REF!</definedName>
    <definedName name="Database_MI" localSheetId="1">#REF!</definedName>
    <definedName name="Database_MI" localSheetId="3">#REF!</definedName>
    <definedName name="Database_MI" localSheetId="2">#REF!</definedName>
    <definedName name="Database_MI" localSheetId="5">#REF!</definedName>
    <definedName name="Database_MI" localSheetId="4">#REF!</definedName>
    <definedName name="Database_MI">#REF!</definedName>
    <definedName name="DDD" localSheetId="3">BlankMacro1</definedName>
    <definedName name="DDD" localSheetId="5">BlankMacro1</definedName>
    <definedName name="DDD" localSheetId="4">BlankMacro1</definedName>
    <definedName name="ddd">#REF!</definedName>
    <definedName name="dddd" hidden="1">{#N/A,#N/A,FALSE,"포장단가"}</definedName>
    <definedName name="ddds">#REF!</definedName>
    <definedName name="DDS" localSheetId="3">BlankMacro1</definedName>
    <definedName name="DDS" localSheetId="5">BlankMacro1</definedName>
    <definedName name="DDS" localSheetId="4">BlankMacro1</definedName>
    <definedName name="DDW" localSheetId="3">BlankMacro1</definedName>
    <definedName name="DDW" localSheetId="5">BlankMacro1</definedName>
    <definedName name="DDW" localSheetId="4">BlankMacro1</definedName>
    <definedName name="DEA">#REF!</definedName>
    <definedName name="DEL" localSheetId="3">#REF!</definedName>
    <definedName name="DEL" localSheetId="5">#REF!</definedName>
    <definedName name="DEL" localSheetId="4">#REF!</definedName>
    <definedName name="DEL">#REF!</definedName>
    <definedName name="dfasdcascasd" localSheetId="5">#REF!</definedName>
    <definedName name="dfasdcascasd" localSheetId="4">#REF!</definedName>
    <definedName name="dfasdcascasd">#REF!</definedName>
    <definedName name="DFASDF" localSheetId="5" hidden="1">#REF!</definedName>
    <definedName name="DFASDF" localSheetId="4" hidden="1">#REF!</definedName>
    <definedName name="DFASDF" hidden="1">#REF!</definedName>
    <definedName name="DFASDFASDFASDFADFACASDCASD" localSheetId="2">#REF!</definedName>
    <definedName name="DFASDFASDFASDFADFACASDCASD" localSheetId="5">#REF!</definedName>
    <definedName name="DFASDFASDFASDFADFACASDCASD" localSheetId="4">#REF!</definedName>
    <definedName name="DFASDFASDFASDFADFACASDCASD">#REF!</definedName>
    <definedName name="dfsdf">#REF!</definedName>
    <definedName name="dhtn">#REF!</definedName>
    <definedName name="DIA">#REF!</definedName>
    <definedName name="DIFFUSE" localSheetId="5">#REF!</definedName>
    <definedName name="DIFFUSE" localSheetId="4">#REF!</definedName>
    <definedName name="DIFFUSE">#REF!</definedName>
    <definedName name="DJYDTYJ" localSheetId="2" hidden="1">#REF!</definedName>
    <definedName name="DJYDTYJ" localSheetId="5" hidden="1">#REF!</definedName>
    <definedName name="DJYDTYJ" localSheetId="4" hidden="1">#REF!</definedName>
    <definedName name="DJYDTYJ" hidden="1">#REF!</definedName>
    <definedName name="DKD" localSheetId="3">#REF!</definedName>
    <definedName name="DKD" localSheetId="5">#REF!</definedName>
    <definedName name="DKD" localSheetId="4">#REF!</definedName>
    <definedName name="DKE" localSheetId="3">BlankMacro1</definedName>
    <definedName name="DKE" localSheetId="5">BlankMacro1</definedName>
    <definedName name="DKE" localSheetId="4">BlankMacro1</definedName>
    <definedName name="DLFMA">#REF!</definedName>
    <definedName name="Document_array" localSheetId="3">{"Book1","2000도승인 기계.xls"}</definedName>
    <definedName name="Document_array" localSheetId="2">{"Book1","2000도승인 기계.xls"}</definedName>
    <definedName name="DONG1">#REF!</definedName>
    <definedName name="DONG2">#REF!</definedName>
    <definedName name="DRJDRTH" localSheetId="2" hidden="1">#REF!</definedName>
    <definedName name="DRJDRTH" localSheetId="5" hidden="1">#REF!</definedName>
    <definedName name="DRJDRTH" localSheetId="4" hidden="1">#REF!</definedName>
    <definedName name="DRJDRTH" hidden="1">#REF!</definedName>
    <definedName name="drsg" localSheetId="3">#REF!</definedName>
    <definedName name="drsg" localSheetId="5">#REF!</definedName>
    <definedName name="drsg" localSheetId="4">#REF!</definedName>
    <definedName name="DRTHDRTH" localSheetId="2">#REF!</definedName>
    <definedName name="DRTHDRTH" localSheetId="5">#REF!</definedName>
    <definedName name="DRTHDRTH" localSheetId="4">#REF!</definedName>
    <definedName name="DRTHDRTH">#REF!</definedName>
    <definedName name="DRTHDTRH" localSheetId="2">#REF!</definedName>
    <definedName name="DRTHDTRH" localSheetId="5">#REF!</definedName>
    <definedName name="DRTHDTRH" localSheetId="4">#REF!</definedName>
    <definedName name="DRTHDTRH">#REF!</definedName>
    <definedName name="DS" localSheetId="3">BlankMacro1</definedName>
    <definedName name="DS" localSheetId="5">BlankMacro1</definedName>
    <definedName name="DS" localSheetId="4">BlankMacro1</definedName>
    <definedName name="dsaf" hidden="1">{#N/A,#N/A,FALSE,"조골재"}</definedName>
    <definedName name="DSF" hidden="1">{#N/A,#N/A,FALSE,"골재소요량";#N/A,#N/A,FALSE,"골재소요량"}</definedName>
    <definedName name="dsfACF" localSheetId="2">#REF!</definedName>
    <definedName name="dsfACF" localSheetId="5">#REF!</definedName>
    <definedName name="dsfACF" localSheetId="4">#REF!</definedName>
    <definedName name="dsfACF">#REF!</definedName>
    <definedName name="DSVP" localSheetId="1">#REF!</definedName>
    <definedName name="DSVP" localSheetId="2">#REF!</definedName>
    <definedName name="DSVP" localSheetId="5">#REF!</definedName>
    <definedName name="DSVP" localSheetId="4">#REF!</definedName>
    <definedName name="DSVP">#REF!</definedName>
    <definedName name="DTYJTH" localSheetId="2" hidden="1">#REF!</definedName>
    <definedName name="DTYJTH" localSheetId="5" hidden="1">#REF!</definedName>
    <definedName name="DTYJTH" localSheetId="4" hidden="1">#REF!</definedName>
    <definedName name="DTYJTH" hidden="1">#REF!</definedName>
    <definedName name="DWS" localSheetId="3">BlankMacro1</definedName>
    <definedName name="DWS" localSheetId="5">BlankMacro1</definedName>
    <definedName name="DWS" localSheetId="4">BlankMacro1</definedName>
    <definedName name="E" localSheetId="5">#REF!</definedName>
    <definedName name="E" localSheetId="4">#REF!</definedName>
    <definedName name="e">#REF!</definedName>
    <definedName name="EA">#REF!</definedName>
    <definedName name="EAGRSERG" localSheetId="2">#REF!</definedName>
    <definedName name="EAGRSERG" localSheetId="5">#REF!</definedName>
    <definedName name="EAGRSERG" localSheetId="4">#REF!</definedName>
    <definedName name="EAGRSERG">#REF!</definedName>
    <definedName name="eass" localSheetId="3">BlankMacro1</definedName>
    <definedName name="eass" localSheetId="5">BlankMacro1</definedName>
    <definedName name="eass" localSheetId="4">BlankMacro1</definedName>
    <definedName name="edgh" localSheetId="3">#REF!</definedName>
    <definedName name="edgh" localSheetId="5">#REF!</definedName>
    <definedName name="edgh" localSheetId="4">#REF!</definedName>
    <definedName name="edtgh" localSheetId="3">#REF!</definedName>
    <definedName name="edtgh" localSheetId="5">#REF!</definedName>
    <definedName name="edtgh" localSheetId="4">#REF!</definedName>
    <definedName name="ee">#REF!</definedName>
    <definedName name="eee" hidden="1">{#N/A,#N/A,FALSE,"2~8번"}</definedName>
    <definedName name="eeee">#REF!</definedName>
    <definedName name="EF" localSheetId="5">#REF!</definedName>
    <definedName name="EF" localSheetId="4">#REF!</definedName>
    <definedName name="ef">#REF!</definedName>
    <definedName name="EGFE" localSheetId="2">#REF!</definedName>
    <definedName name="EGFE" localSheetId="5">#REF!</definedName>
    <definedName name="EGFE" localSheetId="4">#REF!</definedName>
    <definedName name="EGFE">#REF!</definedName>
    <definedName name="EKSRK">[0]!EKSRK</definedName>
    <definedName name="ERGER" localSheetId="2">#REF!</definedName>
    <definedName name="ERGER" localSheetId="5">#REF!</definedName>
    <definedName name="ERGER" localSheetId="4">#REF!</definedName>
    <definedName name="ERGER">#REF!</definedName>
    <definedName name="ErrName549159526" localSheetId="5">#REF!</definedName>
    <definedName name="ErrName549159526" localSheetId="4">#REF!</definedName>
    <definedName name="ErrName729455649" localSheetId="5">#REF!</definedName>
    <definedName name="ErrName729455649" localSheetId="4">#REF!</definedName>
    <definedName name="ESRG" localSheetId="2">#REF!</definedName>
    <definedName name="ESRG" localSheetId="5">#REF!</definedName>
    <definedName name="ESRG" localSheetId="4">#REF!</definedName>
    <definedName name="ESRG">#REF!</definedName>
    <definedName name="ESRGSEG" localSheetId="2">#REF!</definedName>
    <definedName name="ESRGSEG" localSheetId="5">#REF!</definedName>
    <definedName name="ESRGSEG" localSheetId="4">#REF!</definedName>
    <definedName name="ESRGSEG">#REF!</definedName>
    <definedName name="EXE" localSheetId="3">BlankMacro1</definedName>
    <definedName name="EXE" localSheetId="5">BlankMacro1</definedName>
    <definedName name="EXE" localSheetId="4">BlankMacro1</definedName>
    <definedName name="_xlnm.Extract" localSheetId="1">#REF!</definedName>
    <definedName name="_xlnm.Extract" localSheetId="2">#REF!</definedName>
    <definedName name="_xlnm.Extract" localSheetId="5">#REF!</definedName>
    <definedName name="_xlnm.Extract" localSheetId="4">#REF!</definedName>
    <definedName name="_xlnm.Extract">#REF!</definedName>
    <definedName name="Extract_MI" localSheetId="1">#REF!</definedName>
    <definedName name="Extract_MI" localSheetId="2">#REF!</definedName>
    <definedName name="Extract_MI" localSheetId="5">#REF!</definedName>
    <definedName name="Extract_MI" localSheetId="4">#REF!</definedName>
    <definedName name="Extract_MI">#REF!</definedName>
    <definedName name="FB">#REF!</definedName>
    <definedName name="fc">[0]!아아아아바바</definedName>
    <definedName name="fdgz" localSheetId="5">#REF!</definedName>
    <definedName name="fdgz" localSheetId="4">#REF!</definedName>
    <definedName name="fdgz">#REF!</definedName>
    <definedName name="ff" localSheetId="5" hidden="1">#REF!</definedName>
    <definedName name="ff" localSheetId="4" hidden="1">#REF!</definedName>
    <definedName name="ff" hidden="1">#REF!</definedName>
    <definedName name="fff">#REF!</definedName>
    <definedName name="FGNRTH" localSheetId="2">#REF!</definedName>
    <definedName name="FGNRTH" localSheetId="5">#REF!</definedName>
    <definedName name="FGNRTH" localSheetId="4">#REF!</definedName>
    <definedName name="FGNRTH">#REF!</definedName>
    <definedName name="FGRKRKRKRKRKRKRKRKRKRKRKRKRKRKR">#REF!</definedName>
    <definedName name="fhfhf">#REF!</definedName>
    <definedName name="FLEXIBLE_JOINT" localSheetId="5">#REF!</definedName>
    <definedName name="FLEXIBLE_JOINT" localSheetId="4">#REF!</definedName>
    <definedName name="FLEXIBLE_JOINT">#REF!</definedName>
    <definedName name="FLEXIBLE32" localSheetId="5">#REF!</definedName>
    <definedName name="FLEXIBLE32" localSheetId="4">#REF!</definedName>
    <definedName name="FLEXIBLE32">#REF!</definedName>
    <definedName name="FOUND_A">#REF!</definedName>
    <definedName name="FOUND_H">#REF!</definedName>
    <definedName name="FRTTREE" localSheetId="5">#REF!</definedName>
    <definedName name="FRTTREE" localSheetId="4">#REF!</definedName>
    <definedName name="FRTTREE">#REF!</definedName>
    <definedName name="FSGFH" localSheetId="2">#REF!</definedName>
    <definedName name="FSGFH" localSheetId="5">#REF!</definedName>
    <definedName name="FSGFH" localSheetId="4">#REF!</definedName>
    <definedName name="FSGFH">#REF!</definedName>
    <definedName name="FTJFTYJ" localSheetId="2">#REF!</definedName>
    <definedName name="FTJFTYJ" localSheetId="5">#REF!</definedName>
    <definedName name="FTJFTYJ" localSheetId="4">#REF!</definedName>
    <definedName name="FTJFTYJ">#REF!</definedName>
    <definedName name="FYUKGFYUK" localSheetId="2" hidden="1">#REF!</definedName>
    <definedName name="FYUKGFYUK" localSheetId="5" hidden="1">#REF!</definedName>
    <definedName name="FYUKGFYUK" localSheetId="4" hidden="1">#REF!</definedName>
    <definedName name="FYUKGFYUK" hidden="1">#REF!</definedName>
    <definedName name="GAB" localSheetId="3">#REF!</definedName>
    <definedName name="GAB" localSheetId="5">#REF!</definedName>
    <definedName name="GAB" localSheetId="4">#REF!</definedName>
    <definedName name="GAGGRF" localSheetId="2">#REF!</definedName>
    <definedName name="GAGGRF" localSheetId="5">#REF!</definedName>
    <definedName name="GAGGRF" localSheetId="4">#REF!</definedName>
    <definedName name="GAGGRF">#REF!</definedName>
    <definedName name="GATEVALVE20" localSheetId="3">#REF!</definedName>
    <definedName name="GATEVALVE20" localSheetId="2">#REF!</definedName>
    <definedName name="GATEVALVE20" localSheetId="5">#REF!</definedName>
    <definedName name="GATEVALVE20" localSheetId="4">#REF!</definedName>
    <definedName name="GATEVALVE20">#REF!</definedName>
    <definedName name="GATEVALVE25" localSheetId="3">#REF!</definedName>
    <definedName name="GATEVALVE25" localSheetId="2">#REF!</definedName>
    <definedName name="GATEVALVE25" localSheetId="5">#REF!</definedName>
    <definedName name="GATEVALVE25" localSheetId="4">#REF!</definedName>
    <definedName name="GATEVALVE25">#REF!</definedName>
    <definedName name="GATEVALVE32" localSheetId="5">#REF!</definedName>
    <definedName name="GATEVALVE32" localSheetId="4">#REF!</definedName>
    <definedName name="GATEVALVE32">#REF!</definedName>
    <definedName name="GATEVALVE50" localSheetId="5">#REF!</definedName>
    <definedName name="GATEVALVE50" localSheetId="4">#REF!</definedName>
    <definedName name="GATEVALVE50">#REF!</definedName>
    <definedName name="GFRGGRA" localSheetId="2">#REF!</definedName>
    <definedName name="GFRGGRA" localSheetId="5">#REF!</definedName>
    <definedName name="GFRGGRA" localSheetId="4">#REF!</definedName>
    <definedName name="GFRGGRA">#REF!</definedName>
    <definedName name="ggg">#REF!</definedName>
    <definedName name="GGGG">#REF!</definedName>
    <definedName name="GO">#REF!</definedName>
    <definedName name="GS" localSheetId="5">#REF!</definedName>
    <definedName name="GS" localSheetId="4">#REF!</definedName>
    <definedName name="GS">#REF!</definedName>
    <definedName name="GUIL" localSheetId="2">#REF!</definedName>
    <definedName name="GUIL" localSheetId="5">#REF!</definedName>
    <definedName name="GUIL" localSheetId="4">#REF!</definedName>
    <definedName name="GUIL">#REF!</definedName>
    <definedName name="GYUKFT" localSheetId="2">#REF!</definedName>
    <definedName name="GYUKFT" localSheetId="5">#REF!</definedName>
    <definedName name="GYUKFT" localSheetId="4">#REF!</definedName>
    <definedName name="GYUKFT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100x100x6x8t_단중" localSheetId="2">#REF!</definedName>
    <definedName name="H100x100x6x8t_단중" localSheetId="5">#REF!</definedName>
    <definedName name="H100x100x6x8t_단중" localSheetId="4">#REF!</definedName>
    <definedName name="H125x125x6.5x9t_단중" localSheetId="2">#REF!</definedName>
    <definedName name="H125x125x6.5x9t_단중" localSheetId="5">#REF!</definedName>
    <definedName name="H125x125x6.5x9t_단중" localSheetId="4">#REF!</definedName>
    <definedName name="H150x100x6x9t_단중" localSheetId="2">#REF!</definedName>
    <definedName name="H150x100x6x9t_단중" localSheetId="5">#REF!</definedName>
    <definedName name="H150x100x6x9t_단중" localSheetId="4">#REF!</definedName>
    <definedName name="H1H">#REF!</definedName>
    <definedName name="H2H">#REF!</definedName>
    <definedName name="H3H">#REF!</definedName>
    <definedName name="H4H">#REF!</definedName>
    <definedName name="HAF" localSheetId="1">#REF!</definedName>
    <definedName name="HAF" localSheetId="2">#REF!</definedName>
    <definedName name="HAF" localSheetId="5">#REF!</definedName>
    <definedName name="HAF" localSheetId="4">#REF!</definedName>
    <definedName name="HAF">#REF!</definedName>
    <definedName name="HBV" localSheetId="1">#REF!</definedName>
    <definedName name="HBV" localSheetId="2">#REF!</definedName>
    <definedName name="HBV" localSheetId="5">#REF!</definedName>
    <definedName name="HBV" localSheetId="4">#REF!</definedName>
    <definedName name="HBV">#REF!</definedName>
    <definedName name="HCR" localSheetId="1">#REF!</definedName>
    <definedName name="HCR" localSheetId="2">#REF!</definedName>
    <definedName name="HCR" localSheetId="5">#REF!</definedName>
    <definedName name="HCR" localSheetId="4">#REF!</definedName>
    <definedName name="HCR">#REF!</definedName>
    <definedName name="HDATA">#N/A</definedName>
    <definedName name="HDSVP" localSheetId="1">#REF!</definedName>
    <definedName name="HDSVP" localSheetId="2">#REF!</definedName>
    <definedName name="HDSVP" localSheetId="5">#REF!</definedName>
    <definedName name="HDSVP" localSheetId="4">#REF!</definedName>
    <definedName name="HDSVP">#REF!</definedName>
    <definedName name="HH">#REF!</definedName>
    <definedName name="HHAF" localSheetId="1">#REF!</definedName>
    <definedName name="HHAF" localSheetId="2">#REF!</definedName>
    <definedName name="HHAF" localSheetId="5">#REF!</definedName>
    <definedName name="HHAF" localSheetId="4">#REF!</definedName>
    <definedName name="HHAF">#REF!</definedName>
    <definedName name="HHMF" localSheetId="1">#REF!</definedName>
    <definedName name="HHMF" localSheetId="2">#REF!</definedName>
    <definedName name="HHMF" localSheetId="5">#REF!</definedName>
    <definedName name="HHMF" localSheetId="4">#REF!</definedName>
    <definedName name="HHMF">#REF!</definedName>
    <definedName name="HI3P관접합부설" localSheetId="5">#REF!</definedName>
    <definedName name="HI3P관접합부설" localSheetId="4">#REF!</definedName>
    <definedName name="HI3P관접합부설">#REF!</definedName>
    <definedName name="HI3R이형관접합" localSheetId="5">#REF!</definedName>
    <definedName name="HI3R이형관접합" localSheetId="4">#REF!</definedName>
    <definedName name="HI3R이형관접합">#REF!</definedName>
    <definedName name="HIGP이형관접합" localSheetId="5">#REF!</definedName>
    <definedName name="HIGP이형관접합" localSheetId="4">#REF!</definedName>
    <definedName name="HIGP이형관접합">#REF!</definedName>
    <definedName name="hj" localSheetId="2">#REF!</definedName>
    <definedName name="hj" localSheetId="5">#REF!</definedName>
    <definedName name="hj" localSheetId="4">#REF!</definedName>
    <definedName name="hj">#REF!</definedName>
    <definedName name="HMF" localSheetId="1">#REF!</definedName>
    <definedName name="HMF" localSheetId="2">#REF!</definedName>
    <definedName name="HMF" localSheetId="5">#REF!</definedName>
    <definedName name="HMF" localSheetId="4">#REF!</definedName>
    <definedName name="HMF">#REF!</definedName>
    <definedName name="HMOTOR" localSheetId="1">#REF!</definedName>
    <definedName name="HMOTOR" localSheetId="2">#REF!</definedName>
    <definedName name="HMOTOR" localSheetId="5">#REF!</definedName>
    <definedName name="HMOTOR" localSheetId="4">#REF!</definedName>
    <definedName name="HMOTOR">#REF!</definedName>
    <definedName name="HPP" localSheetId="5">#REF!</definedName>
    <definedName name="HPP" localSheetId="4">#REF!</definedName>
    <definedName name="HPP">#REF!</definedName>
    <definedName name="HPUMP" localSheetId="1">#REF!</definedName>
    <definedName name="HPUMP" localSheetId="2">#REF!</definedName>
    <definedName name="HPUMP" localSheetId="5">#REF!</definedName>
    <definedName name="HPUMP" localSheetId="4">#REF!</definedName>
    <definedName name="HPUMP">#REF!</definedName>
    <definedName name="HSV" localSheetId="1">#REF!</definedName>
    <definedName name="HSV" localSheetId="2">#REF!</definedName>
    <definedName name="HSV" localSheetId="5">#REF!</definedName>
    <definedName name="HSV" localSheetId="4">#REF!</definedName>
    <definedName name="HSV">#REF!</definedName>
    <definedName name="HTML_CodePage" hidden="1">949</definedName>
    <definedName name="HTML_Control" hidden="1">{"'예제'!$A$1:$C$10"}</definedName>
    <definedName name="HTML_Description" hidden="1">""</definedName>
    <definedName name="HTML_Email" hidden="1">""</definedName>
    <definedName name="HTML_Header" hidden="1">"예제"</definedName>
    <definedName name="HTML_LastUpdate" hidden="1">"99-06-08"</definedName>
    <definedName name="HTML_LineAfter" hidden="1">FALSE</definedName>
    <definedName name="HTML_LineBefore" hidden="1">FALSE</definedName>
    <definedName name="HTML_Name" hidden="1">"손덕호"</definedName>
    <definedName name="HTML_OBDlg2" hidden="1">TRUE</definedName>
    <definedName name="HTML_OBDlg4" hidden="1">TRUE</definedName>
    <definedName name="HTML_OS" hidden="1">0</definedName>
    <definedName name="HTML_PathFile" hidden="1">"C:\손덕호\엑셀문서\MyHTML.htm"</definedName>
    <definedName name="HTML_Title" hidden="1">"수리계산서"</definedName>
    <definedName name="HTML1_10" hidden="1">"Marihan@hitel.kol.co.kr"</definedName>
    <definedName name="HTML1_11" hidden="1">1</definedName>
    <definedName name="HTML1_2" hidden="1">1</definedName>
    <definedName name="HTML1_3" hidden="1">"엑셀 프로젝트"</definedName>
    <definedName name="HTML1_4" hidden="1">"인터넷 어시스턴트"</definedName>
    <definedName name="HTML1_6" hidden="1">1</definedName>
    <definedName name="HTML1_7" hidden="1">1</definedName>
    <definedName name="HTML1_8" hidden="1">"97-10-09"</definedName>
    <definedName name="HTMLCount" hidden="1">1</definedName>
    <definedName name="HTR" localSheetId="2">#REF!</definedName>
    <definedName name="HTR" localSheetId="5">#REF!</definedName>
    <definedName name="HTR" localSheetId="4">#REF!</definedName>
    <definedName name="HTR">#REF!</definedName>
    <definedName name="HVAFP" localSheetId="1">#REF!</definedName>
    <definedName name="HVAFP" localSheetId="2">#REF!</definedName>
    <definedName name="HVAFP" localSheetId="5">#REF!</definedName>
    <definedName name="HVAFP" localSheetId="4">#REF!</definedName>
    <definedName name="HVAFP">#REF!</definedName>
    <definedName name="HVMF" localSheetId="1">#REF!</definedName>
    <definedName name="HVMF" localSheetId="2">#REF!</definedName>
    <definedName name="HVMF" localSheetId="5">#REF!</definedName>
    <definedName name="HVMF" localSheetId="4">#REF!</definedName>
    <definedName name="HVMF">#REF!</definedName>
    <definedName name="HWEI" localSheetId="1">#N/A</definedName>
    <definedName name="HWEI" localSheetId="2">#REF!</definedName>
    <definedName name="HWEI" localSheetId="5">#REF!</definedName>
    <definedName name="HWEI" localSheetId="4">#REF!</definedName>
    <definedName name="HWEI">#REF!</definedName>
    <definedName name="H변대">#REF!</definedName>
    <definedName name="H변대산출근거">#REF!</definedName>
    <definedName name="ID" localSheetId="2">#REF!,#REF!</definedName>
    <definedName name="ID" localSheetId="5">#REF!,#REF!</definedName>
    <definedName name="ID" localSheetId="4">#REF!,#REF!</definedName>
    <definedName name="ID">#REF!,#REF!</definedName>
    <definedName name="IL">#N/A</definedName>
    <definedName name="jhj">#REF!</definedName>
    <definedName name="jjj">#REF!</definedName>
    <definedName name="JOINT">#REF!</definedName>
    <definedName name="JPP" localSheetId="5">#REF!</definedName>
    <definedName name="JPP" localSheetId="4">#REF!</definedName>
    <definedName name="JPP">#REF!</definedName>
    <definedName name="JTYJDR" localSheetId="2">#REF!</definedName>
    <definedName name="JTYJDR" localSheetId="5">#REF!</definedName>
    <definedName name="JTYJDR" localSheetId="4">#REF!</definedName>
    <definedName name="JTYJDR">#REF!</definedName>
    <definedName name="K.P메카니칼죠인트관부설및접합" localSheetId="2">#REF!</definedName>
    <definedName name="K.P메카니칼죠인트관부설및접합" localSheetId="5">#REF!</definedName>
    <definedName name="K.P메카니칼죠인트관부설및접합" localSheetId="4">#REF!</definedName>
    <definedName name="K.P메카니칼죠인트관부설및접합">#REF!</definedName>
    <definedName name="K4C57" localSheetId="5">#REF!</definedName>
    <definedName name="K4C57" localSheetId="4">#REF!</definedName>
    <definedName name="K4C57">#REF!</definedName>
    <definedName name="KANG1">#REF!</definedName>
    <definedName name="KANG2">#REF!</definedName>
    <definedName name="KKP">#REF!</definedName>
    <definedName name="KMP">#REF!</definedName>
    <definedName name="KP메카니칼죠인트관접합" localSheetId="5">#REF!</definedName>
    <definedName name="KP메카니칼죠인트관접합" localSheetId="4">#REF!</definedName>
    <definedName name="KP메카니칼죠인트관접합">#REF!</definedName>
    <definedName name="KUP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H">#REF!</definedName>
    <definedName name="LH.4">#REF!</definedName>
    <definedName name="LH.7">#REF!</definedName>
    <definedName name="lkdfjlkd">#REF!</definedName>
    <definedName name="LL">#REF!</definedName>
    <definedName name="LP___4" localSheetId="5">#REF!</definedName>
    <definedName name="LP___4" localSheetId="4">#REF!</definedName>
    <definedName name="m" localSheetId="3">#REF!</definedName>
    <definedName name="m" localSheetId="5">#REF!</definedName>
    <definedName name="m" localSheetId="4">#REF!</definedName>
    <definedName name="MAIN_COM_소계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H">#REF!</definedName>
    <definedName name="MID">#REF!</definedName>
    <definedName name="mm" localSheetId="1">#REF!</definedName>
    <definedName name="mm" localSheetId="3">#REF!</definedName>
    <definedName name="mm" localSheetId="2">#REF!</definedName>
    <definedName name="mm" localSheetId="5">#REF!</definedName>
    <definedName name="mm" localSheetId="4">#REF!</definedName>
    <definedName name="MMD">#N/A</definedName>
    <definedName name="MONEY" localSheetId="2">#REF!,#REF!</definedName>
    <definedName name="MONEY" localSheetId="5">#REF!,#REF!</definedName>
    <definedName name="MONEY" localSheetId="4">#REF!,#REF!</definedName>
    <definedName name="MONEY">#REF!,#REF!</definedName>
    <definedName name="monitor" localSheetId="5">#REF!</definedName>
    <definedName name="monitor" localSheetId="4">#REF!</definedName>
    <definedName name="MOTOR" localSheetId="1">#REF!</definedName>
    <definedName name="MOTOR" localSheetId="2">#REF!</definedName>
    <definedName name="MOTOR" localSheetId="5">#REF!</definedName>
    <definedName name="MOTOR" localSheetId="4">#REF!</definedName>
    <definedName name="MOTOR">#REF!</definedName>
    <definedName name="MP" localSheetId="5">#REF!</definedName>
    <definedName name="MP" localSheetId="4">#REF!</definedName>
    <definedName name="MP">#REF!</definedName>
    <definedName name="MR" localSheetId="5">#REF!</definedName>
    <definedName name="MR" localSheetId="4">#REF!</definedName>
    <definedName name="MR">#REF!</definedName>
    <definedName name="MS" localSheetId="5">#REF!</definedName>
    <definedName name="MS" localSheetId="4">#REF!</definedName>
    <definedName name="MS">#REF!</definedName>
    <definedName name="MYB.1">#REF!</definedName>
    <definedName name="MYB.2">#REF!</definedName>
    <definedName name="MYH">#REF!</definedName>
    <definedName name="n" localSheetId="5" hidden="1">#REF!</definedName>
    <definedName name="n" localSheetId="4" hidden="1">#REF!</definedName>
    <definedName name="ＮＥＹＯＫ" localSheetId="5">#REF!</definedName>
    <definedName name="ＮＥＹＯＫ" localSheetId="4">#REF!</definedName>
    <definedName name="NHM">#REF!</definedName>
    <definedName name="NO." localSheetId="5">#REF!</definedName>
    <definedName name="NO." localSheetId="4">#REF!</definedName>
    <definedName name="NOT">#REF!</definedName>
    <definedName name="NRDTHSA" localSheetId="2">#REF!</definedName>
    <definedName name="NRDTHSA" localSheetId="5">#REF!</definedName>
    <definedName name="NRDTHSA" localSheetId="4">#REF!</definedName>
    <definedName name="NRDTHSA">#REF!</definedName>
    <definedName name="NRNTRBNRTH" localSheetId="2">#REF!</definedName>
    <definedName name="NRNTRBNRTH" localSheetId="5">#REF!</definedName>
    <definedName name="NRNTRBNRTH" localSheetId="4">#REF!</definedName>
    <definedName name="NRNTRBNRTH">#REF!</definedName>
    <definedName name="NRTHSGT" localSheetId="2">#REF!</definedName>
    <definedName name="NRTHSGT" localSheetId="5">#REF!</definedName>
    <definedName name="NRTHSGT" localSheetId="4">#REF!</definedName>
    <definedName name="NRTHSGT">#REF!</definedName>
    <definedName name="NUMBER" localSheetId="5">#REF!</definedName>
    <definedName name="NUMBER" localSheetId="4">#REF!</definedName>
    <definedName name="NUMBER">#REF!</definedName>
    <definedName name="O" localSheetId="1">#REF!</definedName>
    <definedName name="o" localSheetId="3">{"Book1","부대-(표지판,데리,가드).xls","부대-(낙,차,중분대).xls"}</definedName>
    <definedName name="O" localSheetId="2">#REF!</definedName>
    <definedName name="P_H2">#REF!</definedName>
    <definedName name="PA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EAK">#N/A</definedName>
    <definedName name="PE관융착접합" localSheetId="2">#REF!</definedName>
    <definedName name="PE관융착접합" localSheetId="5">#REF!</definedName>
    <definedName name="PE관융착접합" localSheetId="4">#REF!</definedName>
    <definedName name="PE관융착접합">#REF!</definedName>
    <definedName name="PE관접합부설" localSheetId="5">#REF!</definedName>
    <definedName name="PE관접합부설" localSheetId="4">#REF!</definedName>
    <definedName name="PE관접합조임식" localSheetId="2">#REF!</definedName>
    <definedName name="PE관접합조임식" localSheetId="5">#REF!</definedName>
    <definedName name="PE관접합조임식" localSheetId="4">#REF!</definedName>
    <definedName name="PE관접합조임식">#REF!</definedName>
    <definedName name="PF">#REF!</definedName>
    <definedName name="PG">#REF!</definedName>
    <definedName name="PH">#REF!</definedName>
    <definedName name="PI">#REF!</definedName>
    <definedName name="PJ">#REF!</definedName>
    <definedName name="PK">#REF!</definedName>
    <definedName name="pl" localSheetId="3">#REF!</definedName>
    <definedName name="pl" localSheetId="2">#REF!</definedName>
    <definedName name="pl" localSheetId="5">#REF!</definedName>
    <definedName name="pl" localSheetId="4">#REF!</definedName>
    <definedName name="PL">#REF!</definedName>
    <definedName name="PLATE_12t_단중" localSheetId="2">#REF!</definedName>
    <definedName name="PLATE_12t_단중" localSheetId="5">#REF!</definedName>
    <definedName name="PLATE_12t_단중" localSheetId="4">#REF!</definedName>
    <definedName name="PLATE_19t_단중" localSheetId="2">#REF!</definedName>
    <definedName name="PLATE_19t_단중" localSheetId="5">#REF!</definedName>
    <definedName name="PLATE_19t_단중" localSheetId="4">#REF!</definedName>
    <definedName name="PLATE_6t_단중" localSheetId="2">#REF!</definedName>
    <definedName name="PLATE_6t_단중" localSheetId="5">#REF!</definedName>
    <definedName name="PLATE_6t_단중" localSheetId="4">#REF!</definedName>
    <definedName name="PLATE_9t_단중" localSheetId="2">#REF!</definedName>
    <definedName name="PLATE_9t_단중" localSheetId="5">#REF!</definedName>
    <definedName name="PLATE_9t_단중" localSheetId="4">#REF!</definedName>
    <definedName name="PM">#REF!</definedName>
    <definedName name="PN">#REF!</definedName>
    <definedName name="PO">#REF!</definedName>
    <definedName name="pp" localSheetId="3">{"Book1","부대-(표지판,데리,가드).xls","부대-(낙,차,중분대).xls"}</definedName>
    <definedName name="pp" localSheetId="2">{"Book1","부대-(표지판,데리,가드).xls","부대-(낙,차,중분대).xls"}</definedName>
    <definedName name="PP">#REF!</definedName>
    <definedName name="ppp" localSheetId="5">#REF!</definedName>
    <definedName name="ppp" localSheetId="4">#REF!</definedName>
    <definedName name="PPP">#REF!</definedName>
    <definedName name="PQ">#REF!</definedName>
    <definedName name="PR">#REF!</definedName>
    <definedName name="PRC">#REF!</definedName>
    <definedName name="_xlnm.Print_Area" localSheetId="6">#REF!</definedName>
    <definedName name="_xlnm.Print_Area" localSheetId="1">개요!$A$1:$F$27</definedName>
    <definedName name="_xlnm.Print_Area" localSheetId="3">공사명세서!$A$1:$M$147</definedName>
    <definedName name="_xlnm.Print_Area" localSheetId="2">기계총괄!$B$2:$K$32</definedName>
    <definedName name="_xlnm.Print_Area" localSheetId="7">단가대비표!$B$1:$O$40</definedName>
    <definedName name="_xlnm.Print_Area" localSheetId="5">#REF!</definedName>
    <definedName name="_xlnm.Print_Area" localSheetId="4">재료산출서!$A$1:$N$71</definedName>
    <definedName name="_xlnm.Print_Area">#REF!</definedName>
    <definedName name="Print_Area_MI" localSheetId="1">#REF!</definedName>
    <definedName name="PRINT_AREA_MI" localSheetId="2">#REF!</definedName>
    <definedName name="PRINT_AREA_MI" localSheetId="5">#REF!</definedName>
    <definedName name="PRINT_AREA_MI" localSheetId="4">#REF!</definedName>
    <definedName name="PRINT_AREA_MI">#REF!</definedName>
    <definedName name="PRINT_AREA_MI1">#REF!</definedName>
    <definedName name="PRINT_TILTES" localSheetId="5">#REF!</definedName>
    <definedName name="PRINT_TILTES" localSheetId="4">#REF!</definedName>
    <definedName name="print_titil" localSheetId="5">#REF!</definedName>
    <definedName name="print_titil" localSheetId="4">#REF!</definedName>
    <definedName name="Print_TITLE" localSheetId="2">#REF!</definedName>
    <definedName name="Print_TITLE" localSheetId="5">#REF!</definedName>
    <definedName name="Print_TITLE" localSheetId="4">#REF!</definedName>
    <definedName name="_xlnm.Print_Titles" localSheetId="1">#REF!</definedName>
    <definedName name="_xlnm.Print_Titles" localSheetId="2">#REF!</definedName>
    <definedName name="_xlnm.Print_Titles" localSheetId="5">#REF!</definedName>
    <definedName name="_xlnm.Print_Titles" localSheetId="4">#REF!</definedName>
    <definedName name="_xlnm.Print_Titles">#REF!</definedName>
    <definedName name="PRINT_TITLES_MI" localSheetId="1">#REF!</definedName>
    <definedName name="Print_Titles_MI" localSheetId="2">#REF!</definedName>
    <definedName name="Print_Titles_MI" localSheetId="5">#REF!</definedName>
    <definedName name="Print_Titles_MI" localSheetId="4">#REF!</definedName>
    <definedName name="Print_Titles_MI">#REF!</definedName>
    <definedName name="PRINT_TITTLES" localSheetId="3">#REF!</definedName>
    <definedName name="PRINT_TITTLES" localSheetId="5">#REF!</definedName>
    <definedName name="PRINT_TITTLES" localSheetId="4">#REF!</definedName>
    <definedName name="PRINT_TITTLES">#REF!</definedName>
    <definedName name="printer" localSheetId="5">#REF!</definedName>
    <definedName name="printer" localSheetId="4">#REF!</definedName>
    <definedName name="PRINTER_AREA" localSheetId="5">#REF!</definedName>
    <definedName name="PRINTER_AREA" localSheetId="4">#REF!</definedName>
    <definedName name="printer_Titles" localSheetId="5">#REF!</definedName>
    <definedName name="printer_Titles" localSheetId="4">#REF!</definedName>
    <definedName name="printer_ttitle" localSheetId="5">#REF!</definedName>
    <definedName name="printer_ttitle" localSheetId="4">#REF!</definedName>
    <definedName name="prints_title" localSheetId="2">#REF!</definedName>
    <definedName name="prints_title" localSheetId="5">#REF!</definedName>
    <definedName name="prints_title" localSheetId="4">#REF!</definedName>
    <definedName name="prints_title">#REF!</definedName>
    <definedName name="PRINTTITLES" localSheetId="3">#REF!</definedName>
    <definedName name="PRINTTITLES" localSheetId="5">#REF!</definedName>
    <definedName name="PRINTTITLES" localSheetId="4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MP" localSheetId="1">#REF!</definedName>
    <definedName name="PUMP" localSheetId="2">#REF!</definedName>
    <definedName name="PUMP" localSheetId="5">#REF!</definedName>
    <definedName name="PUMP" localSheetId="4">#REF!</definedName>
    <definedName name="PUMP">#REF!</definedName>
    <definedName name="pure">#REF!</definedName>
    <definedName name="PUU">#REF!</definedName>
    <definedName name="PV">#REF!</definedName>
    <definedName name="PV100경" localSheetId="5">#REF!</definedName>
    <definedName name="PV100경" localSheetId="4">#REF!</definedName>
    <definedName name="PV100경">#REF!</definedName>
    <definedName name="PV100노" localSheetId="5">#REF!</definedName>
    <definedName name="PV100노" localSheetId="4">#REF!</definedName>
    <definedName name="PV100노">#REF!</definedName>
    <definedName name="PV100재" localSheetId="5">#REF!</definedName>
    <definedName name="PV100재" localSheetId="4">#REF!</definedName>
    <definedName name="PV100재">#REF!</definedName>
    <definedName name="PV150경" localSheetId="5">#REF!</definedName>
    <definedName name="PV150경" localSheetId="4">#REF!</definedName>
    <definedName name="PV150경">#REF!</definedName>
    <definedName name="PV150노" localSheetId="5">#REF!</definedName>
    <definedName name="PV150노" localSheetId="4">#REF!</definedName>
    <definedName name="PV150노">#REF!</definedName>
    <definedName name="PV150재" localSheetId="5">#REF!</definedName>
    <definedName name="PV150재" localSheetId="4">#REF!</definedName>
    <definedName name="PV150재">#REF!</definedName>
    <definedName name="PV40경" localSheetId="5">#REF!</definedName>
    <definedName name="PV40경" localSheetId="4">#REF!</definedName>
    <definedName name="PV40경">#REF!</definedName>
    <definedName name="PV40노" localSheetId="5">#REF!</definedName>
    <definedName name="PV40노" localSheetId="4">#REF!</definedName>
    <definedName name="PV40노">#REF!</definedName>
    <definedName name="PV40재" localSheetId="5">#REF!</definedName>
    <definedName name="PV40재" localSheetId="4">#REF!</definedName>
    <definedName name="PV40재">#REF!</definedName>
    <definedName name="PV50경" localSheetId="5">#REF!</definedName>
    <definedName name="PV50경" localSheetId="4">#REF!</definedName>
    <definedName name="PV50경">#REF!</definedName>
    <definedName name="PV50노" localSheetId="5">#REF!</definedName>
    <definedName name="PV50노" localSheetId="4">#REF!</definedName>
    <definedName name="PV50노">#REF!</definedName>
    <definedName name="PV50재" localSheetId="5">#REF!</definedName>
    <definedName name="PV50재" localSheetId="4">#REF!</definedName>
    <definedName name="PV50재">#REF!</definedName>
    <definedName name="PVC">#REF!</definedName>
    <definedName name="PVCELBOW100" localSheetId="5">#REF!</definedName>
    <definedName name="PVCELBOW100" localSheetId="4">#REF!</definedName>
    <definedName name="PVCELBOW100">#REF!</definedName>
    <definedName name="PVCELBOW125" localSheetId="5">#REF!</definedName>
    <definedName name="PVCELBOW125" localSheetId="4">#REF!</definedName>
    <definedName name="PVCELBOW125">#REF!</definedName>
    <definedName name="PVCELBOW150" localSheetId="5">#REF!</definedName>
    <definedName name="PVCELBOW150" localSheetId="4">#REF!</definedName>
    <definedName name="PVCELBOW150">#REF!</definedName>
    <definedName name="PVCTEE150" localSheetId="5">#REF!</definedName>
    <definedName name="PVCTEE150" localSheetId="4">#REF!</definedName>
    <definedName name="PVCTEE150">#REF!</definedName>
    <definedName name="PVC관고무링접합" localSheetId="5">#REF!</definedName>
    <definedName name="PVC관고무링접합" localSheetId="4">#REF!</definedName>
    <definedName name="PVC관고무링접합">#REF!</definedName>
    <definedName name="PVC관접합" localSheetId="2">#REF!</definedName>
    <definedName name="PVC관접합" localSheetId="5">#REF!</definedName>
    <definedName name="PVC관접합" localSheetId="4">#REF!</definedName>
    <definedName name="PVC관접합">#REF!</definedName>
    <definedName name="pvc오수받이설치" localSheetId="5">#REF!</definedName>
    <definedName name="pvc오수받이설치" localSheetId="4">#REF!</definedName>
    <definedName name="PVC접합제" localSheetId="5">#REF!</definedName>
    <definedName name="PVC접합제" localSheetId="4">#REF!</definedName>
    <definedName name="PVC접합제">#REF!</definedName>
    <definedName name="PVC지수판" localSheetId="5">#REF!</definedName>
    <definedName name="PVC지수판" localSheetId="4">#REF!</definedName>
    <definedName name="PVC지수판">#REF!</definedName>
    <definedName name="q" localSheetId="3">#REF!</definedName>
    <definedName name="q" localSheetId="5">#REF!</definedName>
    <definedName name="q" localSheetId="4">#REF!</definedName>
    <definedName name="q">#REF!</definedName>
    <definedName name="Q3WEE" hidden="1">{#N/A,#N/A,FALSE,"조골재"}</definedName>
    <definedName name="qwe" localSheetId="3">#REF!</definedName>
    <definedName name="qwe" localSheetId="2">#REF!</definedName>
    <definedName name="qwe" localSheetId="5">#REF!</definedName>
    <definedName name="qwe" localSheetId="4">#REF!</definedName>
    <definedName name="qwe">#REF!</definedName>
    <definedName name="QWERQWER" localSheetId="2" hidden="1">#REF!</definedName>
    <definedName name="QWERQWER" localSheetId="5" hidden="1">#REF!</definedName>
    <definedName name="QWERQWER" localSheetId="4" hidden="1">#REF!</definedName>
    <definedName name="QWERQWER" hidden="1">#REF!</definedName>
    <definedName name="QWERT" localSheetId="2" hidden="1">#REF!</definedName>
    <definedName name="QWERT" localSheetId="5" hidden="1">#REF!</definedName>
    <definedName name="QWERT" localSheetId="4" hidden="1">#REF!</definedName>
    <definedName name="QWERT" hidden="1">#REF!</definedName>
    <definedName name="RAD">#REF!</definedName>
    <definedName name="RATE">#REF!</definedName>
    <definedName name="RATE2">#REF!</definedName>
    <definedName name="_xlnm.Recorder">#REF!</definedName>
    <definedName name="REGERGE" localSheetId="2">#REF!</definedName>
    <definedName name="REGERGE" localSheetId="5">#REF!</definedName>
    <definedName name="REGERGE" localSheetId="4">#REF!</definedName>
    <definedName name="REGERGE">#REF!</definedName>
    <definedName name="rey" localSheetId="3">{"Book1","부대-(표지판,데리,가드).xls","부대-(낙,차,중분대).xls"}</definedName>
    <definedName name="rey" localSheetId="2">{"Book1","부대-(표지판,데리,가드).xls","부대-(낙,차,중분대).xls"}</definedName>
    <definedName name="RFYIFIOYGOPIO" localSheetId="5" hidden="1">#REF!</definedName>
    <definedName name="RFYIFIOYGOPIO" localSheetId="4" hidden="1">#REF!</definedName>
    <definedName name="RFYIFIOYGOPIO" hidden="1">#REF!</definedName>
    <definedName name="RH.4">#REF!</definedName>
    <definedName name="RH.7">#REF!</definedName>
    <definedName name="RNCJS" hidden="1">{#N/A,#N/A,FALSE,"표지목차"}</definedName>
    <definedName name="RNRN">#REF!</definedName>
    <definedName name="RRR">#REF!</definedName>
    <definedName name="rw">#REF!</definedName>
    <definedName name="S" localSheetId="2">#REF!</definedName>
    <definedName name="S" localSheetId="5">#REF!</definedName>
    <definedName name="S" localSheetId="4">#REF!</definedName>
    <definedName name="S">#REF!</definedName>
    <definedName name="S2L">#REF!</definedName>
    <definedName name="SAN" localSheetId="3">#REF!</definedName>
    <definedName name="SAN" localSheetId="5">#REF!</definedName>
    <definedName name="SAN" localSheetId="4">#REF!</definedName>
    <definedName name="SDF" localSheetId="2" hidden="1">#REF!</definedName>
    <definedName name="SDF" localSheetId="5" hidden="1">#REF!</definedName>
    <definedName name="SDF" localSheetId="4" hidden="1">#REF!</definedName>
    <definedName name="SDF" hidden="1">#REF!</definedName>
    <definedName name="SDGAS" localSheetId="2" hidden="1">#REF!</definedName>
    <definedName name="SDGAS" localSheetId="5" hidden="1">#REF!</definedName>
    <definedName name="SDGAS" localSheetId="4" hidden="1">#REF!</definedName>
    <definedName name="SDGAS" hidden="1">#REF!</definedName>
    <definedName name="SDRTHST" localSheetId="2" hidden="1">#REF!</definedName>
    <definedName name="SDRTHST" localSheetId="5" hidden="1">#REF!</definedName>
    <definedName name="SDRTHST" localSheetId="4" hidden="1">#REF!</definedName>
    <definedName name="SDRTHST" hidden="1">#REF!</definedName>
    <definedName name="SEARGawfw" localSheetId="2">#REF!</definedName>
    <definedName name="SEARGawfw" localSheetId="5">#REF!</definedName>
    <definedName name="SEARGawfw" localSheetId="4">#REF!</definedName>
    <definedName name="SEARGawfw">#REF!</definedName>
    <definedName name="SEGR" localSheetId="2">#REF!</definedName>
    <definedName name="SEGR" localSheetId="5">#REF!</definedName>
    <definedName name="SEGR" localSheetId="4">#REF!</definedName>
    <definedName name="SEGR">#REF!</definedName>
    <definedName name="SEHRHSEG" localSheetId="2">#REF!</definedName>
    <definedName name="SEHRHSEG" localSheetId="5">#REF!</definedName>
    <definedName name="SEHRHSEG" localSheetId="4">#REF!</definedName>
    <definedName name="SEHRHSEG">#REF!</definedName>
    <definedName name="SERGSEGR" localSheetId="2">#REF!</definedName>
    <definedName name="SERGSEGR" localSheetId="5">#REF!</definedName>
    <definedName name="SERGSEGR" localSheetId="4">#REF!</definedName>
    <definedName name="SERGSEGR">#REF!</definedName>
    <definedName name="SERGSERG" localSheetId="2">#REF!</definedName>
    <definedName name="SERGSERG" localSheetId="5">#REF!</definedName>
    <definedName name="SERGSERG" localSheetId="4">#REF!</definedName>
    <definedName name="SERGSERG">#REF!</definedName>
    <definedName name="SERHSERGS" localSheetId="2">#REF!</definedName>
    <definedName name="SERHSERGS" localSheetId="5">#REF!</definedName>
    <definedName name="SERHSERGS" localSheetId="4">#REF!</definedName>
    <definedName name="SERHSERGS">#REF!</definedName>
    <definedName name="SGGAEFWAWEF" localSheetId="2">#REF!</definedName>
    <definedName name="SGGAEFWAWEF" localSheetId="5">#REF!</definedName>
    <definedName name="SGGAEFWAWEF" localSheetId="4">#REF!</definedName>
    <definedName name="SGGAEFWAWEF">#REF!</definedName>
    <definedName name="SGTRSGTRG" localSheetId="2">#REF!</definedName>
    <definedName name="SGTRSGTRG" localSheetId="5">#REF!</definedName>
    <definedName name="SGTRSGTRG" localSheetId="4">#REF!</definedName>
    <definedName name="SGTRSGTRG">#REF!</definedName>
    <definedName name="SH" localSheetId="2">#REF!</definedName>
    <definedName name="SH" localSheetId="5">#REF!</definedName>
    <definedName name="SH" localSheetId="4">#REF!</definedName>
    <definedName name="SH">#REF!</definedName>
    <definedName name="SHE">#REF!</definedName>
    <definedName name="SHEET1">#REF!</definedName>
    <definedName name="SHT">#REF!</definedName>
    <definedName name="SKDJFAKSDFASLDKFJA" localSheetId="2">#REF!</definedName>
    <definedName name="SKDJFAKSDFASLDKFJA" localSheetId="5">#REF!</definedName>
    <definedName name="SKDJFAKSDFASLDKFJA" localSheetId="4">#REF!</definedName>
    <definedName name="SKDJFAKSDFASLDKFJA">#REF!</definedName>
    <definedName name="SKIN">#REF!</definedName>
    <definedName name="SLAB1">#REF!</definedName>
    <definedName name="SLAB2">#REF!</definedName>
    <definedName name="SLAB3">#REF!</definedName>
    <definedName name="SMP">#REF!</definedName>
    <definedName name="SPA">#REF!</definedName>
    <definedName name="SPP_백__PIPE_100A_단중" localSheetId="2">#REF!</definedName>
    <definedName name="SPP_백__PIPE_100A_단중" localSheetId="5">#REF!</definedName>
    <definedName name="SPP_백__PIPE_100A_단중" localSheetId="4">#REF!</definedName>
    <definedName name="SPP_백__PIPE_125A_단중" localSheetId="2">#REF!</definedName>
    <definedName name="SPP_백__PIPE_125A_단중" localSheetId="5">#REF!</definedName>
    <definedName name="SPP_백__PIPE_125A_단중" localSheetId="4">#REF!</definedName>
    <definedName name="SPP_백__PIPE_150A_단중" localSheetId="2">#REF!</definedName>
    <definedName name="SPP_백__PIPE_150A_단중" localSheetId="5">#REF!</definedName>
    <definedName name="SPP_백__PIPE_150A_단중" localSheetId="4">#REF!</definedName>
    <definedName name="SPP_백__PIPE_15A_단중" localSheetId="2">#REF!</definedName>
    <definedName name="SPP_백__PIPE_15A_단중" localSheetId="5">#REF!</definedName>
    <definedName name="SPP_백__PIPE_15A_단중" localSheetId="4">#REF!</definedName>
    <definedName name="SPP_백__PIPE_200A_단중" localSheetId="2">#REF!</definedName>
    <definedName name="SPP_백__PIPE_200A_단중" localSheetId="5">#REF!</definedName>
    <definedName name="SPP_백__PIPE_200A_단중" localSheetId="4">#REF!</definedName>
    <definedName name="SPP_백__PIPE_20A_단중" localSheetId="2">#REF!</definedName>
    <definedName name="SPP_백__PIPE_20A_단중" localSheetId="5">#REF!</definedName>
    <definedName name="SPP_백__PIPE_20A_단중" localSheetId="4">#REF!</definedName>
    <definedName name="SPP_백__PIPE_250A_단중" localSheetId="2">#REF!</definedName>
    <definedName name="SPP_백__PIPE_250A_단중" localSheetId="5">#REF!</definedName>
    <definedName name="SPP_백__PIPE_250A_단중" localSheetId="4">#REF!</definedName>
    <definedName name="SPP_백__PIPE_25A_단중" localSheetId="2">#REF!</definedName>
    <definedName name="SPP_백__PIPE_25A_단중" localSheetId="5">#REF!</definedName>
    <definedName name="SPP_백__PIPE_25A_단중" localSheetId="4">#REF!</definedName>
    <definedName name="SPP_백__PIPE_300A_단중" localSheetId="2">#REF!</definedName>
    <definedName name="SPP_백__PIPE_300A_단중" localSheetId="5">#REF!</definedName>
    <definedName name="SPP_백__PIPE_300A_단중" localSheetId="4">#REF!</definedName>
    <definedName name="SPP_백__PIPE_32A_단중" localSheetId="2">#REF!</definedName>
    <definedName name="SPP_백__PIPE_32A_단중" localSheetId="5">#REF!</definedName>
    <definedName name="SPP_백__PIPE_32A_단중" localSheetId="4">#REF!</definedName>
    <definedName name="SPP_백__PIPE_350A_단중" localSheetId="2">#REF!</definedName>
    <definedName name="SPP_백__PIPE_350A_단중" localSheetId="5">#REF!</definedName>
    <definedName name="SPP_백__PIPE_350A_단중" localSheetId="4">#REF!</definedName>
    <definedName name="SPP_백__PIPE_400A_단중" localSheetId="2">#REF!</definedName>
    <definedName name="SPP_백__PIPE_400A_단중" localSheetId="5">#REF!</definedName>
    <definedName name="SPP_백__PIPE_400A_단중" localSheetId="4">#REF!</definedName>
    <definedName name="SPP_백__PIPE_40A_단중" localSheetId="2">#REF!</definedName>
    <definedName name="SPP_백__PIPE_40A_단중" localSheetId="5">#REF!</definedName>
    <definedName name="SPP_백__PIPE_40A_단중" localSheetId="4">#REF!</definedName>
    <definedName name="SPP_백__PIPE_450A_단중" localSheetId="2">#REF!</definedName>
    <definedName name="SPP_백__PIPE_450A_단중" localSheetId="5">#REF!</definedName>
    <definedName name="SPP_백__PIPE_450A_단중" localSheetId="4">#REF!</definedName>
    <definedName name="SPP_백__PIPE_500A_단중" localSheetId="2">#REF!</definedName>
    <definedName name="SPP_백__PIPE_500A_단중" localSheetId="5">#REF!</definedName>
    <definedName name="SPP_백__PIPE_500A_단중" localSheetId="4">#REF!</definedName>
    <definedName name="SPP_백__PIPE_50A_단중" localSheetId="2">#REF!</definedName>
    <definedName name="SPP_백__PIPE_50A_단중" localSheetId="5">#REF!</definedName>
    <definedName name="SPP_백__PIPE_50A_단중" localSheetId="4">#REF!</definedName>
    <definedName name="SPP_백__PIPE_65A_단중" localSheetId="2">#REF!</definedName>
    <definedName name="SPP_백__PIPE_65A_단중" localSheetId="5">#REF!</definedName>
    <definedName name="SPP_백__PIPE_65A_단중" localSheetId="4">#REF!</definedName>
    <definedName name="SPP_백__PIPE_80A_단중" localSheetId="2">#REF!</definedName>
    <definedName name="SPP_백__PIPE_80A_단중" localSheetId="5">#REF!</definedName>
    <definedName name="SPP_백__PIPE_80A_단중" localSheetId="4">#REF!</definedName>
    <definedName name="SPPS_PIPE_100A_40S_단중" localSheetId="2">#REF!</definedName>
    <definedName name="SPPS_PIPE_100A_40S_단중" localSheetId="5">#REF!</definedName>
    <definedName name="SPPS_PIPE_100A_40S_단중" localSheetId="4">#REF!</definedName>
    <definedName name="SPPS_PIPE_125A_40S_단중" localSheetId="2">#REF!</definedName>
    <definedName name="SPPS_PIPE_125A_40S_단중" localSheetId="5">#REF!</definedName>
    <definedName name="SPPS_PIPE_125A_40S_단중" localSheetId="4">#REF!</definedName>
    <definedName name="SPPS_PIPE_150A_40S_단중" localSheetId="2">#REF!</definedName>
    <definedName name="SPPS_PIPE_150A_40S_단중" localSheetId="5">#REF!</definedName>
    <definedName name="SPPS_PIPE_150A_40S_단중" localSheetId="4">#REF!</definedName>
    <definedName name="SPPS_PIPE_15A_40S_단중" localSheetId="2">#REF!</definedName>
    <definedName name="SPPS_PIPE_15A_40S_단중" localSheetId="5">#REF!</definedName>
    <definedName name="SPPS_PIPE_15A_40S_단중" localSheetId="4">#REF!</definedName>
    <definedName name="SPPS_PIPE_200A_40S_단중" localSheetId="2">#REF!</definedName>
    <definedName name="SPPS_PIPE_200A_40S_단중" localSheetId="5">#REF!</definedName>
    <definedName name="SPPS_PIPE_200A_40S_단중" localSheetId="4">#REF!</definedName>
    <definedName name="SPPS_PIPE_20A_40S_단중" localSheetId="2">#REF!</definedName>
    <definedName name="SPPS_PIPE_20A_40S_단중" localSheetId="5">#REF!</definedName>
    <definedName name="SPPS_PIPE_20A_40S_단중" localSheetId="4">#REF!</definedName>
    <definedName name="SPPS_PIPE_250A_40S_단중" localSheetId="2">#REF!</definedName>
    <definedName name="SPPS_PIPE_250A_40S_단중" localSheetId="5">#REF!</definedName>
    <definedName name="SPPS_PIPE_250A_40S_단중" localSheetId="4">#REF!</definedName>
    <definedName name="SPPS_PIPE_25A_40S_단중" localSheetId="2">#REF!</definedName>
    <definedName name="SPPS_PIPE_25A_40S_단중" localSheetId="5">#REF!</definedName>
    <definedName name="SPPS_PIPE_25A_40S_단중" localSheetId="4">#REF!</definedName>
    <definedName name="SPPS_PIPE_300A_40S_단중" localSheetId="2">#REF!</definedName>
    <definedName name="SPPS_PIPE_300A_40S_단중" localSheetId="5">#REF!</definedName>
    <definedName name="SPPS_PIPE_300A_40S_단중" localSheetId="4">#REF!</definedName>
    <definedName name="SPPS_PIPE_32A_40S_단중" localSheetId="2">#REF!</definedName>
    <definedName name="SPPS_PIPE_32A_40S_단중" localSheetId="5">#REF!</definedName>
    <definedName name="SPPS_PIPE_32A_40S_단중" localSheetId="4">#REF!</definedName>
    <definedName name="SPPS_PIPE_350A_40S_단중" localSheetId="2">#REF!</definedName>
    <definedName name="SPPS_PIPE_350A_40S_단중" localSheetId="5">#REF!</definedName>
    <definedName name="SPPS_PIPE_350A_40S_단중" localSheetId="4">#REF!</definedName>
    <definedName name="SPPS_PIPE_400A_40S_단중" localSheetId="2">#REF!</definedName>
    <definedName name="SPPS_PIPE_400A_40S_단중" localSheetId="5">#REF!</definedName>
    <definedName name="SPPS_PIPE_400A_40S_단중" localSheetId="4">#REF!</definedName>
    <definedName name="SPPS_PIPE_40A_40S_단중" localSheetId="2">#REF!</definedName>
    <definedName name="SPPS_PIPE_40A_40S_단중" localSheetId="5">#REF!</definedName>
    <definedName name="SPPS_PIPE_40A_40S_단중" localSheetId="4">#REF!</definedName>
    <definedName name="SPPS_PIPE_450A_40S_단중" localSheetId="2">#REF!</definedName>
    <definedName name="SPPS_PIPE_450A_40S_단중" localSheetId="5">#REF!</definedName>
    <definedName name="SPPS_PIPE_450A_40S_단중" localSheetId="4">#REF!</definedName>
    <definedName name="SPPS_PIPE_500A_40S_단중" localSheetId="2">#REF!</definedName>
    <definedName name="SPPS_PIPE_500A_40S_단중" localSheetId="5">#REF!</definedName>
    <definedName name="SPPS_PIPE_500A_40S_단중" localSheetId="4">#REF!</definedName>
    <definedName name="SPPS_PIPE_50A_40S_단중" localSheetId="2">#REF!</definedName>
    <definedName name="SPPS_PIPE_50A_40S_단중" localSheetId="5">#REF!</definedName>
    <definedName name="SPPS_PIPE_50A_40S_단중" localSheetId="4">#REF!</definedName>
    <definedName name="SPPS_PIPE_65A_40S_단중" localSheetId="2">#REF!</definedName>
    <definedName name="SPPS_PIPE_65A_40S_단중" localSheetId="5">#REF!</definedName>
    <definedName name="SPPS_PIPE_65A_40S_단중" localSheetId="4">#REF!</definedName>
    <definedName name="SPPS_PIPE_80A_40S_단중" localSheetId="2">#REF!</definedName>
    <definedName name="SPPS_PIPE_80A_40S_단중" localSheetId="5">#REF!</definedName>
    <definedName name="SPPS_PIPE_80A_40S_단중" localSheetId="4">#REF!</definedName>
    <definedName name="SS" localSheetId="5">#REF!</definedName>
    <definedName name="SS" localSheetId="4">#REF!</definedName>
    <definedName name="SS">#REF!</definedName>
    <definedName name="SSS" hidden="1">{#N/A,#N/A,FALSE,"2~8번"}</definedName>
    <definedName name="ST">#REF!</definedName>
    <definedName name="STHSTH" localSheetId="2">#REF!</definedName>
    <definedName name="STHSTH" localSheetId="5">#REF!</definedName>
    <definedName name="STHSTH" localSheetId="4">#REF!</definedName>
    <definedName name="STHSTH">#REF!</definedName>
    <definedName name="STS_PIPE_100A_10S_단중" localSheetId="2">#REF!</definedName>
    <definedName name="STS_PIPE_100A_10S_단중" localSheetId="5">#REF!</definedName>
    <definedName name="STS_PIPE_100A_10S_단중" localSheetId="4">#REF!</definedName>
    <definedName name="STS_PIPE_10A_10S_단중" localSheetId="2">#REF!</definedName>
    <definedName name="STS_PIPE_10A_10S_단중" localSheetId="5">#REF!</definedName>
    <definedName name="STS_PIPE_10A_10S_단중" localSheetId="4">#REF!</definedName>
    <definedName name="STS_PIPE_125A_10S_단중" localSheetId="2">#REF!</definedName>
    <definedName name="STS_PIPE_125A_10S_단중" localSheetId="5">#REF!</definedName>
    <definedName name="STS_PIPE_125A_10S_단중" localSheetId="4">#REF!</definedName>
    <definedName name="STS_PIPE_150A_10S_단중" localSheetId="2">#REF!</definedName>
    <definedName name="STS_PIPE_150A_10S_단중" localSheetId="5">#REF!</definedName>
    <definedName name="STS_PIPE_150A_10S_단중" localSheetId="4">#REF!</definedName>
    <definedName name="STS_PIPE_15A_10S_단중" localSheetId="2">#REF!</definedName>
    <definedName name="STS_PIPE_15A_10S_단중" localSheetId="5">#REF!</definedName>
    <definedName name="STS_PIPE_15A_10S_단중" localSheetId="4">#REF!</definedName>
    <definedName name="STS_PIPE_200A_10S_단중" localSheetId="2">#REF!</definedName>
    <definedName name="STS_PIPE_200A_10S_단중" localSheetId="5">#REF!</definedName>
    <definedName name="STS_PIPE_200A_10S_단중" localSheetId="4">#REF!</definedName>
    <definedName name="STS_PIPE_20A_10S_단중" localSheetId="2">#REF!</definedName>
    <definedName name="STS_PIPE_20A_10S_단중" localSheetId="5">#REF!</definedName>
    <definedName name="STS_PIPE_20A_10S_단중" localSheetId="4">#REF!</definedName>
    <definedName name="STS_PIPE_250A_10S_단중" localSheetId="2">#REF!</definedName>
    <definedName name="STS_PIPE_250A_10S_단중" localSheetId="5">#REF!</definedName>
    <definedName name="STS_PIPE_250A_10S_단중" localSheetId="4">#REF!</definedName>
    <definedName name="STS_PIPE_25A_10S_단중" localSheetId="2">#REF!</definedName>
    <definedName name="STS_PIPE_25A_10S_단중" localSheetId="5">#REF!</definedName>
    <definedName name="STS_PIPE_25A_10S_단중" localSheetId="4">#REF!</definedName>
    <definedName name="STS_PIPE_300A_10S_단중" localSheetId="2">#REF!</definedName>
    <definedName name="STS_PIPE_300A_10S_단중" localSheetId="5">#REF!</definedName>
    <definedName name="STS_PIPE_300A_10S_단중" localSheetId="4">#REF!</definedName>
    <definedName name="STS_PIPE_32A_10S_단중" localSheetId="2">#REF!</definedName>
    <definedName name="STS_PIPE_32A_10S_단중" localSheetId="5">#REF!</definedName>
    <definedName name="STS_PIPE_32A_10S_단중" localSheetId="4">#REF!</definedName>
    <definedName name="STS_PIPE_350A_10S_단중" localSheetId="2">#REF!</definedName>
    <definedName name="STS_PIPE_350A_10S_단중" localSheetId="5">#REF!</definedName>
    <definedName name="STS_PIPE_350A_10S_단중" localSheetId="4">#REF!</definedName>
    <definedName name="STS_PIPE_400A_10S_단중" localSheetId="2">#REF!</definedName>
    <definedName name="STS_PIPE_400A_10S_단중" localSheetId="5">#REF!</definedName>
    <definedName name="STS_PIPE_400A_10S_단중" localSheetId="4">#REF!</definedName>
    <definedName name="STS_PIPE_40A_10S_단중" localSheetId="2">#REF!</definedName>
    <definedName name="STS_PIPE_40A_10S_단중" localSheetId="5">#REF!</definedName>
    <definedName name="STS_PIPE_40A_10S_단중" localSheetId="4">#REF!</definedName>
    <definedName name="STS_PIPE_50A_10S_단중" localSheetId="2">#REF!</definedName>
    <definedName name="STS_PIPE_50A_10S_단중" localSheetId="5">#REF!</definedName>
    <definedName name="STS_PIPE_50A_10S_단중" localSheetId="4">#REF!</definedName>
    <definedName name="STS_PIPE_65A_10S_단중" localSheetId="2">#REF!</definedName>
    <definedName name="STS_PIPE_65A_10S_단중" localSheetId="5">#REF!</definedName>
    <definedName name="STS_PIPE_65A_10S_단중" localSheetId="4">#REF!</definedName>
    <definedName name="STS_PIPE_80A_10S_단중" localSheetId="2">#REF!</definedName>
    <definedName name="STS_PIPE_80A_10S_단중" localSheetId="5">#REF!</definedName>
    <definedName name="STS_PIPE_80A_10S_단중" localSheetId="4">#REF!</definedName>
    <definedName name="STS_PIPE_90A_10S_단중" localSheetId="2">#REF!</definedName>
    <definedName name="STS_PIPE_90A_10S_단중" localSheetId="5">#REF!</definedName>
    <definedName name="STS_PIPE_90A_10S_단중" localSheetId="4">#REF!</definedName>
    <definedName name="STSCAP32" localSheetId="5">#REF!</definedName>
    <definedName name="STSCAP32" localSheetId="4">#REF!</definedName>
    <definedName name="STSCAP32">#REF!</definedName>
    <definedName name="STSCAP80" localSheetId="5">#REF!</definedName>
    <definedName name="STSCAP80" localSheetId="4">#REF!</definedName>
    <definedName name="STSCAP80">#REF!</definedName>
    <definedName name="STSELBOW20" localSheetId="3">#REF!</definedName>
    <definedName name="STSELBOW20" localSheetId="2">#REF!</definedName>
    <definedName name="STSELBOW20" localSheetId="5">#REF!</definedName>
    <definedName name="STSELBOW20" localSheetId="4">#REF!</definedName>
    <definedName name="STSELBOW20">#REF!</definedName>
    <definedName name="STSELBOW25" localSheetId="3">#REF!</definedName>
    <definedName name="STSELBOW25" localSheetId="2">#REF!</definedName>
    <definedName name="STSELBOW25" localSheetId="5">#REF!</definedName>
    <definedName name="STSELBOW25" localSheetId="4">#REF!</definedName>
    <definedName name="STSELBOW25">#REF!</definedName>
    <definedName name="STSELBOW32" localSheetId="5">#REF!</definedName>
    <definedName name="STSELBOW32" localSheetId="4">#REF!</definedName>
    <definedName name="STSELBOW32">#REF!</definedName>
    <definedName name="STSELBOW50" localSheetId="5">#REF!</definedName>
    <definedName name="STSELBOW50" localSheetId="4">#REF!</definedName>
    <definedName name="STSELBOW50">#REF!</definedName>
    <definedName name="STSNIFFLE20" localSheetId="3">#REF!</definedName>
    <definedName name="STSNIFFLE20" localSheetId="2">#REF!</definedName>
    <definedName name="STSNIFFLE20" localSheetId="5">#REF!</definedName>
    <definedName name="STSNIFFLE20" localSheetId="4">#REF!</definedName>
    <definedName name="STSNIFFLE20">#REF!</definedName>
    <definedName name="STSNIFFLE25" localSheetId="3">#REF!</definedName>
    <definedName name="STSNIFFLE25" localSheetId="2">#REF!</definedName>
    <definedName name="STSNIFFLE25" localSheetId="5">#REF!</definedName>
    <definedName name="STSNIFFLE25" localSheetId="4">#REF!</definedName>
    <definedName name="STSNIFFLE25">#REF!</definedName>
    <definedName name="STSNIFFLE32" localSheetId="3">#REF!</definedName>
    <definedName name="STSNIFFLE32" localSheetId="2">#REF!</definedName>
    <definedName name="STSNIFFLE32" localSheetId="5">#REF!</definedName>
    <definedName name="STSNIFFLE32" localSheetId="4">#REF!</definedName>
    <definedName name="STSNIFFLE32">#REF!</definedName>
    <definedName name="STSNIFFLE50" localSheetId="5">#REF!</definedName>
    <definedName name="STSNIFFLE50" localSheetId="4">#REF!</definedName>
    <definedName name="STSNIFFLE50">#REF!</definedName>
    <definedName name="STSSOCKET20" localSheetId="5">#REF!</definedName>
    <definedName name="STSSOCKET20" localSheetId="4">#REF!</definedName>
    <definedName name="STSSOCKET20">#REF!</definedName>
    <definedName name="STSTEE32" localSheetId="3">#REF!</definedName>
    <definedName name="STSTEE32" localSheetId="2">#REF!</definedName>
    <definedName name="STSTEE32" localSheetId="5">#REF!</definedName>
    <definedName name="STSTEE32" localSheetId="4">#REF!</definedName>
    <definedName name="STSTEE32">#REF!</definedName>
    <definedName name="STSTEE50" localSheetId="5">#REF!</definedName>
    <definedName name="STSTEE50" localSheetId="4">#REF!</definedName>
    <definedName name="STSTEE50">#REF!</definedName>
    <definedName name="STSUNION20" localSheetId="3">#REF!</definedName>
    <definedName name="STSUNION20" localSheetId="2">#REF!</definedName>
    <definedName name="STSUNION20" localSheetId="5">#REF!</definedName>
    <definedName name="STSUNION20" localSheetId="4">#REF!</definedName>
    <definedName name="STSUNION20">#REF!</definedName>
    <definedName name="STSUNION25" localSheetId="3">#REF!</definedName>
    <definedName name="STSUNION25" localSheetId="2">#REF!</definedName>
    <definedName name="STSUNION25" localSheetId="5">#REF!</definedName>
    <definedName name="STSUNION25" localSheetId="4">#REF!</definedName>
    <definedName name="STSUNION25">#REF!</definedName>
    <definedName name="STSUNION32" localSheetId="5">#REF!</definedName>
    <definedName name="STSUNION32" localSheetId="4">#REF!</definedName>
    <definedName name="STSUNION32">#REF!</definedName>
    <definedName name="STSUNION50" localSheetId="5">#REF!</definedName>
    <definedName name="STSUNION50" localSheetId="4">#REF!</definedName>
    <definedName name="STSUNION50">#REF!</definedName>
    <definedName name="STS강관배관" localSheetId="5">#REF!</definedName>
    <definedName name="STS강관배관" localSheetId="4">#REF!</definedName>
    <definedName name="STS앵글" localSheetId="5">#REF!</definedName>
    <definedName name="STS앵글" localSheetId="4">#REF!</definedName>
    <definedName name="STS앵글">#REF!</definedName>
    <definedName name="sts주름관설치" localSheetId="5">#REF!</definedName>
    <definedName name="sts주름관설치" localSheetId="4">#REF!</definedName>
    <definedName name="STS평철" localSheetId="5">#REF!</definedName>
    <definedName name="STS평철" localSheetId="4">#REF!</definedName>
    <definedName name="STS평철">#REF!</definedName>
    <definedName name="STS플랜지취부" localSheetId="5">#REF!</definedName>
    <definedName name="STS플랜지취부" localSheetId="4">#REF!</definedName>
    <definedName name="SV" localSheetId="1">#REF!</definedName>
    <definedName name="SV" localSheetId="2">#REF!</definedName>
    <definedName name="SV" localSheetId="5">#REF!</definedName>
    <definedName name="SV" localSheetId="4">#REF!</definedName>
    <definedName name="SV">#REF!</definedName>
    <definedName name="SX" localSheetId="5">#REF!</definedName>
    <definedName name="SX" localSheetId="4">#REF!</definedName>
    <definedName name="SX">#REF!</definedName>
    <definedName name="T">#N/A</definedName>
    <definedName name="T2_">#N/A</definedName>
    <definedName name="TAK">#REF!</definedName>
    <definedName name="TBM">#REF!</definedName>
    <definedName name="Text5">#REF!</definedName>
    <definedName name="THR" localSheetId="2">#REF!</definedName>
    <definedName name="THR" localSheetId="5">#REF!</definedName>
    <definedName name="THR" localSheetId="4">#REF!</definedName>
    <definedName name="THR">#REF!</definedName>
    <definedName name="THTRH" localSheetId="2">#REF!</definedName>
    <definedName name="THTRH" localSheetId="5">#REF!</definedName>
    <definedName name="THTRH" localSheetId="4">#REF!</definedName>
    <definedName name="THTRH">#REF!</definedName>
    <definedName name="TITLE_PRINTS" localSheetId="2">#REF!</definedName>
    <definedName name="TITLE_PRINTS" localSheetId="5">#REF!</definedName>
    <definedName name="TITLE_PRINTS" localSheetId="4">#REF!</definedName>
    <definedName name="TITLES_PRINT" localSheetId="3">#REF!</definedName>
    <definedName name="TITLES_PRINT" localSheetId="5">#REF!</definedName>
    <definedName name="TITLES_PRINT" localSheetId="4">#REF!</definedName>
    <definedName name="TITTLES" localSheetId="3">#REF!</definedName>
    <definedName name="TITTLES" localSheetId="5">#REF!</definedName>
    <definedName name="TITTLES" localSheetId="4">#REF!</definedName>
    <definedName name="TITTLES">#REF!</definedName>
    <definedName name="tmtc">#REF!,#REF!</definedName>
    <definedName name="tmtc2">#REF!,#REF!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YRY" localSheetId="2" hidden="1">#REF!</definedName>
    <definedName name="TYRY" localSheetId="5" hidden="1">#REF!</definedName>
    <definedName name="TYRY" localSheetId="4" hidden="1">#REF!</definedName>
    <definedName name="TYRY" hidden="1">#REF!</definedName>
    <definedName name="UL" localSheetId="3">#REF!</definedName>
    <definedName name="UL" localSheetId="5">#REF!</definedName>
    <definedName name="UL" localSheetId="4">#REF!</definedName>
    <definedName name="VAFP" localSheetId="1">#REF!</definedName>
    <definedName name="VAFP" localSheetId="2">#REF!</definedName>
    <definedName name="VAFP" localSheetId="5">#REF!</definedName>
    <definedName name="VAFP" localSheetId="4">#REF!</definedName>
    <definedName name="VAFP">#REF!</definedName>
    <definedName name="VAT" localSheetId="5">#REF!</definedName>
    <definedName name="VAT" localSheetId="4">#REF!</definedName>
    <definedName name="VBV" localSheetId="1">#REF!</definedName>
    <definedName name="VBV" localSheetId="2">#REF!</definedName>
    <definedName name="VBV" localSheetId="5">#REF!</definedName>
    <definedName name="VBV" localSheetId="4">#REF!</definedName>
    <definedName name="VBV">#REF!</definedName>
    <definedName name="VCR" localSheetId="1">#REF!</definedName>
    <definedName name="VCR" localSheetId="2">#REF!</definedName>
    <definedName name="VCR" localSheetId="5">#REF!</definedName>
    <definedName name="VCR" localSheetId="4">#REF!</definedName>
    <definedName name="VCR">#REF!</definedName>
    <definedName name="VDATA">#N/A</definedName>
    <definedName name="VDSVP" localSheetId="1">#REF!</definedName>
    <definedName name="VDSVP" localSheetId="2">#REF!</definedName>
    <definedName name="VDSVP" localSheetId="5">#REF!</definedName>
    <definedName name="VDSVP" localSheetId="4">#REF!</definedName>
    <definedName name="VDSVP">#REF!</definedName>
    <definedName name="VHAF" localSheetId="1">#REF!</definedName>
    <definedName name="VHAF" localSheetId="2">#REF!</definedName>
    <definedName name="VHAF" localSheetId="5">#REF!</definedName>
    <definedName name="VHAF" localSheetId="4">#REF!</definedName>
    <definedName name="VHAF">#REF!</definedName>
    <definedName name="VHFG" localSheetId="2" hidden="1">#REF!</definedName>
    <definedName name="VHFG" localSheetId="5" hidden="1">#REF!</definedName>
    <definedName name="VHFG" localSheetId="4" hidden="1">#REF!</definedName>
    <definedName name="VHFG" hidden="1">#REF!</definedName>
    <definedName name="VHMF" localSheetId="1">#REF!</definedName>
    <definedName name="VHMF" localSheetId="2">#REF!</definedName>
    <definedName name="VHMF" localSheetId="5">#REF!</definedName>
    <definedName name="VHMF" localSheetId="4">#REF!</definedName>
    <definedName name="VHMF">#REF!</definedName>
    <definedName name="VMF" localSheetId="1">#REF!</definedName>
    <definedName name="VMF" localSheetId="2">#REF!</definedName>
    <definedName name="VMF" localSheetId="5">#REF!</definedName>
    <definedName name="VMF" localSheetId="4">#REF!</definedName>
    <definedName name="VMF">#REF!</definedName>
    <definedName name="VMOTOR" localSheetId="1">#REF!</definedName>
    <definedName name="VMOTOR" localSheetId="2">#REF!</definedName>
    <definedName name="VMOTOR" localSheetId="5">#REF!</definedName>
    <definedName name="VMOTOR" localSheetId="4">#REF!</definedName>
    <definedName name="VMOTOR">#REF!</definedName>
    <definedName name="VPUMP" localSheetId="1">#REF!</definedName>
    <definedName name="VPUMP" localSheetId="2">#REF!</definedName>
    <definedName name="VPUMP" localSheetId="5">#REF!</definedName>
    <definedName name="VPUMP" localSheetId="4">#REF!</definedName>
    <definedName name="VPUMP">#REF!</definedName>
    <definedName name="VSV" localSheetId="1">#REF!</definedName>
    <definedName name="VSV" localSheetId="2">#REF!</definedName>
    <definedName name="VSV" localSheetId="5">#REF!</definedName>
    <definedName name="VSV" localSheetId="4">#REF!</definedName>
    <definedName name="VSV">#REF!</definedName>
    <definedName name="VVAFP" localSheetId="1">#REF!</definedName>
    <definedName name="VVAFP" localSheetId="2">#REF!</definedName>
    <definedName name="VVAFP" localSheetId="5">#REF!</definedName>
    <definedName name="VVAFP" localSheetId="4">#REF!</definedName>
    <definedName name="VVAFP">#REF!</definedName>
    <definedName name="VVMF" localSheetId="1">#REF!</definedName>
    <definedName name="VVMF" localSheetId="2">#REF!</definedName>
    <definedName name="VVMF" localSheetId="5">#REF!</definedName>
    <definedName name="VVMF" localSheetId="4">#REF!</definedName>
    <definedName name="VVMF">#REF!</definedName>
    <definedName name="vvv">#REF!</definedName>
    <definedName name="VWEI" localSheetId="1">#N/A</definedName>
    <definedName name="VWEI" localSheetId="2">#REF!</definedName>
    <definedName name="VWEI" localSheetId="5">#REF!</definedName>
    <definedName name="VWEI" localSheetId="4">#REF!</definedName>
    <definedName name="VWEI">#REF!</definedName>
    <definedName name="vywl">[0]!아아아아바바</definedName>
    <definedName name="WAEGA" localSheetId="2">#REF!</definedName>
    <definedName name="WAEGA" localSheetId="5">#REF!</definedName>
    <definedName name="WAEGA" localSheetId="4">#REF!</definedName>
    <definedName name="WAEGA">#REF!</definedName>
    <definedName name="WAFFWEFAFA" localSheetId="2">#REF!</definedName>
    <definedName name="WAFFWEFAFA" localSheetId="5">#REF!</definedName>
    <definedName name="WAFFWEFAFA" localSheetId="4">#REF!</definedName>
    <definedName name="WAFFWEFAFA">#REF!</definedName>
    <definedName name="WB.1">#REF!</definedName>
    <definedName name="WB.2">#REF!</definedName>
    <definedName name="WB.3">#REF!</definedName>
    <definedName name="WD" localSheetId="5">#REF!</definedName>
    <definedName name="WD" localSheetId="4">#REF!</definedName>
    <definedName name="WD">#REF!</definedName>
    <definedName name="WEFAWE" localSheetId="2">#REF!</definedName>
    <definedName name="WEFAWE" localSheetId="5">#REF!</definedName>
    <definedName name="WEFAWE" localSheetId="4">#REF!</definedName>
    <definedName name="WEFAWE">#REF!</definedName>
    <definedName name="WEGAWEG" localSheetId="2">#REF!</definedName>
    <definedName name="WEGAWEG" localSheetId="5">#REF!</definedName>
    <definedName name="WEGAWEG" localSheetId="4">#REF!</definedName>
    <definedName name="WEGAWEG">#REF!</definedName>
    <definedName name="WEGRERG" localSheetId="2">#REF!</definedName>
    <definedName name="WEGRERG" localSheetId="5">#REF!</definedName>
    <definedName name="WEGRERG" localSheetId="4">#REF!</definedName>
    <definedName name="WEGRERG">#REF!</definedName>
    <definedName name="WEI" localSheetId="1">#N/A</definedName>
    <definedName name="WEI" localSheetId="2">#REF!</definedName>
    <definedName name="WEI" localSheetId="5">#REF!</definedName>
    <definedName name="WEI" localSheetId="4">#REF!</definedName>
    <definedName name="WEI">#REF!</definedName>
    <definedName name="wer" hidden="1">{#N/A,#N/A,FALSE,"골재소요량";#N/A,#N/A,FALSE,"골재소요량"}</definedName>
    <definedName name="WETQWER" localSheetId="5">#REF!</definedName>
    <definedName name="WETQWER" localSheetId="4">#REF!</definedName>
    <definedName name="WETQWER">#REF!</definedName>
    <definedName name="WFFWWEF" localSheetId="2">#REF!</definedName>
    <definedName name="WFFWWEF" localSheetId="5">#REF!</definedName>
    <definedName name="WFFWWEF" localSheetId="4">#REF!</definedName>
    <definedName name="WFFWWEF">#REF!</definedName>
    <definedName name="WGAEGWEF" localSheetId="2">#REF!</definedName>
    <definedName name="WGAEGWEF" localSheetId="5">#REF!</definedName>
    <definedName name="WGAEGWEF" localSheetId="4">#REF!</definedName>
    <definedName name="WGAEGWEF">#REF!</definedName>
    <definedName name="WGWEGW" localSheetId="2">#REF!</definedName>
    <definedName name="WGWEGW" localSheetId="5">#REF!</definedName>
    <definedName name="WGWEGW" localSheetId="4">#REF!</definedName>
    <definedName name="WGWEGW">#REF!</definedName>
    <definedName name="WH.1">#REF!</definedName>
    <definedName name="WH.2">#REF!</definedName>
    <definedName name="WH.3">#REF!</definedName>
    <definedName name="WON" localSheetId="3">#REF!</definedName>
    <definedName name="WON" localSheetId="5">#REF!</definedName>
    <definedName name="WON" localSheetId="4">#REF!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포장단가." localSheetId="3" hidden="1">{#N/A,#N/A,FALSE,"포장단가"}</definedName>
    <definedName name="wrn.포장단가." localSheetId="2" hidden="1">{#N/A,#N/A,FALSE,"포장단가"}</definedName>
    <definedName name="wrn.포장단가." hidden="1">{#N/A,#N/A,FALSE,"포장단가"}</definedName>
    <definedName name="wrn.표지목차." hidden="1">{#N/A,#N/A,FALSE,"표지목차"}</definedName>
    <definedName name="wrn.혼합골재." hidden="1">{#N/A,#N/A,FALSE,"혼합골재"}</definedName>
    <definedName name="WT">#REF!</definedName>
    <definedName name="www">#REF!</definedName>
    <definedName name="X" localSheetId="3">BlankMacro1</definedName>
    <definedName name="X" localSheetId="5">BlankMacro1</definedName>
    <definedName name="X" localSheetId="4">BlankMacro1</definedName>
    <definedName name="XCVBGSDFGSER" localSheetId="5" hidden="1">#REF!</definedName>
    <definedName name="XCVBGSDFGSER" localSheetId="4" hidden="1">#REF!</definedName>
    <definedName name="XCVBGSDFGSER" hidden="1">#REF!</definedName>
    <definedName name="xlcdfsdhodfs" localSheetId="5">#REF!</definedName>
    <definedName name="xlcdfsdhodfs" localSheetId="4">#REF!</definedName>
    <definedName name="xlcdfsdhodfs">#REF!</definedName>
    <definedName name="Y" localSheetId="3">BlankMacro1</definedName>
    <definedName name="Y" localSheetId="5">BlankMacro1</definedName>
    <definedName name="Y" localSheetId="4">BlankMacro1</definedName>
    <definedName name="Y">#REF!</definedName>
    <definedName name="YA">#REF!</definedName>
    <definedName name="YDJAERGZAE" localSheetId="2">#REF!</definedName>
    <definedName name="YDJAERGZAE" localSheetId="5">#REF!</definedName>
    <definedName name="YDJAERGZAE" localSheetId="4">#REF!</definedName>
    <definedName name="YDJAERGZAE">#REF!</definedName>
    <definedName name="Z" localSheetId="3">BlankMacro1</definedName>
    <definedName name="Z" localSheetId="5">BlankMacro1</definedName>
    <definedName name="Z" localSheetId="4">BlankMacro1</definedName>
    <definedName name="z">#REF!</definedName>
    <definedName name="ZDVFSADF" localSheetId="2">#REF!</definedName>
    <definedName name="ZDVFSADF" localSheetId="5">#REF!</definedName>
    <definedName name="ZDVFSADF" localSheetId="4">#REF!</definedName>
    <definedName name="ZDVFSADF">#REF!</definedName>
    <definedName name="ZXDFASDF" localSheetId="2">#REF!</definedName>
    <definedName name="ZXDFASDF" localSheetId="5">#REF!</definedName>
    <definedName name="ZXDFASDF" localSheetId="4">#REF!</definedName>
    <definedName name="ZXDFASDF">#REF!</definedName>
    <definedName name="ㄱ" localSheetId="5">#REF!</definedName>
    <definedName name="ㄱ" localSheetId="4">#REF!</definedName>
    <definedName name="ㄱ">#REF!</definedName>
    <definedName name="ㄱ25x25x3t_단중" localSheetId="2">#REF!</definedName>
    <definedName name="ㄱ25x25x3t_단중" localSheetId="5">#REF!</definedName>
    <definedName name="ㄱ25x25x3t_단중" localSheetId="4">#REF!</definedName>
    <definedName name="ㄱ30x30x5t_단중" localSheetId="2">#REF!</definedName>
    <definedName name="ㄱ30x30x5t_단중" localSheetId="5">#REF!</definedName>
    <definedName name="ㄱ30x30x5t_단중" localSheetId="4">#REF!</definedName>
    <definedName name="ㄱ40x40x5t_단중" localSheetId="2">#REF!</definedName>
    <definedName name="ㄱ40x40x5t_단중" localSheetId="5">#REF!</definedName>
    <definedName name="ㄱ40x40x5t_단중" localSheetId="4">#REF!</definedName>
    <definedName name="ㄱ50x50x6t_단중" localSheetId="2">#REF!</definedName>
    <definedName name="ㄱ50x50x6t_단중" localSheetId="5">#REF!</definedName>
    <definedName name="ㄱ50x50x6t_단중" localSheetId="4">#REF!</definedName>
    <definedName name="ㄱ60x60x6t_단중" localSheetId="2">#REF!</definedName>
    <definedName name="ㄱ60x60x6t_단중" localSheetId="5">#REF!</definedName>
    <definedName name="ㄱ60x60x6t_단중" localSheetId="4">#REF!</definedName>
    <definedName name="ㄱ65x65x6t_단중" localSheetId="2">#REF!</definedName>
    <definedName name="ㄱ65x65x6t_단중" localSheetId="5">#REF!</definedName>
    <definedName name="ㄱ65x65x6t_단중" localSheetId="4">#REF!</definedName>
    <definedName name="ㄱ75x75x9t_단중" localSheetId="2">#REF!</definedName>
    <definedName name="ㄱ75x75x9t_단중" localSheetId="5">#REF!</definedName>
    <definedName name="ㄱ75x75x9t_단중" localSheetId="4">#REF!</definedName>
    <definedName name="ㄱㄱ">#REF!</definedName>
    <definedName name="ㄱㄱㄱ">#REF!</definedName>
    <definedName name="ㄱㄷ">#REF!</definedName>
    <definedName name="ㄱㅈ">#REF!</definedName>
    <definedName name="ㄱㅍ" localSheetId="5">#REF!</definedName>
    <definedName name="ㄱㅍ" localSheetId="4">#REF!</definedName>
    <definedName name="가" localSheetId="3">BlankMacro1</definedName>
    <definedName name="가" localSheetId="5">BlankMacro1</definedName>
    <definedName name="가" localSheetId="4">BlankMacro1</definedName>
    <definedName name="가가" localSheetId="3">BlankMacro1</definedName>
    <definedName name="가가" localSheetId="5">BlankMacro1</definedName>
    <definedName name="가가" localSheetId="4">BlankMacro1</definedName>
    <definedName name="가공기초">#REF!</definedName>
    <definedName name="가나다라" localSheetId="3">{"Book1","부대-(표지판,데리,가드).xls","부대-(낙,차,중분대).xls"}</definedName>
    <definedName name="가나다라" localSheetId="2">{"Book1","부대-(표지판,데리,가드).xls","부대-(낙,차,중분대).xls"}</definedName>
    <definedName name="가로등기계시공">#REF!</definedName>
    <definedName name="각재" localSheetId="5">#REF!</definedName>
    <definedName name="각재" localSheetId="4">#REF!</definedName>
    <definedName name="각재">#REF!</definedName>
    <definedName name="간선변경" localSheetId="3">BlankMacro1</definedName>
    <definedName name="간선변경" localSheetId="5">BlankMacro1</definedName>
    <definedName name="간선변경" localSheetId="4">BlankMacro1</definedName>
    <definedName name="갈빌1호" localSheetId="1">#REF!</definedName>
    <definedName name="갈빌1호" localSheetId="2">#REF!</definedName>
    <definedName name="갈빌1호" localSheetId="5">#REF!</definedName>
    <definedName name="갈빌1호" localSheetId="4">#REF!</definedName>
    <definedName name="갈빌1호">#REF!</definedName>
    <definedName name="갈빌2호" localSheetId="1">#REF!</definedName>
    <definedName name="갈빌2호" localSheetId="2">#REF!</definedName>
    <definedName name="갈빌2호" localSheetId="5">#REF!</definedName>
    <definedName name="갈빌2호" localSheetId="4">#REF!</definedName>
    <definedName name="갈빌2호">#REF!</definedName>
    <definedName name="갈빌3호" localSheetId="1">#REF!</definedName>
    <definedName name="갈빌3호" localSheetId="2">#REF!</definedName>
    <definedName name="갈빌3호" localSheetId="5">#REF!</definedName>
    <definedName name="갈빌3호" localSheetId="4">#REF!</definedName>
    <definedName name="갈빌3호">#REF!</definedName>
    <definedName name="갑" localSheetId="5">#REF!</definedName>
    <definedName name="갑" localSheetId="4">#REF!</definedName>
    <definedName name="갑">[0]!을지복사</definedName>
    <definedName name="갑지" localSheetId="5">#REF!</definedName>
    <definedName name="갑지" localSheetId="4">#REF!</definedName>
    <definedName name="갑지">#REF!</definedName>
    <definedName name="강" hidden="1">{#N/A,#N/A,FALSE,"2~8번"}</definedName>
    <definedName name="강20경" localSheetId="5">#REF!</definedName>
    <definedName name="강20경" localSheetId="4">#REF!</definedName>
    <definedName name="강20경">#REF!</definedName>
    <definedName name="강20노" localSheetId="5">#REF!</definedName>
    <definedName name="강20노" localSheetId="4">#REF!</definedName>
    <definedName name="강20노">#REF!</definedName>
    <definedName name="강20재" localSheetId="5">#REF!</definedName>
    <definedName name="강20재" localSheetId="4">#REF!</definedName>
    <definedName name="강20재">#REF!</definedName>
    <definedName name="강25경" localSheetId="5">#REF!</definedName>
    <definedName name="강25경" localSheetId="4">#REF!</definedName>
    <definedName name="강25경">#REF!</definedName>
    <definedName name="강25노" localSheetId="5">#REF!</definedName>
    <definedName name="강25노" localSheetId="4">#REF!</definedName>
    <definedName name="강25노">#REF!</definedName>
    <definedName name="강25재" localSheetId="5">#REF!</definedName>
    <definedName name="강25재" localSheetId="4">#REF!</definedName>
    <definedName name="강25재">#REF!</definedName>
    <definedName name="강32경" localSheetId="5">#REF!</definedName>
    <definedName name="강32경" localSheetId="4">#REF!</definedName>
    <definedName name="강32경">#REF!</definedName>
    <definedName name="강32노" localSheetId="5">#REF!</definedName>
    <definedName name="강32노" localSheetId="4">#REF!</definedName>
    <definedName name="강32노">#REF!</definedName>
    <definedName name="강32재" localSheetId="5">#REF!</definedName>
    <definedName name="강32재" localSheetId="4">#REF!</definedName>
    <definedName name="강32재">#REF!</definedName>
    <definedName name="강40경" localSheetId="5">#REF!</definedName>
    <definedName name="강40경" localSheetId="4">#REF!</definedName>
    <definedName name="강40경">#REF!</definedName>
    <definedName name="강40노" localSheetId="5">#REF!</definedName>
    <definedName name="강40노" localSheetId="4">#REF!</definedName>
    <definedName name="강40노">#REF!</definedName>
    <definedName name="강40재" localSheetId="5">#REF!</definedName>
    <definedName name="강40재" localSheetId="4">#REF!</definedName>
    <definedName name="강40재">#REF!</definedName>
    <definedName name="강50경" localSheetId="5">#REF!</definedName>
    <definedName name="강50경" localSheetId="4">#REF!</definedName>
    <definedName name="강50경">#REF!</definedName>
    <definedName name="강50노" localSheetId="5">#REF!</definedName>
    <definedName name="강50노" localSheetId="4">#REF!</definedName>
    <definedName name="강50노">#REF!</definedName>
    <definedName name="강50재" localSheetId="5">#REF!</definedName>
    <definedName name="강50재" localSheetId="4">#REF!</definedName>
    <definedName name="강50재">#REF!</definedName>
    <definedName name="강강" localSheetId="5">#REF!</definedName>
    <definedName name="강강" localSheetId="4">#REF!</definedName>
    <definedName name="강관기밀시험" localSheetId="5">#REF!</definedName>
    <definedName name="강관기밀시험" localSheetId="4">#REF!</definedName>
    <definedName name="강관배관Groove" localSheetId="5">#REF!</definedName>
    <definedName name="강관배관Groove" localSheetId="4">#REF!</definedName>
    <definedName name="강관배관나사용접" localSheetId="5">#REF!</definedName>
    <definedName name="강관배관나사용접" localSheetId="4">#REF!</definedName>
    <definedName name="강관부설" localSheetId="2">#REF!</definedName>
    <definedName name="강관부설" localSheetId="5">#REF!</definedName>
    <definedName name="강관부설" localSheetId="4">#REF!</definedName>
    <definedName name="강관부설">#REF!</definedName>
    <definedName name="강관소배관" localSheetId="2">#REF!</definedName>
    <definedName name="강관소배관" localSheetId="5">#REF!</definedName>
    <definedName name="강관소배관" localSheetId="4">#REF!</definedName>
    <definedName name="강관소배관">#REF!</definedName>
    <definedName name="강관용접배관" localSheetId="2">#REF!</definedName>
    <definedName name="강관용접배관" localSheetId="5">#REF!</definedName>
    <definedName name="강관용접배관" localSheetId="4">#REF!</definedName>
    <definedName name="강관용접배관">#REF!</definedName>
    <definedName name="강관절단" localSheetId="2">#REF!</definedName>
    <definedName name="강관절단" localSheetId="5">#REF!</definedName>
    <definedName name="강관절단" localSheetId="4">#REF!</definedName>
    <definedName name="강관절단">#REF!</definedName>
    <definedName name="강병창" localSheetId="3">BlankMacro1</definedName>
    <definedName name="강병창" localSheetId="5">BlankMacro1</definedName>
    <definedName name="강병창" localSheetId="4">BlankMacro1</definedName>
    <definedName name="개" localSheetId="3">#REF!</definedName>
    <definedName name="개" localSheetId="2">#REF!</definedName>
    <definedName name="개" localSheetId="5">#REF!</definedName>
    <definedName name="개" localSheetId="4">#REF!</definedName>
    <definedName name="개">#REF!</definedName>
    <definedName name="개거" localSheetId="5" hidden="1">#REF!</definedName>
    <definedName name="개거" localSheetId="4" hidden="1">#REF!</definedName>
    <definedName name="개거" hidden="1">#REF!</definedName>
    <definedName name="개거수량">#REF!</definedName>
    <definedName name="개보수총괄">#REF!</definedName>
    <definedName name="개요1" localSheetId="2">#REF!</definedName>
    <definedName name="개요1" localSheetId="5">#REF!</definedName>
    <definedName name="개요1" localSheetId="4">#REF!</definedName>
    <definedName name="개요1">#REF!</definedName>
    <definedName name="갱부">#REF!</definedName>
    <definedName name="거푸경" localSheetId="3">#REF!</definedName>
    <definedName name="거푸경" localSheetId="2">#REF!</definedName>
    <definedName name="거푸경" localSheetId="5">#REF!</definedName>
    <definedName name="거푸경" localSheetId="4">#REF!</definedName>
    <definedName name="거푸경">#REF!</definedName>
    <definedName name="거푸노" localSheetId="3">#REF!</definedName>
    <definedName name="거푸노" localSheetId="2">#REF!</definedName>
    <definedName name="거푸노" localSheetId="5">#REF!</definedName>
    <definedName name="거푸노" localSheetId="4">#REF!</definedName>
    <definedName name="거푸노">#REF!</definedName>
    <definedName name="거푸재" localSheetId="3">#REF!</definedName>
    <definedName name="거푸재" localSheetId="2">#REF!</definedName>
    <definedName name="거푸재" localSheetId="5">#REF!</definedName>
    <definedName name="거푸재" localSheetId="4">#REF!</definedName>
    <definedName name="거푸재">#REF!</definedName>
    <definedName name="거푸집" localSheetId="5">#REF!</definedName>
    <definedName name="거푸집" localSheetId="4">#REF!</definedName>
    <definedName name="거푸집">#REF!</definedName>
    <definedName name="건설기계운전기사" localSheetId="2">#REF!</definedName>
    <definedName name="건설기계운전기사" localSheetId="5">#REF!</definedName>
    <definedName name="건설기계운전기사" localSheetId="4">#REF!</definedName>
    <definedName name="건설기계운전기사">#REF!</definedName>
    <definedName name="건설기계운전조수">#REF!</definedName>
    <definedName name="건설기계조장">#REF!</definedName>
    <definedName name="건설페기물처리비" localSheetId="3">BlankMacro1</definedName>
    <definedName name="건설페기물처리비" localSheetId="5">BlankMacro1</definedName>
    <definedName name="건설페기물처리비" localSheetId="4">BlankMacro1</definedName>
    <definedName name="건축목공">#REF!</definedName>
    <definedName name="견" localSheetId="5">#REF!,#REF!</definedName>
    <definedName name="견" localSheetId="4">#REF!,#REF!</definedName>
    <definedName name="견적" localSheetId="5">#REF!</definedName>
    <definedName name="견적" localSheetId="4">#REF!</definedName>
    <definedName name="견적">#REF!</definedName>
    <definedName name="견적서" localSheetId="3">{"Book1","부대-(표지판,데리,가드).xls","부대-(낙,차,중분대).xls"}</definedName>
    <definedName name="견적서" localSheetId="2">{"Book1","부대-(표지판,데리,가드).xls","부대-(낙,차,중분대).xls"}</definedName>
    <definedName name="견적탱크" localSheetId="5">#REF!</definedName>
    <definedName name="견적탱크" localSheetId="4">#REF!</definedName>
    <definedName name="견적탱크">#REF!</definedName>
    <definedName name="견출공">#REF!</definedName>
    <definedName name="결속선" localSheetId="5">#REF!</definedName>
    <definedName name="결속선" localSheetId="4">#REF!</definedName>
    <definedName name="결속선">#REF!</definedName>
    <definedName name="경비" localSheetId="2">#REF!</definedName>
    <definedName name="경비" localSheetId="5">#REF!</definedName>
    <definedName name="경비" localSheetId="4">#REF!</definedName>
    <definedName name="경비">#REF!</definedName>
    <definedName name="경비계" localSheetId="5">#REF!</definedName>
    <definedName name="경비계" localSheetId="4">#REF!</definedName>
    <definedName name="경비율" localSheetId="3">#REF!</definedName>
    <definedName name="경비율" localSheetId="5">#REF!</definedName>
    <definedName name="경비율" localSheetId="4">#REF!</definedName>
    <definedName name="경비율">#REF!</definedName>
    <definedName name="경유" localSheetId="5">#REF!</definedName>
    <definedName name="경유" localSheetId="4">#REF!</definedName>
    <definedName name="경유">#REF!</definedName>
    <definedName name="경지정리" hidden="1">{#N/A,#N/A,FALSE,"조골재"}</definedName>
    <definedName name="경질비닐관배관" localSheetId="3">#REF!</definedName>
    <definedName name="경질비닐관배관" localSheetId="2">#REF!</definedName>
    <definedName name="경질비닐관배관" localSheetId="5">#REF!</definedName>
    <definedName name="경질비닐관배관" localSheetId="4">#REF!</definedName>
    <definedName name="계" localSheetId="3">#REF!</definedName>
    <definedName name="계" localSheetId="5">#REF!</definedName>
    <definedName name="계" localSheetId="4">#REF!</definedName>
    <definedName name="계">#REF!</definedName>
    <definedName name="계_장_공" localSheetId="2">#REF!</definedName>
    <definedName name="계_장_공" localSheetId="5">#REF!</definedName>
    <definedName name="계_장_공" localSheetId="4">#REF!</definedName>
    <definedName name="계장공">#REF!</definedName>
    <definedName name="고급선원">#REF!</definedName>
    <definedName name="고압케이블전공">#REF!</definedName>
    <definedName name="공">[0]!공</definedName>
    <definedName name="공구">[0]!공구</definedName>
    <definedName name="공구및예비품">#REF!</definedName>
    <definedName name="공사명" localSheetId="5">#REF!</definedName>
    <definedName name="공사명" localSheetId="4">#REF!</definedName>
    <definedName name="공사비수량이동조서" localSheetId="5">#REF!</definedName>
    <definedName name="공사비수량이동조서" localSheetId="4">#REF!</definedName>
    <definedName name="공사비수량이동조서">#REF!</definedName>
    <definedName name="공사비증감" localSheetId="5">#REF!</definedName>
    <definedName name="공사비증감" localSheetId="4">#REF!</definedName>
    <definedName name="공사비증감">#REF!</definedName>
    <definedName name="공정">[0]!공정</definedName>
    <definedName name="공종별증감내역" localSheetId="3">{"Book1","2000도승인 기계.xls"}</definedName>
    <definedName name="공종별증감내역" localSheetId="2">{"Book1","2000도승인 기계.xls"}</definedName>
    <definedName name="관급" localSheetId="3">#REF!,#REF!,#REF!</definedName>
    <definedName name="관급" localSheetId="2">#REF!,#REF!,#REF!</definedName>
    <definedName name="관급" localSheetId="5">#REF!,#REF!,#REF!</definedName>
    <definedName name="관급" localSheetId="4">#REF!,#REF!,#REF!</definedName>
    <definedName name="관급">#REF!,#REF!,#REF!</definedName>
    <definedName name="관급계" localSheetId="5">#REF!</definedName>
    <definedName name="관급계" localSheetId="4">#REF!</definedName>
    <definedName name="관급자재대" localSheetId="3">공사명세서!관급자재대</definedName>
    <definedName name="관급자재대" localSheetId="2">기계총괄!관급자재대</definedName>
    <definedName name="관급자재대">[0]!관급자재대</definedName>
    <definedName name="관급집계" localSheetId="3">BlankMacro1</definedName>
    <definedName name="관급집계" localSheetId="5">BlankMacro1</definedName>
    <definedName name="관급집계" localSheetId="4">BlankMacro1</definedName>
    <definedName name="관로연장거리" localSheetId="1">#REF!</definedName>
    <definedName name="관로연장거리" localSheetId="2">#REF!</definedName>
    <definedName name="관로연장거리" localSheetId="5">#REF!</definedName>
    <definedName name="관로연장거리" localSheetId="4">#REF!</definedName>
    <definedName name="관로연장거리">#REF!</definedName>
    <definedName name="관로조서">#REF!</definedName>
    <definedName name="관보온" localSheetId="3">#REF!</definedName>
    <definedName name="관보온" localSheetId="2">#REF!</definedName>
    <definedName name="관보온" localSheetId="5">#REF!</definedName>
    <definedName name="관보온" localSheetId="4">#REF!</definedName>
    <definedName name="관정계산" localSheetId="5">#REF!</definedName>
    <definedName name="관정계산" localSheetId="4">#REF!</definedName>
    <definedName name="관정계산">#REF!</definedName>
    <definedName name="관정지반고" localSheetId="1">#REF!</definedName>
    <definedName name="관정지반고" localSheetId="2">#REF!</definedName>
    <definedName name="관정지반고" localSheetId="5">#REF!</definedName>
    <definedName name="관정지반고" localSheetId="4">#REF!</definedName>
    <definedName name="관정지반고">#REF!</definedName>
    <definedName name="구">#REF!</definedName>
    <definedName name="구구구국">#REF!</definedName>
    <definedName name="구조물헐기" localSheetId="2">#REF!</definedName>
    <definedName name="구조물헐기" localSheetId="5">#REF!</definedName>
    <definedName name="구조물헐기" localSheetId="4">#REF!</definedName>
    <definedName name="구조물헐기">#REF!</definedName>
    <definedName name="구천" hidden="1">{#N/A,#N/A,FALSE,"골재소요량";#N/A,#N/A,FALSE,"골재소요량"}</definedName>
    <definedName name="구천수량이동" localSheetId="3">#REF!</definedName>
    <definedName name="구천수량이동" localSheetId="2">#REF!</definedName>
    <definedName name="구천수량이동" localSheetId="5">#REF!</definedName>
    <definedName name="구천수량이동" localSheetId="4">#REF!</definedName>
    <definedName name="구천수량이동">#REF!</definedName>
    <definedName name="구첮" hidden="1">{#N/A,#N/A,FALSE,"조골재"}</definedName>
    <definedName name="군유1" localSheetId="1">#REF!</definedName>
    <definedName name="군유1" localSheetId="2">#REF!</definedName>
    <definedName name="군유1" localSheetId="5">#REF!</definedName>
    <definedName name="군유1" localSheetId="4">#REF!</definedName>
    <definedName name="군유1">#REF!</definedName>
    <definedName name="군유2" localSheetId="1">#REF!</definedName>
    <definedName name="군유2" localSheetId="2">#REF!</definedName>
    <definedName name="군유2" localSheetId="5">#REF!</definedName>
    <definedName name="군유2" localSheetId="4">#REF!</definedName>
    <definedName name="군유2">#REF!</definedName>
    <definedName name="군유3" localSheetId="1">#REF!</definedName>
    <definedName name="군유3" localSheetId="2">#REF!</definedName>
    <definedName name="군유3" localSheetId="5">#REF!</definedName>
    <definedName name="군유3" localSheetId="4">#REF!</definedName>
    <definedName name="군유3">#REF!</definedName>
    <definedName name="군유4" localSheetId="1">#REF!</definedName>
    <definedName name="군유4" localSheetId="2">#REF!</definedName>
    <definedName name="군유4" localSheetId="5">#REF!</definedName>
    <definedName name="군유4" localSheetId="4">#REF!</definedName>
    <definedName name="군유4">#REF!</definedName>
    <definedName name="군유5" localSheetId="1">#REF!</definedName>
    <definedName name="군유5" localSheetId="2">#REF!</definedName>
    <definedName name="군유5" localSheetId="5">#REF!</definedName>
    <definedName name="군유5" localSheetId="4">#REF!</definedName>
    <definedName name="군유5">#REF!</definedName>
    <definedName name="군유6" localSheetId="1">#REF!</definedName>
    <definedName name="군유6" localSheetId="2">#REF!</definedName>
    <definedName name="군유6" localSheetId="5">#REF!</definedName>
    <definedName name="군유6" localSheetId="4">#REF!</definedName>
    <definedName name="군유6">#REF!</definedName>
    <definedName name="군유7" localSheetId="1">#REF!</definedName>
    <definedName name="군유7" localSheetId="2">#REF!</definedName>
    <definedName name="군유7" localSheetId="5">#REF!</definedName>
    <definedName name="군유7" localSheetId="4">#REF!</definedName>
    <definedName name="군유7">#REF!</definedName>
    <definedName name="궤도공">#REF!</definedName>
    <definedName name="그래픽" localSheetId="3">#REF!</definedName>
    <definedName name="그래픽" localSheetId="5">#REF!</definedName>
    <definedName name="그래픽" localSheetId="4">#REF!</definedName>
    <definedName name="그레이더3.6" localSheetId="3">#REF!</definedName>
    <definedName name="그레이더3.6" localSheetId="2">#REF!</definedName>
    <definedName name="그레이더3.6" localSheetId="5">#REF!</definedName>
    <definedName name="그레이더3.6" localSheetId="4">#REF!</definedName>
    <definedName name="그레이더3.6">#REF!</definedName>
    <definedName name="근거">#REF!</definedName>
    <definedName name="금액이동" localSheetId="3">{"Book1","2000도승인 기계.xls"}</definedName>
    <definedName name="금액이동" localSheetId="2">{"Book1","2000도승인 기계.xls"}</definedName>
    <definedName name="기계공">#REF!</definedName>
    <definedName name="기계설치공" localSheetId="2">#REF!</definedName>
    <definedName name="기계설치공" localSheetId="5">#REF!</definedName>
    <definedName name="기계설치공" localSheetId="4">#REF!</definedName>
    <definedName name="기계설치공">#REF!</definedName>
    <definedName name="기계운전사">#REF!</definedName>
    <definedName name="기구손료" localSheetId="5">#REF!</definedName>
    <definedName name="기구손료" localSheetId="4">#REF!</definedName>
    <definedName name="기자재수량" localSheetId="5">#REF!</definedName>
    <definedName name="기자재수량" localSheetId="4">#REF!</definedName>
    <definedName name="기전총">#REF!</definedName>
    <definedName name="기전총괄">#REF!</definedName>
    <definedName name="기초">#REF!</definedName>
    <definedName name="기초단가">#REF!</definedName>
    <definedName name="기초데이타" localSheetId="1">#REF!</definedName>
    <definedName name="기초데이타" localSheetId="2">#REF!</definedName>
    <definedName name="기초데이타" localSheetId="5">#REF!</definedName>
    <definedName name="기초데이타" localSheetId="4">#REF!</definedName>
    <definedName name="기초데이타">#REF!</definedName>
    <definedName name="기타">#REF!</definedName>
    <definedName name="기타자재">[0]!기타자재</definedName>
    <definedName name="긱기기기기" localSheetId="3">{"Book1","2000도승인 기계.xls"}</definedName>
    <definedName name="긱기기기기" localSheetId="2">{"Book1","2000도승인 기계.xls"}</definedName>
    <definedName name="김선갑">#REF!</definedName>
    <definedName name="깨기" hidden="1">{"'중기작업1'!$A$1:$V$18"}</definedName>
    <definedName name="꺽쇠" localSheetId="5">#REF!</definedName>
    <definedName name="꺽쇠" localSheetId="4">#REF!</definedName>
    <definedName name="꺽쇠">#REF!</definedName>
    <definedName name="ㄳㅈ">#REF!</definedName>
    <definedName name="ㄴ" localSheetId="2" hidden="1">#REF!</definedName>
    <definedName name="ㄴ" localSheetId="5" hidden="1">#REF!</definedName>
    <definedName name="ㄴ" localSheetId="4" hidden="1">#REF!</definedName>
    <definedName name="ㄴ" hidden="1">#REF!</definedName>
    <definedName name="ㄴㄴ" localSheetId="1">#N/A</definedName>
    <definedName name="ㄴㄴ" localSheetId="2">#N/A</definedName>
    <definedName name="ㄴㄴ" localSheetId="5">#REF!</definedName>
    <definedName name="ㄴㄴ" localSheetId="4">#REF!</definedName>
    <definedName name="ㄴㄴ">#N/A</definedName>
    <definedName name="ㄴㄹㄴ">#REF!</definedName>
    <definedName name="ㄴㅁ" localSheetId="2" hidden="1">#REF!</definedName>
    <definedName name="ㄴㅁ" localSheetId="5" hidden="1">#REF!</definedName>
    <definedName name="ㄴㅁ" localSheetId="4" hidden="1">#REF!</definedName>
    <definedName name="ㄴㅁ" hidden="1">#REF!</definedName>
    <definedName name="ㄴㅁㄴㅇㄹ" localSheetId="2" hidden="1">#REF!</definedName>
    <definedName name="ㄴㅁㄴㅇㄹ" localSheetId="5" hidden="1">#REF!</definedName>
    <definedName name="ㄴㅁㄴㅇㄹ" localSheetId="4" hidden="1">#REF!</definedName>
    <definedName name="ㄴㅁㄴㅇㄹ" hidden="1">#REF!</definedName>
    <definedName name="ㄴㅇㄹ" localSheetId="5">#REF!</definedName>
    <definedName name="ㄴㅇㄹ" localSheetId="4">#REF!</definedName>
    <definedName name="ㄴㅇㄹ">#REF!</definedName>
    <definedName name="ㄴㅇㄹㄷ" localSheetId="2" hidden="1">#REF!</definedName>
    <definedName name="ㄴㅇㄹㄷ" localSheetId="5" hidden="1">#REF!</definedName>
    <definedName name="ㄴㅇㄹㄷ" localSheetId="4" hidden="1">#REF!</definedName>
    <definedName name="ㄴㅇㄹㄷ" hidden="1">#REF!</definedName>
    <definedName name="ㄴㅇㄹㅈㄷ" localSheetId="5">#REF!</definedName>
    <definedName name="ㄴㅇㄹㅈㄷ" localSheetId="4">#REF!</definedName>
    <definedName name="ㄴㅇㄹㅈㄷ">#REF!</definedName>
    <definedName name="ㄴㅇㄻ" localSheetId="2" hidden="1">#REF!</definedName>
    <definedName name="ㄴㅇㄻ" localSheetId="5" hidden="1">#REF!</definedName>
    <definedName name="ㄴㅇㄻ" localSheetId="4" hidden="1">#REF!</definedName>
    <definedName name="ㄴㅇㄻ" hidden="1">#REF!</definedName>
    <definedName name="ㄴㅇㄻㄴㅇㄻㄴㅇㄹ" localSheetId="2">#REF!</definedName>
    <definedName name="ㄴㅇㄻㄴㅇㄻㄴㅇㄹ" localSheetId="5">#REF!</definedName>
    <definedName name="ㄴㅇㄻㄴㅇㄻㄴㅇㄹ" localSheetId="4">#REF!</definedName>
    <definedName name="ㄴㅇㄻㄴㅇㄻㄴㅇㄹ">#REF!</definedName>
    <definedName name="ㄴㅇㅇ" localSheetId="5" hidden="1">#REF!</definedName>
    <definedName name="ㄴㅇㅇ" localSheetId="4" hidden="1">#REF!</definedName>
    <definedName name="ㄴㅇㅇ" hidden="1">#REF!</definedName>
    <definedName name="ㄴㅇㅍ" localSheetId="5">#REF!</definedName>
    <definedName name="ㄴㅇㅍ" localSheetId="4">#REF!</definedName>
    <definedName name="ㄴㅇㅍ">#REF!</definedName>
    <definedName name="ㄴㅇㅎㅁ">[0]!ㄴㅇㅎㅁ</definedName>
    <definedName name="ㄴ윺ㅇㄹ" localSheetId="2">#REF!</definedName>
    <definedName name="ㄴ윺ㅇㄹ" localSheetId="5">#REF!</definedName>
    <definedName name="ㄴ윺ㅇㄹ" localSheetId="4">#REF!</definedName>
    <definedName name="ㄴ윺ㅇㄹ">#REF!</definedName>
    <definedName name="ㄴㅊㅍㅌㅊㅍㅌㅊ" localSheetId="5">#REF!</definedName>
    <definedName name="ㄴㅊㅍㅌㅊㅍㅌㅊ" localSheetId="4">#REF!</definedName>
    <definedName name="ㄴㅊㅍㅌㅊㅍㅌㅊ">#REF!</definedName>
    <definedName name="나" localSheetId="3">BlankMacro1</definedName>
    <definedName name="나" localSheetId="5">BlankMacro1</definedName>
    <definedName name="나" localSheetId="4">BlankMacro1</definedName>
    <definedName name="낙찰율">#REF!</definedName>
    <definedName name="난방용PB관배관" localSheetId="5">#REF!</definedName>
    <definedName name="난방용PB관배관" localSheetId="4">#REF!</definedName>
    <definedName name="남">#REF!</definedName>
    <definedName name="남덕" localSheetId="3">BlankMacro1</definedName>
    <definedName name="남덕" localSheetId="5">BlankMacro1</definedName>
    <definedName name="남덕" localSheetId="4">BlankMacro1</definedName>
    <definedName name="남산1호" localSheetId="1">#REF!</definedName>
    <definedName name="남산1호" localSheetId="2">#REF!</definedName>
    <definedName name="남산1호" localSheetId="5">#REF!</definedName>
    <definedName name="남산1호" localSheetId="4">#REF!</definedName>
    <definedName name="남산1호">#REF!</definedName>
    <definedName name="남산2호" localSheetId="1">#REF!</definedName>
    <definedName name="남산2호" localSheetId="2">#REF!</definedName>
    <definedName name="남산2호" localSheetId="5">#REF!</definedName>
    <definedName name="남산2호" localSheetId="4">#REF!</definedName>
    <definedName name="남산2호">#REF!</definedName>
    <definedName name="내선전공">#REF!</definedName>
    <definedName name="내역" localSheetId="2">BlankMacro1</definedName>
    <definedName name="내역" localSheetId="5">#REF!</definedName>
    <definedName name="내역" localSheetId="4">#REF!</definedName>
    <definedName name="내역">#REF!</definedName>
    <definedName name="내역서다" localSheetId="3">BlankMacro1</definedName>
    <definedName name="내역서다" localSheetId="5">BlankMacro1</definedName>
    <definedName name="내역서다" localSheetId="4">BlankMacro1</definedName>
    <definedName name="내장공">#REF!</definedName>
    <definedName name="내전선공">#REF!</definedName>
    <definedName name="냉동기반입" localSheetId="5">#REF!</definedName>
    <definedName name="냉동기반입" localSheetId="4">#REF!</definedName>
    <definedName name="냉동기설치" localSheetId="5">#REF!</definedName>
    <definedName name="냉동기설치" localSheetId="4">#REF!</definedName>
    <definedName name="녀ㅠ" localSheetId="3">#REF!</definedName>
    <definedName name="녀ㅠ" localSheetId="5">#REF!</definedName>
    <definedName name="녀ㅠ" localSheetId="4">#REF!</definedName>
    <definedName name="녀ㅠ">#REF!</definedName>
    <definedName name="노곡1호" localSheetId="1">#REF!</definedName>
    <definedName name="노곡1호" localSheetId="2">#REF!</definedName>
    <definedName name="노곡1호" localSheetId="5">#REF!</definedName>
    <definedName name="노곡1호" localSheetId="4">#REF!</definedName>
    <definedName name="노곡1호">#REF!</definedName>
    <definedName name="노곡2호" localSheetId="1">#REF!</definedName>
    <definedName name="노곡2호" localSheetId="2">#REF!</definedName>
    <definedName name="노곡2호" localSheetId="5">#REF!</definedName>
    <definedName name="노곡2호" localSheetId="4">#REF!</definedName>
    <definedName name="노곡2호">#REF!</definedName>
    <definedName name="노곡3호" localSheetId="1">#REF!</definedName>
    <definedName name="노곡3호" localSheetId="2">#REF!</definedName>
    <definedName name="노곡3호" localSheetId="5">#REF!</definedName>
    <definedName name="노곡3호" localSheetId="4">#REF!</definedName>
    <definedName name="노곡3호">#REF!</definedName>
    <definedName name="노곡4호" localSheetId="1">#REF!</definedName>
    <definedName name="노곡4호" localSheetId="2">#REF!</definedName>
    <definedName name="노곡4호" localSheetId="5">#REF!</definedName>
    <definedName name="노곡4호" localSheetId="4">#REF!</definedName>
    <definedName name="노곡4호">#REF!</definedName>
    <definedName name="노무계" localSheetId="5">#REF!</definedName>
    <definedName name="노무계" localSheetId="4">#REF!</definedName>
    <definedName name="노무비" localSheetId="2">#REF!</definedName>
    <definedName name="노무비" localSheetId="5">#REF!</definedName>
    <definedName name="노무비" localSheetId="4">#REF!</definedName>
    <definedName name="노무비">#REF!</definedName>
    <definedName name="노무비소계" localSheetId="3">#REF!</definedName>
    <definedName name="노무비소계" localSheetId="5">#REF!</definedName>
    <definedName name="노무비소계" localSheetId="4">#REF!</definedName>
    <definedName name="노산3교집계표">#REF!</definedName>
    <definedName name="노임">#REF!</definedName>
    <definedName name="노임단가" localSheetId="1">#REF!</definedName>
    <definedName name="노임단가" localSheetId="2">#REF!</definedName>
    <definedName name="노임단가" localSheetId="5">#REF!</definedName>
    <definedName name="노임단가" localSheetId="4">#REF!</definedName>
    <definedName name="노임단가">#REF!</definedName>
    <definedName name="녹막이페인트" localSheetId="5">#REF!</definedName>
    <definedName name="녹막이페인트" localSheetId="4">#REF!</definedName>
    <definedName name="녹막이페인트">#REF!</definedName>
    <definedName name="녹막이페인트칠" localSheetId="2">#REF!</definedName>
    <definedName name="녹막이페인트칠" localSheetId="5">#REF!</definedName>
    <definedName name="녹막이페인트칠" localSheetId="4">#REF!</definedName>
    <definedName name="녹막이페인트칠">#REF!</definedName>
    <definedName name="농원1호" localSheetId="1">#REF!</definedName>
    <definedName name="농원1호" localSheetId="2">#REF!</definedName>
    <definedName name="농원1호" localSheetId="5">#REF!</definedName>
    <definedName name="농원1호" localSheetId="4">#REF!</definedName>
    <definedName name="농원1호">#REF!</definedName>
    <definedName name="농원2호" localSheetId="1">#REF!</definedName>
    <definedName name="농원2호" localSheetId="2">#REF!</definedName>
    <definedName name="농원2호" localSheetId="5">#REF!</definedName>
    <definedName name="농원2호" localSheetId="4">#REF!</definedName>
    <definedName name="농원2호">#REF!</definedName>
    <definedName name="누산수량이동" localSheetId="3">#REF!</definedName>
    <definedName name="누산수량이동" localSheetId="2">#REF!</definedName>
    <definedName name="누산수량이동" localSheetId="5">#REF!</definedName>
    <definedName name="누산수량이동" localSheetId="4">#REF!</definedName>
    <definedName name="누산수량이동">#REF!</definedName>
    <definedName name="ㄷ" localSheetId="5">#REF!</definedName>
    <definedName name="ㄷ" localSheetId="4">#REF!</definedName>
    <definedName name="ㄷ">#REF!</definedName>
    <definedName name="ㄷ100x50x5x7.5t_단중" localSheetId="2">#REF!</definedName>
    <definedName name="ㄷ100x50x5x7.5t_단중" localSheetId="5">#REF!</definedName>
    <definedName name="ㄷ100x50x5x7.5t_단중" localSheetId="4">#REF!</definedName>
    <definedName name="ㄷ125x65x6x8t_단중" localSheetId="2">#REF!</definedName>
    <definedName name="ㄷ125x65x6x8t_단중" localSheetId="5">#REF!</definedName>
    <definedName name="ㄷ125x65x6x8t_단중" localSheetId="4">#REF!</definedName>
    <definedName name="ㄷ75x40x5x7t_단중" localSheetId="2">#REF!</definedName>
    <definedName name="ㄷ75x40x5x7t_단중" localSheetId="5">#REF!</definedName>
    <definedName name="ㄷ75x40x5x7t_단중" localSheetId="4">#REF!</definedName>
    <definedName name="ㄷㄱㅈㅇㄹㄴㅊ" localSheetId="5">#REF!</definedName>
    <definedName name="ㄷㄱㅈㅇㄹㄴㅊ" localSheetId="4">#REF!</definedName>
    <definedName name="ㄷㄱㅈㅇㄹㄴㅊ">#REF!</definedName>
    <definedName name="ㄷㄷ" hidden="1">{#N/A,#N/A,FALSE,"운반시간"}</definedName>
    <definedName name="ㄷㄷㄱㄱ" localSheetId="2">#REF!</definedName>
    <definedName name="ㄷㄷㄱㄱ" localSheetId="5">#REF!</definedName>
    <definedName name="ㄷㄷㄱㄱ" localSheetId="4">#REF!</definedName>
    <definedName name="ㄷㄷㄱㄱ">#REF!</definedName>
    <definedName name="ㄷㄹ" localSheetId="5">#REF!</definedName>
    <definedName name="ㄷㄹ" localSheetId="4">#REF!</definedName>
    <definedName name="ㄷㄹ">#REF!</definedName>
    <definedName name="ㄷㄹㄴ" localSheetId="2">#REF!</definedName>
    <definedName name="ㄷㄹㄴ" localSheetId="5">#REF!</definedName>
    <definedName name="ㄷㄹㄴ" localSheetId="4">#REF!</definedName>
    <definedName name="ㄷㄹㄴ">#REF!</definedName>
    <definedName name="ㄷㄹㄴㅇㄹ" localSheetId="2">#REF!</definedName>
    <definedName name="ㄷㄹㄴㅇㄹ" localSheetId="5">#REF!</definedName>
    <definedName name="ㄷㄹㄴㅇㄹ" localSheetId="4">#REF!</definedName>
    <definedName name="ㄷㄹㄴㅇㄹ">#REF!</definedName>
    <definedName name="ㄷㅇ" localSheetId="2">#REF!</definedName>
    <definedName name="ㄷㅇ" localSheetId="5">#REF!</definedName>
    <definedName name="ㄷㅇ" localSheetId="4">#REF!</definedName>
    <definedName name="ㄷㅇ">#REF!</definedName>
    <definedName name="다" localSheetId="3">BlankMacro1</definedName>
    <definedName name="다" localSheetId="5">BlankMacro1</definedName>
    <definedName name="다" localSheetId="4">BlankMacro1</definedName>
    <definedName name="다짐경" localSheetId="5">#REF!</definedName>
    <definedName name="다짐경" localSheetId="4">#REF!</definedName>
    <definedName name="다짐경">#REF!</definedName>
    <definedName name="다짐노" localSheetId="5">#REF!</definedName>
    <definedName name="다짐노" localSheetId="4">#REF!</definedName>
    <definedName name="다짐노">#REF!</definedName>
    <definedName name="다짐재" localSheetId="5">#REF!</definedName>
    <definedName name="다짐재" localSheetId="4">#REF!</definedName>
    <definedName name="다짐재">#REF!</definedName>
    <definedName name="단_가" localSheetId="5">#REF!</definedName>
    <definedName name="단_가" localSheetId="4">#REF!</definedName>
    <definedName name="단_가2" localSheetId="3">#REF!</definedName>
    <definedName name="단_가2" localSheetId="5">#REF!</definedName>
    <definedName name="단_가2" localSheetId="4">#REF!</definedName>
    <definedName name="단_가3" localSheetId="3">#REF!</definedName>
    <definedName name="단_가3" localSheetId="5">#REF!</definedName>
    <definedName name="단_가3" localSheetId="4">#REF!</definedName>
    <definedName name="단_가4" localSheetId="3">#REF!</definedName>
    <definedName name="단_가4" localSheetId="5">#REF!</definedName>
    <definedName name="단_가4" localSheetId="4">#REF!</definedName>
    <definedName name="단_가5" localSheetId="3">#REF!</definedName>
    <definedName name="단_가5" localSheetId="5">#REF!</definedName>
    <definedName name="단_가5" localSheetId="4">#REF!</definedName>
    <definedName name="단_가6" localSheetId="3">#REF!</definedName>
    <definedName name="단_가6" localSheetId="5">#REF!</definedName>
    <definedName name="단_가6" localSheetId="4">#REF!</definedName>
    <definedName name="단가" localSheetId="2">#REF!</definedName>
    <definedName name="단가">#REF!</definedName>
    <definedName name="단가2" localSheetId="5">#REF!,#REF!</definedName>
    <definedName name="단가2" localSheetId="4">#REF!,#REF!</definedName>
    <definedName name="단가2">[0]!단가2</definedName>
    <definedName name="단가대비" localSheetId="5">#REF!</definedName>
    <definedName name="단가대비" localSheetId="4">#REF!</definedName>
    <definedName name="단가비교표" localSheetId="5">#REF!,#REF!</definedName>
    <definedName name="단가비교표" localSheetId="4">#REF!,#REF!</definedName>
    <definedName name="단가비교표">#REF!,#REF!</definedName>
    <definedName name="단가산출참고">#REF!</definedName>
    <definedName name="단가표2">[0]!단가표2</definedName>
    <definedName name="단가표3">[0]!단가표3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#REF!</definedName>
    <definedName name="단위공량1" localSheetId="5">#REF!</definedName>
    <definedName name="단위공량1" localSheetId="4">#REF!</definedName>
    <definedName name="단위공량1">#REF!</definedName>
    <definedName name="단위공량10" localSheetId="3">#REF!</definedName>
    <definedName name="단위공량10" localSheetId="5">#REF!</definedName>
    <definedName name="단위공량10" localSheetId="4">#REF!</definedName>
    <definedName name="단위공량10">#REF!</definedName>
    <definedName name="단위공량11" localSheetId="3">#REF!</definedName>
    <definedName name="단위공량11" localSheetId="5">#REF!</definedName>
    <definedName name="단위공량11" localSheetId="4">#REF!</definedName>
    <definedName name="단위공량11">#REF!</definedName>
    <definedName name="단위공량12" localSheetId="3">#REF!</definedName>
    <definedName name="단위공량12" localSheetId="5">#REF!</definedName>
    <definedName name="단위공량12" localSheetId="4">#REF!</definedName>
    <definedName name="단위공량12">#REF!</definedName>
    <definedName name="단위공량13" localSheetId="3">#REF!</definedName>
    <definedName name="단위공량13" localSheetId="5">#REF!</definedName>
    <definedName name="단위공량13" localSheetId="4">#REF!</definedName>
    <definedName name="단위공량13">#REF!</definedName>
    <definedName name="단위공량14" localSheetId="3">#REF!</definedName>
    <definedName name="단위공량14" localSheetId="5">#REF!</definedName>
    <definedName name="단위공량14" localSheetId="4">#REF!</definedName>
    <definedName name="단위공량14">#REF!</definedName>
    <definedName name="단위공량15" localSheetId="3">#REF!</definedName>
    <definedName name="단위공량15" localSheetId="5">#REF!</definedName>
    <definedName name="단위공량15" localSheetId="4">#REF!</definedName>
    <definedName name="단위공량15">#REF!</definedName>
    <definedName name="단위공량16" localSheetId="3">#REF!</definedName>
    <definedName name="단위공량16" localSheetId="5">#REF!</definedName>
    <definedName name="단위공량16" localSheetId="4">#REF!</definedName>
    <definedName name="단위공량16">#REF!</definedName>
    <definedName name="단위공량17" localSheetId="3">#REF!</definedName>
    <definedName name="단위공량17" localSheetId="5">#REF!</definedName>
    <definedName name="단위공량17" localSheetId="4">#REF!</definedName>
    <definedName name="단위공량17">#REF!</definedName>
    <definedName name="단위공량2" localSheetId="5">#REF!</definedName>
    <definedName name="단위공량2" localSheetId="4">#REF!</definedName>
    <definedName name="단위공량2">#REF!</definedName>
    <definedName name="단위공량3" localSheetId="5">#REF!</definedName>
    <definedName name="단위공량3" localSheetId="4">#REF!</definedName>
    <definedName name="단위공량3">#REF!</definedName>
    <definedName name="단위공량4" localSheetId="3">#REF!</definedName>
    <definedName name="단위공량4" localSheetId="5">#REF!</definedName>
    <definedName name="단위공량4" localSheetId="4">#REF!</definedName>
    <definedName name="단위공량4">#REF!</definedName>
    <definedName name="단위공량5" localSheetId="3">#REF!</definedName>
    <definedName name="단위공량5" localSheetId="5">#REF!</definedName>
    <definedName name="단위공량5" localSheetId="4">#REF!</definedName>
    <definedName name="단위공량5">#REF!</definedName>
    <definedName name="단위공량6" localSheetId="3">#REF!</definedName>
    <definedName name="단위공량6" localSheetId="5">#REF!</definedName>
    <definedName name="단위공량6" localSheetId="4">#REF!</definedName>
    <definedName name="단위공량6">#REF!</definedName>
    <definedName name="단위공량7" localSheetId="3">#REF!</definedName>
    <definedName name="단위공량7" localSheetId="5">#REF!</definedName>
    <definedName name="단위공량7" localSheetId="4">#REF!</definedName>
    <definedName name="단위공량7">#REF!</definedName>
    <definedName name="단위공량8" localSheetId="3">#REF!</definedName>
    <definedName name="단위공량8" localSheetId="5">#REF!</definedName>
    <definedName name="단위공량8" localSheetId="4">#REF!</definedName>
    <definedName name="단위공량8">#REF!</definedName>
    <definedName name="단위공량9" localSheetId="3">#REF!</definedName>
    <definedName name="단위공량9" localSheetId="5">#REF!</definedName>
    <definedName name="단위공량9" localSheetId="4">#REF!</definedName>
    <definedName name="단위공량9">#REF!</definedName>
    <definedName name="대" localSheetId="3">BlankMacro1</definedName>
    <definedName name="대" localSheetId="5">BlankMacro1</definedName>
    <definedName name="대" localSheetId="4">BlankMacro1</definedName>
    <definedName name="대가" localSheetId="2">#REF!</definedName>
    <definedName name="대가" localSheetId="5">#REF!</definedName>
    <definedName name="대가" localSheetId="4">#REF!</definedName>
    <definedName name="대가">#REF!</definedName>
    <definedName name="대동설계계산서" localSheetId="3">#REF!</definedName>
    <definedName name="대동설계계산서" localSheetId="2">#REF!</definedName>
    <definedName name="대동설계계산서" localSheetId="5">#REF!</definedName>
    <definedName name="대동설계계산서" localSheetId="4">#REF!</definedName>
    <definedName name="대동설계계산서">#REF!</definedName>
    <definedName name="대변기설치" localSheetId="5">#REF!</definedName>
    <definedName name="대변기설치" localSheetId="4">#REF!</definedName>
    <definedName name="대비">#REF!</definedName>
    <definedName name="대상" localSheetId="3">BlankMacro1</definedName>
    <definedName name="대상" localSheetId="5">BlankMacro1</definedName>
    <definedName name="대상" localSheetId="4">BlankMacro1</definedName>
    <definedName name="더다">#REF!</definedName>
    <definedName name="더닫">#REF!</definedName>
    <definedName name="더더더">#REF!</definedName>
    <definedName name="덕_트_공" localSheetId="2">#REF!</definedName>
    <definedName name="덕_트_공" localSheetId="5">#REF!</definedName>
    <definedName name="덕_트_공" localSheetId="4">#REF!</definedName>
    <definedName name="덕산1호" localSheetId="1">#REF!</definedName>
    <definedName name="덕산1호" localSheetId="2">#REF!</definedName>
    <definedName name="덕산1호" localSheetId="5">#REF!</definedName>
    <definedName name="덕산1호" localSheetId="4">#REF!</definedName>
    <definedName name="덕산1호">#REF!</definedName>
    <definedName name="덕산2호" localSheetId="1">#REF!</definedName>
    <definedName name="덕산2호" localSheetId="2">#REF!</definedName>
    <definedName name="덕산2호" localSheetId="5">#REF!</definedName>
    <definedName name="덕산2호" localSheetId="4">#REF!</definedName>
    <definedName name="덕산2호">#REF!</definedName>
    <definedName name="덕산3호" localSheetId="1">#REF!</definedName>
    <definedName name="덕산3호" localSheetId="2">#REF!</definedName>
    <definedName name="덕산3호" localSheetId="5">#REF!</definedName>
    <definedName name="덕산3호" localSheetId="4">#REF!</definedName>
    <definedName name="덕산3호">#REF!</definedName>
    <definedName name="덕산4호" localSheetId="1">#REF!</definedName>
    <definedName name="덕산4호" localSheetId="2">#REF!</definedName>
    <definedName name="덕산4호" localSheetId="5">#REF!</definedName>
    <definedName name="덕산4호" localSheetId="4">#REF!</definedName>
    <definedName name="덕산4호">#REF!</definedName>
    <definedName name="덕전1호" localSheetId="1">#REF!</definedName>
    <definedName name="덕전1호" localSheetId="2">#REF!</definedName>
    <definedName name="덕전1호" localSheetId="5">#REF!</definedName>
    <definedName name="덕전1호" localSheetId="4">#REF!</definedName>
    <definedName name="덕전1호">#REF!</definedName>
    <definedName name="덕전2호" localSheetId="1">#REF!</definedName>
    <definedName name="덕전2호" localSheetId="2">#REF!</definedName>
    <definedName name="덕전2호" localSheetId="5">#REF!</definedName>
    <definedName name="덕전2호" localSheetId="4">#REF!</definedName>
    <definedName name="덕전2호">#REF!</definedName>
    <definedName name="덕전3호" localSheetId="1">#REF!</definedName>
    <definedName name="덕전3호" localSheetId="2">#REF!</definedName>
    <definedName name="덕전3호" localSheetId="5">#REF!</definedName>
    <definedName name="덕전3호" localSheetId="4">#REF!</definedName>
    <definedName name="덕전3호">#REF!</definedName>
    <definedName name="덕지1호" localSheetId="1">#REF!</definedName>
    <definedName name="덕지1호" localSheetId="2">#REF!</definedName>
    <definedName name="덕지1호" localSheetId="5">#REF!</definedName>
    <definedName name="덕지1호" localSheetId="4">#REF!</definedName>
    <definedName name="덕지1호">#REF!</definedName>
    <definedName name="덕천1호" localSheetId="1">#REF!</definedName>
    <definedName name="덕천1호" localSheetId="2">#REF!</definedName>
    <definedName name="덕천1호" localSheetId="5">#REF!</definedName>
    <definedName name="덕천1호" localSheetId="4">#REF!</definedName>
    <definedName name="덕천1호">#REF!</definedName>
    <definedName name="덕천2호" localSheetId="1">#REF!</definedName>
    <definedName name="덕천2호" localSheetId="2">#REF!</definedName>
    <definedName name="덕천2호" localSheetId="5">#REF!</definedName>
    <definedName name="덕천2호" localSheetId="4">#REF!</definedName>
    <definedName name="덕천2호">#REF!</definedName>
    <definedName name="덕천3호" localSheetId="1">#REF!</definedName>
    <definedName name="덕천3호" localSheetId="2">#REF!</definedName>
    <definedName name="덕천3호" localSheetId="5">#REF!</definedName>
    <definedName name="덕천3호" localSheetId="4">#REF!</definedName>
    <definedName name="덕천3호">#REF!</definedName>
    <definedName name="덕천4호" localSheetId="1">#REF!</definedName>
    <definedName name="덕천4호" localSheetId="2">#REF!</definedName>
    <definedName name="덕천4호" localSheetId="5">#REF!</definedName>
    <definedName name="덕천4호" localSheetId="4">#REF!</definedName>
    <definedName name="덕천4호">#REF!</definedName>
    <definedName name="덕트공">#REF!</definedName>
    <definedName name="덤프트럭10.5" localSheetId="5">#REF!</definedName>
    <definedName name="덤프트럭10.5" localSheetId="4">#REF!</definedName>
    <definedName name="덤프트럭10.5">#REF!</definedName>
    <definedName name="덤프트럭15" localSheetId="5">#REF!</definedName>
    <definedName name="덤프트럭15" localSheetId="4">#REF!</definedName>
    <definedName name="덤프트럭15">#REF!</definedName>
    <definedName name="도_장_공" localSheetId="2">#REF!</definedName>
    <definedName name="도_장_공" localSheetId="5">#REF!</definedName>
    <definedName name="도_장_공" localSheetId="4">#REF!</definedName>
    <definedName name="도기세면기" localSheetId="5">#REF!</definedName>
    <definedName name="도기세면기" localSheetId="4">#REF!</definedName>
    <definedName name="도도" localSheetId="3">#REF!</definedName>
    <definedName name="도도" localSheetId="2">#REF!</definedName>
    <definedName name="도도" localSheetId="5">#REF!</definedName>
    <definedName name="도도" localSheetId="4">#REF!</definedName>
    <definedName name="도목수">#REF!</definedName>
    <definedName name="도배공">#REF!</definedName>
    <definedName name="도장공">#REF!</definedName>
    <definedName name="동관배관" localSheetId="3">#REF!</definedName>
    <definedName name="동관배관" localSheetId="2">#REF!</definedName>
    <definedName name="동관배관" localSheetId="5">#REF!</definedName>
    <definedName name="동관배관" localSheetId="4">#REF!</definedName>
    <definedName name="동바리">#REF!</definedName>
    <definedName name="동발공">#REF!</definedName>
    <definedName name="되메경" localSheetId="5">#REF!</definedName>
    <definedName name="되메경" localSheetId="4">#REF!</definedName>
    <definedName name="되메경">#REF!</definedName>
    <definedName name="되메노" localSheetId="5">#REF!</definedName>
    <definedName name="되메노" localSheetId="4">#REF!</definedName>
    <definedName name="되메노">#REF!</definedName>
    <definedName name="되메우기" localSheetId="5">#REF!</definedName>
    <definedName name="되메우기" localSheetId="4">#REF!</definedName>
    <definedName name="되메우기">#REF!</definedName>
    <definedName name="되메재" localSheetId="5">#REF!</definedName>
    <definedName name="되메재" localSheetId="4">#REF!</definedName>
    <definedName name="되메재">#REF!</definedName>
    <definedName name="두기1" localSheetId="1">#REF!</definedName>
    <definedName name="두기1" localSheetId="2">#REF!</definedName>
    <definedName name="두기1" localSheetId="5">#REF!</definedName>
    <definedName name="두기1" localSheetId="4">#REF!</definedName>
    <definedName name="두기1">#REF!</definedName>
    <definedName name="두기1호" localSheetId="1">#REF!</definedName>
    <definedName name="두기1호" localSheetId="2">#REF!</definedName>
    <definedName name="두기1호" localSheetId="5">#REF!</definedName>
    <definedName name="두기1호" localSheetId="4">#REF!</definedName>
    <definedName name="두기1호">#REF!</definedName>
    <definedName name="두기2" localSheetId="1">#REF!</definedName>
    <definedName name="두기2" localSheetId="2">#REF!</definedName>
    <definedName name="두기2" localSheetId="5">#REF!</definedName>
    <definedName name="두기2" localSheetId="4">#REF!</definedName>
    <definedName name="두기2">#REF!</definedName>
    <definedName name="두기2호" localSheetId="1">#REF!</definedName>
    <definedName name="두기2호" localSheetId="2">#REF!</definedName>
    <definedName name="두기2호" localSheetId="5">#REF!</definedName>
    <definedName name="두기2호" localSheetId="4">#REF!</definedName>
    <definedName name="두기2호">#REF!</definedName>
    <definedName name="두기3" localSheetId="1">#REF!</definedName>
    <definedName name="두기3" localSheetId="2">#REF!</definedName>
    <definedName name="두기3" localSheetId="5">#REF!</definedName>
    <definedName name="두기3" localSheetId="4">#REF!</definedName>
    <definedName name="두기3">#REF!</definedName>
    <definedName name="두기3호" localSheetId="1">#REF!</definedName>
    <definedName name="두기3호" localSheetId="2">#REF!</definedName>
    <definedName name="두기3호" localSheetId="5">#REF!</definedName>
    <definedName name="두기3호" localSheetId="4">#REF!</definedName>
    <definedName name="두기3호">#REF!</definedName>
    <definedName name="디이젤엔진15HP" localSheetId="5">#REF!</definedName>
    <definedName name="디이젤엔진15HP" localSheetId="4">#REF!</definedName>
    <definedName name="디이젤엔진15HP">#REF!</definedName>
    <definedName name="ㄹ" localSheetId="5">#REF!</definedName>
    <definedName name="ㄹ" localSheetId="4">#REF!</definedName>
    <definedName name="ㄹ">#REF!</definedName>
    <definedName name="ㄹ62">#REF!</definedName>
    <definedName name="ㄹㄴ" localSheetId="2" hidden="1">#REF!</definedName>
    <definedName name="ㄹㄴ" localSheetId="5" hidden="1">#REF!</definedName>
    <definedName name="ㄹㄴ" localSheetId="4" hidden="1">#REF!</definedName>
    <definedName name="ㄹㄴ" hidden="1">#REF!</definedName>
    <definedName name="ㄹㄴㅁ">#REF!</definedName>
    <definedName name="ㄹㄴㅇㄹㅊㅈ" localSheetId="2">#REF!</definedName>
    <definedName name="ㄹㄴㅇㄹㅊㅈ" localSheetId="5">#REF!</definedName>
    <definedName name="ㄹㄴㅇㄹㅊㅈ" localSheetId="4">#REF!</definedName>
    <definedName name="ㄹㄴㅇㄹㅊㅈ">#REF!</definedName>
    <definedName name="ㄹㄴㅇㅁㄹ">#REF!</definedName>
    <definedName name="ㄹㄶ">#REF!</definedName>
    <definedName name="ㄹㄹ" localSheetId="5">#REF!</definedName>
    <definedName name="ㄹㄹ" localSheetId="4">#REF!</definedName>
    <definedName name="ㄹㄹ">#REF!</definedName>
    <definedName name="ㄹㅇ" localSheetId="5">#REF!</definedName>
    <definedName name="ㄹㅇ" localSheetId="4">#REF!</definedName>
    <definedName name="ㄹㅇ">#REF!</definedName>
    <definedName name="ㄹㅇㄴ" localSheetId="5">#REF!</definedName>
    <definedName name="ㄹㅇㄴ" localSheetId="4">#REF!</definedName>
    <definedName name="ㄹㅇㄴ">#REF!</definedName>
    <definedName name="라" localSheetId="3">BlankMacro1</definedName>
    <definedName name="라" localSheetId="5">BlankMacro1</definedName>
    <definedName name="라" localSheetId="4">BlankMacro1</definedName>
    <definedName name="라">[0]!라</definedName>
    <definedName name="레미경" localSheetId="5">#REF!</definedName>
    <definedName name="레미경" localSheetId="4">#REF!</definedName>
    <definedName name="레미경">#REF!</definedName>
    <definedName name="레미노" localSheetId="5">#REF!</definedName>
    <definedName name="레미노" localSheetId="4">#REF!</definedName>
    <definedName name="레미노">#REF!</definedName>
    <definedName name="레미재" localSheetId="5">#REF!</definedName>
    <definedName name="레미재" localSheetId="4">#REF!</definedName>
    <definedName name="레미재">#REF!</definedName>
    <definedName name="레미콘" localSheetId="5">#REF!</definedName>
    <definedName name="레미콘" localSheetId="4">#REF!</definedName>
    <definedName name="레미콘">#REF!</definedName>
    <definedName name="련수" localSheetId="5">#REF!</definedName>
    <definedName name="련수" localSheetId="4">#REF!</definedName>
    <definedName name="로로">[0]!장효규</definedName>
    <definedName name="륜ㅇㅀㅇㄹㄶ" localSheetId="5">#REF!</definedName>
    <definedName name="륜ㅇㅀㅇㄹㄶ" localSheetId="4">#REF!</definedName>
    <definedName name="륜ㅇㅀㅇㄹㄶ">#REF!</definedName>
    <definedName name="ㄻㄴㅇ">#REF!</definedName>
    <definedName name="ㄻㄴㅇㅎㄻㄴㅇㅀㅇㄻㄴ" localSheetId="5">#REF!</definedName>
    <definedName name="ㄻㄴㅇㅎㄻㄴㅇㅀㅇㄻㄴ" localSheetId="4">#REF!</definedName>
    <definedName name="ㄻㄴㅇㅎㄻㄴㅇㅀㅇㄻㄴ">#REF!</definedName>
    <definedName name="ㄼ" localSheetId="5">#REF!</definedName>
    <definedName name="ㄼ" localSheetId="4">#REF!</definedName>
    <definedName name="ㄼㅎㅅㄳㄺㅎㅇㅍㅎㅍㄴㅇㄹ" localSheetId="2">#REF!</definedName>
    <definedName name="ㄼㅎㅅㄳㄺㅎㅇㅍㅎㅍㄴㅇㄹ" localSheetId="5">#REF!</definedName>
    <definedName name="ㄼㅎㅅㄳㄺㅎㅇㅍㅎㅍㄴㅇㄹ" localSheetId="4">#REF!</definedName>
    <definedName name="ㄼㅎㅅㄳㄺㅎㅇㅍㅎㅍㄴㅇㄹ">#REF!</definedName>
    <definedName name="ㅁ" localSheetId="5" hidden="1">#REF!</definedName>
    <definedName name="ㅁ" localSheetId="4" hidden="1">#REF!</definedName>
    <definedName name="ㅁ" hidden="1">#REF!</definedName>
    <definedName name="ㅁ1" localSheetId="2">#REF!</definedName>
    <definedName name="ㅁ1" localSheetId="5">#REF!</definedName>
    <definedName name="ㅁ1" localSheetId="4">#REF!</definedName>
    <definedName name="ㅁ1">#REF!</definedName>
    <definedName name="ㅁ219" localSheetId="5">#REF!</definedName>
    <definedName name="ㅁ219" localSheetId="4">#REF!</definedName>
    <definedName name="ㅁㄴㄹ">#REF!</definedName>
    <definedName name="ㅁㄴㅇ" localSheetId="5">#REF!</definedName>
    <definedName name="ㅁㄴㅇ" localSheetId="4">#REF!</definedName>
    <definedName name="ㅁㄴㅇ">#REF!</definedName>
    <definedName name="ㅁㄴㅇㄹ" localSheetId="2" hidden="1">#REF!</definedName>
    <definedName name="ㅁㄴㅇㄹ" localSheetId="5" hidden="1">#REF!</definedName>
    <definedName name="ㅁㄴㅇㄹ" localSheetId="4" hidden="1">#REF!</definedName>
    <definedName name="ㅁㄴㅇㄹ" hidden="1">#REF!</definedName>
    <definedName name="ㅁㄴㅇ류" localSheetId="2" hidden="1">#REF!</definedName>
    <definedName name="ㅁㄴㅇ류" localSheetId="5" hidden="1">#REF!</definedName>
    <definedName name="ㅁㄴㅇ류" localSheetId="4" hidden="1">#REF!</definedName>
    <definedName name="ㅁㄴㅇ류" hidden="1">#REF!</definedName>
    <definedName name="ㅁㄴㅇㄻㄴㅇ" localSheetId="5">#REF!</definedName>
    <definedName name="ㅁㄴㅇㄻㄴㅇ" localSheetId="4">#REF!</definedName>
    <definedName name="ㅁㄴㅇㄻㄴㅇ">#REF!</definedName>
    <definedName name="ㅁㄴㅇㄻㄴㅇㄹㄴ" localSheetId="5" hidden="1">#REF!</definedName>
    <definedName name="ㅁㄴㅇㄻㄴㅇㄹㄴ" localSheetId="4" hidden="1">#REF!</definedName>
    <definedName name="ㅁㄴㅇㄻㄴㅇㄹㄴ" hidden="1">#REF!</definedName>
    <definedName name="ㅁㄴㅇㄻㄴ이ㅏ럼닝ㅍㅁ" localSheetId="5">#REF!</definedName>
    <definedName name="ㅁㄴㅇㄻㄴ이ㅏ럼닝ㅍㅁ" localSheetId="4">#REF!</definedName>
    <definedName name="ㅁㄴㅇㄻㄴ이ㅏ럼닝ㅍㅁ">#REF!</definedName>
    <definedName name="ㅁㄴㅇㄻㅇㄹ" localSheetId="5">#REF!</definedName>
    <definedName name="ㅁㄴㅇㄻㅇㄹ" localSheetId="4">#REF!</definedName>
    <definedName name="ㅁㄴㅇㄻㅇㄹ">#REF!</definedName>
    <definedName name="ㅁㄴㅇㄻㅈㄷㄹ" localSheetId="2">#REF!</definedName>
    <definedName name="ㅁㄴㅇㄻㅈㄷㄹ" localSheetId="5">#REF!</definedName>
    <definedName name="ㅁㄴㅇㄻㅈㄷㄹ" localSheetId="4">#REF!</definedName>
    <definedName name="ㅁㄴㅇㄻㅈㄷㄹ">#REF!</definedName>
    <definedName name="ㅁㄴㅇㅊㅍㅁ" localSheetId="5">#REF!</definedName>
    <definedName name="ㅁㄴㅇㅊㅍㅁ" localSheetId="4">#REF!</definedName>
    <definedName name="ㅁㄴㅇㅊㅍㅁ">#REF!</definedName>
    <definedName name="ㅁㄴㅇㅍㄴㅇㄹ" localSheetId="2">#REF!</definedName>
    <definedName name="ㅁㄴㅇㅍㄴㅇㄹ" localSheetId="5">#REF!</definedName>
    <definedName name="ㅁㄴㅇㅍㄴㅇㄹ" localSheetId="4">#REF!</definedName>
    <definedName name="ㅁㄴㅇㅍㄴㅇㄹ">#REF!</definedName>
    <definedName name="ㅁㄴㅇㅍㅁㄴㅇㄹ" localSheetId="5">#REF!</definedName>
    <definedName name="ㅁㄴㅇㅍㅁㄴㅇㄹ" localSheetId="4">#REF!</definedName>
    <definedName name="ㅁㄴㅇㅍㅁㄴㅇㄹ">#REF!</definedName>
    <definedName name="ㅁㄴㅇㅍㅋㅌㅊㅍㅁㅇㄹ" localSheetId="5">#REF!</definedName>
    <definedName name="ㅁㄴㅇㅍㅋㅌㅊㅍㅁㅇㄹ" localSheetId="4">#REF!</definedName>
    <definedName name="ㅁㄴㅇㅍㅋㅌㅊㅍㅁㅇㄹ">#REF!</definedName>
    <definedName name="ㅁㄴㅊㅍ" localSheetId="5">#REF!</definedName>
    <definedName name="ㅁㄴㅊㅍ" localSheetId="4">#REF!</definedName>
    <definedName name="ㅁㄴㅊㅍ">#REF!</definedName>
    <definedName name="ㅁㄴㅊㅍㅁㄴㅇㄻㄴㅇㄹ" localSheetId="5">#REF!</definedName>
    <definedName name="ㅁㄴㅊㅍㅁㄴㅇㄻㄴㅇㄹ" localSheetId="4">#REF!</definedName>
    <definedName name="ㅁㄴㅊㅍㅁㄴㅇㄻㄴㅇㄹ">#REF!</definedName>
    <definedName name="ㅁㄴㅊㅍㅁㄴㅇㄻㄷ" localSheetId="5">#REF!</definedName>
    <definedName name="ㅁㄴㅊㅍㅁㄴㅇㄻㄷ" localSheetId="4">#REF!</definedName>
    <definedName name="ㅁㄴㅊㅍㅁㄴㅇㄻㄷ">#REF!</definedName>
    <definedName name="ㅁㄴㅊㅍㅁㅌㅊ펌ㄴㅇㄹ" localSheetId="5" hidden="1">#REF!</definedName>
    <definedName name="ㅁㄴㅊㅍㅁㅌㅊ펌ㄴㅇㄹ" localSheetId="4" hidden="1">#REF!</definedName>
    <definedName name="ㅁㄴㅊㅍㅁㅌㅊ펌ㄴㅇㄹ" hidden="1">#REF!</definedName>
    <definedName name="ㅁㄷㄱㅂㅈㅇㄹㄴ" localSheetId="5">#REF!</definedName>
    <definedName name="ㅁㄷㄱㅂㅈㅇㄹㄴ" localSheetId="4">#REF!</definedName>
    <definedName name="ㅁㄷㄱㅂㅈㅇㄹㄴ">#REF!</definedName>
    <definedName name="ㅁㄹㅈㅇㄶㅁㄴㅇ" localSheetId="5">#REF!</definedName>
    <definedName name="ㅁㄹㅈㅇㄶㅁㄴㅇ" localSheetId="4">#REF!</definedName>
    <definedName name="ㅁㄹㅈㅇㄶㅁㄴㅇ">#REF!</definedName>
    <definedName name="ㅁㄻㄴㅇㄹㄴㅇㄹㄴ" localSheetId="2" hidden="1">#REF!</definedName>
    <definedName name="ㅁㄻㄴㅇㄹㄴㅇㄹㄴ" localSheetId="5" hidden="1">#REF!</definedName>
    <definedName name="ㅁㄻㄴㅇㄹㄴㅇㄹㄴ" localSheetId="4" hidden="1">#REF!</definedName>
    <definedName name="ㅁㄻㄴㅇㄹㄴㅇㄹㄴ" hidden="1">#REF!</definedName>
    <definedName name="ㅁㅁ" localSheetId="5">#REF!</definedName>
    <definedName name="ㅁㅁ" localSheetId="4">#REF!</definedName>
    <definedName name="ㅁㅁ">#REF!</definedName>
    <definedName name="ㅁㅁㅁ">#REF!</definedName>
    <definedName name="ㅁㅁㅁㅁ" localSheetId="2">#REF!</definedName>
    <definedName name="ㅁㅁㅁㅁ" localSheetId="5">#REF!</definedName>
    <definedName name="ㅁㅁㅁㅁ" localSheetId="4">#REF!</definedName>
    <definedName name="ㅁㅁㅁㅁ">#REF!</definedName>
    <definedName name="ㅁㅂ" localSheetId="5">#REF!</definedName>
    <definedName name="ㅁㅂ" localSheetId="4">#REF!</definedName>
    <definedName name="ㅁㅂ">#REF!</definedName>
    <definedName name="ㅁㅂㅇㅁㄴㅇ" localSheetId="5">#REF!</definedName>
    <definedName name="ㅁㅂㅇㅁㄴㅇ" localSheetId="4">#REF!</definedName>
    <definedName name="ㅁㅂㅇㅁㄴㅇ">#REF!</definedName>
    <definedName name="ㅁㅇㄹ" hidden="1">#REF!</definedName>
    <definedName name="ㅁㅇㄹㅁㅈㄷㅊ" localSheetId="5">#REF!</definedName>
    <definedName name="ㅁㅇㄹㅁㅈㄷㅊ" localSheetId="4">#REF!</definedName>
    <definedName name="ㅁㅇㄹㅁㅈㄷㅊ">#REF!</definedName>
    <definedName name="ㅁㅇㅁㅊ" localSheetId="2">#REF!</definedName>
    <definedName name="ㅁㅇㅁㅊ" localSheetId="5">#REF!</definedName>
    <definedName name="ㅁㅇㅁㅊ" localSheetId="4">#REF!</definedName>
    <definedName name="ㅁㅇㅁㅊ">#REF!</definedName>
    <definedName name="ㅁ인ㅍㅁ닟ㅍㅁㄴㅇㄹ" localSheetId="5" hidden="1">#REF!</definedName>
    <definedName name="ㅁ인ㅍㅁ닟ㅍㅁㄴㅇㄹ" localSheetId="4" hidden="1">#REF!</definedName>
    <definedName name="ㅁ인ㅍㅁ닟ㅍㅁㄴㅇㄹ" hidden="1">#REF!</definedName>
    <definedName name="ㅁ읾ㄴㅇㄻ" localSheetId="5" hidden="1">#REF!</definedName>
    <definedName name="ㅁ읾ㄴㅇㄻ" localSheetId="4" hidden="1">#REF!</definedName>
    <definedName name="ㅁ읾ㄴㅇㄻ" hidden="1">#REF!</definedName>
    <definedName name="ㅁㅈㄷㄻㄴㅇㅊㅍ" localSheetId="2">#REF!</definedName>
    <definedName name="ㅁㅈㄷㄻㄴㅇㅊㅍ" localSheetId="5">#REF!</definedName>
    <definedName name="ㅁㅈㄷㄻㄴㅇㅊㅍ" localSheetId="4">#REF!</definedName>
    <definedName name="ㅁㅈㄷㄻㄴㅇㅊㅍ">#REF!</definedName>
    <definedName name="ㅁㅈㄷㅅㅂㄱ흎ㅊ퓨" localSheetId="2" hidden="1">#REF!</definedName>
    <definedName name="ㅁㅈㄷㅅㅂㄱ흎ㅊ퓨" localSheetId="5" hidden="1">#REF!</definedName>
    <definedName name="ㅁㅈㄷㅅㅂㄱ흎ㅊ퓨" localSheetId="4" hidden="1">#REF!</definedName>
    <definedName name="ㅁㅈㄷㅅㅂㄱ흎ㅊ퓨" hidden="1">#REF!</definedName>
    <definedName name="ㅁㅈㅇㅍㅁㅊㅁ" localSheetId="5">#REF!</definedName>
    <definedName name="ㅁㅈㅇㅍㅁㅊㅁ" localSheetId="4">#REF!</definedName>
    <definedName name="ㅁㅈㅇㅍㅁㅊㅁ">#REF!</definedName>
    <definedName name="ㅁㅊㅇㅍㅁㄴㅇㄻㄴㅇㄹ" localSheetId="5" hidden="1">#REF!</definedName>
    <definedName name="ㅁㅊㅇㅍㅁㄴㅇㄻㄴㅇㄹ" localSheetId="4" hidden="1">#REF!</definedName>
    <definedName name="ㅁㅊㅇㅍㅁㄴㅇㄻㄴㅇㄹ" hidden="1">#REF!</definedName>
    <definedName name="ㅁㅊㅍㅋㅌㅊ" localSheetId="2">#REF!</definedName>
    <definedName name="ㅁㅊㅍㅋㅌㅊ" localSheetId="5">#REF!</definedName>
    <definedName name="ㅁㅊㅍㅋㅌㅊ" localSheetId="4">#REF!</definedName>
    <definedName name="ㅁㅊㅍㅋㅌㅊ">#REF!</definedName>
    <definedName name="ㅁㅍ" localSheetId="5">#REF!</definedName>
    <definedName name="ㅁㅍ" localSheetId="4">#REF!</definedName>
    <definedName name="ㅁㅍ">#REF!</definedName>
    <definedName name="ㅁㅍㄴㅇㅍㅁㄴㅇㄹ" localSheetId="2">#REF!</definedName>
    <definedName name="ㅁㅍㄴㅇㅍㅁㄴㅇㄹ" localSheetId="5">#REF!</definedName>
    <definedName name="ㅁㅍㄴㅇㅍㅁㄴㅇㄹ" localSheetId="4">#REF!</definedName>
    <definedName name="ㅁㅍㄴㅇㅍㅁㄴㅇㄹ">#REF!</definedName>
    <definedName name="마" localSheetId="3">BlankMacro1</definedName>
    <definedName name="마" localSheetId="5">BlankMacro1</definedName>
    <definedName name="마" localSheetId="4">BlankMacro1</definedName>
    <definedName name="마">[0]!마</definedName>
    <definedName name="마마">[0]!마마</definedName>
    <definedName name="마마보이">[0]!마마보이</definedName>
    <definedName name="막모래" localSheetId="5">#REF!</definedName>
    <definedName name="막모래" localSheetId="4">#REF!</definedName>
    <definedName name="막자갈" localSheetId="5">#REF!</definedName>
    <definedName name="막자갈" localSheetId="4">#REF!</definedName>
    <definedName name="말" localSheetId="3">BlankMacro1</definedName>
    <definedName name="말" localSheetId="5">BlankMacro1</definedName>
    <definedName name="말" localSheetId="4">BlankMacro1</definedName>
    <definedName name="매스틱" localSheetId="5">#REF!</definedName>
    <definedName name="매스틱" localSheetId="4">#REF!</definedName>
    <definedName name="맨홍3호">#REF!</definedName>
    <definedName name="머캐덤롤러8의10톤" localSheetId="5">#REF!</definedName>
    <definedName name="머캐덤롤러8의10톤" localSheetId="4">#REF!</definedName>
    <definedName name="머캐덤롤러8의10톤">#REF!</definedName>
    <definedName name="명세서" localSheetId="3">{"Book1","2000도승인 기계.xls"}</definedName>
    <definedName name="명세서" localSheetId="2">{"Book1","2000도승인 기계.xls"}</definedName>
    <definedName name="명세서2" localSheetId="3">{"Book1","부대-(표지판,데리,가드).xls","부대-(낙,차,중분대).xls"}</definedName>
    <definedName name="명세서2" localSheetId="2">{"Book1","부대-(표지판,데리,가드).xls","부대-(낙,차,중분대).xls"}</definedName>
    <definedName name="명칭" localSheetId="5">#REF!</definedName>
    <definedName name="명칭" localSheetId="4">#REF!</definedName>
    <definedName name="명칭">#REF!</definedName>
    <definedName name="목____도" localSheetId="2">#REF!</definedName>
    <definedName name="목____도" localSheetId="5">#REF!</definedName>
    <definedName name="목____도" localSheetId="4">#REF!</definedName>
    <definedName name="목도">#REF!</definedName>
    <definedName name="못" localSheetId="5">#REF!</definedName>
    <definedName name="못" localSheetId="4">#REF!</definedName>
    <definedName name="못">#REF!</definedName>
    <definedName name="무농1호" localSheetId="1">#REF!</definedName>
    <definedName name="무농1호" localSheetId="2">#REF!</definedName>
    <definedName name="무농1호" localSheetId="5">#REF!</definedName>
    <definedName name="무농1호" localSheetId="4">#REF!</definedName>
    <definedName name="무농1호">#REF!</definedName>
    <definedName name="무농2호" localSheetId="1">#REF!</definedName>
    <definedName name="무농2호" localSheetId="2">#REF!</definedName>
    <definedName name="무농2호" localSheetId="5">#REF!</definedName>
    <definedName name="무농2호" localSheetId="4">#REF!</definedName>
    <definedName name="무농2호">#REF!</definedName>
    <definedName name="무선안테나공">#REF!</definedName>
    <definedName name="물량산출" localSheetId="5">#REF!</definedName>
    <definedName name="물량산출" localSheetId="4">#REF!</definedName>
    <definedName name="물량산출">#REF!</definedName>
    <definedName name="물탱크5500L" localSheetId="5">#REF!</definedName>
    <definedName name="물탱크5500L" localSheetId="4">#REF!</definedName>
    <definedName name="물탱크5500L">#REF!</definedName>
    <definedName name="물푸경" localSheetId="5">#REF!</definedName>
    <definedName name="물푸경" localSheetId="4">#REF!</definedName>
    <definedName name="물푸경">#REF!</definedName>
    <definedName name="물푸노" localSheetId="5">#REF!</definedName>
    <definedName name="물푸노" localSheetId="4">#REF!</definedName>
    <definedName name="물푸노">#REF!</definedName>
    <definedName name="물푸재" localSheetId="5">#REF!</definedName>
    <definedName name="물푸재" localSheetId="4">#REF!</definedName>
    <definedName name="물푸재">#REF!</definedName>
    <definedName name="미장공">#REF!</definedName>
    <definedName name="민ㅇ린ㅇ러" localSheetId="5">#REF!</definedName>
    <definedName name="민ㅇ린ㅇ러" localSheetId="4">#REF!</definedName>
    <definedName name="민ㅇ린ㅇ러">#REF!</definedName>
    <definedName name="밈ㄴ인이애ㅣㅏ잉르ㅏ댜ㅐㅇㄹ" localSheetId="5">#REF!</definedName>
    <definedName name="밈ㄴ인이애ㅣㅏ잉르ㅏ댜ㅐㅇㄹ" localSheetId="4">#REF!</definedName>
    <definedName name="밈ㄴ인이애ㅣㅏ잉르ㅏ댜ㅐㅇㄹ">#REF!</definedName>
    <definedName name="ㅂ" localSheetId="5">#REF!</definedName>
    <definedName name="ㅂ" localSheetId="4">#REF!</definedName>
    <definedName name="ㅂ">#REF!</definedName>
    <definedName name="ㅂㅂㅂ">[0]!ㅂㅂㅂ</definedName>
    <definedName name="ㅂㅈ" hidden="1">{#N/A,#N/A,FALSE,"2~8번"}</definedName>
    <definedName name="ㅂㅈㄱ" hidden="1">{"'예제'!$A$1:$C$10"}</definedName>
    <definedName name="ㅂㅈㄷ" localSheetId="5">#REF!</definedName>
    <definedName name="ㅂㅈㄷ" localSheetId="4">#REF!</definedName>
    <definedName name="ㅂㅈㅈ">#REF!</definedName>
    <definedName name="ㅂㅈㅎㅁㅇㄴ" localSheetId="5">#REF!</definedName>
    <definedName name="ㅂㅈㅎㅁㅇㄴ" localSheetId="4">#REF!</definedName>
    <definedName name="ㅂㅈㅎㅁㅇㄴ">#REF!</definedName>
    <definedName name="바" localSheetId="3">BlankMacro1</definedName>
    <definedName name="바" localSheetId="5">BlankMacro1</definedName>
    <definedName name="바" localSheetId="4">BlankMacro1</definedName>
    <definedName name="바깥테이프" localSheetId="5">#REF!</definedName>
    <definedName name="바깥테이프" localSheetId="4">#REF!</definedName>
    <definedName name="바닥배수구" localSheetId="5">#REF!</definedName>
    <definedName name="바닥배수구" localSheetId="4">#REF!</definedName>
    <definedName name="바바바">#REF!</definedName>
    <definedName name="바바바바">[0]!장효규</definedName>
    <definedName name="바이브레타공">#REF!</definedName>
    <definedName name="바탕만들기" localSheetId="2">#REF!</definedName>
    <definedName name="바탕만들기" localSheetId="5">#REF!</definedName>
    <definedName name="바탕만들기" localSheetId="4">#REF!</definedName>
    <definedName name="바탕만들기">#REF!</definedName>
    <definedName name="박리제" localSheetId="5">#REF!</definedName>
    <definedName name="박리제" localSheetId="4">#REF!</definedName>
    <definedName name="박리제">#REF!</definedName>
    <definedName name="발전기25노무비" localSheetId="5">#REF!</definedName>
    <definedName name="발전기25노무비" localSheetId="4">#REF!</definedName>
    <definedName name="발전기25손료" localSheetId="5">#REF!</definedName>
    <definedName name="발전기25손료" localSheetId="4">#REF!</definedName>
    <definedName name="발전기25재료비" localSheetId="5">#REF!</definedName>
    <definedName name="발전기25재료비" localSheetId="4">#REF!</definedName>
    <definedName name="발전기50노무비" localSheetId="5">#REF!</definedName>
    <definedName name="발전기50노무비" localSheetId="4">#REF!</definedName>
    <definedName name="발전기50손료" localSheetId="5">#REF!</definedName>
    <definedName name="발전기50손료" localSheetId="4">#REF!</definedName>
    <definedName name="발전기50재료비" localSheetId="5">#REF!</definedName>
    <definedName name="발전기50재료비" localSheetId="4">#REF!</definedName>
    <definedName name="방송" localSheetId="3">BlankMacro1</definedName>
    <definedName name="방송" localSheetId="5">BlankMacro1</definedName>
    <definedName name="방송" localSheetId="4">BlankMacro1</definedName>
    <definedName name="방수공">#REF!</definedName>
    <definedName name="방수몰탈">#REF!</definedName>
    <definedName name="방수액" localSheetId="5">#REF!</definedName>
    <definedName name="방수액" localSheetId="4">#REF!</definedName>
    <definedName name="방수액">#REF!</definedName>
    <definedName name="방진고무50" localSheetId="5">#REF!</definedName>
    <definedName name="방진고무50" localSheetId="4">#REF!</definedName>
    <definedName name="방진고무50">#REF!</definedName>
    <definedName name="방화문" localSheetId="5">#REF!</definedName>
    <definedName name="방화문" localSheetId="4">#REF!</definedName>
    <definedName name="방화문">#REF!</definedName>
    <definedName name="배_관_공" localSheetId="2">#REF!</definedName>
    <definedName name="배_관_공" localSheetId="5">#REF!</definedName>
    <definedName name="배_관_공" localSheetId="4">#REF!</definedName>
    <definedName name="배경태" hidden="1">{#N/A,#N/A,FALSE,"표지목차"}</definedName>
    <definedName name="배관공">#REF!</definedName>
    <definedName name="배관구멍뚫기" localSheetId="2">#REF!</definedName>
    <definedName name="배관구멍뚫기" localSheetId="5">#REF!</definedName>
    <definedName name="배관구멍뚫기" localSheetId="4">#REF!</definedName>
    <definedName name="배관구멍뚫기">#REF!</definedName>
    <definedName name="배기팬설치" localSheetId="5">#REF!</definedName>
    <definedName name="배기팬설치" localSheetId="4">#REF!</definedName>
    <definedName name="배수개선" hidden="1">{#N/A,#N/A,FALSE,"2~8번"}</definedName>
    <definedName name="배수로" hidden="1">{"'중기작업1'!$A$1:$V$18"}</definedName>
    <definedName name="배수문" hidden="1">{#N/A,#N/A,FALSE,"포장단가"}</definedName>
    <definedName name="배수문산근">#REF!</definedName>
    <definedName name="배전전공">#REF!</definedName>
    <definedName name="배전활선전공">#REF!</definedName>
    <definedName name="백호우BH07" localSheetId="5">#REF!</definedName>
    <definedName name="백호우BH07" localSheetId="4">#REF!</definedName>
    <definedName name="백호우BH07">#REF!</definedName>
    <definedName name="밸브및콕류설치" localSheetId="5">#REF!</definedName>
    <definedName name="밸브및콕류설치" localSheetId="4">#REF!</definedName>
    <definedName name="번들1호" localSheetId="1">#REF!</definedName>
    <definedName name="번들1호" localSheetId="2">#REF!</definedName>
    <definedName name="번들1호" localSheetId="5">#REF!</definedName>
    <definedName name="번들1호" localSheetId="4">#REF!</definedName>
    <definedName name="번들1호">#REF!</definedName>
    <definedName name="번들2호" localSheetId="1">#REF!</definedName>
    <definedName name="번들2호" localSheetId="2">#REF!</definedName>
    <definedName name="번들2호" localSheetId="5">#REF!</definedName>
    <definedName name="번들2호" localSheetId="4">#REF!</definedName>
    <definedName name="번들2호">#REF!</definedName>
    <definedName name="번들3호" localSheetId="1">#REF!</definedName>
    <definedName name="번들3호" localSheetId="2">#REF!</definedName>
    <definedName name="번들3호" localSheetId="5">#REF!</definedName>
    <definedName name="번들3호" localSheetId="4">#REF!</definedName>
    <definedName name="번들3호">#REF!</definedName>
    <definedName name="번호" localSheetId="3">#REF!</definedName>
    <definedName name="번호" localSheetId="5">#REF!</definedName>
    <definedName name="번호" localSheetId="4">#REF!</definedName>
    <definedName name="벌목부">#REF!</definedName>
    <definedName name="벽돌" localSheetId="5">#REF!</definedName>
    <definedName name="벽돌" localSheetId="4">#REF!</definedName>
    <definedName name="벽돌">#REF!</definedName>
    <definedName name="벽돌제작공">#REF!</definedName>
    <definedName name="변경사유서4" localSheetId="3">공사명세서!템플리트모듈6</definedName>
    <definedName name="변경사유서4" localSheetId="2">템플리트모듈6</definedName>
    <definedName name="변대주근거">#REF!</definedName>
    <definedName name="보_온_공" localSheetId="2">#REF!</definedName>
    <definedName name="보_온_공" localSheetId="5">#REF!</definedName>
    <definedName name="보_온_공" localSheetId="4">#REF!</definedName>
    <definedName name="보링공">#REF!</definedName>
    <definedName name="보링공ㅇ">#REF!</definedName>
    <definedName name="보안공">#REF!</definedName>
    <definedName name="보온공">#REF!</definedName>
    <definedName name="보완자료복사">#REF!</definedName>
    <definedName name="보일러공">#REF!</definedName>
    <definedName name="보통선원">#REF!</definedName>
    <definedName name="보통인부">#REF!</definedName>
    <definedName name="보호몰탈1">#REF!</definedName>
    <definedName name="보호몰탈2">#REF!</definedName>
    <definedName name="보호몰탈3">#REF!</definedName>
    <definedName name="복사" localSheetId="2">#REF!</definedName>
    <definedName name="복사" localSheetId="5">#REF!</definedName>
    <definedName name="복사" localSheetId="4">#REF!</definedName>
    <definedName name="볼트" localSheetId="5">#REF!</definedName>
    <definedName name="볼트" localSheetId="4">#REF!</definedName>
    <definedName name="볼트">#REF!</definedName>
    <definedName name="부가세" localSheetId="5">#REF!</definedName>
    <definedName name="부가세" localSheetId="4">#REF!</definedName>
    <definedName name="분수공" hidden="1">{"'중기작업1'!$A$1:$V$18"}</definedName>
    <definedName name="분전반" localSheetId="3">BlankMacro1</definedName>
    <definedName name="분전반" localSheetId="5">BlankMacro1</definedName>
    <definedName name="분전반" localSheetId="4">BlankMacro1</definedName>
    <definedName name="분전반1" localSheetId="3">BlankMacro1</definedName>
    <definedName name="분전반1" localSheetId="5">BlankMacro1</definedName>
    <definedName name="분전반1" localSheetId="4">BlankMacro1</definedName>
    <definedName name="비_계_공" localSheetId="2">#REF!</definedName>
    <definedName name="비_계_공" localSheetId="5">#REF!</definedName>
    <definedName name="비_계_공" localSheetId="4">#REF!</definedName>
    <definedName name="비계1">#REF!</definedName>
    <definedName name="비계2">#REF!</definedName>
    <definedName name="비계공">#REF!</definedName>
    <definedName name="비율" localSheetId="5">#REF!</definedName>
    <definedName name="비율" localSheetId="4">#REF!</definedName>
    <definedName name="비율">#REF!</definedName>
    <definedName name="ㅅㅅ" localSheetId="3">#REF!</definedName>
    <definedName name="ㅅㅅ" localSheetId="5">#REF!</definedName>
    <definedName name="ㅅㅅ" localSheetId="4">#REF!</definedName>
    <definedName name="사" localSheetId="3">BlankMacro1</definedName>
    <definedName name="사" localSheetId="5">BlankMacro1</definedName>
    <definedName name="사" localSheetId="4">BlankMacro1</definedName>
    <definedName name="사업계획개요">#REF!</definedName>
    <definedName name="사용전검사비" localSheetId="3">BlankMacro1</definedName>
    <definedName name="사용전검사비" localSheetId="5">BlankMacro1</definedName>
    <definedName name="사용전검사비" localSheetId="4">BlankMacro1</definedName>
    <definedName name="산소" localSheetId="5">#REF!</definedName>
    <definedName name="산소" localSheetId="4">#REF!</definedName>
    <definedName name="산소">#REF!</definedName>
    <definedName name="산출근거1" localSheetId="3">#REF!</definedName>
    <definedName name="산출근거1" localSheetId="5">#REF!</definedName>
    <definedName name="산출근거1" localSheetId="4">#REF!</definedName>
    <definedName name="산출근거1">#REF!</definedName>
    <definedName name="산표" localSheetId="5">#REF!</definedName>
    <definedName name="산표" localSheetId="4">#REF!</definedName>
    <definedName name="상림1호" localSheetId="1">#REF!</definedName>
    <definedName name="상림1호" localSheetId="2">#REF!</definedName>
    <definedName name="상림1호" localSheetId="5">#REF!</definedName>
    <definedName name="상림1호" localSheetId="4">#REF!</definedName>
    <definedName name="상림1호">#REF!</definedName>
    <definedName name="상림2호" localSheetId="1">#REF!</definedName>
    <definedName name="상림2호" localSheetId="2">#REF!</definedName>
    <definedName name="상림2호" localSheetId="5">#REF!</definedName>
    <definedName name="상림2호" localSheetId="4">#REF!</definedName>
    <definedName name="상림2호">#REF!</definedName>
    <definedName name="상림3호" localSheetId="1">#REF!</definedName>
    <definedName name="상림3호" localSheetId="2">#REF!</definedName>
    <definedName name="상림3호" localSheetId="5">#REF!</definedName>
    <definedName name="상림3호" localSheetId="4">#REF!</definedName>
    <definedName name="상림3호">#REF!</definedName>
    <definedName name="상부">#REF!</definedName>
    <definedName name="상환금액">#REF!</definedName>
    <definedName name="새시공">#REF!</definedName>
    <definedName name="생사1호" localSheetId="1">#REF!</definedName>
    <definedName name="생사1호" localSheetId="2">#REF!</definedName>
    <definedName name="생사1호" localSheetId="5">#REF!</definedName>
    <definedName name="생사1호" localSheetId="4">#REF!</definedName>
    <definedName name="생사1호">#REF!</definedName>
    <definedName name="생사2호" localSheetId="1">#REF!</definedName>
    <definedName name="생사2호" localSheetId="2">#REF!</definedName>
    <definedName name="생사2호" localSheetId="5">#REF!</definedName>
    <definedName name="생사2호" localSheetId="4">#REF!</definedName>
    <definedName name="생사2호">#REF!</definedName>
    <definedName name="생사기존" localSheetId="1">#REF!</definedName>
    <definedName name="생사기존" localSheetId="2">#REF!</definedName>
    <definedName name="생사기존" localSheetId="5">#REF!</definedName>
    <definedName name="생사기존" localSheetId="4">#REF!</definedName>
    <definedName name="생사기존">#REF!</definedName>
    <definedName name="섀시공">#REF!</definedName>
    <definedName name="석공">#REF!</definedName>
    <definedName name="선관" localSheetId="5">#REF!</definedName>
    <definedName name="선관" localSheetId="4">#REF!</definedName>
    <definedName name="선량1호" localSheetId="1">#REF!</definedName>
    <definedName name="선량1호" localSheetId="2">#REF!</definedName>
    <definedName name="선량1호" localSheetId="5">#REF!</definedName>
    <definedName name="선량1호" localSheetId="4">#REF!</definedName>
    <definedName name="선량1호">#REF!</definedName>
    <definedName name="선량2호" localSheetId="1">#REF!</definedName>
    <definedName name="선량2호" localSheetId="2">#REF!</definedName>
    <definedName name="선량2호" localSheetId="5">#REF!</definedName>
    <definedName name="선량2호" localSheetId="4">#REF!</definedName>
    <definedName name="선량2호">#REF!</definedName>
    <definedName name="선량3호" localSheetId="1">#REF!</definedName>
    <definedName name="선량3호" localSheetId="2">#REF!</definedName>
    <definedName name="선량3호" localSheetId="5">#REF!</definedName>
    <definedName name="선량3호" localSheetId="4">#REF!</definedName>
    <definedName name="선량3호">#REF!</definedName>
    <definedName name="선량4호" localSheetId="1">#REF!</definedName>
    <definedName name="선량4호" localSheetId="2">#REF!</definedName>
    <definedName name="선량4호" localSheetId="5">#REF!</definedName>
    <definedName name="선량4호" localSheetId="4">#REF!</definedName>
    <definedName name="선량4호">#REF!</definedName>
    <definedName name="선량5호" localSheetId="1">#REF!</definedName>
    <definedName name="선량5호" localSheetId="2">#REF!</definedName>
    <definedName name="선량5호" localSheetId="5">#REF!</definedName>
    <definedName name="선량5호" localSheetId="4">#REF!</definedName>
    <definedName name="선량5호">#REF!</definedName>
    <definedName name="선부">#REF!</definedName>
    <definedName name="설계내역서" localSheetId="3">BlankMacro1</definedName>
    <definedName name="설계내역서" localSheetId="5">BlankMacro1</definedName>
    <definedName name="설계내역서" localSheetId="4">BlankMacro1</definedName>
    <definedName name="설계서용지" localSheetId="3">BlankMacro1</definedName>
    <definedName name="설계서용지" localSheetId="5">BlankMacro1</definedName>
    <definedName name="설계서용지" localSheetId="4">BlankMacro1</definedName>
    <definedName name="설집" localSheetId="5">#REF!</definedName>
    <definedName name="설집" localSheetId="4">#REF!</definedName>
    <definedName name="설집">#REF!</definedName>
    <definedName name="설치현황" localSheetId="3">{"Book1","부대-(표지판,데리,가드).xls","부대-(낙,차,중분대).xls"}</definedName>
    <definedName name="설치현황" localSheetId="2">{"Book1","부대-(표지판,데리,가드).xls","부대-(낙,차,중분대).xls"}</definedName>
    <definedName name="성산1호" localSheetId="1">#REF!</definedName>
    <definedName name="성산1호" localSheetId="2">#REF!</definedName>
    <definedName name="성산1호" localSheetId="5">#REF!</definedName>
    <definedName name="성산1호" localSheetId="4">#REF!</definedName>
    <definedName name="성산1호">#REF!</definedName>
    <definedName name="성산2호" localSheetId="1">#REF!</definedName>
    <definedName name="성산2호" localSheetId="2">#REF!</definedName>
    <definedName name="성산2호" localSheetId="5">#REF!</definedName>
    <definedName name="성산2호" localSheetId="4">#REF!</definedName>
    <definedName name="성산2호">#REF!</definedName>
    <definedName name="성산3호" localSheetId="1">#REF!</definedName>
    <definedName name="성산3호" localSheetId="2">#REF!</definedName>
    <definedName name="성산3호" localSheetId="5">#REF!</definedName>
    <definedName name="성산3호" localSheetId="4">#REF!</definedName>
    <definedName name="성산3호">#REF!</definedName>
    <definedName name="성산4호" localSheetId="1">#REF!</definedName>
    <definedName name="성산4호" localSheetId="2">#REF!</definedName>
    <definedName name="성산4호" localSheetId="5">#REF!</definedName>
    <definedName name="성산4호" localSheetId="4">#REF!</definedName>
    <definedName name="성산4호">#REF!</definedName>
    <definedName name="성산5호" localSheetId="1">#REF!</definedName>
    <definedName name="성산5호" localSheetId="2">#REF!</definedName>
    <definedName name="성산5호" localSheetId="5">#REF!</definedName>
    <definedName name="성산5호" localSheetId="4">#REF!</definedName>
    <definedName name="성산5호">#REF!</definedName>
    <definedName name="세금">#REF!</definedName>
    <definedName name="소계" localSheetId="5">#REF!</definedName>
    <definedName name="소계" localSheetId="4">#REF!</definedName>
    <definedName name="소방공량산출서" localSheetId="3">BlankMacro1</definedName>
    <definedName name="소방공량산출서" localSheetId="5">BlankMacro1</definedName>
    <definedName name="소방공량산출서" localSheetId="4">BlankMacro1</definedName>
    <definedName name="소방내역" localSheetId="3">BlankMacro1</definedName>
    <definedName name="소방내역" localSheetId="5">BlankMacro1</definedName>
    <definedName name="소방내역" localSheetId="4">BlankMacro1</definedName>
    <definedName name="소방내역서" localSheetId="3">BlankMacro1</definedName>
    <definedName name="소방내역서" localSheetId="5">BlankMacro1</definedName>
    <definedName name="소방내역서" localSheetId="4">BlankMacro1</definedName>
    <definedName name="소방단가" localSheetId="3">BlankMacro1</definedName>
    <definedName name="소방단가" localSheetId="5">BlankMacro1</definedName>
    <definedName name="소방단가" localSheetId="4">BlankMacro1</definedName>
    <definedName name="소방단가조사서" localSheetId="3">BlankMacro1</definedName>
    <definedName name="소방단가조사서" localSheetId="5">BlankMacro1</definedName>
    <definedName name="소방단가조사서" localSheetId="4">BlankMacro1</definedName>
    <definedName name="소변기세정기" localSheetId="5">#REF!</definedName>
    <definedName name="소변기세정기" localSheetId="4">#REF!</definedName>
    <definedName name="소요전력" localSheetId="5">#REF!</definedName>
    <definedName name="소요전력" localSheetId="4">#REF!</definedName>
    <definedName name="소형밸브콕류설치" localSheetId="2">#REF!</definedName>
    <definedName name="소형밸브콕류설치" localSheetId="5">#REF!</definedName>
    <definedName name="소형밸브콕류설치" localSheetId="4">#REF!</definedName>
    <definedName name="소형밸브콕류설치">#REF!</definedName>
    <definedName name="송" localSheetId="2">#REF!</definedName>
    <definedName name="송" localSheetId="5">#REF!</definedName>
    <definedName name="송" localSheetId="4">#REF!</definedName>
    <definedName name="송">#REF!</definedName>
    <definedName name="송수" hidden="1">{#N/A,#N/A,FALSE,"2~8번"}</definedName>
    <definedName name="송수관로구경" localSheetId="1">#REF!</definedName>
    <definedName name="송수관로구경" localSheetId="2">#REF!</definedName>
    <definedName name="송수관로구경" localSheetId="5">#REF!</definedName>
    <definedName name="송수관로구경" localSheetId="4">#REF!</definedName>
    <definedName name="송수관로구경">#REF!</definedName>
    <definedName name="송전전공">#REF!</definedName>
    <definedName name="송전활선전공">#REF!</definedName>
    <definedName name="송천1" localSheetId="1">#REF!</definedName>
    <definedName name="송천1" localSheetId="2">#REF!</definedName>
    <definedName name="송천1" localSheetId="5">#REF!</definedName>
    <definedName name="송천1" localSheetId="4">#REF!</definedName>
    <definedName name="송천1">#REF!</definedName>
    <definedName name="송천2" localSheetId="1">#REF!</definedName>
    <definedName name="송천2" localSheetId="2">#REF!</definedName>
    <definedName name="송천2" localSheetId="5">#REF!</definedName>
    <definedName name="송천2" localSheetId="4">#REF!</definedName>
    <definedName name="송천2">#REF!</definedName>
    <definedName name="쇼" localSheetId="3">공사명세서!쇼</definedName>
    <definedName name="쇼" localSheetId="2">기계총괄!쇼</definedName>
    <definedName name="쇼">[0]!쇼</definedName>
    <definedName name="수" localSheetId="5">#REF!</definedName>
    <definedName name="수" localSheetId="4">#REF!</definedName>
    <definedName name="수">#REF!</definedName>
    <definedName name="수내" localSheetId="3">{"Book1","2000도승인 기계.xls"}</definedName>
    <definedName name="수내" localSheetId="2">{"Book1","2000도승인 기계.xls"}</definedName>
    <definedName name="수도미터기보호통" localSheetId="5">#REF!</definedName>
    <definedName name="수도미터기보호통" localSheetId="4">#REF!</definedName>
    <definedName name="수도미터기설치" localSheetId="5">#REF!</definedName>
    <definedName name="수도미터기설치" localSheetId="4">#REF!</definedName>
    <definedName name="수량" localSheetId="5">#REF!</definedName>
    <definedName name="수량" localSheetId="4">#REF!</definedName>
    <definedName name="수량">#REF!</definedName>
    <definedName name="수량이동" localSheetId="5">#REF!</definedName>
    <definedName name="수량이동" localSheetId="4">#REF!</definedName>
    <definedName name="수량이동">#REF!</definedName>
    <definedName name="수량이동조서" localSheetId="5">#REF!</definedName>
    <definedName name="수량이동조서" localSheetId="4">#REF!</definedName>
    <definedName name="수량이동조서">#REF!</definedName>
    <definedName name="수량집계밀" localSheetId="5">#REF!</definedName>
    <definedName name="수량집계밀" localSheetId="4">#REF!</definedName>
    <definedName name="수량집계양" localSheetId="5">#REF!</definedName>
    <definedName name="수량집계양" localSheetId="4">#REF!</definedName>
    <definedName name="수목보호대">#REF!</definedName>
    <definedName name="수배전반">#REF!</definedName>
    <definedName name="수익">#REF!</definedName>
    <definedName name="수전설치" localSheetId="5">#REF!</definedName>
    <definedName name="수전설치" localSheetId="4">#REF!</definedName>
    <definedName name="수중모타1" localSheetId="1">#REF!</definedName>
    <definedName name="수중모타1" localSheetId="2">#REF!</definedName>
    <definedName name="수중모타1" localSheetId="5">#REF!</definedName>
    <definedName name="수중모타1" localSheetId="4">#REF!</definedName>
    <definedName name="수중모타1">#REF!</definedName>
    <definedName name="수중모타10" localSheetId="1">#REF!</definedName>
    <definedName name="수중모타10" localSheetId="2">#REF!</definedName>
    <definedName name="수중모타10" localSheetId="5">#REF!</definedName>
    <definedName name="수중모타10" localSheetId="4">#REF!</definedName>
    <definedName name="수중모타10">#REF!</definedName>
    <definedName name="수중모타15" localSheetId="1">#REF!</definedName>
    <definedName name="수중모타15" localSheetId="2">#REF!</definedName>
    <definedName name="수중모타15" localSheetId="5">#REF!</definedName>
    <definedName name="수중모타15" localSheetId="4">#REF!</definedName>
    <definedName name="수중모타15">#REF!</definedName>
    <definedName name="수중모타2" localSheetId="1">#REF!</definedName>
    <definedName name="수중모타2" localSheetId="2">#REF!</definedName>
    <definedName name="수중모타2" localSheetId="5">#REF!</definedName>
    <definedName name="수중모타2" localSheetId="4">#REF!</definedName>
    <definedName name="수중모타2">#REF!</definedName>
    <definedName name="수중모타20" localSheetId="1">#REF!</definedName>
    <definedName name="수중모타20" localSheetId="2">#REF!</definedName>
    <definedName name="수중모타20" localSheetId="5">#REF!</definedName>
    <definedName name="수중모타20" localSheetId="4">#REF!</definedName>
    <definedName name="수중모타20">#REF!</definedName>
    <definedName name="수중모타25" localSheetId="1">#REF!</definedName>
    <definedName name="수중모타25" localSheetId="2">#REF!</definedName>
    <definedName name="수중모타25" localSheetId="5">#REF!</definedName>
    <definedName name="수중모타25" localSheetId="4">#REF!</definedName>
    <definedName name="수중모타25">#REF!</definedName>
    <definedName name="수중모타3" localSheetId="1">#REF!</definedName>
    <definedName name="수중모타3" localSheetId="2">#REF!</definedName>
    <definedName name="수중모타3" localSheetId="5">#REF!</definedName>
    <definedName name="수중모타3" localSheetId="4">#REF!</definedName>
    <definedName name="수중모타3">#REF!</definedName>
    <definedName name="수중모타30" localSheetId="1">#REF!</definedName>
    <definedName name="수중모타30" localSheetId="2">#REF!</definedName>
    <definedName name="수중모타30" localSheetId="5">#REF!</definedName>
    <definedName name="수중모타30" localSheetId="4">#REF!</definedName>
    <definedName name="수중모타30">#REF!</definedName>
    <definedName name="수중모타5" localSheetId="1">#REF!</definedName>
    <definedName name="수중모타5" localSheetId="2">#REF!</definedName>
    <definedName name="수중모타5" localSheetId="5">#REF!</definedName>
    <definedName name="수중모타5" localSheetId="4">#REF!</definedName>
    <definedName name="수중모타5">#REF!</definedName>
    <definedName name="수중모타7.5" localSheetId="1">#REF!</definedName>
    <definedName name="수중모타7.5" localSheetId="2">#REF!</definedName>
    <definedName name="수중모타7.5" localSheetId="5">#REF!</definedName>
    <definedName name="수중모타7.5" localSheetId="4">#REF!</definedName>
    <definedName name="수중모타7.5">#REF!</definedName>
    <definedName name="수중모타펌프설치" localSheetId="5">#REF!</definedName>
    <definedName name="수중모타펌프설치" localSheetId="4">#REF!</definedName>
    <definedName name="수중모터펌프단가" localSheetId="1">#REF!</definedName>
    <definedName name="수중모터펌프단가" localSheetId="2">#REF!</definedName>
    <definedName name="수중모터펌프단가" localSheetId="5">#REF!</definedName>
    <definedName name="수중모터펌프단가" localSheetId="4">#REF!</definedName>
    <definedName name="수중모터펌프단가">#REF!</definedName>
    <definedName name="수중케이블단가" localSheetId="1">#REF!</definedName>
    <definedName name="수중케이블단가" localSheetId="2">#REF!</definedName>
    <definedName name="수중케이블단가" localSheetId="5">#REF!</definedName>
    <definedName name="수중케이블단가" localSheetId="4">#REF!</definedName>
    <definedName name="수중케이블단가">#REF!</definedName>
    <definedName name="수직">#REF!</definedName>
    <definedName name="수평">#REF!</definedName>
    <definedName name="수해" localSheetId="3">#REF!</definedName>
    <definedName name="수해" localSheetId="2">#REF!</definedName>
    <definedName name="수해" localSheetId="5">#REF!</definedName>
    <definedName name="수해" localSheetId="4">#REF!</definedName>
    <definedName name="스테인리스강관배관" localSheetId="2">#REF!</definedName>
    <definedName name="스테인리스강관배관" localSheetId="5">#REF!</definedName>
    <definedName name="스테인리스강관배관" localSheetId="4">#REF!</definedName>
    <definedName name="스테인리스강관배관">#REF!</definedName>
    <definedName name="스튜디오소계" localSheetId="5">#REF!</definedName>
    <definedName name="스튜디오소계" localSheetId="4">#REF!</definedName>
    <definedName name="시공이음">#REF!</definedName>
    <definedName name="시공측량사" localSheetId="2">#REF!</definedName>
    <definedName name="시공측량사" localSheetId="5">#REF!</definedName>
    <definedName name="시공측량사" localSheetId="4">#REF!</definedName>
    <definedName name="시공측량사">#REF!</definedName>
    <definedName name="시공측량조수">#REF!</definedName>
    <definedName name="시리" localSheetId="3">BlankMacro1</definedName>
    <definedName name="시리" localSheetId="5">BlankMacro1</definedName>
    <definedName name="시리" localSheetId="4">BlankMacro1</definedName>
    <definedName name="시멘트" localSheetId="5">#REF!</definedName>
    <definedName name="시멘트" localSheetId="4">#REF!</definedName>
    <definedName name="시멘트">#REF!</definedName>
    <definedName name="시행" localSheetId="5">#REF!</definedName>
    <definedName name="시행" localSheetId="4">#REF!</definedName>
    <definedName name="시행">#REF!</definedName>
    <definedName name="시행2" localSheetId="5">#REF!</definedName>
    <definedName name="시행2" localSheetId="4">#REF!</definedName>
    <definedName name="시행2">#REF!</definedName>
    <definedName name="시험보조수">#REF!</definedName>
    <definedName name="시험사1급">#REF!</definedName>
    <definedName name="시험사2급">#REF!</definedName>
    <definedName name="신너" localSheetId="2">#REF!</definedName>
    <definedName name="신너" localSheetId="5">#REF!</definedName>
    <definedName name="신너" localSheetId="4">#REF!</definedName>
    <definedName name="신너">#REF!</definedName>
    <definedName name="신성1" localSheetId="1">#REF!</definedName>
    <definedName name="신성1" localSheetId="2">#REF!</definedName>
    <definedName name="신성1" localSheetId="5">#REF!</definedName>
    <definedName name="신성1" localSheetId="4">#REF!</definedName>
    <definedName name="신성1">#REF!</definedName>
    <definedName name="신성2" localSheetId="1">#REF!</definedName>
    <definedName name="신성2" localSheetId="2">#REF!</definedName>
    <definedName name="신성2" localSheetId="5">#REF!</definedName>
    <definedName name="신성2" localSheetId="4">#REF!</definedName>
    <definedName name="신성2">#REF!</definedName>
    <definedName name="신성3" localSheetId="1">#REF!</definedName>
    <definedName name="신성3" localSheetId="2">#REF!</definedName>
    <definedName name="신성3" localSheetId="5">#REF!</definedName>
    <definedName name="신성3" localSheetId="4">#REF!</definedName>
    <definedName name="신성3">#REF!</definedName>
    <definedName name="신성4" localSheetId="1">#REF!</definedName>
    <definedName name="신성4" localSheetId="2">#REF!</definedName>
    <definedName name="신성4" localSheetId="5">#REF!</definedName>
    <definedName name="신성4" localSheetId="4">#REF!</definedName>
    <definedName name="신성4">#REF!</definedName>
    <definedName name="신성5" localSheetId="1">#REF!</definedName>
    <definedName name="신성5" localSheetId="2">#REF!</definedName>
    <definedName name="신성5" localSheetId="5">#REF!</definedName>
    <definedName name="신성5" localSheetId="4">#REF!</definedName>
    <definedName name="신성5">#REF!</definedName>
    <definedName name="신성6" localSheetId="1">#REF!</definedName>
    <definedName name="신성6" localSheetId="2">#REF!</definedName>
    <definedName name="신성6" localSheetId="5">#REF!</definedName>
    <definedName name="신성6" localSheetId="4">#REF!</definedName>
    <definedName name="신성6">#REF!</definedName>
    <definedName name="신성7" localSheetId="1">#REF!</definedName>
    <definedName name="신성7" localSheetId="2">#REF!</definedName>
    <definedName name="신성7" localSheetId="5">#REF!</definedName>
    <definedName name="신성7" localSheetId="4">#REF!</definedName>
    <definedName name="신성7">#REF!</definedName>
    <definedName name="신용준">#REF!</definedName>
    <definedName name="신축계수설치" localSheetId="2">#REF!</definedName>
    <definedName name="신축계수설치" localSheetId="5">#REF!</definedName>
    <definedName name="신축계수설치" localSheetId="4">#REF!</definedName>
    <definedName name="신축계수설치">#REF!</definedName>
    <definedName name="신호기">[0]!신호기</definedName>
    <definedName name="신호기2">[0]!신호기2</definedName>
    <definedName name="신흥1호" localSheetId="1">#REF!</definedName>
    <definedName name="신흥1호" localSheetId="2">#REF!</definedName>
    <definedName name="신흥1호" localSheetId="5">#REF!</definedName>
    <definedName name="신흥1호" localSheetId="4">#REF!</definedName>
    <definedName name="신흥1호">#REF!</definedName>
    <definedName name="신흥2호" localSheetId="1">#REF!</definedName>
    <definedName name="신흥2호" localSheetId="2">#REF!</definedName>
    <definedName name="신흥2호" localSheetId="5">#REF!</definedName>
    <definedName name="신흥2호" localSheetId="4">#REF!</definedName>
    <definedName name="신흥2호">#REF!</definedName>
    <definedName name="실내온도조절기" localSheetId="5">#REF!</definedName>
    <definedName name="실내온도조절기" localSheetId="4">#REF!</definedName>
    <definedName name="실링제" localSheetId="5">#REF!</definedName>
    <definedName name="실링제" localSheetId="4">#REF!</definedName>
    <definedName name="ㅇ" localSheetId="5">#REF!</definedName>
    <definedName name="ㅇ" localSheetId="4">#REF!</definedName>
    <definedName name="ㅇ">#REF!</definedName>
    <definedName name="ㅇ227" localSheetId="5">#REF!</definedName>
    <definedName name="ㅇ227" localSheetId="4">#REF!</definedName>
    <definedName name="ㅇ560">#REF!</definedName>
    <definedName name="ㅇㄴㄹㄷㅈ">#REF!</definedName>
    <definedName name="ㅇㄴㅇ" localSheetId="5">#REF!</definedName>
    <definedName name="ㅇㄴㅇ" localSheetId="4">#REF!</definedName>
    <definedName name="ㅇㄴㅇ">#REF!</definedName>
    <definedName name="ㅇ나ㅣㅓ라" localSheetId="3">#REF!</definedName>
    <definedName name="ㅇ나ㅣㅓ라" localSheetId="2">#REF!</definedName>
    <definedName name="ㅇ나ㅣㅓ라" localSheetId="5">#REF!</definedName>
    <definedName name="ㅇ나ㅣㅓ라" localSheetId="4">#REF!</definedName>
    <definedName name="ㅇㄹㄴ" localSheetId="5">#REF!</definedName>
    <definedName name="ㅇㄹㄴ" localSheetId="4">#REF!</definedName>
    <definedName name="ㅇㄹㄴ">#REF!</definedName>
    <definedName name="ㅇㄹㄴㅇㄹ" localSheetId="2">#REF!</definedName>
    <definedName name="ㅇㄹㄴㅇㄹ" localSheetId="5">#REF!</definedName>
    <definedName name="ㅇㄹㄴㅇㄹ" localSheetId="4">#REF!</definedName>
    <definedName name="ㅇㄹㄴㅇㄹ">#REF!</definedName>
    <definedName name="ㅇㄹㄹ" localSheetId="2">#REF!</definedName>
    <definedName name="ㅇㄹㄹ" localSheetId="5">#REF!</definedName>
    <definedName name="ㅇㄹㄹ" localSheetId="4">#REF!</definedName>
    <definedName name="ㅇㄹㄹ">#REF!</definedName>
    <definedName name="ㅇㄹㄹㄴㅇ" localSheetId="2">#REF!</definedName>
    <definedName name="ㅇㄹㄹㄴㅇ" localSheetId="5">#REF!</definedName>
    <definedName name="ㅇㄹㄹㄴㅇ" localSheetId="4">#REF!</definedName>
    <definedName name="ㅇㄹㄹㄴㅇ">#REF!</definedName>
    <definedName name="ㅇㄹㅇ" localSheetId="5">#REF!</definedName>
    <definedName name="ㅇㄹㅇ" localSheetId="4">#REF!</definedName>
    <definedName name="ㅇㄹㅇ">#REF!</definedName>
    <definedName name="ㅇㄹㅇㄹ">#REF!</definedName>
    <definedName name="ㅇㄻㄴㅇㄻㄴㅇㄹ" localSheetId="2" hidden="1">#REF!</definedName>
    <definedName name="ㅇㄻㄴㅇㄻㄴㅇㄹ" localSheetId="5" hidden="1">#REF!</definedName>
    <definedName name="ㅇㄻㄴㅇㄻㄴㅇㄹ" localSheetId="4" hidden="1">#REF!</definedName>
    <definedName name="ㅇㄻㄴㅇㄻㄴㅇㄹ" hidden="1">#REF!</definedName>
    <definedName name="ㅇㅀㅇㄹ" localSheetId="5">#REF!</definedName>
    <definedName name="ㅇㅀㅇㄹ" localSheetId="4">#REF!</definedName>
    <definedName name="ㅇㅀㅇㄹ">#REF!</definedName>
    <definedName name="ㅇㅈㄷㅄㅂㅈㄷㄱ" localSheetId="2" hidden="1">#REF!</definedName>
    <definedName name="ㅇㅈㄷㅄㅂㅈㄷㄱ" localSheetId="5" hidden="1">#REF!</definedName>
    <definedName name="ㅇㅈㄷㅄㅂㅈㄷㄱ" localSheetId="4" hidden="1">#REF!</definedName>
    <definedName name="ㅇㅈㄷㅄㅂㅈㄷㄱ" hidden="1">#REF!</definedName>
    <definedName name="ㅇㅍㅁㄴㅇㄹㅈㄴ" localSheetId="2">#REF!</definedName>
    <definedName name="ㅇㅍㅁㄴㅇㄹㅈㄴ" localSheetId="5">#REF!</definedName>
    <definedName name="ㅇㅍㅁㄴㅇㄹㅈㄴ" localSheetId="4">#REF!</definedName>
    <definedName name="ㅇㅍㅁㄴㅇㄹㅈㄴ">#REF!</definedName>
    <definedName name="ㅇㅎㅍ" localSheetId="5">#REF!</definedName>
    <definedName name="ㅇㅎㅍ" localSheetId="4">#REF!</definedName>
    <definedName name="ㅇㅎㅍ">#REF!</definedName>
    <definedName name="아" localSheetId="3">BlankMacro1</definedName>
    <definedName name="아" localSheetId="5">BlankMacro1</definedName>
    <definedName name="아" localSheetId="4">BlankMacro1</definedName>
    <definedName name="아늘믿" localSheetId="3">BlankMacro1</definedName>
    <definedName name="아늘믿" localSheetId="5">BlankMacro1</definedName>
    <definedName name="아늘믿" localSheetId="4">BlankMacro1</definedName>
    <definedName name="아니" localSheetId="3">BlankMacro1</definedName>
    <definedName name="아니" localSheetId="5">BlankMacro1</definedName>
    <definedName name="아니" localSheetId="4">BlankMacro1</definedName>
    <definedName name="아다" localSheetId="3">BlankMacro1</definedName>
    <definedName name="아다" localSheetId="5">BlankMacro1</definedName>
    <definedName name="아다" localSheetId="4">BlankMacro1</definedName>
    <definedName name="아디" localSheetId="3">BlankMacro1</definedName>
    <definedName name="아디" localSheetId="5">BlankMacro1</definedName>
    <definedName name="아디" localSheetId="4">BlankMacro1</definedName>
    <definedName name="아서" localSheetId="3">BlankMacro1</definedName>
    <definedName name="아서" localSheetId="5">BlankMacro1</definedName>
    <definedName name="아서" localSheetId="4">BlankMacro1</definedName>
    <definedName name="아세틸렌" localSheetId="5">#REF!</definedName>
    <definedName name="아세틸렌" localSheetId="4">#REF!</definedName>
    <definedName name="아세틸렌">#REF!</definedName>
    <definedName name="아스팔트디스트리뷰터3800L" localSheetId="5">#REF!</definedName>
    <definedName name="아스팔트디스트리뷰터3800L" localSheetId="4">#REF!</definedName>
    <definedName name="아스팔트디스트리뷰터3800L">#REF!</definedName>
    <definedName name="아스팔트믹싱플랜트80Ton" localSheetId="5">#REF!</definedName>
    <definedName name="아스팔트믹싱플랜트80Ton" localSheetId="4">#REF!</definedName>
    <definedName name="아스팔트믹싱플랜트80Ton">#REF!</definedName>
    <definedName name="아스팔트페이버3M" localSheetId="5">#REF!</definedName>
    <definedName name="아스팔트페이버3M" localSheetId="4">#REF!</definedName>
    <definedName name="아스팔트페이버3M">#REF!</definedName>
    <definedName name="아아아아">#REF!</definedName>
    <definedName name="아아아아바바">#N/A</definedName>
    <definedName name="아연도강관단가" localSheetId="1">#REF!</definedName>
    <definedName name="아연도강관단가" localSheetId="2">#REF!</definedName>
    <definedName name="아연도강관단가" localSheetId="5">#REF!</definedName>
    <definedName name="아연도강관단가" localSheetId="4">#REF!</definedName>
    <definedName name="아연도강관단가">#REF!</definedName>
    <definedName name="아연도배관단가" localSheetId="1">#REF!</definedName>
    <definedName name="아연도배관단가" localSheetId="2">#REF!</definedName>
    <definedName name="아연도배관단가" localSheetId="5">#REF!</definedName>
    <definedName name="아연도배관단가" localSheetId="4">#REF!</definedName>
    <definedName name="아연도배관단가">#REF!</definedName>
    <definedName name="아연도배관자재" localSheetId="1">#REF!</definedName>
    <definedName name="아연도배관자재" localSheetId="2">#REF!</definedName>
    <definedName name="아연도배관자재" localSheetId="5">#REF!</definedName>
    <definedName name="아연도배관자재" localSheetId="4">#REF!</definedName>
    <definedName name="아연도배관자재">#REF!</definedName>
    <definedName name="안">#REF!</definedName>
    <definedName name="안방1호" localSheetId="1">#REF!</definedName>
    <definedName name="안방1호" localSheetId="2">#REF!</definedName>
    <definedName name="안방1호" localSheetId="5">#REF!</definedName>
    <definedName name="안방1호" localSheetId="4">#REF!</definedName>
    <definedName name="안방1호">#REF!</definedName>
    <definedName name="안방2호" localSheetId="1">#REF!</definedName>
    <definedName name="안방2호" localSheetId="2">#REF!</definedName>
    <definedName name="안방2호" localSheetId="5">#REF!</definedName>
    <definedName name="안방2호" localSheetId="4">#REF!</definedName>
    <definedName name="안방2호">#REF!</definedName>
    <definedName name="안정수위" localSheetId="1">#REF!</definedName>
    <definedName name="안정수위" localSheetId="2">#REF!</definedName>
    <definedName name="안정수위" localSheetId="5">#REF!</definedName>
    <definedName name="안정수위" localSheetId="4">#REF!</definedName>
    <definedName name="안정수위">#REF!</definedName>
    <definedName name="안쪽테이프" localSheetId="5">#REF!</definedName>
    <definedName name="안쪽테이프" localSheetId="4">#REF!</definedName>
    <definedName name="암거재료집계" hidden="1">{"'중기작업1'!$A$1:$V$18"}</definedName>
    <definedName name="압량" localSheetId="3">BlankMacro1</definedName>
    <definedName name="압량" localSheetId="5">BlankMacro1</definedName>
    <definedName name="압량" localSheetId="4">BlankMacro1</definedName>
    <definedName name="압량1" localSheetId="3">BlankMacro1</definedName>
    <definedName name="압량1" localSheetId="5">BlankMacro1</definedName>
    <definedName name="압량1" localSheetId="4">BlankMacro1</definedName>
    <definedName name="압량초등" localSheetId="3">BlankMacro1</definedName>
    <definedName name="압량초등" localSheetId="5">BlankMacro1</definedName>
    <definedName name="압량초등" localSheetId="4">BlankMacro1</definedName>
    <definedName name="앞들1호" localSheetId="1">#REF!</definedName>
    <definedName name="앞들1호" localSheetId="2">#REF!</definedName>
    <definedName name="앞들1호" localSheetId="5">#REF!</definedName>
    <definedName name="앞들1호" localSheetId="4">#REF!</definedName>
    <definedName name="앞들1호">#REF!</definedName>
    <definedName name="앞들2호" localSheetId="1">#REF!</definedName>
    <definedName name="앞들2호" localSheetId="2">#REF!</definedName>
    <definedName name="앞들2호" localSheetId="5">#REF!</definedName>
    <definedName name="앞들2호" localSheetId="4">#REF!</definedName>
    <definedName name="앞들2호">#REF!</definedName>
    <definedName name="액상접착제" localSheetId="5">#REF!</definedName>
    <definedName name="액상접착제" localSheetId="4">#REF!</definedName>
    <definedName name="앵커볼트설치" localSheetId="2">#REF!</definedName>
    <definedName name="앵커볼트설치" localSheetId="5">#REF!</definedName>
    <definedName name="앵커볼트설치" localSheetId="4">#REF!</definedName>
    <definedName name="앵커볼트설치">#REF!</definedName>
    <definedName name="약" localSheetId="5">#REF!</definedName>
    <definedName name="약" localSheetId="4">#REF!</definedName>
    <definedName name="양배수장" localSheetId="5">#REF!</definedName>
    <definedName name="양배수장" localSheetId="4">#REF!</definedName>
    <definedName name="양생공">#REF!</definedName>
    <definedName name="양수공사" localSheetId="5">#REF!</definedName>
    <definedName name="양수공사" localSheetId="4">#REF!</definedName>
    <definedName name="양수공사">#REF!</definedName>
    <definedName name="양수량" localSheetId="1">#REF!</definedName>
    <definedName name="양수량" localSheetId="2">#REF!</definedName>
    <definedName name="양수량" localSheetId="5">#REF!</definedName>
    <definedName name="양수량" localSheetId="4">#REF!</definedName>
    <definedName name="양수량">#REF!</definedName>
    <definedName name="에폭시" localSheetId="5">#REF!</definedName>
    <definedName name="에폭시" localSheetId="4">#REF!</definedName>
    <definedName name="연마공">#REF!</definedName>
    <definedName name="연마지" localSheetId="5">#REF!</definedName>
    <definedName name="연마지" localSheetId="4">#REF!</definedName>
    <definedName name="연마지">#REF!</definedName>
    <definedName name="연수" localSheetId="5">#REF!</definedName>
    <definedName name="연수" localSheetId="4">#REF!</definedName>
    <definedName name="연습">#REF!</definedName>
    <definedName name="영양고" localSheetId="3">BlankMacro1</definedName>
    <definedName name="영양고" localSheetId="5">BlankMacro1</definedName>
    <definedName name="영양고" localSheetId="4">BlankMacro1</definedName>
    <definedName name="예비비산출내역">[0]!예비비산출내역</definedName>
    <definedName name="오주1호" localSheetId="1">#REF!</definedName>
    <definedName name="오주1호" localSheetId="2">#REF!</definedName>
    <definedName name="오주1호" localSheetId="5">#REF!</definedName>
    <definedName name="오주1호" localSheetId="4">#REF!</definedName>
    <definedName name="오주1호">#REF!</definedName>
    <definedName name="오주2호" localSheetId="1">#REF!</definedName>
    <definedName name="오주2호" localSheetId="2">#REF!</definedName>
    <definedName name="오주2호" localSheetId="5">#REF!</definedName>
    <definedName name="오주2호" localSheetId="4">#REF!</definedName>
    <definedName name="오주2호">#REF!</definedName>
    <definedName name="오주3호" localSheetId="1">#REF!</definedName>
    <definedName name="오주3호" localSheetId="2">#REF!</definedName>
    <definedName name="오주3호" localSheetId="5">#REF!</definedName>
    <definedName name="오주3호" localSheetId="4">#REF!</definedName>
    <definedName name="오주3호">#REF!</definedName>
    <definedName name="오주4호" localSheetId="1">#REF!</definedName>
    <definedName name="오주4호" localSheetId="2">#REF!</definedName>
    <definedName name="오주4호" localSheetId="5">#REF!</definedName>
    <definedName name="오주4호" localSheetId="4">#REF!</definedName>
    <definedName name="오주4호">#REF!</definedName>
    <definedName name="옥계1교">#REF!</definedName>
    <definedName name="옥내배수배관" localSheetId="5">#REF!</definedName>
    <definedName name="옥내배수배관" localSheetId="4">#REF!</definedName>
    <definedName name="옥외소화전쌍구" localSheetId="5">#REF!</definedName>
    <definedName name="옥외소화전쌍구" localSheetId="4">#REF!</definedName>
    <definedName name="온도조절장치설치" localSheetId="5">#REF!</definedName>
    <definedName name="온도조절장치설치" localSheetId="4">#REF!</definedName>
    <definedName name="온수보일러설치" localSheetId="5">#REF!</definedName>
    <definedName name="온수보일러설치" localSheetId="4">#REF!</definedName>
    <definedName name="온수분배기설치" localSheetId="5">#REF!</definedName>
    <definedName name="온수분배기설치" localSheetId="4">#REF!</definedName>
    <definedName name="왜" localSheetId="3">BlankMacro1</definedName>
    <definedName name="왜" localSheetId="5">BlankMacro1</definedName>
    <definedName name="왜" localSheetId="4">BlankMacro1</definedName>
    <definedName name="왜관" localSheetId="3">BlankMacro1</definedName>
    <definedName name="왜관" localSheetId="5">BlankMacro1</definedName>
    <definedName name="왜관" localSheetId="4">BlankMacro1</definedName>
    <definedName name="왜관초등" localSheetId="3">BlankMacro1</definedName>
    <definedName name="왜관초등" localSheetId="5">BlankMacro1</definedName>
    <definedName name="왜관초등" localSheetId="4">BlankMacro1</definedName>
    <definedName name="외함산출">#REF!</definedName>
    <definedName name="요" hidden="1">{#N/A,#N/A,FALSE,"포장단가"}</definedName>
    <definedName name="요동1호" localSheetId="1">#REF!</definedName>
    <definedName name="요동1호" localSheetId="2">#REF!</definedName>
    <definedName name="요동1호" localSheetId="5">#REF!</definedName>
    <definedName name="요동1호" localSheetId="4">#REF!</definedName>
    <definedName name="요동1호">#REF!</definedName>
    <definedName name="요동2호" localSheetId="1">#REF!</definedName>
    <definedName name="요동2호" localSheetId="2">#REF!</definedName>
    <definedName name="요동2호" localSheetId="5">#REF!</definedName>
    <definedName name="요동2호" localSheetId="4">#REF!</definedName>
    <definedName name="요동2호">#REF!</definedName>
    <definedName name="요율" localSheetId="5">#REF!</definedName>
    <definedName name="요율" localSheetId="4">#REF!</definedName>
    <definedName name="요율">#REF!</definedName>
    <definedName name="요율인쇄" localSheetId="5">#REF!</definedName>
    <definedName name="요율인쇄" localSheetId="4">#REF!</definedName>
    <definedName name="요율인쇄">#REF!</definedName>
    <definedName name="욕실금구류" localSheetId="5">#REF!</definedName>
    <definedName name="욕실금구류" localSheetId="4">#REF!</definedName>
    <definedName name="욕조설치" localSheetId="5">#REF!</definedName>
    <definedName name="욕조설치" localSheetId="4">#REF!</definedName>
    <definedName name="용">[0]!용</definedName>
    <definedName name="용접공">#REF!</definedName>
    <definedName name="용접공_일반" localSheetId="2">#REF!</definedName>
    <definedName name="용접공_일반" localSheetId="5">#REF!</definedName>
    <definedName name="용접공_일반" localSheetId="4">#REF!</definedName>
    <definedName name="용접공일반">#REF!</definedName>
    <definedName name="용접봉" localSheetId="2">#REF!</definedName>
    <definedName name="용접봉" localSheetId="5">#REF!</definedName>
    <definedName name="용접봉" localSheetId="4">#REF!</definedName>
    <definedName name="용접봉">#REF!</definedName>
    <definedName name="우산" localSheetId="1">#REF!</definedName>
    <definedName name="우산" localSheetId="2">#REF!</definedName>
    <definedName name="우산" localSheetId="5">#REF!</definedName>
    <definedName name="우산" localSheetId="4">#REF!</definedName>
    <definedName name="우산">#REF!</definedName>
    <definedName name="운반거리표">#REF!</definedName>
    <definedName name="운반계" localSheetId="5">#REF!</definedName>
    <definedName name="운반계" localSheetId="4">#REF!</definedName>
    <definedName name="운반차운전사">#REF!</definedName>
    <definedName name="운암" localSheetId="1">#REF!</definedName>
    <definedName name="운암" localSheetId="2">#REF!</definedName>
    <definedName name="운암" localSheetId="5">#REF!</definedName>
    <definedName name="운암" localSheetId="4">#REF!</definedName>
    <definedName name="운암">#REF!</definedName>
    <definedName name="운전사기계" localSheetId="5">#REF!</definedName>
    <definedName name="운전사기계" localSheetId="4">#REF!</definedName>
    <definedName name="운전사기계">#REF!</definedName>
    <definedName name="운전사운반차" localSheetId="5">#REF!</definedName>
    <definedName name="운전사운반차" localSheetId="4">#REF!</definedName>
    <definedName name="운전사운반차">#REF!</definedName>
    <definedName name="운전차운반사">#REF!</definedName>
    <definedName name="운호1호" localSheetId="1">#REF!</definedName>
    <definedName name="운호1호" localSheetId="2">#REF!</definedName>
    <definedName name="운호1호" localSheetId="5">#REF!</definedName>
    <definedName name="운호1호" localSheetId="4">#REF!</definedName>
    <definedName name="운호1호">#REF!</definedName>
    <definedName name="운호2호" localSheetId="1">#REF!</definedName>
    <definedName name="운호2호" localSheetId="2">#REF!</definedName>
    <definedName name="운호2호" localSheetId="5">#REF!</definedName>
    <definedName name="운호2호" localSheetId="4">#REF!</definedName>
    <definedName name="운호2호">#REF!</definedName>
    <definedName name="운호3호" localSheetId="1">#REF!</definedName>
    <definedName name="운호3호" localSheetId="2">#REF!</definedName>
    <definedName name="운호3호" localSheetId="5">#REF!</definedName>
    <definedName name="운호3호" localSheetId="4">#REF!</definedName>
    <definedName name="운호3호">#REF!</definedName>
    <definedName name="울타리">#REF!</definedName>
    <definedName name="울타리근거">#REF!</definedName>
    <definedName name="원" localSheetId="5">#REF!</definedName>
    <definedName name="원" localSheetId="4">#REF!</definedName>
    <definedName name="원_가_계_산_서" localSheetId="5">#REF!</definedName>
    <definedName name="원_가_계_산_서" localSheetId="4">#REF!</definedName>
    <definedName name="원_가_계_산_서">#REF!</definedName>
    <definedName name="원가" localSheetId="3">BlankMacro1</definedName>
    <definedName name="원가" localSheetId="5">BlankMacro1</definedName>
    <definedName name="원가" localSheetId="4">BlankMacro1</definedName>
    <definedName name="원가">#REF!</definedName>
    <definedName name="원가1" localSheetId="3">BlankMacro1</definedName>
    <definedName name="원가1" localSheetId="5">BlankMacro1</definedName>
    <definedName name="원가1" localSheetId="4">BlankMacro1</definedName>
    <definedName name="원가계" localSheetId="3">#REF!</definedName>
    <definedName name="원가계" localSheetId="5">#REF!</definedName>
    <definedName name="원가계" localSheetId="4">#REF!</definedName>
    <definedName name="원가계">#REF!</definedName>
    <definedName name="원가계산" localSheetId="3">공사명세서!템플리트모듈6</definedName>
    <definedName name="원가계산" localSheetId="2">#N/A</definedName>
    <definedName name="원가계산">#REF!</definedName>
    <definedName name="원가계산서">#REF!</definedName>
    <definedName name="원가비율">#REF!</definedName>
    <definedName name="원금">#REF!</definedName>
    <definedName name="원당계산" localSheetId="3">#REF!</definedName>
    <definedName name="원당계산" localSheetId="2">#REF!</definedName>
    <definedName name="원당계산" localSheetId="5">#REF!</definedName>
    <definedName name="원당계산" localSheetId="4">#REF!</definedName>
    <definedName name="원수" localSheetId="5">#REF!</definedName>
    <definedName name="원수" localSheetId="4">#REF!</definedName>
    <definedName name="원운1호" localSheetId="1">#REF!</definedName>
    <definedName name="원운1호" localSheetId="2">#REF!</definedName>
    <definedName name="원운1호" localSheetId="5">#REF!</definedName>
    <definedName name="원운1호" localSheetId="4">#REF!</definedName>
    <definedName name="원운1호">#REF!</definedName>
    <definedName name="원운2호" localSheetId="1">#REF!</definedName>
    <definedName name="원운2호" localSheetId="2">#REF!</definedName>
    <definedName name="원운2호" localSheetId="5">#REF!</definedName>
    <definedName name="원운2호" localSheetId="4">#REF!</definedName>
    <definedName name="원운2호">#REF!</definedName>
    <definedName name="위">#REF!</definedName>
    <definedName name="위생공">#REF!</definedName>
    <definedName name="위생기구설치" localSheetId="5">#REF!</definedName>
    <definedName name="위생기구설치" localSheetId="4">#REF!</definedName>
    <definedName name="유량계설치" localSheetId="2">#REF!</definedName>
    <definedName name="유량계설치" localSheetId="5">#REF!</definedName>
    <definedName name="유량계설치" localSheetId="4">#REF!</definedName>
    <definedName name="유량계설치">#REF!</definedName>
    <definedName name="유리공">#REF!</definedName>
    <definedName name="육리1호" localSheetId="1">#REF!</definedName>
    <definedName name="육리1호" localSheetId="2">#REF!</definedName>
    <definedName name="육리1호" localSheetId="5">#REF!</definedName>
    <definedName name="육리1호" localSheetId="4">#REF!</definedName>
    <definedName name="육리1호">#REF!</definedName>
    <definedName name="육리2호" localSheetId="1">#REF!</definedName>
    <definedName name="육리2호" localSheetId="2">#REF!</definedName>
    <definedName name="육리2호" localSheetId="5">#REF!</definedName>
    <definedName name="육리2호" localSheetId="4">#REF!</definedName>
    <definedName name="육리2호">#REF!</definedName>
    <definedName name="율" localSheetId="3">#REF!</definedName>
    <definedName name="율" localSheetId="5">#REF!</definedName>
    <definedName name="율" localSheetId="4">#REF!</definedName>
    <definedName name="율">#REF!</definedName>
    <definedName name="은산1호" localSheetId="1">#REF!</definedName>
    <definedName name="은산1호" localSheetId="2">#REF!</definedName>
    <definedName name="은산1호" localSheetId="5">#REF!</definedName>
    <definedName name="은산1호" localSheetId="4">#REF!</definedName>
    <definedName name="은산1호">#REF!</definedName>
    <definedName name="은산2호" localSheetId="1">#REF!</definedName>
    <definedName name="은산2호" localSheetId="2">#REF!</definedName>
    <definedName name="은산2호" localSheetId="5">#REF!</definedName>
    <definedName name="은산2호" localSheetId="4">#REF!</definedName>
    <definedName name="은산2호">#REF!</definedName>
    <definedName name="은산3호" localSheetId="1">#REF!</definedName>
    <definedName name="은산3호" localSheetId="2">#REF!</definedName>
    <definedName name="은산3호" localSheetId="5">#REF!</definedName>
    <definedName name="은산3호" localSheetId="4">#REF!</definedName>
    <definedName name="은산3호">#REF!</definedName>
    <definedName name="은산4호" localSheetId="1">#REF!</definedName>
    <definedName name="은산4호" localSheetId="2">#REF!</definedName>
    <definedName name="은산4호" localSheetId="5">#REF!</definedName>
    <definedName name="은산4호" localSheetId="4">#REF!</definedName>
    <definedName name="은산4호">#REF!</definedName>
    <definedName name="을지양식" localSheetId="3">#REF!</definedName>
    <definedName name="을지양식" localSheetId="2">#REF!</definedName>
    <definedName name="을지양식" localSheetId="5">#REF!</definedName>
    <definedName name="을지양식" localSheetId="4">#REF!</definedName>
    <definedName name="이">[0]!이</definedName>
    <definedName name="이곡양수장" hidden="1">{#N/A,#N/A,FALSE,"2~8번"}</definedName>
    <definedName name="이동">#N/A</definedName>
    <definedName name="이자">#REF!</definedName>
    <definedName name="이자율">0.125</definedName>
    <definedName name="이한기" hidden="1">{#N/A,#N/A,FALSE,"단가표지"}</definedName>
    <definedName name="이한기1234" hidden="1">{#N/A,#N/A,FALSE,"운반시간"}</definedName>
    <definedName name="이한기12345" hidden="1">{#N/A,#N/A,FALSE,"2~8번"}</definedName>
    <definedName name="이한기123456" hidden="1">{#N/A,#N/A,FALSE,"2~8번"}</definedName>
    <definedName name="익스팬션조인트설치" localSheetId="2">#REF!</definedName>
    <definedName name="익스팬션조인트설치" localSheetId="5">#REF!</definedName>
    <definedName name="익스팬션조인트설치" localSheetId="4">#REF!</definedName>
    <definedName name="익스팬션조인트설치">#REF!</definedName>
    <definedName name="인력되메우기" localSheetId="2">#REF!</definedName>
    <definedName name="인력되메우기" localSheetId="5">#REF!</definedName>
    <definedName name="인력되메우기" localSheetId="4">#REF!</definedName>
    <definedName name="인력되메우기">#REF!</definedName>
    <definedName name="인력터파기" localSheetId="2">#REF!</definedName>
    <definedName name="인력터파기" localSheetId="5">#REF!</definedName>
    <definedName name="인력터파기" localSheetId="4">#REF!</definedName>
    <definedName name="인력터파기">#REF!</definedName>
    <definedName name="인력터파기되메우기" localSheetId="2">#REF!</definedName>
    <definedName name="인력터파기되메우기" localSheetId="5">#REF!</definedName>
    <definedName name="인력터파기되메우기" localSheetId="4">#REF!</definedName>
    <definedName name="인력터파기되메우기">#REF!</definedName>
    <definedName name="인상익" localSheetId="3">BlankMacro1</definedName>
    <definedName name="인상익" localSheetId="5">BlankMacro1</definedName>
    <definedName name="인상익" localSheetId="4">BlankMacro1</definedName>
    <definedName name="인테리어소계" localSheetId="5">#REF!</definedName>
    <definedName name="인테리어소계" localSheetId="4">#REF!</definedName>
    <definedName name="일" localSheetId="5" hidden="1">#REF!</definedName>
    <definedName name="일" localSheetId="4" hidden="1">#REF!</definedName>
    <definedName name="일1" localSheetId="2">#REF!</definedName>
    <definedName name="일1" localSheetId="5">#REF!</definedName>
    <definedName name="일1" localSheetId="4">#REF!</definedName>
    <definedName name="일1">#REF!</definedName>
    <definedName name="일2" localSheetId="2">#REF!</definedName>
    <definedName name="일2" localSheetId="5">#REF!</definedName>
    <definedName name="일2" localSheetId="4">#REF!</definedName>
    <definedName name="일2">#REF!</definedName>
    <definedName name="일3" localSheetId="2">#REF!</definedName>
    <definedName name="일3" localSheetId="5">#REF!</definedName>
    <definedName name="일3" localSheetId="4">#REF!</definedName>
    <definedName name="일3">#REF!</definedName>
    <definedName name="일4" localSheetId="2">#REF!</definedName>
    <definedName name="일4" localSheetId="5">#REF!</definedName>
    <definedName name="일4" localSheetId="4">#REF!</definedName>
    <definedName name="일4">#REF!</definedName>
    <definedName name="일5" localSheetId="2">#REF!</definedName>
    <definedName name="일5" localSheetId="5">#REF!</definedName>
    <definedName name="일5" localSheetId="4">#REF!</definedName>
    <definedName name="일5">#REF!</definedName>
    <definedName name="일6" localSheetId="2">#REF!</definedName>
    <definedName name="일6" localSheetId="5">#REF!</definedName>
    <definedName name="일6" localSheetId="4">#REF!</definedName>
    <definedName name="일6">#REF!</definedName>
    <definedName name="일7" localSheetId="2">#REF!</definedName>
    <definedName name="일7" localSheetId="5">#REF!</definedName>
    <definedName name="일7" localSheetId="4">#REF!</definedName>
    <definedName name="일7">#REF!</definedName>
    <definedName name="일8" localSheetId="2">#REF!</definedName>
    <definedName name="일8" localSheetId="5">#REF!</definedName>
    <definedName name="일8" localSheetId="4">#REF!</definedName>
    <definedName name="일8">#REF!</definedName>
    <definedName name="일위" localSheetId="2">#REF!,#REF!</definedName>
    <definedName name="일위" localSheetId="5">#REF!,#REF!</definedName>
    <definedName name="일위" localSheetId="4">#REF!,#REF!</definedName>
    <definedName name="일위">#REF!,#REF!</definedName>
    <definedName name="일위서식준비매크로">[0]!일위서식준비매크로</definedName>
    <definedName name="일위호표" localSheetId="5">#REF!</definedName>
    <definedName name="일위호표" localSheetId="4">#REF!</definedName>
    <definedName name="일위호표">#REF!</definedName>
    <definedName name="일위화면복귀매크로">[0]!일위화면복귀매크로</definedName>
    <definedName name="입안1호" localSheetId="1">#REF!</definedName>
    <definedName name="입안1호" localSheetId="2">#REF!</definedName>
    <definedName name="입안1호" localSheetId="5">#REF!</definedName>
    <definedName name="입안1호" localSheetId="4">#REF!</definedName>
    <definedName name="입안1호">#REF!</definedName>
    <definedName name="입안2호" localSheetId="1">#REF!</definedName>
    <definedName name="입안2호" localSheetId="2">#REF!</definedName>
    <definedName name="입안2호" localSheetId="5">#REF!</definedName>
    <definedName name="입안2호" localSheetId="4">#REF!</definedName>
    <definedName name="입안2호">#REF!</definedName>
    <definedName name="입안3호" localSheetId="1">#REF!</definedName>
    <definedName name="입안3호" localSheetId="2">#REF!</definedName>
    <definedName name="입안3호" localSheetId="5">#REF!</definedName>
    <definedName name="입안3호" localSheetId="4">#REF!</definedName>
    <definedName name="입안3호">#REF!</definedName>
    <definedName name="입안4호" localSheetId="1">#REF!</definedName>
    <definedName name="입안4호" localSheetId="2">#REF!</definedName>
    <definedName name="입안4호" localSheetId="5">#REF!</definedName>
    <definedName name="입안4호" localSheetId="4">#REF!</definedName>
    <definedName name="입안4호">#REF!</definedName>
    <definedName name="입안기존2" localSheetId="1">#REF!</definedName>
    <definedName name="입안기존2" localSheetId="2">#REF!</definedName>
    <definedName name="입안기존2" localSheetId="5">#REF!</definedName>
    <definedName name="입안기존2" localSheetId="4">#REF!</definedName>
    <definedName name="입안기존2">#REF!</definedName>
    <definedName name="입찰내역" localSheetId="3">#REF!</definedName>
    <definedName name="입찰내역" localSheetId="5">#REF!</definedName>
    <definedName name="입찰내역" localSheetId="4">#REF!</definedName>
    <definedName name="입찰내역">#REF!</definedName>
    <definedName name="ㅈㄷㄱ" localSheetId="5">#REF!</definedName>
    <definedName name="ㅈㄷㄱ" localSheetId="4">#REF!</definedName>
    <definedName name="ㅈㄷㄱ">#REF!</definedName>
    <definedName name="ㅈㄷㄻㅇㄹ" localSheetId="2" hidden="1">#REF!</definedName>
    <definedName name="ㅈㄷㄻㅇㄹ" localSheetId="5" hidden="1">#REF!</definedName>
    <definedName name="ㅈㄷㄻㅇㄹ" localSheetId="4" hidden="1">#REF!</definedName>
    <definedName name="ㅈㄷㄻㅇㄹ" hidden="1">#REF!</definedName>
    <definedName name="ㅈㄷㄻㅈ" localSheetId="5" hidden="1">#REF!</definedName>
    <definedName name="ㅈㄷㄻㅈ" localSheetId="4" hidden="1">#REF!</definedName>
    <definedName name="ㅈㄷㄻㅈ" hidden="1">#REF!</definedName>
    <definedName name="ㅈㄷㅅㅂㅈㅇㄿ" localSheetId="5">#REF!</definedName>
    <definedName name="ㅈㄷㅅㅂㅈㅇㄿ" localSheetId="4">#REF!</definedName>
    <definedName name="ㅈㄷㅅㅂㅈㅇㄿ">#REF!</definedName>
    <definedName name="ㅈㅇㅈ" localSheetId="2">#REF!</definedName>
    <definedName name="ㅈㅇㅈ" localSheetId="5">#REF!</definedName>
    <definedName name="ㅈㅇㅈ" localSheetId="4">#REF!</definedName>
    <definedName name="ㅈㅇㅈ">#REF!</definedName>
    <definedName name="ㅈㅈㅈ">#REF!</definedName>
    <definedName name="ㅈㅈㅈㅈㅈ" hidden="1">{"'중기작업1'!$A$1:$V$18"}</definedName>
    <definedName name="자" localSheetId="3">BlankMacro1</definedName>
    <definedName name="자" localSheetId="5">BlankMacro1</definedName>
    <definedName name="자" localSheetId="4">BlankMacro1</definedName>
    <definedName name="자갈25" localSheetId="5">#REF!</definedName>
    <definedName name="자갈25" localSheetId="4">#REF!</definedName>
    <definedName name="자동제어1차공량산출" localSheetId="3">BlankMacro1</definedName>
    <definedName name="자동제어1차공량산출" localSheetId="5">BlankMacro1</definedName>
    <definedName name="자동제어1차공량산출" localSheetId="4">BlankMacro1</definedName>
    <definedName name="자료" localSheetId="5">#REF!</definedName>
    <definedName name="자료" localSheetId="4">#REF!</definedName>
    <definedName name="자연수위" localSheetId="1">#REF!</definedName>
    <definedName name="자연수위" localSheetId="2">#REF!</definedName>
    <definedName name="자연수위" localSheetId="5">#REF!</definedName>
    <definedName name="자연수위" localSheetId="4">#REF!</definedName>
    <definedName name="자연수위">#REF!</definedName>
    <definedName name="자재" localSheetId="3">#REF!</definedName>
    <definedName name="자재" localSheetId="5">#REF!</definedName>
    <definedName name="자재" localSheetId="4">#REF!</definedName>
    <definedName name="자재">#REF!</definedName>
    <definedName name="자재단가" localSheetId="5">#REF!</definedName>
    <definedName name="자재단가" localSheetId="4">#REF!</definedName>
    <definedName name="자재단가근거" localSheetId="3" hidden="1">#REF!</definedName>
    <definedName name="자재단가근거" localSheetId="2" hidden="1">#REF!</definedName>
    <definedName name="자재단가근거" localSheetId="5" hidden="1">#REF!</definedName>
    <definedName name="자재단가근거" localSheetId="4" hidden="1">#REF!</definedName>
    <definedName name="자재단가근거" hidden="1">#REF!</definedName>
    <definedName name="작업반장">#REF!</definedName>
    <definedName name="잔토경" localSheetId="5">#REF!</definedName>
    <definedName name="잔토경" localSheetId="4">#REF!</definedName>
    <definedName name="잔토경">#REF!</definedName>
    <definedName name="잔토노" localSheetId="5">#REF!</definedName>
    <definedName name="잔토노" localSheetId="4">#REF!</definedName>
    <definedName name="잔토노">#REF!</definedName>
    <definedName name="잔토재" localSheetId="5">#REF!</definedName>
    <definedName name="잔토재" localSheetId="4">#REF!</definedName>
    <definedName name="잔토재">#REF!</definedName>
    <definedName name="잔토처리" localSheetId="5">#REF!</definedName>
    <definedName name="잔토처리" localSheetId="4">#REF!</definedName>
    <definedName name="잔토처리">#REF!</definedName>
    <definedName name="잠관" hidden="1">{"'중기작업1'!$A$1:$V$18"}</definedName>
    <definedName name="잠수부">#REF!</definedName>
    <definedName name="잡석" localSheetId="5">#REF!</definedName>
    <definedName name="잡석" localSheetId="4">#REF!</definedName>
    <definedName name="잡석">#REF!</definedName>
    <definedName name="잡철물" localSheetId="2">#REF!</definedName>
    <definedName name="잡철물" localSheetId="5">#REF!</definedName>
    <definedName name="잡철물" localSheetId="4">#REF!</definedName>
    <definedName name="잡철물">#REF!</definedName>
    <definedName name="잡철물일위대가2004" localSheetId="5" hidden="1">#REF!</definedName>
    <definedName name="잡철물일위대가2004" localSheetId="4" hidden="1">#REF!</definedName>
    <definedName name="잡철물일위대가2004" hidden="1">#REF!</definedName>
    <definedName name="장산1" localSheetId="1">#REF!</definedName>
    <definedName name="장산1" localSheetId="2">#REF!</definedName>
    <definedName name="장산1" localSheetId="5">#REF!</definedName>
    <definedName name="장산1" localSheetId="4">#REF!</definedName>
    <definedName name="장산1">#REF!</definedName>
    <definedName name="장산2" localSheetId="1">#REF!</definedName>
    <definedName name="장산2" localSheetId="2">#REF!</definedName>
    <definedName name="장산2" localSheetId="5">#REF!</definedName>
    <definedName name="장산2" localSheetId="4">#REF!</definedName>
    <definedName name="장산2">#REF!</definedName>
    <definedName name="장산3" localSheetId="1">#REF!</definedName>
    <definedName name="장산3" localSheetId="2">#REF!</definedName>
    <definedName name="장산3" localSheetId="5">#REF!</definedName>
    <definedName name="장산3" localSheetId="4">#REF!</definedName>
    <definedName name="장산3">#REF!</definedName>
    <definedName name="장산교" localSheetId="3">#REF!</definedName>
    <definedName name="장산교" localSheetId="5">#REF!</definedName>
    <definedName name="장산교" localSheetId="4">#REF!</definedName>
    <definedName name="장산교">#REF!</definedName>
    <definedName name="장상교">#REF!</definedName>
    <definedName name="장춘" localSheetId="1">#REF!</definedName>
    <definedName name="장춘" localSheetId="2">#REF!</definedName>
    <definedName name="장춘" localSheetId="5">#REF!</definedName>
    <definedName name="장춘" localSheetId="4">#REF!</definedName>
    <definedName name="장춘">#REF!</definedName>
    <definedName name="장효규">#N/A</definedName>
    <definedName name="재료개거">[0]!재료개거</definedName>
    <definedName name="재료계" localSheetId="5">#REF!</definedName>
    <definedName name="재료계" localSheetId="4">#REF!</definedName>
    <definedName name="재료및치수">#REF!</definedName>
    <definedName name="재료비" localSheetId="2">#REF!</definedName>
    <definedName name="재료비" localSheetId="5">#REF!</definedName>
    <definedName name="재료비" localSheetId="4">#REF!</definedName>
    <definedName name="재료비">#REF!</definedName>
    <definedName name="재료산출" hidden="1">{"'중기작업1'!$A$1:$V$18"}</definedName>
    <definedName name="재료집계" hidden="1">{#N/A,#N/A,FALSE,"포장단가"}</definedName>
    <definedName name="재료총집계표" hidden="1">{"'중기작업1'!$A$1:$V$18"}</definedName>
    <definedName name="잽새" hidden="1">{#N/A,#N/A,FALSE,"2~8번"}</definedName>
    <definedName name="저상" localSheetId="2">#REF!</definedName>
    <definedName name="저상" localSheetId="5">#REF!</definedName>
    <definedName name="저상" localSheetId="4">#REF!</definedName>
    <definedName name="저상">#REF!</definedName>
    <definedName name="저수조만수위" localSheetId="1">#REF!</definedName>
    <definedName name="저수조만수위" localSheetId="2">#REF!</definedName>
    <definedName name="저수조만수위" localSheetId="5">#REF!</definedName>
    <definedName name="저수조만수위" localSheetId="4">#REF!</definedName>
    <definedName name="저수조만수위">#REF!</definedName>
    <definedName name="저입케이블전공">#REF!</definedName>
    <definedName name="적용단가근거" localSheetId="3">#REF!</definedName>
    <definedName name="적용단가근거" localSheetId="2">#REF!</definedName>
    <definedName name="적용단가근거" localSheetId="5">#REF!</definedName>
    <definedName name="적용단가근거" localSheetId="4">#REF!</definedName>
    <definedName name="적용단가근거">#REF!</definedName>
    <definedName name="전" localSheetId="3">#REF!</definedName>
    <definedName name="전" localSheetId="5">#REF!</definedName>
    <definedName name="전" localSheetId="4">#REF!</definedName>
    <definedName name="전">#REF!</definedName>
    <definedName name="전기">#REF!</definedName>
    <definedName name="전기내역" localSheetId="3">BlankMacro1</definedName>
    <definedName name="전기내역" localSheetId="5">BlankMacro1</definedName>
    <definedName name="전기내역" localSheetId="4">BlankMacro1</definedName>
    <definedName name="전기내역1" localSheetId="3">BlankMacro1</definedName>
    <definedName name="전기내역1" localSheetId="5">BlankMacro1</definedName>
    <definedName name="전기내역1" localSheetId="4">BlankMacro1</definedName>
    <definedName name="전기변경1" localSheetId="3">BlankMacro1</definedName>
    <definedName name="전기변경1" localSheetId="5">BlankMacro1</definedName>
    <definedName name="전기변경1" localSheetId="4">BlankMacro1</definedName>
    <definedName name="전기변경3" localSheetId="3">BlankMacro1</definedName>
    <definedName name="전기변경3" localSheetId="5">BlankMacro1</definedName>
    <definedName name="전기변경3" localSheetId="4">BlankMacro1</definedName>
    <definedName name="전기보일러설치" localSheetId="5">#REF!</definedName>
    <definedName name="전기보일러설치" localSheetId="4">#REF!</definedName>
    <definedName name="전기온수기설치" localSheetId="5">#REF!</definedName>
    <definedName name="전기온수기설치" localSheetId="4">#REF!</definedName>
    <definedName name="전동기용량" localSheetId="1">#REF!</definedName>
    <definedName name="전동기용량" localSheetId="2">#REF!</definedName>
    <definedName name="전동기용량" localSheetId="5">#REF!</definedName>
    <definedName name="전동기용량" localSheetId="4">#REF!</definedName>
    <definedName name="전동기용량">#REF!</definedName>
    <definedName name="전등" localSheetId="5">#REF!</definedName>
    <definedName name="전등" localSheetId="4">#REF!</definedName>
    <definedName name="전력간선" localSheetId="3">BlankMacro1</definedName>
    <definedName name="전력간선" localSheetId="5">BlankMacro1</definedName>
    <definedName name="전력간선" localSheetId="4">BlankMacro1</definedName>
    <definedName name="전력비" localSheetId="5">#REF!</definedName>
    <definedName name="전력비" localSheetId="4">#REF!</definedName>
    <definedName name="전력비">#REF!</definedName>
    <definedName name="전선30경" localSheetId="5">#REF!</definedName>
    <definedName name="전선30경" localSheetId="4">#REF!</definedName>
    <definedName name="전선30경">#REF!</definedName>
    <definedName name="전선30노" localSheetId="5">#REF!</definedName>
    <definedName name="전선30노" localSheetId="4">#REF!</definedName>
    <definedName name="전선30노">#REF!</definedName>
    <definedName name="전선30재" localSheetId="5">#REF!</definedName>
    <definedName name="전선30재" localSheetId="4">#REF!</definedName>
    <definedName name="전선30재">#REF!</definedName>
    <definedName name="전토처리" localSheetId="5">#REF!</definedName>
    <definedName name="전토처리" localSheetId="4">#REF!</definedName>
    <definedName name="전토처리">#REF!</definedName>
    <definedName name="절단공">#REF!</definedName>
    <definedName name="점수표" localSheetId="3">#REF!</definedName>
    <definedName name="점수표" localSheetId="5">#REF!</definedName>
    <definedName name="점수표" localSheetId="4">#REF!</definedName>
    <definedName name="점수표">#REF!</definedName>
    <definedName name="접속도로" localSheetId="3">{"Book1","부대-(표지판,데리,가드).xls","부대-(낙,차,중분대).xls"}</definedName>
    <definedName name="접속도로" localSheetId="2">{"Book1","부대-(표지판,데리,가드).xls","부대-(낙,차,중분대).xls"}</definedName>
    <definedName name="접속슬래브">#REF!</definedName>
    <definedName name="접형변설치" localSheetId="2">#REF!</definedName>
    <definedName name="접형변설치" localSheetId="5">#REF!</definedName>
    <definedName name="접형변설치" localSheetId="4">#REF!</definedName>
    <definedName name="접형변설치">#REF!</definedName>
    <definedName name="접형변인력설치" localSheetId="2">#REF!</definedName>
    <definedName name="접형변인력설치" localSheetId="5">#REF!</definedName>
    <definedName name="접형변인력설치" localSheetId="4">#REF!</definedName>
    <definedName name="접형변인력설치">#REF!</definedName>
    <definedName name="제당">[0]!제당</definedName>
    <definedName name="제당토적_제당토적_List">#REF!</definedName>
    <definedName name="제도사">#REF!</definedName>
    <definedName name="제수문" localSheetId="5" hidden="1">#REF!</definedName>
    <definedName name="제수문" localSheetId="4" hidden="1">#REF!</definedName>
    <definedName name="제수문" hidden="1">#REF!</definedName>
    <definedName name="제수변설치" localSheetId="2">#REF!</definedName>
    <definedName name="제수변설치" localSheetId="5">#REF!</definedName>
    <definedName name="제수변설치" localSheetId="4">#REF!</definedName>
    <definedName name="제수변설치">#REF!</definedName>
    <definedName name="제수변인력설치" localSheetId="2">#REF!</definedName>
    <definedName name="제수변인력설치" localSheetId="5">#REF!</definedName>
    <definedName name="제수변인력설치" localSheetId="4">#REF!</definedName>
    <definedName name="제수변인력설치">#REF!</definedName>
    <definedName name="제잡비" localSheetId="5">#REF!</definedName>
    <definedName name="제잡비" localSheetId="4">#REF!</definedName>
    <definedName name="제잡비">#REF!</definedName>
    <definedName name="제조원가">#REF!</definedName>
    <definedName name="제조원가계산">#REF!</definedName>
    <definedName name="제철축로공">#REF!</definedName>
    <definedName name="조경공">#REF!</definedName>
    <definedName name="조력공">#REF!</definedName>
    <definedName name="조림인부">#REF!</definedName>
    <definedName name="조명장치소계" localSheetId="5">#REF!</definedName>
    <definedName name="조명장치소계" localSheetId="4">#REF!</definedName>
    <definedName name="조적공">#REF!</definedName>
    <definedName name="조정내역" localSheetId="3">#REF!</definedName>
    <definedName name="조정내역" localSheetId="2">#REF!</definedName>
    <definedName name="조정내역" localSheetId="5">#REF!</definedName>
    <definedName name="조정내역" localSheetId="4">#REF!</definedName>
    <definedName name="조합페인트칠" localSheetId="2">#REF!</definedName>
    <definedName name="조합페인트칠" localSheetId="5">#REF!</definedName>
    <definedName name="조합페인트칠" localSheetId="4">#REF!</definedName>
    <definedName name="조합페인트칠">#REF!</definedName>
    <definedName name="존천">[0]!존천</definedName>
    <definedName name="종별">#REF!</definedName>
    <definedName name="주철관부설" localSheetId="5">#REF!</definedName>
    <definedName name="주철관부설" localSheetId="4">#REF!</definedName>
    <definedName name="주철관부설">#REF!</definedName>
    <definedName name="주철관절단" localSheetId="5">#REF!</definedName>
    <definedName name="주철관절단" localSheetId="4">#REF!</definedName>
    <definedName name="주철관절단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눈공">#REF!</definedName>
    <definedName name="줄떼">#REF!</definedName>
    <definedName name="중기운전기사" localSheetId="5">#REF!</definedName>
    <definedName name="중기운전기사" localSheetId="4">#REF!</definedName>
    <definedName name="중기운전기사">#REF!</definedName>
    <definedName name="중기운전조수" localSheetId="5">#REF!</definedName>
    <definedName name="중기운전조수" localSheetId="4">#REF!</definedName>
    <definedName name="중기운전조수">#REF!</definedName>
    <definedName name="중기조장" localSheetId="5">#REF!</definedName>
    <definedName name="중기조장" localSheetId="4">#REF!</definedName>
    <definedName name="중기조장">#REF!</definedName>
    <definedName name="중량">#REF!</definedName>
    <definedName name="중유" localSheetId="5">#REF!</definedName>
    <definedName name="중유" localSheetId="4">#REF!</definedName>
    <definedName name="중유">#REF!</definedName>
    <definedName name="증">#REF!</definedName>
    <definedName name="증감">#REF!</definedName>
    <definedName name="증감1">#REF!</definedName>
    <definedName name="증감대비">#REF!</definedName>
    <definedName name="증감대비표">#REF!</definedName>
    <definedName name="증감표" localSheetId="3">#REF!</definedName>
    <definedName name="증감표" localSheetId="5">#REF!</definedName>
    <definedName name="증감표" localSheetId="4">#REF!</definedName>
    <definedName name="증감표">#REF!</definedName>
    <definedName name="증강" localSheetId="3">#REF!</definedName>
    <definedName name="증강" localSheetId="2">#REF!</definedName>
    <definedName name="증강" localSheetId="5">#REF!</definedName>
    <definedName name="증강" localSheetId="4">#REF!</definedName>
    <definedName name="지" localSheetId="3">{"Book1","2000도승인 기계.xls"}</definedName>
    <definedName name="지" localSheetId="2">{"Book1","2000도승인 기계.xls"}</definedName>
    <definedName name="지동" localSheetId="1">#REF!</definedName>
    <definedName name="지동" localSheetId="2">#REF!</definedName>
    <definedName name="지동" localSheetId="5">#REF!</definedName>
    <definedName name="지동" localSheetId="4">#REF!</definedName>
    <definedName name="지동">#REF!</definedName>
    <definedName name="지붕잇기공">#REF!</definedName>
    <definedName name="지적기능사1급">#REF!</definedName>
    <definedName name="지적기능사2급">#REF!</definedName>
    <definedName name="지적기사_1급" localSheetId="2">#REF!</definedName>
    <definedName name="지적기사_1급" localSheetId="5">#REF!</definedName>
    <definedName name="지적기사_1급" localSheetId="4">#REF!</definedName>
    <definedName name="지적기사_2급" localSheetId="2">#REF!</definedName>
    <definedName name="지적기사_2급" localSheetId="5">#REF!</definedName>
    <definedName name="지적기사_2급" localSheetId="4">#REF!</definedName>
    <definedName name="지적기사1급">#REF!</definedName>
    <definedName name="지적기사2급">#REF!</definedName>
    <definedName name="직접재료비" localSheetId="2">#REF!</definedName>
    <definedName name="직접재료비" localSheetId="5">#REF!</definedName>
    <definedName name="직접재료비" localSheetId="4">#REF!</definedName>
    <definedName name="직접재료비">#REF!</definedName>
    <definedName name="진공및급배수펌프설치" localSheetId="2">#REF!</definedName>
    <definedName name="진공및급배수펌프설치" localSheetId="5">#REF!</definedName>
    <definedName name="진공및급배수펌프설치" localSheetId="4">#REF!</definedName>
    <definedName name="진공및급배수펌프설치">#REF!</definedName>
    <definedName name="진동롤러" localSheetId="5">#REF!</definedName>
    <definedName name="진동롤러" localSheetId="4">#REF!</definedName>
    <definedName name="진동롤러">#REF!</definedName>
    <definedName name="진성" localSheetId="3">BlankMacro1</definedName>
    <definedName name="진성" localSheetId="5">BlankMacro1</definedName>
    <definedName name="진성" localSheetId="4">BlankMacro1</definedName>
    <definedName name="진성초등" localSheetId="3">BlankMacro1</definedName>
    <definedName name="진성초등" localSheetId="5">BlankMacro1</definedName>
    <definedName name="진성초등" localSheetId="4">BlankMacro1</definedName>
    <definedName name="집" localSheetId="6">'2026년 상반기 노임단가'!집</definedName>
    <definedName name="집">집</definedName>
    <definedName name="집계1" localSheetId="5">#REF!</definedName>
    <definedName name="집계1" localSheetId="4">#REF!</definedName>
    <definedName name="집계1">#REF!</definedName>
    <definedName name="집계2" localSheetId="5">#REF!</definedName>
    <definedName name="집계2" localSheetId="4">#REF!</definedName>
    <definedName name="집계2">#REF!</definedName>
    <definedName name="집계서" localSheetId="3">BlankMacro1</definedName>
    <definedName name="집계서" localSheetId="5">BlankMacro1</definedName>
    <definedName name="집계서" localSheetId="4">BlankMacro1</definedName>
    <definedName name="집계표" localSheetId="5">#REF!</definedName>
    <definedName name="집계표" localSheetId="4">#REF!</definedName>
    <definedName name="집계표2" localSheetId="6">'2026년 상반기 노임단가'!집</definedName>
    <definedName name="집계표2">집</definedName>
    <definedName name="ㅊ" localSheetId="5">#REF!</definedName>
    <definedName name="ㅊ" localSheetId="4">#REF!</definedName>
    <definedName name="ㅊ">#REF!</definedName>
    <definedName name="ㅊㄴ" localSheetId="2">#REF!</definedName>
    <definedName name="ㅊㄴ" localSheetId="5">#REF!</definedName>
    <definedName name="ㅊㄴ" localSheetId="4">#REF!</definedName>
    <definedName name="ㅊㄴ">#REF!</definedName>
    <definedName name="ㅊㅇㄹ" localSheetId="5">#REF!</definedName>
    <definedName name="ㅊㅇㄹ" localSheetId="4">#REF!</definedName>
    <definedName name="ㅊㅇㄹ">#REF!</definedName>
    <definedName name="ㅊㅍ" localSheetId="2" hidden="1">#REF!</definedName>
    <definedName name="ㅊㅍ" localSheetId="5" hidden="1">#REF!</definedName>
    <definedName name="ㅊㅍ" localSheetId="4" hidden="1">#REF!</definedName>
    <definedName name="ㅊㅍ" hidden="1">#REF!</definedName>
    <definedName name="ㅊㅍㅁㄴㅇㄹ" localSheetId="5">#REF!</definedName>
    <definedName name="ㅊㅍㅁㄴㅇㄹ" localSheetId="4">#REF!</definedName>
    <definedName name="ㅊㅍㅁㄴㅇㄹ">#REF!</definedName>
    <definedName name="ㅊㅍㅋㅌㅊㅍㅁㄴ" localSheetId="5">#REF!</definedName>
    <definedName name="ㅊㅍㅋㅌㅊㅍㅁㄴ" localSheetId="4">#REF!</definedName>
    <definedName name="ㅊㅍㅋㅌㅊㅍㅁㄴ">#REF!</definedName>
    <definedName name="차" localSheetId="3">BlankMacro1</definedName>
    <definedName name="차" localSheetId="5">BlankMacro1</definedName>
    <definedName name="차" localSheetId="4">BlankMacro1</definedName>
    <definedName name="착암공">#REF!</definedName>
    <definedName name="착정심도" localSheetId="1">#REF!</definedName>
    <definedName name="착정심도" localSheetId="2">#REF!</definedName>
    <definedName name="착정심도" localSheetId="5">#REF!</definedName>
    <definedName name="착정심도" localSheetId="4">#REF!</definedName>
    <definedName name="착정심도">#REF!</definedName>
    <definedName name="창호목공">#REF!</definedName>
    <definedName name="철____공" localSheetId="2">#REF!</definedName>
    <definedName name="철____공" localSheetId="5">#REF!</definedName>
    <definedName name="철____공" localSheetId="4">#REF!</definedName>
    <definedName name="철_골_공" localSheetId="2">#REF!</definedName>
    <definedName name="철_골_공" localSheetId="5">#REF!</definedName>
    <definedName name="철_골_공" localSheetId="4">#REF!</definedName>
    <definedName name="철골공">#REF!</definedName>
    <definedName name="철공">#REF!</definedName>
    <definedName name="철근" localSheetId="5">#REF!</definedName>
    <definedName name="철근" localSheetId="4">#REF!</definedName>
    <definedName name="철근">#REF!</definedName>
    <definedName name="철근경" localSheetId="5">#REF!</definedName>
    <definedName name="철근경" localSheetId="4">#REF!</definedName>
    <definedName name="철근경">#REF!</definedName>
    <definedName name="철근공">#REF!</definedName>
    <definedName name="철근노" localSheetId="5">#REF!</definedName>
    <definedName name="철근노" localSheetId="4">#REF!</definedName>
    <definedName name="철근노">#REF!</definedName>
    <definedName name="철근재" localSheetId="5">#REF!</definedName>
    <definedName name="철근재" localSheetId="4">#REF!</definedName>
    <definedName name="철근재">#REF!</definedName>
    <definedName name="철도신호공">#REF!</definedName>
    <definedName name="철목1호" localSheetId="1">#REF!</definedName>
    <definedName name="철목1호" localSheetId="2">#REF!</definedName>
    <definedName name="철목1호" localSheetId="5">#REF!</definedName>
    <definedName name="철목1호" localSheetId="4">#REF!</definedName>
    <definedName name="철목1호">#REF!</definedName>
    <definedName name="철목2호" localSheetId="1">#REF!</definedName>
    <definedName name="철목2호" localSheetId="2">#REF!</definedName>
    <definedName name="철목2호" localSheetId="5">#REF!</definedName>
    <definedName name="철목2호" localSheetId="4">#REF!</definedName>
    <definedName name="철목2호">#REF!</definedName>
    <definedName name="철목3호" localSheetId="1">#REF!</definedName>
    <definedName name="철목3호" localSheetId="2">#REF!</definedName>
    <definedName name="철목3호" localSheetId="5">#REF!</definedName>
    <definedName name="철목3호" localSheetId="4">#REF!</definedName>
    <definedName name="철목3호">#REF!</definedName>
    <definedName name="철목4호" localSheetId="1">#REF!</definedName>
    <definedName name="철목4호" localSheetId="2">#REF!</definedName>
    <definedName name="철목4호" localSheetId="5">#REF!</definedName>
    <definedName name="철목4호" localSheetId="4">#REF!</definedName>
    <definedName name="철목4호">#REF!</definedName>
    <definedName name="철선" localSheetId="5">#REF!</definedName>
    <definedName name="철선" localSheetId="4">#REF!</definedName>
    <definedName name="철선">#REF!</definedName>
    <definedName name="철판공">#REF!</definedName>
    <definedName name="청림1호" localSheetId="1">#REF!</definedName>
    <definedName name="청림1호" localSheetId="2">#REF!</definedName>
    <definedName name="청림1호" localSheetId="5">#REF!</definedName>
    <definedName name="청림1호" localSheetId="4">#REF!</definedName>
    <definedName name="청림1호">#REF!</definedName>
    <definedName name="청림2호" localSheetId="1">#REF!</definedName>
    <definedName name="청림2호" localSheetId="2">#REF!</definedName>
    <definedName name="청림2호" localSheetId="5">#REF!</definedName>
    <definedName name="청림2호" localSheetId="4">#REF!</definedName>
    <definedName name="청림2호">#REF!</definedName>
    <definedName name="청림3호" localSheetId="1">#REF!</definedName>
    <definedName name="청림3호" localSheetId="2">#REF!</definedName>
    <definedName name="청림3호" localSheetId="5">#REF!</definedName>
    <definedName name="청림3호" localSheetId="4">#REF!</definedName>
    <definedName name="청림3호">#REF!</definedName>
    <definedName name="청천운반">#REF!</definedName>
    <definedName name="총괄" localSheetId="1">{"Book1","2000도승인 기계.xls"}</definedName>
    <definedName name="총괄" localSheetId="2">{"Book1","2000도승인 기계.xls"}</definedName>
    <definedName name="총괄" localSheetId="5">#REF!</definedName>
    <definedName name="총괄" localSheetId="4">#REF!</definedName>
    <definedName name="총괄표" localSheetId="1">#REF!</definedName>
    <definedName name="총괄표" localSheetId="3">#REF!</definedName>
    <definedName name="총괄표" localSheetId="2">#REF!</definedName>
    <definedName name="총괄표" localSheetId="5">#REF!</definedName>
    <definedName name="총괄표" localSheetId="4">#REF!</definedName>
    <definedName name="총괄표">#REF!</definedName>
    <definedName name="총액" localSheetId="5">#REF!</definedName>
    <definedName name="총액" localSheetId="4">#REF!</definedName>
    <definedName name="총집계" localSheetId="3">BlankMacro1</definedName>
    <definedName name="총집계" localSheetId="5">BlankMacro1</definedName>
    <definedName name="총집계" localSheetId="4">BlankMacro1</definedName>
    <definedName name="총토탈" localSheetId="5">#REF!</definedName>
    <definedName name="총토탈" localSheetId="4">#REF!</definedName>
    <definedName name="총토탈">#REF!</definedName>
    <definedName name="총토탈1" localSheetId="5">#REF!</definedName>
    <definedName name="총토탈1" localSheetId="4">#REF!</definedName>
    <definedName name="총토탈1">#REF!</definedName>
    <definedName name="총토탈2" localSheetId="5">#REF!</definedName>
    <definedName name="총토탈2" localSheetId="4">#REF!</definedName>
    <definedName name="총토탈2">#REF!</definedName>
    <definedName name="추가보수공사비" localSheetId="3">{"Book1","2000도승인 기계.xls"}</definedName>
    <definedName name="추가보수공사비" localSheetId="2">{"Book1","2000도승인 기계.xls"}</definedName>
    <definedName name="축열식심야전기온돌공사" localSheetId="3">BlankMacro1</definedName>
    <definedName name="축열식심야전기온돌공사" localSheetId="5">BlankMacro1</definedName>
    <definedName name="축열식심야전기온돌공사" localSheetId="4">BlankMacro1</definedName>
    <definedName name="측구">#REF!</definedName>
    <definedName name="측부">#REF!</definedName>
    <definedName name="치장벽돌공">#REF!</definedName>
    <definedName name="치즐">#REF!</definedName>
    <definedName name="친모래" localSheetId="5">#REF!</definedName>
    <definedName name="친모래" localSheetId="4">#REF!</definedName>
    <definedName name="ㅋ" localSheetId="5">#REF!</definedName>
    <definedName name="ㅋ" localSheetId="4">#REF!</definedName>
    <definedName name="ㅋ">#REF!</definedName>
    <definedName name="ㅋㄴㅊㅍㅁㄴㅇㄹ" localSheetId="2">#REF!</definedName>
    <definedName name="ㅋㄴㅊㅍㅁㄴㅇㄹ" localSheetId="5">#REF!</definedName>
    <definedName name="ㅋㄴㅊㅍㅁㄴㅇㄹ" localSheetId="4">#REF!</definedName>
    <definedName name="ㅋㄴㅊㅍㅁㄴㅇㄹ">#REF!</definedName>
    <definedName name="ㅋㅋ" localSheetId="3">BlankMacro1</definedName>
    <definedName name="ㅋㅋ" localSheetId="5">BlankMacro1</definedName>
    <definedName name="ㅋㅋ" localSheetId="4">BlankMacro1</definedName>
    <definedName name="ㅋㅋ" hidden="1">{#N/A,#N/A,FALSE,"2~8번"}</definedName>
    <definedName name="ㅋㅌㄹ" localSheetId="5">#REF!</definedName>
    <definedName name="ㅋㅌㄹ" localSheetId="4">#REF!</definedName>
    <definedName name="ㅋㅌㄹ">#REF!</definedName>
    <definedName name="ㅋㅌㅊㅍㄴ" localSheetId="5">#REF!</definedName>
    <definedName name="ㅋㅌㅊㅍㄴ" localSheetId="4">#REF!</definedName>
    <definedName name="ㅋㅌㅊㅍㄴ">#REF!</definedName>
    <definedName name="카운터세면기" localSheetId="5">#REF!</definedName>
    <definedName name="카운터세면기" localSheetId="4">#REF!</definedName>
    <definedName name="콘벡터설치" localSheetId="5">#REF!</definedName>
    <definedName name="콘벡터설치" localSheetId="4">#REF!</definedName>
    <definedName name="콘크리트공">#REF!</definedName>
    <definedName name="콘크리트깨기" hidden="1">{"'중기작업1'!$A$1:$V$18"}</definedName>
    <definedName name="콘크리트레미콘타설" localSheetId="2">#REF!</definedName>
    <definedName name="콘크리트레미콘타설" localSheetId="5">#REF!</definedName>
    <definedName name="콘크리트레미콘타설" localSheetId="4">#REF!</definedName>
    <definedName name="콘크리트레미콘타설">#REF!</definedName>
    <definedName name="콘크리트인력타설" localSheetId="2">#REF!</definedName>
    <definedName name="콘크리트인력타설" localSheetId="5">#REF!</definedName>
    <definedName name="콘크리트인력타설" localSheetId="4">#REF!</definedName>
    <definedName name="콘크리트인력타설">#REF!</definedName>
    <definedName name="큐비클응급공사">#REF!</definedName>
    <definedName name="크레인10경비" localSheetId="5">#REF!</definedName>
    <definedName name="크레인10경비" localSheetId="4">#REF!</definedName>
    <definedName name="크레인10노무비" localSheetId="5">#REF!</definedName>
    <definedName name="크레인10노무비" localSheetId="4">#REF!</definedName>
    <definedName name="크레인10재료비" localSheetId="5">#REF!</definedName>
    <definedName name="크레인10재료비" localSheetId="4">#REF!</definedName>
    <definedName name="크레인15경비" localSheetId="5">#REF!</definedName>
    <definedName name="크레인15경비" localSheetId="4">#REF!</definedName>
    <definedName name="크레인15노무비" localSheetId="5">#REF!</definedName>
    <definedName name="크레인15노무비" localSheetId="4">#REF!</definedName>
    <definedName name="크레인15재료비" localSheetId="5">#REF!</definedName>
    <definedName name="크레인15재료비" localSheetId="4">#REF!</definedName>
    <definedName name="크레인타이어" localSheetId="5">#REF!</definedName>
    <definedName name="크레인타이어" localSheetId="4">#REF!</definedName>
    <definedName name="크레인타이어">#REF!</definedName>
    <definedName name="ㅌㅇㄹ" localSheetId="2">#REF!</definedName>
    <definedName name="ㅌㅇㄹ" localSheetId="5">#REF!</definedName>
    <definedName name="ㅌㅇㄹ" localSheetId="4">#REF!</definedName>
    <definedName name="ㅌㅇㄹ">#REF!</definedName>
    <definedName name="ㅌㅊㅍㅌㅊㅍㄴㅇㄹ" localSheetId="5">#REF!</definedName>
    <definedName name="ㅌㅊㅍㅌㅊㅍㄴㅇㄹ" localSheetId="4">#REF!</definedName>
    <definedName name="ㅌㅊㅍㅌㅊㅍㄴㅇㄹ">#REF!</definedName>
    <definedName name="ㅌㅊㅍㅌㅊㅍㅌ" localSheetId="5">#REF!</definedName>
    <definedName name="ㅌㅊㅍㅌㅊㅍㅌ" localSheetId="4">#REF!</definedName>
    <definedName name="ㅌㅊㅍㅌㅊㅍㅌ">#REF!</definedName>
    <definedName name="ㅌㅋ" localSheetId="5">#REF!</definedName>
    <definedName name="ㅌㅋ" localSheetId="4">#REF!</definedName>
    <definedName name="ㅌㅋ">#REF!</definedName>
    <definedName name="타이어롤러8의10Ton" localSheetId="5">#REF!</definedName>
    <definedName name="타이어롤러8의10Ton" localSheetId="4">#REF!</definedName>
    <definedName name="타이어롤러8의10Ton">#REF!</definedName>
    <definedName name="타일공">#REF!</definedName>
    <definedName name="탠덤롤러10의14톤" localSheetId="5">#REF!</definedName>
    <definedName name="탠덤롤러10의14톤" localSheetId="4">#REF!</definedName>
    <definedName name="탠덤롤러10의14톤">#REF!</definedName>
    <definedName name="터파기" localSheetId="5">#REF!</definedName>
    <definedName name="터파기" localSheetId="4">#REF!</definedName>
    <definedName name="터파기">#REF!</definedName>
    <definedName name="터파기경" localSheetId="5">#REF!</definedName>
    <definedName name="터파기경" localSheetId="4">#REF!</definedName>
    <definedName name="터파기경">#REF!</definedName>
    <definedName name="터파기노" localSheetId="5">#REF!</definedName>
    <definedName name="터파기노" localSheetId="4">#REF!</definedName>
    <definedName name="터파기노">#REF!</definedName>
    <definedName name="터파기재" localSheetId="5">#REF!</definedName>
    <definedName name="터파기재" localSheetId="4">#REF!</definedName>
    <definedName name="터파기재">#REF!</definedName>
    <definedName name="터파노" localSheetId="5">#REF!</definedName>
    <definedName name="터파노" localSheetId="4">#REF!</definedName>
    <definedName name="터파노">#REF!</definedName>
    <definedName name="터파재" localSheetId="5">#REF!</definedName>
    <definedName name="터파재" localSheetId="4">#REF!</definedName>
    <definedName name="터파재">#REF!</definedName>
    <definedName name="테이프" localSheetId="5">#REF!</definedName>
    <definedName name="테이프" localSheetId="4">#REF!</definedName>
    <definedName name="템플리트모듈1" localSheetId="3">공사명세서!템플리트모듈6</definedName>
    <definedName name="템플리트모듈1" localSheetId="2">BlankMacro1</definedName>
    <definedName name="템플리트모듈2" localSheetId="3">공사명세서!템플리트모듈6</definedName>
    <definedName name="템플리트모듈2" localSheetId="2">BlankMacro1</definedName>
    <definedName name="템플리트모듈3" localSheetId="3">공사명세서!템플리트모듈6</definedName>
    <definedName name="템플리트모듈3" localSheetId="2">BlankMacro1</definedName>
    <definedName name="템플리트모듈4" localSheetId="3">공사명세서!템플리트모듈6</definedName>
    <definedName name="템플리트모듈4" localSheetId="2">BlankMacro1</definedName>
    <definedName name="템플리트모듈5" localSheetId="3">공사명세서!템플리트모듈6</definedName>
    <definedName name="템플리트모듈5" localSheetId="2">BlankMacro1</definedName>
    <definedName name="템플리트모듈6" localSheetId="6">#N/A</definedName>
    <definedName name="템플리트모듈6" localSheetId="3">공사명세서!템플리트모듈6</definedName>
    <definedName name="템플리트모듈6" localSheetId="2">BlankMacro1</definedName>
    <definedName name="템플리트모듈6" localSheetId="4">#N/A</definedName>
    <definedName name="템플리트모듈6">공사명세서!템플리트모듈6</definedName>
    <definedName name="토공" localSheetId="3">공사명세서!템플리트모듈6</definedName>
    <definedName name="토공" localSheetId="2">템플리트모듈6</definedName>
    <definedName name="토공">#REF!</definedName>
    <definedName name="토목" localSheetId="2">#REF!</definedName>
    <definedName name="토목" localSheetId="5">#REF!</definedName>
    <definedName name="토목" localSheetId="4">#REF!</definedName>
    <definedName name="토목내역" localSheetId="5">#REF!</definedName>
    <definedName name="토목내역" localSheetId="4">#REF!</definedName>
    <definedName name="토목내역">#REF!</definedName>
    <definedName name="토적">#REF!</definedName>
    <definedName name="토적1공구">#REF!</definedName>
    <definedName name="토적2공구">#REF!</definedName>
    <definedName name="토적계산">#REF!</definedName>
    <definedName name="토적표" hidden="1">#REF!</definedName>
    <definedName name="토출조" hidden="1">{"'중기작업1'!$A$1:$V$18"}</definedName>
    <definedName name="통나무" localSheetId="5">#REF!</definedName>
    <definedName name="통나무" localSheetId="4">#REF!</definedName>
    <definedName name="통나무">#REF!</definedName>
    <definedName name="통신" localSheetId="3">BlankMacro1</definedName>
    <definedName name="통신" localSheetId="5">BlankMacro1</definedName>
    <definedName name="통신" localSheetId="4">BlankMacro1</definedName>
    <definedName name="통신갑지" localSheetId="3">BlankMacro1</definedName>
    <definedName name="통신갑지" localSheetId="5">BlankMacro1</definedName>
    <definedName name="통신갑지" localSheetId="4">BlankMacro1</definedName>
    <definedName name="통신내선공">#REF!</definedName>
    <definedName name="통신설비공">#REF!</definedName>
    <definedName name="통신외선공">#REF!</definedName>
    <definedName name="통신일위대가" localSheetId="3">BlankMacro1</definedName>
    <definedName name="통신일위대가" localSheetId="5">BlankMacro1</definedName>
    <definedName name="통신일위대가" localSheetId="4">BlankMacro1</definedName>
    <definedName name="통신집계" localSheetId="3">BlankMacro1</definedName>
    <definedName name="통신집계" localSheetId="5">BlankMacro1</definedName>
    <definedName name="통신집계" localSheetId="4">BlankMacro1</definedName>
    <definedName name="통신케이블공">#REF!</definedName>
    <definedName name="트럭트레일러20Ton" localSheetId="5">#REF!</definedName>
    <definedName name="트럭트레일러20Ton" localSheetId="4">#REF!</definedName>
    <definedName name="트럭트레일러20Ton">#REF!</definedName>
    <definedName name="특고압케이블전공">#REF!</definedName>
    <definedName name="특별인부" localSheetId="2">#REF!</definedName>
    <definedName name="특별인부" localSheetId="5">#REF!</definedName>
    <definedName name="특별인부" localSheetId="4">#REF!</definedName>
    <definedName name="특별인부">#REF!</definedName>
    <definedName name="특수비계공">#REF!</definedName>
    <definedName name="ㅍㄴㅇㄹ" localSheetId="5" hidden="1">#REF!</definedName>
    <definedName name="ㅍㄴㅇㄹ" localSheetId="4" hidden="1">#REF!</definedName>
    <definedName name="ㅍㄴㅇㄹ" hidden="1">#REF!</definedName>
    <definedName name="ㅍㅇ" localSheetId="2">#REF!</definedName>
    <definedName name="ㅍㅇ" localSheetId="5">#REF!</definedName>
    <definedName name="ㅍㅇ" localSheetId="4">#REF!</definedName>
    <definedName name="ㅍㅇ">#REF!</definedName>
    <definedName name="ㅍㅇㄹㄴㅇㅁ" localSheetId="2">#REF!</definedName>
    <definedName name="ㅍㅇㄹㄴㅇㅁ" localSheetId="5">#REF!</definedName>
    <definedName name="ㅍㅇㄹㄴㅇㅁ" localSheetId="4">#REF!</definedName>
    <definedName name="ㅍㅇㄹㄴㅇㅁ">#REF!</definedName>
    <definedName name="ㅍㅌㅊ" localSheetId="5">#REF!</definedName>
    <definedName name="ㅍㅌㅊ" localSheetId="4">#REF!</definedName>
    <definedName name="ㅍㅌㅊ">#REF!</definedName>
    <definedName name="파이프보온" localSheetId="5">#REF!</definedName>
    <definedName name="파이프보온" localSheetId="4">#REF!</definedName>
    <definedName name="판재" localSheetId="5">#REF!</definedName>
    <definedName name="판재" localSheetId="4">#REF!</definedName>
    <definedName name="판재">#REF!</definedName>
    <definedName name="패널조립공">#REF!</definedName>
    <definedName name="펌프" localSheetId="2">{"Book1","부대-(표지판,데리,가드).xls","부대-(낙,차,중분대).xls"}</definedName>
    <definedName name="펌프구경" localSheetId="1">#REF!</definedName>
    <definedName name="펌프구경" localSheetId="2">#REF!</definedName>
    <definedName name="펌프구경" localSheetId="5">#REF!</definedName>
    <definedName name="펌프구경" localSheetId="4">#REF!</definedName>
    <definedName name="펌프구경">#REF!</definedName>
    <definedName name="펌프방진가대설치" localSheetId="2">#REF!</definedName>
    <definedName name="펌프방진가대설치" localSheetId="5">#REF!</definedName>
    <definedName name="펌프방진가대설치" localSheetId="4">#REF!</definedName>
    <definedName name="펌프방진가대설치">#REF!</definedName>
    <definedName name="펌프보수" localSheetId="5">#REF!</definedName>
    <definedName name="펌프보수" localSheetId="4">#REF!</definedName>
    <definedName name="폐기물" localSheetId="5">#REF!</definedName>
    <definedName name="폐기물" localSheetId="4">#REF!</definedName>
    <definedName name="폐기물내역서" localSheetId="3">공사명세서!템플리트모듈6</definedName>
    <definedName name="폐기물내역서" localSheetId="2">#N/A</definedName>
    <definedName name="폐기물집계표" localSheetId="3">[0]!집</definedName>
    <definedName name="폐기물집계표" localSheetId="2">집</definedName>
    <definedName name="포설공">#REF!</definedName>
    <definedName name="포장공">#REF!</definedName>
    <definedName name="표지1" localSheetId="2" hidden="1">#REF!</definedName>
    <definedName name="표지1" localSheetId="5" hidden="1">#REF!</definedName>
    <definedName name="표지1" localSheetId="4" hidden="1">#REF!</definedName>
    <definedName name="표지1" hidden="1">#REF!</definedName>
    <definedName name="표지2" localSheetId="2">#REF!</definedName>
    <definedName name="표지2" localSheetId="5">#REF!</definedName>
    <definedName name="표지2" localSheetId="4">#REF!</definedName>
    <definedName name="표지2">#REF!</definedName>
    <definedName name="품위내역서" localSheetId="3">BlankMacro1</definedName>
    <definedName name="품위내역서" localSheetId="5">BlankMacro1</definedName>
    <definedName name="품위내역서" localSheetId="4">BlankMacro1</definedName>
    <definedName name="프라이머" localSheetId="5">#REF!</definedName>
    <definedName name="프라이머" localSheetId="4">#REF!</definedName>
    <definedName name="플랙시블덕트설치" localSheetId="5">#REF!</definedName>
    <definedName name="플랙시블덕트설치" localSheetId="4">#REF!</definedName>
    <definedName name="플랜지접합" localSheetId="2">#REF!</definedName>
    <definedName name="플랜지접합" localSheetId="5">#REF!</definedName>
    <definedName name="플랜지접합" localSheetId="4">#REF!</definedName>
    <definedName name="플랜지접합">#REF!</definedName>
    <definedName name="플랜지취부" localSheetId="2">#REF!</definedName>
    <definedName name="플랜지취부" localSheetId="5">#REF!</definedName>
    <definedName name="플랜지취부" localSheetId="4">#REF!</definedName>
    <definedName name="플랜지취부">#REF!</definedName>
    <definedName name="플랜트기계설치공" localSheetId="2">#REF!</definedName>
    <definedName name="플랜트기계설치공" localSheetId="5">#REF!</definedName>
    <definedName name="플랜트기계설치공" localSheetId="4">#REF!</definedName>
    <definedName name="플랜트기계설치공">#REF!</definedName>
    <definedName name="플랜트배관공" localSheetId="2">#REF!</definedName>
    <definedName name="플랜트배관공" localSheetId="5">#REF!</definedName>
    <definedName name="플랜트배관공" localSheetId="4">#REF!</definedName>
    <definedName name="플랜트배관공">#REF!</definedName>
    <definedName name="플랜트용접공" localSheetId="2">#REF!</definedName>
    <definedName name="플랜트용접공" localSheetId="5">#REF!</definedName>
    <definedName name="플랜트용접공" localSheetId="4">#REF!</definedName>
    <definedName name="플랜트용접공">#REF!</definedName>
    <definedName name="플랜트전공" localSheetId="2">#REF!</definedName>
    <definedName name="플랜트전공" localSheetId="5">#REF!</definedName>
    <definedName name="플랜트전공" localSheetId="4">#REF!</definedName>
    <definedName name="플랜트전공">#REF!</definedName>
    <definedName name="플랜트제관공" localSheetId="2">#REF!</definedName>
    <definedName name="플랜트제관공" localSheetId="5">#REF!</definedName>
    <definedName name="플랜트제관공" localSheetId="4">#REF!</definedName>
    <definedName name="플랜트제관공">#REF!</definedName>
    <definedName name="플랜트특수용접공">#REF!</definedName>
    <definedName name="플로우스위치설치" localSheetId="5">#REF!</definedName>
    <definedName name="플로우스위치설치" localSheetId="4">#REF!</definedName>
    <definedName name="ㅎㄴㄹㄴ">#REF!</definedName>
    <definedName name="ㅎㅎ" hidden="1">{#N/A,#N/A,FALSE,"조골재"}</definedName>
    <definedName name="한교1호" localSheetId="1">#REF!</definedName>
    <definedName name="한교1호" localSheetId="2">#REF!</definedName>
    <definedName name="한교1호" localSheetId="5">#REF!</definedName>
    <definedName name="한교1호" localSheetId="4">#REF!</definedName>
    <definedName name="한교1호">#REF!</definedName>
    <definedName name="한교2호" localSheetId="1">#REF!</definedName>
    <definedName name="한교2호" localSheetId="2">#REF!</definedName>
    <definedName name="한교2호" localSheetId="5">#REF!</definedName>
    <definedName name="한교2호" localSheetId="4">#REF!</definedName>
    <definedName name="한교2호">#REF!</definedName>
    <definedName name="한교3호" localSheetId="1">#REF!</definedName>
    <definedName name="한교3호" localSheetId="2">#REF!</definedName>
    <definedName name="한교3호" localSheetId="5">#REF!</definedName>
    <definedName name="한교3호" localSheetId="4">#REF!</definedName>
    <definedName name="한교3호">#REF!</definedName>
    <definedName name="할석공">#REF!</definedName>
    <definedName name="함석공">#REF!</definedName>
    <definedName name="함판3">#REF!</definedName>
    <definedName name="합계" localSheetId="3">공사명세서!합계</definedName>
    <definedName name="합계" localSheetId="2">기계총괄!합계</definedName>
    <definedName name="합계">[0]!합계</definedName>
    <definedName name="합병경" localSheetId="5">#REF!</definedName>
    <definedName name="합병경" localSheetId="4">#REF!</definedName>
    <definedName name="합병경">#REF!</definedName>
    <definedName name="합병노" localSheetId="5">#REF!</definedName>
    <definedName name="합병노" localSheetId="4">#REF!</definedName>
    <definedName name="합병노">#REF!</definedName>
    <definedName name="합병재" localSheetId="5">#REF!</definedName>
    <definedName name="합병재" localSheetId="4">#REF!</definedName>
    <definedName name="합병재">#REF!</definedName>
    <definedName name="합판" localSheetId="5">#REF!</definedName>
    <definedName name="합판" localSheetId="4">#REF!</definedName>
    <definedName name="합판">#REF!</definedName>
    <definedName name="합판4">#REF!</definedName>
    <definedName name="합판6">#REF!</definedName>
    <definedName name="합판거푸집" localSheetId="2">#REF!</definedName>
    <definedName name="합판거푸집" localSheetId="5">#REF!</definedName>
    <definedName name="합판거푸집" localSheetId="4">#REF!</definedName>
    <definedName name="합판거푸집">#REF!</definedName>
    <definedName name="해수" localSheetId="3">#REF!</definedName>
    <definedName name="해수" localSheetId="2">#REF!</definedName>
    <definedName name="해수" localSheetId="5">#REF!</definedName>
    <definedName name="해수" localSheetId="4">#REF!</definedName>
    <definedName name="해측수량이동" localSheetId="3">{"Book1","2000도승인 기계.xls"}</definedName>
    <definedName name="해측수량이동" localSheetId="2">{"Book1","2000도승인 기계.xls"}</definedName>
    <definedName name="현도사">#REF!</definedName>
    <definedName name="현흥" localSheetId="3">BlankMacro1</definedName>
    <definedName name="현흥" localSheetId="5">BlankMacro1</definedName>
    <definedName name="현흥" localSheetId="4">BlankMacro1</definedName>
    <definedName name="현흥초" localSheetId="3">BlankMacro1</definedName>
    <definedName name="현흥초" localSheetId="5">BlankMacro1</definedName>
    <definedName name="현흥초" localSheetId="4">BlankMacro1</definedName>
    <definedName name="현흥초등" localSheetId="3">BlankMacro1</definedName>
    <definedName name="현흥초등" localSheetId="5">BlankMacro1</definedName>
    <definedName name="현흥초등" localSheetId="4">BlankMacro1</definedName>
    <definedName name="형틀목공" localSheetId="2">#REF!</definedName>
    <definedName name="형틀목공" localSheetId="5">#REF!</definedName>
    <definedName name="형틀목공" localSheetId="4">#REF!</definedName>
    <definedName name="형틀목공">#REF!</definedName>
    <definedName name="호형도">#REF!</definedName>
    <definedName name="화신1호" localSheetId="1">#REF!</definedName>
    <definedName name="화신1호" localSheetId="2">#REF!</definedName>
    <definedName name="화신1호" localSheetId="5">#REF!</definedName>
    <definedName name="화신1호" localSheetId="4">#REF!</definedName>
    <definedName name="화신1호">#REF!</definedName>
    <definedName name="화신2호" localSheetId="1">#REF!</definedName>
    <definedName name="화신2호" localSheetId="2">#REF!</definedName>
    <definedName name="화신2호" localSheetId="5">#REF!</definedName>
    <definedName name="화신2호" localSheetId="4">#REF!</definedName>
    <definedName name="화신2호">#REF!</definedName>
    <definedName name="화신기존1" localSheetId="1">#REF!</definedName>
    <definedName name="화신기존1" localSheetId="2">#REF!</definedName>
    <definedName name="화신기존1" localSheetId="5">#REF!</definedName>
    <definedName name="화신기존1" localSheetId="4">#REF!</definedName>
    <definedName name="화신기존1">#REF!</definedName>
    <definedName name="화신기존2" localSheetId="1">#REF!</definedName>
    <definedName name="화신기존2" localSheetId="2">#REF!</definedName>
    <definedName name="화신기존2" localSheetId="5">#REF!</definedName>
    <definedName name="화신기존2" localSheetId="4">#REF!</definedName>
    <definedName name="화신기존2">#REF!</definedName>
    <definedName name="화약취급공">#REF!</definedName>
    <definedName name="화원고무교체" localSheetId="5">#REF!</definedName>
    <definedName name="화원고무교체" localSheetId="4">#REF!</definedName>
    <definedName name="화원고무교체">#REF!</definedName>
    <definedName name="환율">#REF!</definedName>
    <definedName name="황룡강배수개선사업" localSheetId="5">#REF!</definedName>
    <definedName name="황룡강배수개선사업" localSheetId="4">#REF!</definedName>
    <definedName name="황룡강배수개선사업">#REF!</definedName>
    <definedName name="황룡지구" localSheetId="5">#REF!</definedName>
    <definedName name="황룡지구" localSheetId="4">#REF!</definedName>
    <definedName name="황룡지구">#REF!</definedName>
    <definedName name="회시1호" localSheetId="1">#REF!</definedName>
    <definedName name="회시1호" localSheetId="2">#REF!</definedName>
    <definedName name="회시1호" localSheetId="5">#REF!</definedName>
    <definedName name="회시1호" localSheetId="4">#REF!</definedName>
    <definedName name="회시1호">#REF!</definedName>
    <definedName name="회시2호" localSheetId="1">#REF!</definedName>
    <definedName name="회시2호" localSheetId="2">#REF!</definedName>
    <definedName name="회시2호" localSheetId="5">#REF!</definedName>
    <definedName name="회시2호" localSheetId="4">#REF!</definedName>
    <definedName name="회시2호">#REF!</definedName>
    <definedName name="휘발유" localSheetId="5">#REF!</definedName>
    <definedName name="휘발유" localSheetId="4">#REF!</definedName>
    <definedName name="휘발유">#REF!</definedName>
    <definedName name="ㅐ520">#REF!</definedName>
    <definedName name="ㅐㅐ" localSheetId="3">BlankMacro1</definedName>
    <definedName name="ㅐㅐ" localSheetId="5">BlankMacro1</definedName>
    <definedName name="ㅐㅐ" localSheetId="4">BlankMacro1</definedName>
    <definedName name="ㅑ30" localSheetId="3">#REF!</definedName>
    <definedName name="ㅑ30" localSheetId="2">#REF!</definedName>
    <definedName name="ㅑ30" localSheetId="5">#REF!</definedName>
    <definedName name="ㅑ30" localSheetId="4">#REF!</definedName>
    <definedName name="ㅑ30">#REF!</definedName>
    <definedName name="ㅔ154">#REF!</definedName>
    <definedName name="ㅕ168" localSheetId="3">#REF!</definedName>
    <definedName name="ㅕ168" localSheetId="5">#REF!</definedName>
    <definedName name="ㅕ168" localSheetId="4">#REF!</definedName>
    <definedName name="ㅗㅗ" localSheetId="3">BlankMacro1</definedName>
    <definedName name="ㅗㅗ" localSheetId="5">BlankMacro1</definedName>
    <definedName name="ㅗㅗ" localSheetId="4">BlankMacro1</definedName>
    <definedName name="ㅛ쇼ㅐㅗ" localSheetId="5">#REF!</definedName>
    <definedName name="ㅛ쇼ㅐㅗ" localSheetId="4">#REF!</definedName>
    <definedName name="ㅛ쇼ㅐㅗ">#REF!</definedName>
    <definedName name="ㅜㅜ" localSheetId="3">BlankMacro1</definedName>
    <definedName name="ㅜㅜ" localSheetId="5">BlankMacro1</definedName>
    <definedName name="ㅜㅜ" localSheetId="4">BlankMacro1</definedName>
    <definedName name="ㅠ61" localSheetId="5">#REF!</definedName>
    <definedName name="ㅠ61" localSheetId="4">#REF!</definedName>
    <definedName name="ㅠㄹㅇㄶㅈㅁㄹ" localSheetId="2">#REF!</definedName>
    <definedName name="ㅠㄹㅇㄶㅈㅁㄹ" localSheetId="5">#REF!</definedName>
    <definedName name="ㅠㄹㅇㄶㅈㅁㄹ" localSheetId="4">#REF!</definedName>
    <definedName name="ㅠㄹㅇㄶㅈㅁㄹ">#REF!</definedName>
    <definedName name="ㅣ1517" localSheetId="3">#REF!</definedName>
    <definedName name="ㅣ1517" localSheetId="2">#REF!</definedName>
    <definedName name="ㅣ1517" localSheetId="5">#REF!</definedName>
    <definedName name="ㅣ1517" localSheetId="4">#REF!</definedName>
    <definedName name="ㅣ1517">#REF!</definedName>
    <definedName name="ㅣ1549" localSheetId="3">#REF!</definedName>
    <definedName name="ㅣ1549" localSheetId="2">#REF!</definedName>
    <definedName name="ㅣ1549" localSheetId="5">#REF!</definedName>
    <definedName name="ㅣ1549" localSheetId="4">#REF!</definedName>
    <definedName name="ㅣ1549">#REF!</definedName>
    <definedName name="ㅣ618" localSheetId="3">#REF!</definedName>
    <definedName name="ㅣ618" localSheetId="2">#REF!</definedName>
    <definedName name="ㅣ618" localSheetId="5">#REF!</definedName>
    <definedName name="ㅣ618" localSheetId="4">#REF!</definedName>
    <definedName name="ㅣ618">#REF!</definedName>
    <definedName name="ㅣ러">#REF!</definedName>
    <definedName name="ㅣㅋ팇러밍ㄹㄴㅇㄹ" localSheetId="5">#REF!</definedName>
    <definedName name="ㅣㅋ팇러밍ㄹㄴㅇㄹ" localSheetId="4">#REF!</definedName>
    <definedName name="ㅣㅋ팇러밍ㄹㄴㅇㄹ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87" l="1"/>
  <c r="J6" i="87"/>
  <c r="F6" i="87" s="1"/>
  <c r="L6" i="87"/>
  <c r="H7" i="87"/>
  <c r="F7" i="87" s="1"/>
  <c r="J7" i="87"/>
  <c r="L7" i="87"/>
  <c r="H8" i="87"/>
  <c r="F8" i="87" s="1"/>
  <c r="J8" i="87"/>
  <c r="L8" i="87"/>
  <c r="F9" i="87"/>
  <c r="H9" i="87"/>
  <c r="J9" i="87"/>
  <c r="L9" i="87"/>
  <c r="H10" i="87"/>
  <c r="F10" i="87" s="1"/>
  <c r="J10" i="87"/>
  <c r="L10" i="87"/>
  <c r="H11" i="87"/>
  <c r="F11" i="87" s="1"/>
  <c r="J11" i="87"/>
  <c r="L11" i="87"/>
  <c r="F12" i="87"/>
  <c r="H12" i="87"/>
  <c r="J12" i="87"/>
  <c r="L12" i="87"/>
  <c r="H13" i="87"/>
  <c r="F13" i="87" s="1"/>
  <c r="J13" i="87"/>
  <c r="L13" i="87"/>
  <c r="H141" i="87"/>
  <c r="F141" i="87" s="1"/>
  <c r="G141" i="87"/>
  <c r="L142" i="87"/>
  <c r="G60" i="91"/>
  <c r="G61" i="91"/>
  <c r="G62" i="91"/>
  <c r="G59" i="91"/>
  <c r="M62" i="91"/>
  <c r="M61" i="91"/>
  <c r="I62" i="91"/>
  <c r="I60" i="91"/>
  <c r="I59" i="91"/>
  <c r="F142" i="87" l="1"/>
  <c r="A14" i="87" l="1"/>
  <c r="K140" i="87"/>
  <c r="L140" i="87" s="1"/>
  <c r="G140" i="87"/>
  <c r="H140" i="87" s="1"/>
  <c r="K139" i="87"/>
  <c r="L139" i="87" s="1"/>
  <c r="G139" i="87"/>
  <c r="H139" i="87" s="1"/>
  <c r="K138" i="87"/>
  <c r="L138" i="87" s="1"/>
  <c r="G138" i="87"/>
  <c r="H138" i="87"/>
  <c r="K137" i="87"/>
  <c r="L137" i="87" s="1"/>
  <c r="L144" i="87" s="1"/>
  <c r="L14" i="87" s="1"/>
  <c r="G137" i="87"/>
  <c r="H137" i="87" s="1"/>
  <c r="H143" i="87"/>
  <c r="F143" i="87" s="1"/>
  <c r="F139" i="87" l="1"/>
  <c r="F137" i="87"/>
  <c r="H144" i="87"/>
  <c r="F140" i="87"/>
  <c r="F138" i="87"/>
  <c r="H14" i="87" l="1"/>
  <c r="J136" i="87" l="1"/>
  <c r="F136" i="87" s="1"/>
  <c r="J135" i="87"/>
  <c r="J144" i="87" s="1"/>
  <c r="A13" i="87"/>
  <c r="A9" i="87"/>
  <c r="A8" i="87"/>
  <c r="A7" i="87"/>
  <c r="I132" i="87"/>
  <c r="I130" i="87"/>
  <c r="J130" i="87" s="1"/>
  <c r="D131" i="87"/>
  <c r="D132" i="87"/>
  <c r="D130" i="87"/>
  <c r="C131" i="87"/>
  <c r="C132" i="87"/>
  <c r="C130" i="87"/>
  <c r="B131" i="87"/>
  <c r="B132" i="87"/>
  <c r="B130" i="87"/>
  <c r="A131" i="87"/>
  <c r="A132" i="87"/>
  <c r="A130" i="87"/>
  <c r="I120" i="87"/>
  <c r="I121" i="87"/>
  <c r="I119" i="87"/>
  <c r="I109" i="87"/>
  <c r="I110" i="87"/>
  <c r="I111" i="87"/>
  <c r="I112" i="87"/>
  <c r="I113" i="87"/>
  <c r="I114" i="87"/>
  <c r="I115" i="87"/>
  <c r="I116" i="87"/>
  <c r="I117" i="87"/>
  <c r="I108" i="87"/>
  <c r="D109" i="87"/>
  <c r="D110" i="87"/>
  <c r="D111" i="87"/>
  <c r="D112" i="87"/>
  <c r="D113" i="87"/>
  <c r="D114" i="87"/>
  <c r="D115" i="87"/>
  <c r="D116" i="87"/>
  <c r="D117" i="87"/>
  <c r="D118" i="87"/>
  <c r="D119" i="87"/>
  <c r="D120" i="87"/>
  <c r="D121" i="87"/>
  <c r="D122" i="87"/>
  <c r="D123" i="87"/>
  <c r="D124" i="87"/>
  <c r="D108" i="87"/>
  <c r="C109" i="87"/>
  <c r="C110" i="87"/>
  <c r="C111" i="87"/>
  <c r="C112" i="87"/>
  <c r="C113" i="87"/>
  <c r="C114" i="87"/>
  <c r="C115" i="87"/>
  <c r="C116" i="87"/>
  <c r="C117" i="87"/>
  <c r="C118" i="87"/>
  <c r="C119" i="87"/>
  <c r="C120" i="87"/>
  <c r="C121" i="87"/>
  <c r="C122" i="87"/>
  <c r="C123" i="87"/>
  <c r="C124" i="87"/>
  <c r="C108" i="87"/>
  <c r="B109" i="87"/>
  <c r="B110" i="87"/>
  <c r="B111" i="87"/>
  <c r="B112" i="87"/>
  <c r="B113" i="87"/>
  <c r="B114" i="87"/>
  <c r="B115" i="87"/>
  <c r="B116" i="87"/>
  <c r="B117" i="87"/>
  <c r="B118" i="87"/>
  <c r="B119" i="87"/>
  <c r="B120" i="87"/>
  <c r="B121" i="87"/>
  <c r="B122" i="87"/>
  <c r="B123" i="87"/>
  <c r="B124" i="87"/>
  <c r="B108" i="87"/>
  <c r="A124" i="87"/>
  <c r="A123" i="87"/>
  <c r="A108" i="87"/>
  <c r="A109" i="87"/>
  <c r="A110" i="87"/>
  <c r="A111" i="87"/>
  <c r="A112" i="87"/>
  <c r="A113" i="87"/>
  <c r="A114" i="87"/>
  <c r="A115" i="87"/>
  <c r="A116" i="87"/>
  <c r="A117" i="87"/>
  <c r="A118" i="87"/>
  <c r="A119" i="87"/>
  <c r="A120" i="87"/>
  <c r="A121" i="87"/>
  <c r="A122" i="87"/>
  <c r="A107" i="87"/>
  <c r="A106" i="87"/>
  <c r="A12" i="87" s="1"/>
  <c r="K68" i="92"/>
  <c r="M68" i="92" s="1"/>
  <c r="K66" i="92"/>
  <c r="I64" i="92"/>
  <c r="I63" i="92"/>
  <c r="I62" i="92"/>
  <c r="I61" i="92"/>
  <c r="I60" i="92"/>
  <c r="I59" i="92"/>
  <c r="E59" i="92"/>
  <c r="I58" i="92"/>
  <c r="H58" i="92"/>
  <c r="I57" i="92"/>
  <c r="I56" i="92"/>
  <c r="I55" i="92"/>
  <c r="G54" i="92"/>
  <c r="F54" i="92"/>
  <c r="F61" i="92" s="1"/>
  <c r="H61" i="92" s="1"/>
  <c r="K61" i="92" s="1"/>
  <c r="M61" i="92" s="1"/>
  <c r="E54" i="92"/>
  <c r="F56" i="92" s="1"/>
  <c r="H56" i="92" s="1"/>
  <c r="K56" i="92" s="1"/>
  <c r="M56" i="92" s="1"/>
  <c r="I92" i="87"/>
  <c r="I93" i="87"/>
  <c r="I94" i="87"/>
  <c r="I95" i="87"/>
  <c r="I96" i="87"/>
  <c r="I97" i="87"/>
  <c r="I98" i="87"/>
  <c r="I99" i="87"/>
  <c r="I91" i="87"/>
  <c r="D92" i="87"/>
  <c r="D93" i="87"/>
  <c r="D94" i="87"/>
  <c r="D95" i="87"/>
  <c r="D96" i="87"/>
  <c r="D97" i="87"/>
  <c r="D98" i="87"/>
  <c r="D99" i="87"/>
  <c r="D100" i="87"/>
  <c r="D101" i="87"/>
  <c r="D91" i="87"/>
  <c r="B92" i="87"/>
  <c r="B93" i="87"/>
  <c r="B94" i="87"/>
  <c r="B95" i="87"/>
  <c r="B96" i="87"/>
  <c r="B97" i="87"/>
  <c r="B98" i="87"/>
  <c r="B99" i="87"/>
  <c r="B100" i="87"/>
  <c r="B101" i="87"/>
  <c r="B91" i="87"/>
  <c r="A92" i="87"/>
  <c r="A93" i="87"/>
  <c r="A94" i="87"/>
  <c r="A95" i="87"/>
  <c r="A96" i="87"/>
  <c r="A97" i="87"/>
  <c r="A98" i="87"/>
  <c r="A99" i="87"/>
  <c r="A100" i="87"/>
  <c r="A101" i="87"/>
  <c r="A91" i="87"/>
  <c r="A89" i="87"/>
  <c r="K50" i="92"/>
  <c r="M50" i="92" s="1"/>
  <c r="C99" i="87" s="1"/>
  <c r="I49" i="92"/>
  <c r="K49" i="92" s="1"/>
  <c r="M49" i="92" s="1"/>
  <c r="C98" i="87" s="1"/>
  <c r="I48" i="92"/>
  <c r="I47" i="92"/>
  <c r="I46" i="92"/>
  <c r="I45" i="92"/>
  <c r="I44" i="92"/>
  <c r="I43" i="92"/>
  <c r="G41" i="92"/>
  <c r="F41" i="92"/>
  <c r="H43" i="92" s="1"/>
  <c r="K43" i="92" s="1"/>
  <c r="M43" i="92" s="1"/>
  <c r="C92" i="87" s="1"/>
  <c r="E41" i="92"/>
  <c r="E46" i="92" s="1"/>
  <c r="F135" i="87" l="1"/>
  <c r="J14" i="87"/>
  <c r="F14" i="87" s="1"/>
  <c r="F144" i="87"/>
  <c r="J132" i="87"/>
  <c r="F59" i="92"/>
  <c r="H59" i="92" s="1"/>
  <c r="K59" i="92" s="1"/>
  <c r="M59" i="92" s="1"/>
  <c r="B54" i="92"/>
  <c r="H67" i="92"/>
  <c r="K67" i="92" s="1"/>
  <c r="F64" i="92"/>
  <c r="H64" i="92" s="1"/>
  <c r="K64" i="92" s="1"/>
  <c r="M64" i="92" s="1"/>
  <c r="K58" i="92"/>
  <c r="M58" i="92" s="1"/>
  <c r="F57" i="92"/>
  <c r="H57" i="92" s="1"/>
  <c r="K57" i="92" s="1"/>
  <c r="M57" i="92" s="1"/>
  <c r="F62" i="92"/>
  <c r="H62" i="92" s="1"/>
  <c r="K62" i="92" s="1"/>
  <c r="M62" i="92" s="1"/>
  <c r="F63" i="92"/>
  <c r="H63" i="92" s="1"/>
  <c r="K63" i="92" s="1"/>
  <c r="M63" i="92" s="1"/>
  <c r="F55" i="92"/>
  <c r="H55" i="92" s="1"/>
  <c r="K55" i="92" s="1"/>
  <c r="F60" i="92"/>
  <c r="H60" i="92" s="1"/>
  <c r="K60" i="92" s="1"/>
  <c r="M60" i="92" s="1"/>
  <c r="F46" i="92"/>
  <c r="H46" i="92"/>
  <c r="K46" i="92" s="1"/>
  <c r="M46" i="92" s="1"/>
  <c r="C95" i="87" s="1"/>
  <c r="H44" i="92"/>
  <c r="K44" i="92" s="1"/>
  <c r="M44" i="92" s="1"/>
  <c r="C93" i="87" s="1"/>
  <c r="B41" i="92"/>
  <c r="A90" i="87" s="1"/>
  <c r="E47" i="92"/>
  <c r="H45" i="92"/>
  <c r="K45" i="92" s="1"/>
  <c r="M45" i="92" s="1"/>
  <c r="C94" i="87" s="1"/>
  <c r="F47" i="92"/>
  <c r="H42" i="92"/>
  <c r="K42" i="92" s="1"/>
  <c r="H48" i="92"/>
  <c r="K48" i="92" s="1"/>
  <c r="M48" i="92" s="1"/>
  <c r="C97" i="87" s="1"/>
  <c r="F132" i="87" l="1"/>
  <c r="I70" i="92"/>
  <c r="K70" i="92" s="1"/>
  <c r="I65" i="92"/>
  <c r="M55" i="92"/>
  <c r="M42" i="92"/>
  <c r="C91" i="87" s="1"/>
  <c r="H47" i="92"/>
  <c r="K47" i="92" s="1"/>
  <c r="M47" i="92" s="1"/>
  <c r="C96" i="87" s="1"/>
  <c r="I71" i="92" l="1"/>
  <c r="K71" i="92" s="1"/>
  <c r="M71" i="92" s="1"/>
  <c r="K65" i="92"/>
  <c r="M65" i="92" s="1"/>
  <c r="H69" i="92"/>
  <c r="K69" i="92" s="1"/>
  <c r="M69" i="92" s="1"/>
  <c r="M70" i="92"/>
  <c r="I51" i="92"/>
  <c r="K51" i="92" s="1"/>
  <c r="H52" i="92" l="1"/>
  <c r="K52" i="92" s="1"/>
  <c r="M52" i="92" s="1"/>
  <c r="C101" i="87" s="1"/>
  <c r="M51" i="92"/>
  <c r="C100" i="87" s="1"/>
  <c r="C58" i="87" l="1"/>
  <c r="I59" i="87"/>
  <c r="I58" i="87"/>
  <c r="C60" i="87"/>
  <c r="C59" i="87"/>
  <c r="C62" i="87" l="1"/>
  <c r="I53" i="87" l="1"/>
  <c r="C53" i="87"/>
  <c r="J53" i="87" s="1"/>
  <c r="F53" i="87" s="1"/>
  <c r="C52" i="87"/>
  <c r="J52" i="87" s="1"/>
  <c r="C54" i="87" l="1"/>
  <c r="C55" i="87" s="1"/>
  <c r="F52" i="87"/>
  <c r="K48" i="87" l="1"/>
  <c r="K46" i="87"/>
  <c r="I48" i="87"/>
  <c r="I46" i="87"/>
  <c r="D47" i="87"/>
  <c r="D48" i="87"/>
  <c r="D46" i="87"/>
  <c r="C47" i="87"/>
  <c r="C48" i="87"/>
  <c r="C46" i="87"/>
  <c r="B47" i="87"/>
  <c r="B48" i="87"/>
  <c r="B46" i="87"/>
  <c r="A46" i="87"/>
  <c r="A47" i="87"/>
  <c r="A48" i="87"/>
  <c r="A45" i="87"/>
  <c r="C61" i="87"/>
  <c r="I36" i="87"/>
  <c r="I37" i="87"/>
  <c r="I35" i="87"/>
  <c r="I26" i="87"/>
  <c r="I27" i="87"/>
  <c r="I28" i="87"/>
  <c r="I29" i="87"/>
  <c r="I30" i="87"/>
  <c r="I31" i="87"/>
  <c r="I32" i="87"/>
  <c r="I33" i="87"/>
  <c r="I34" i="87"/>
  <c r="I25" i="87"/>
  <c r="D26" i="87"/>
  <c r="D27" i="87"/>
  <c r="D28" i="87"/>
  <c r="D29" i="87"/>
  <c r="D30" i="87"/>
  <c r="D31" i="87"/>
  <c r="D32" i="87"/>
  <c r="D33" i="87"/>
  <c r="D34" i="87"/>
  <c r="D35" i="87"/>
  <c r="D36" i="87"/>
  <c r="D37" i="87"/>
  <c r="D38" i="87"/>
  <c r="D39" i="87"/>
  <c r="D25" i="87"/>
  <c r="C35" i="87"/>
  <c r="C36" i="87"/>
  <c r="B26" i="87"/>
  <c r="B27" i="87"/>
  <c r="B28" i="87"/>
  <c r="B29" i="87"/>
  <c r="B30" i="87"/>
  <c r="B31" i="87"/>
  <c r="B32" i="87"/>
  <c r="B33" i="87"/>
  <c r="B34" i="87"/>
  <c r="B35" i="87"/>
  <c r="B36" i="87"/>
  <c r="B37" i="87"/>
  <c r="B38" i="87"/>
  <c r="B39" i="87"/>
  <c r="B25" i="87"/>
  <c r="A26" i="87"/>
  <c r="A27" i="87"/>
  <c r="A28" i="87"/>
  <c r="A29" i="87"/>
  <c r="A30" i="87"/>
  <c r="A31" i="87"/>
  <c r="A32" i="87"/>
  <c r="A33" i="87"/>
  <c r="A34" i="87"/>
  <c r="A35" i="87"/>
  <c r="A36" i="87"/>
  <c r="A37" i="87"/>
  <c r="A38" i="87"/>
  <c r="A39" i="87"/>
  <c r="J46" i="87" l="1"/>
  <c r="J58" i="87"/>
  <c r="L48" i="87"/>
  <c r="J48" i="87"/>
  <c r="F48" i="87" s="1"/>
  <c r="J35" i="87"/>
  <c r="J36" i="87"/>
  <c r="F46" i="87"/>
  <c r="J59" i="87"/>
  <c r="J60" i="87"/>
  <c r="F58" i="87"/>
  <c r="A25" i="87"/>
  <c r="A23" i="87"/>
  <c r="K18" i="92"/>
  <c r="M18" i="92" s="1"/>
  <c r="C37" i="87" s="1"/>
  <c r="H37" i="87" s="1"/>
  <c r="K16" i="92"/>
  <c r="I15" i="92"/>
  <c r="I14" i="92"/>
  <c r="I13" i="92"/>
  <c r="I12" i="92"/>
  <c r="I11" i="92"/>
  <c r="I10" i="92"/>
  <c r="I9" i="92"/>
  <c r="H9" i="92"/>
  <c r="K9" i="92" s="1"/>
  <c r="M9" i="92" s="1"/>
  <c r="C28" i="87" s="1"/>
  <c r="I8" i="92"/>
  <c r="I7" i="92"/>
  <c r="I6" i="92"/>
  <c r="G5" i="92"/>
  <c r="F5" i="92"/>
  <c r="F12" i="92" s="1"/>
  <c r="H12" i="92" s="1"/>
  <c r="E5" i="92"/>
  <c r="F13" i="92" s="1"/>
  <c r="H13" i="92" s="1"/>
  <c r="J37" i="87" l="1"/>
  <c r="F37" i="87" s="1"/>
  <c r="K13" i="92"/>
  <c r="M13" i="92" s="1"/>
  <c r="C32" i="87" s="1"/>
  <c r="K12" i="92"/>
  <c r="M12" i="92" s="1"/>
  <c r="C31" i="87" s="1"/>
  <c r="E10" i="92"/>
  <c r="F10" i="92"/>
  <c r="B5" i="92"/>
  <c r="A24" i="87" s="1"/>
  <c r="F15" i="92"/>
  <c r="H15" i="92" s="1"/>
  <c r="K15" i="92" s="1"/>
  <c r="M15" i="92" s="1"/>
  <c r="C34" i="87" s="1"/>
  <c r="F60" i="87"/>
  <c r="F59" i="87"/>
  <c r="H17" i="92"/>
  <c r="K17" i="92" s="1"/>
  <c r="F8" i="92"/>
  <c r="H8" i="92" s="1"/>
  <c r="K8" i="92" s="1"/>
  <c r="M8" i="92" s="1"/>
  <c r="C27" i="87" s="1"/>
  <c r="F6" i="92"/>
  <c r="H6" i="92" s="1"/>
  <c r="K6" i="92" s="1"/>
  <c r="F11" i="92"/>
  <c r="H11" i="92" s="1"/>
  <c r="K11" i="92" s="1"/>
  <c r="M11" i="92" s="1"/>
  <c r="C30" i="87" s="1"/>
  <c r="F14" i="92"/>
  <c r="H14" i="92" s="1"/>
  <c r="K14" i="92" s="1"/>
  <c r="M14" i="92" s="1"/>
  <c r="C33" i="87" s="1"/>
  <c r="F7" i="92"/>
  <c r="H7" i="92" s="1"/>
  <c r="K7" i="92" s="1"/>
  <c r="M7" i="92" s="1"/>
  <c r="C26" i="87" s="1"/>
  <c r="H10" i="92" l="1"/>
  <c r="K10" i="92" s="1"/>
  <c r="M10" i="92" s="1"/>
  <c r="C29" i="87" s="1"/>
  <c r="M6" i="92"/>
  <c r="C25" i="87" s="1"/>
  <c r="I20" i="92"/>
  <c r="K20" i="92" s="1"/>
  <c r="H19" i="92" l="1"/>
  <c r="K19" i="92" s="1"/>
  <c r="M19" i="92" s="1"/>
  <c r="C38" i="87" s="1"/>
  <c r="M20" i="92"/>
  <c r="C39" i="87" s="1"/>
  <c r="D16" i="44" l="1"/>
  <c r="A11" i="87" l="1"/>
  <c r="D70" i="87" l="1"/>
  <c r="D71" i="87"/>
  <c r="D72" i="87"/>
  <c r="D73" i="87"/>
  <c r="D74" i="87"/>
  <c r="D75" i="87"/>
  <c r="D76" i="87"/>
  <c r="D77" i="87"/>
  <c r="D78" i="87"/>
  <c r="D79" i="87"/>
  <c r="D80" i="87"/>
  <c r="D81" i="87"/>
  <c r="D82" i="87"/>
  <c r="D83" i="87"/>
  <c r="D84" i="87"/>
  <c r="D85" i="87"/>
  <c r="D69" i="87"/>
  <c r="C80" i="87"/>
  <c r="C81" i="87"/>
  <c r="A67" i="87"/>
  <c r="A10" i="87" s="1"/>
  <c r="B70" i="87"/>
  <c r="B71" i="87"/>
  <c r="B72" i="87"/>
  <c r="B73" i="87"/>
  <c r="B74" i="87"/>
  <c r="B75" i="87"/>
  <c r="B76" i="87"/>
  <c r="B77" i="87"/>
  <c r="B78" i="87"/>
  <c r="B79" i="87"/>
  <c r="B80" i="87"/>
  <c r="B81" i="87"/>
  <c r="B82" i="87"/>
  <c r="B83" i="87"/>
  <c r="B84" i="87"/>
  <c r="B85" i="87"/>
  <c r="B69" i="87"/>
  <c r="A69" i="87"/>
  <c r="A70" i="87"/>
  <c r="A71" i="87"/>
  <c r="A72" i="87"/>
  <c r="A73" i="87"/>
  <c r="A74" i="87"/>
  <c r="A75" i="87"/>
  <c r="A76" i="87"/>
  <c r="A77" i="87"/>
  <c r="A78" i="87"/>
  <c r="A79" i="87"/>
  <c r="A80" i="87"/>
  <c r="A81" i="87"/>
  <c r="A82" i="87"/>
  <c r="A83" i="87"/>
  <c r="A84" i="87"/>
  <c r="A85" i="87"/>
  <c r="D15" i="44" l="1"/>
  <c r="D14" i="44"/>
  <c r="C18" i="44" l="1"/>
  <c r="C17" i="44" l="1"/>
  <c r="C16" i="44"/>
  <c r="C15" i="44" l="1"/>
  <c r="C14" i="44" l="1"/>
  <c r="K36" i="92" l="1"/>
  <c r="M36" i="92" s="1"/>
  <c r="C82" i="87" s="1"/>
  <c r="K34" i="92"/>
  <c r="I32" i="92"/>
  <c r="I31" i="92"/>
  <c r="I30" i="92"/>
  <c r="I29" i="92"/>
  <c r="I28" i="92"/>
  <c r="I27" i="92"/>
  <c r="I26" i="92"/>
  <c r="H26" i="92"/>
  <c r="I25" i="92"/>
  <c r="I24" i="92"/>
  <c r="I23" i="92"/>
  <c r="G22" i="92"/>
  <c r="F22" i="92"/>
  <c r="F29" i="92" s="1"/>
  <c r="H29" i="92" s="1"/>
  <c r="E22" i="92"/>
  <c r="F25" i="92" s="1"/>
  <c r="H25" i="92" s="1"/>
  <c r="K29" i="92" l="1"/>
  <c r="M29" i="92" s="1"/>
  <c r="C75" i="87" s="1"/>
  <c r="F27" i="92"/>
  <c r="E27" i="92"/>
  <c r="K25" i="92"/>
  <c r="M25" i="92" s="1"/>
  <c r="C71" i="87" s="1"/>
  <c r="B22" i="92"/>
  <c r="A68" i="87" s="1"/>
  <c r="H35" i="92"/>
  <c r="K35" i="92" s="1"/>
  <c r="K26" i="92"/>
  <c r="M26" i="92" s="1"/>
  <c r="C72" i="87" s="1"/>
  <c r="F30" i="92"/>
  <c r="H30" i="92" s="1"/>
  <c r="K30" i="92" s="1"/>
  <c r="M30" i="92" s="1"/>
  <c r="C76" i="87" s="1"/>
  <c r="F31" i="92"/>
  <c r="H31" i="92" s="1"/>
  <c r="K31" i="92" s="1"/>
  <c r="M31" i="92" s="1"/>
  <c r="C77" i="87" s="1"/>
  <c r="F32" i="92"/>
  <c r="H32" i="92" s="1"/>
  <c r="K32" i="92" s="1"/>
  <c r="M32" i="92" s="1"/>
  <c r="C78" i="87" s="1"/>
  <c r="F23" i="92"/>
  <c r="H23" i="92" s="1"/>
  <c r="K23" i="92" s="1"/>
  <c r="F28" i="92"/>
  <c r="H28" i="92" s="1"/>
  <c r="K28" i="92" s="1"/>
  <c r="M28" i="92" s="1"/>
  <c r="C74" i="87" s="1"/>
  <c r="F24" i="92"/>
  <c r="H24" i="92" s="1"/>
  <c r="K24" i="92" s="1"/>
  <c r="M24" i="92" s="1"/>
  <c r="C70" i="87" s="1"/>
  <c r="D12" i="44" l="1"/>
  <c r="D13" i="44"/>
  <c r="H27" i="92"/>
  <c r="K27" i="92" s="1"/>
  <c r="M27" i="92" s="1"/>
  <c r="C73" i="87" s="1"/>
  <c r="M23" i="92"/>
  <c r="C69" i="87" s="1"/>
  <c r="I38" i="92" l="1"/>
  <c r="K38" i="92" s="1"/>
  <c r="M38" i="92" s="1"/>
  <c r="C84" i="87" s="1"/>
  <c r="I33" i="92"/>
  <c r="I39" i="92" s="1"/>
  <c r="K39" i="92" s="1"/>
  <c r="M39" i="92" s="1"/>
  <c r="C85" i="87" s="1"/>
  <c r="H37" i="92" l="1"/>
  <c r="K37" i="92" s="1"/>
  <c r="M37" i="92" s="1"/>
  <c r="C83" i="87" s="1"/>
  <c r="K33" i="92"/>
  <c r="M33" i="92" s="1"/>
  <c r="C79" i="87" s="1"/>
  <c r="J79" i="87" s="1"/>
  <c r="F79" i="87" s="1"/>
  <c r="H27" i="91" l="1"/>
  <c r="H28" i="91"/>
  <c r="H19" i="91"/>
  <c r="H18" i="91"/>
  <c r="H17" i="91"/>
  <c r="H16" i="91"/>
  <c r="H8" i="91"/>
  <c r="H7" i="91"/>
  <c r="H5" i="91"/>
  <c r="H6" i="91"/>
  <c r="C13" i="44" l="1"/>
  <c r="D10" i="44" l="1"/>
  <c r="C12" i="44" l="1"/>
  <c r="C11" i="44"/>
  <c r="A6" i="87" l="1"/>
  <c r="I35" i="91" l="1"/>
  <c r="G35" i="91" s="1"/>
  <c r="K33" i="91"/>
  <c r="K31" i="91"/>
  <c r="G31" i="91" l="1"/>
  <c r="G33" i="91"/>
  <c r="I19" i="91" l="1"/>
  <c r="I18" i="91"/>
  <c r="I17" i="91"/>
  <c r="I16" i="91"/>
  <c r="I8" i="91"/>
  <c r="I7" i="91"/>
  <c r="I6" i="91"/>
  <c r="I5" i="91"/>
  <c r="M21" i="91"/>
  <c r="I21" i="91"/>
  <c r="K20" i="91"/>
  <c r="I20" i="91"/>
  <c r="M19" i="91"/>
  <c r="K19" i="91"/>
  <c r="M18" i="91"/>
  <c r="K18" i="91"/>
  <c r="M17" i="91"/>
  <c r="K17" i="91"/>
  <c r="M16" i="91"/>
  <c r="K16" i="91"/>
  <c r="M10" i="91"/>
  <c r="I10" i="91"/>
  <c r="K9" i="91"/>
  <c r="I9" i="91"/>
  <c r="M8" i="91"/>
  <c r="K8" i="91"/>
  <c r="M7" i="91"/>
  <c r="K7" i="91"/>
  <c r="M6" i="91"/>
  <c r="K6" i="91"/>
  <c r="M5" i="91"/>
  <c r="K5" i="91"/>
  <c r="G6" i="91" l="1"/>
  <c r="G7" i="91"/>
  <c r="G8" i="91"/>
  <c r="G16" i="91"/>
  <c r="G17" i="91"/>
  <c r="G18" i="91"/>
  <c r="G19" i="91"/>
  <c r="I4" i="91"/>
  <c r="G5" i="91"/>
  <c r="I15" i="91"/>
  <c r="G123" i="87" l="1"/>
  <c r="H123" i="87" s="1"/>
  <c r="G100" i="87"/>
  <c r="H100" i="87" s="1"/>
  <c r="G62" i="87"/>
  <c r="H62" i="87" s="1"/>
  <c r="G54" i="87"/>
  <c r="H54" i="87" s="1"/>
  <c r="G39" i="87"/>
  <c r="H39" i="87" s="1"/>
  <c r="G84" i="87"/>
  <c r="H84" i="87" s="1"/>
  <c r="H34" i="87"/>
  <c r="H32" i="91"/>
  <c r="J21" i="91"/>
  <c r="K21" i="91" s="1"/>
  <c r="L20" i="91"/>
  <c r="M20" i="91" s="1"/>
  <c r="H13" i="91"/>
  <c r="I13" i="91" s="1"/>
  <c r="L9" i="91"/>
  <c r="M9" i="91" s="1"/>
  <c r="J10" i="91"/>
  <c r="K10" i="91" s="1"/>
  <c r="G131" i="87" l="1"/>
  <c r="H131" i="87" s="1"/>
  <c r="G47" i="87"/>
  <c r="H47" i="87" s="1"/>
  <c r="I32" i="91"/>
  <c r="H34" i="91"/>
  <c r="I12" i="91"/>
  <c r="G124" i="87" s="1"/>
  <c r="H124" i="87" s="1"/>
  <c r="G10" i="91"/>
  <c r="K4" i="91"/>
  <c r="G20" i="91"/>
  <c r="M15" i="91"/>
  <c r="M4" i="91"/>
  <c r="G9" i="91"/>
  <c r="K15" i="91"/>
  <c r="G21" i="91"/>
  <c r="H49" i="87" l="1"/>
  <c r="I123" i="87"/>
  <c r="J123" i="87" s="1"/>
  <c r="I100" i="87"/>
  <c r="I62" i="87"/>
  <c r="J62" i="87" s="1"/>
  <c r="I54" i="87"/>
  <c r="J54" i="87" s="1"/>
  <c r="I39" i="87"/>
  <c r="J39" i="87" s="1"/>
  <c r="K123" i="87"/>
  <c r="L123" i="87" s="1"/>
  <c r="K100" i="87"/>
  <c r="L100" i="87" s="1"/>
  <c r="L103" i="87" s="1"/>
  <c r="K62" i="87"/>
  <c r="L62" i="87" s="1"/>
  <c r="L63" i="87" s="1"/>
  <c r="K64" i="87" s="1"/>
  <c r="L64" i="87" s="1"/>
  <c r="K54" i="87"/>
  <c r="L54" i="87" s="1"/>
  <c r="L56" i="87" s="1"/>
  <c r="K39" i="87"/>
  <c r="L39" i="87" s="1"/>
  <c r="L40" i="87" s="1"/>
  <c r="H133" i="87"/>
  <c r="I84" i="87"/>
  <c r="J84" i="87" s="1"/>
  <c r="K84" i="87"/>
  <c r="L84" i="87" s="1"/>
  <c r="G85" i="87"/>
  <c r="H85" i="87" s="1"/>
  <c r="L13" i="91"/>
  <c r="M13" i="91" s="1"/>
  <c r="M12" i="91" s="1"/>
  <c r="K124" i="87" s="1"/>
  <c r="L124" i="87" s="1"/>
  <c r="L32" i="91"/>
  <c r="I34" i="91"/>
  <c r="I30" i="91" s="1"/>
  <c r="J32" i="91"/>
  <c r="G15" i="91"/>
  <c r="J13" i="91"/>
  <c r="K13" i="91" s="1"/>
  <c r="G4" i="91"/>
  <c r="F39" i="87" l="1"/>
  <c r="I131" i="87"/>
  <c r="J131" i="87" s="1"/>
  <c r="I47" i="87"/>
  <c r="J47" i="87" s="1"/>
  <c r="F54" i="87"/>
  <c r="G50" i="87"/>
  <c r="H50" i="87" s="1"/>
  <c r="K131" i="87"/>
  <c r="L131" i="87" s="1"/>
  <c r="L133" i="87" s="1"/>
  <c r="K47" i="87"/>
  <c r="L47" i="87" s="1"/>
  <c r="L49" i="87" s="1"/>
  <c r="K50" i="87" s="1"/>
  <c r="L50" i="87" s="1"/>
  <c r="F84" i="87"/>
  <c r="F123" i="87"/>
  <c r="L125" i="87"/>
  <c r="K126" i="87" s="1"/>
  <c r="L126" i="87" s="1"/>
  <c r="F62" i="87"/>
  <c r="K85" i="87"/>
  <c r="L85" i="87" s="1"/>
  <c r="L86" i="87" s="1"/>
  <c r="K32" i="91"/>
  <c r="J34" i="91"/>
  <c r="M32" i="91"/>
  <c r="L34" i="91"/>
  <c r="K12" i="91"/>
  <c r="I124" i="87" s="1"/>
  <c r="J124" i="87" s="1"/>
  <c r="F124" i="87" s="1"/>
  <c r="G13" i="91"/>
  <c r="J49" i="87" l="1"/>
  <c r="F47" i="87"/>
  <c r="J133" i="87"/>
  <c r="F131" i="87"/>
  <c r="I85" i="87"/>
  <c r="J85" i="87" s="1"/>
  <c r="G32" i="91"/>
  <c r="K34" i="91"/>
  <c r="K30" i="91" s="1"/>
  <c r="M34" i="91"/>
  <c r="M30" i="91" s="1"/>
  <c r="G12" i="91"/>
  <c r="N35" i="93"/>
  <c r="N36" i="93"/>
  <c r="N37" i="93"/>
  <c r="N38" i="93"/>
  <c r="N39" i="93"/>
  <c r="N34" i="93"/>
  <c r="N33" i="93"/>
  <c r="N32" i="93"/>
  <c r="N31" i="93"/>
  <c r="N30" i="93"/>
  <c r="N29" i="93"/>
  <c r="N28" i="93"/>
  <c r="N27" i="93"/>
  <c r="N26" i="93"/>
  <c r="N25" i="93"/>
  <c r="F133" i="87" l="1"/>
  <c r="I50" i="87"/>
  <c r="J50" i="87" s="1"/>
  <c r="F49" i="87"/>
  <c r="J110" i="87"/>
  <c r="F110" i="87" s="1"/>
  <c r="J93" i="87"/>
  <c r="F93" i="87" s="1"/>
  <c r="I71" i="87"/>
  <c r="J71" i="87" s="1"/>
  <c r="F71" i="87" s="1"/>
  <c r="J113" i="87"/>
  <c r="F113" i="87" s="1"/>
  <c r="J96" i="87"/>
  <c r="F96" i="87" s="1"/>
  <c r="I74" i="87"/>
  <c r="J74" i="87" s="1"/>
  <c r="F74" i="87" s="1"/>
  <c r="J97" i="87"/>
  <c r="F97" i="87" s="1"/>
  <c r="J114" i="87"/>
  <c r="F114" i="87" s="1"/>
  <c r="I75" i="87"/>
  <c r="J75" i="87" s="1"/>
  <c r="F75" i="87" s="1"/>
  <c r="I80" i="87"/>
  <c r="J80" i="87" s="1"/>
  <c r="F80" i="87" s="1"/>
  <c r="J111" i="87"/>
  <c r="F111" i="87" s="1"/>
  <c r="J94" i="87"/>
  <c r="F94" i="87" s="1"/>
  <c r="I72" i="87"/>
  <c r="J72" i="87" s="1"/>
  <c r="F72" i="87" s="1"/>
  <c r="J92" i="87"/>
  <c r="F92" i="87" s="1"/>
  <c r="J109" i="87"/>
  <c r="F109" i="87" s="1"/>
  <c r="I70" i="87"/>
  <c r="J70" i="87" s="1"/>
  <c r="F70" i="87" s="1"/>
  <c r="J112" i="87"/>
  <c r="F112" i="87" s="1"/>
  <c r="J95" i="87"/>
  <c r="F95" i="87" s="1"/>
  <c r="I73" i="87"/>
  <c r="J73" i="87" s="1"/>
  <c r="F73" i="87" s="1"/>
  <c r="J98" i="87"/>
  <c r="F98" i="87" s="1"/>
  <c r="J115" i="87"/>
  <c r="F115" i="87" s="1"/>
  <c r="I76" i="87"/>
  <c r="J76" i="87" s="1"/>
  <c r="F76" i="87" s="1"/>
  <c r="J99" i="87"/>
  <c r="F99" i="87" s="1"/>
  <c r="J116" i="87"/>
  <c r="F116" i="87" s="1"/>
  <c r="I77" i="87"/>
  <c r="J77" i="87" s="1"/>
  <c r="F77" i="87" s="1"/>
  <c r="J117" i="87"/>
  <c r="F117" i="87" s="1"/>
  <c r="J100" i="87"/>
  <c r="F100" i="87" s="1"/>
  <c r="I78" i="87"/>
  <c r="J78" i="87" s="1"/>
  <c r="F78" i="87" s="1"/>
  <c r="J120" i="87"/>
  <c r="F120" i="87" s="1"/>
  <c r="J119" i="87"/>
  <c r="F119" i="87" s="1"/>
  <c r="I82" i="87"/>
  <c r="J82" i="87" s="1"/>
  <c r="F82" i="87" s="1"/>
  <c r="J108" i="87"/>
  <c r="J91" i="87"/>
  <c r="I69" i="87"/>
  <c r="J69" i="87" s="1"/>
  <c r="F69" i="87" s="1"/>
  <c r="J118" i="87"/>
  <c r="F118" i="87" s="1"/>
  <c r="I81" i="87"/>
  <c r="J81" i="87" s="1"/>
  <c r="F81" i="87" s="1"/>
  <c r="F85" i="87"/>
  <c r="L20" i="87"/>
  <c r="J34" i="87"/>
  <c r="F34" i="87" s="1"/>
  <c r="G30" i="91"/>
  <c r="G34" i="91"/>
  <c r="F50" i="87" l="1"/>
  <c r="F108" i="87"/>
  <c r="F91" i="87"/>
  <c r="C10" i="44"/>
  <c r="N20" i="93" l="1"/>
  <c r="N16" i="93"/>
  <c r="N17" i="93"/>
  <c r="N18" i="93"/>
  <c r="N19" i="93"/>
  <c r="N21" i="93"/>
  <c r="N22" i="93"/>
  <c r="N23" i="93"/>
  <c r="N24" i="93"/>
  <c r="N15" i="93"/>
  <c r="N14" i="93"/>
  <c r="N13" i="93"/>
  <c r="N12" i="93"/>
  <c r="N11" i="93"/>
  <c r="N10" i="93"/>
  <c r="N9" i="93"/>
  <c r="N8" i="93"/>
  <c r="N7" i="93"/>
  <c r="N6" i="93"/>
  <c r="N5" i="93"/>
  <c r="J28" i="87" l="1"/>
  <c r="J33" i="87"/>
  <c r="J32" i="87"/>
  <c r="J27" i="87" l="1"/>
  <c r="F32" i="87"/>
  <c r="J31" i="87"/>
  <c r="F33" i="87"/>
  <c r="J26" i="87"/>
  <c r="J30" i="87"/>
  <c r="J25" i="87"/>
  <c r="J29" i="87"/>
  <c r="F29" i="87" l="1"/>
  <c r="F26" i="87"/>
  <c r="F31" i="87"/>
  <c r="F27" i="87"/>
  <c r="F28" i="87"/>
  <c r="F30" i="87"/>
  <c r="F25" i="87"/>
  <c r="M26" i="91" l="1"/>
  <c r="I26" i="91"/>
  <c r="I27" i="91"/>
  <c r="K27" i="91"/>
  <c r="M27" i="91"/>
  <c r="G27" i="91" l="1"/>
  <c r="M28" i="91" l="1"/>
  <c r="M25" i="91"/>
  <c r="M24" i="91"/>
  <c r="K25" i="91"/>
  <c r="K24" i="91"/>
  <c r="I28" i="91"/>
  <c r="I25" i="91"/>
  <c r="I24" i="91"/>
  <c r="K26" i="91" l="1"/>
  <c r="G26" i="91" s="1"/>
  <c r="G25" i="91"/>
  <c r="I23" i="91"/>
  <c r="M23" i="91"/>
  <c r="J7" i="72"/>
  <c r="F15" i="64"/>
  <c r="G122" i="87" l="1"/>
  <c r="H122" i="87" s="1"/>
  <c r="G101" i="87"/>
  <c r="H101" i="87" s="1"/>
  <c r="G61" i="87"/>
  <c r="H61" i="87" s="1"/>
  <c r="G55" i="87"/>
  <c r="H55" i="87" s="1"/>
  <c r="G38" i="87"/>
  <c r="H38" i="87" s="1"/>
  <c r="G83" i="87"/>
  <c r="H83" i="87" s="1"/>
  <c r="H35" i="87"/>
  <c r="J28" i="91"/>
  <c r="K28" i="91" s="1"/>
  <c r="H56" i="87" l="1"/>
  <c r="H63" i="87"/>
  <c r="H125" i="87"/>
  <c r="G126" i="87" s="1"/>
  <c r="H126" i="87" s="1"/>
  <c r="H103" i="87"/>
  <c r="G36" i="87"/>
  <c r="H36" i="87" s="1"/>
  <c r="H40" i="87" s="1"/>
  <c r="H86" i="87"/>
  <c r="G28" i="91"/>
  <c r="K23" i="91"/>
  <c r="I101" i="87" l="1"/>
  <c r="J101" i="87" s="1"/>
  <c r="F101" i="87" s="1"/>
  <c r="I122" i="87"/>
  <c r="J122" i="87" s="1"/>
  <c r="F122" i="87" s="1"/>
  <c r="I61" i="87"/>
  <c r="J61" i="87" s="1"/>
  <c r="I55" i="87"/>
  <c r="J55" i="87" s="1"/>
  <c r="I38" i="87"/>
  <c r="J38" i="87" s="1"/>
  <c r="G64" i="87"/>
  <c r="H64" i="87" s="1"/>
  <c r="J121" i="87"/>
  <c r="J125" i="87" s="1"/>
  <c r="I126" i="87" s="1"/>
  <c r="J126" i="87" s="1"/>
  <c r="I83" i="87"/>
  <c r="J83" i="87" s="1"/>
  <c r="G23" i="91"/>
  <c r="J56" i="87" l="1"/>
  <c r="F55" i="87"/>
  <c r="J40" i="87"/>
  <c r="F38" i="87"/>
  <c r="J63" i="87"/>
  <c r="F61" i="87"/>
  <c r="F126" i="87"/>
  <c r="J86" i="87"/>
  <c r="F83" i="87"/>
  <c r="J103" i="87"/>
  <c r="F121" i="87"/>
  <c r="H20" i="87"/>
  <c r="G11" i="72" s="1"/>
  <c r="I64" i="87" l="1"/>
  <c r="J64" i="87" s="1"/>
  <c r="F63" i="87"/>
  <c r="F40" i="87"/>
  <c r="F56" i="87"/>
  <c r="F103" i="87"/>
  <c r="F35" i="87"/>
  <c r="F86" i="87"/>
  <c r="F125" i="87"/>
  <c r="G12" i="72"/>
  <c r="G13" i="72" s="1"/>
  <c r="G17" i="72"/>
  <c r="G19" i="72" s="1"/>
  <c r="G22" i="72"/>
  <c r="G18" i="72"/>
  <c r="F64" i="87" l="1"/>
  <c r="F36" i="87"/>
  <c r="G16" i="72"/>
  <c r="G15" i="72"/>
  <c r="J20" i="87" l="1"/>
  <c r="G8" i="72" s="1"/>
  <c r="G10" i="72" s="1"/>
  <c r="G20" i="72" s="1"/>
  <c r="G23" i="72" l="1"/>
  <c r="G14" i="72" l="1"/>
  <c r="F20" i="87" l="1"/>
  <c r="B3" i="87" s="1"/>
  <c r="G21" i="72"/>
  <c r="G24" i="72" s="1"/>
  <c r="G25" i="72" l="1"/>
  <c r="G26" i="72"/>
  <c r="G27" i="72" l="1"/>
  <c r="G28" i="72" s="1"/>
  <c r="G29" i="72" l="1"/>
  <c r="G30" i="72" s="1"/>
  <c r="G31" i="72" s="1"/>
  <c r="G32" i="72" s="1"/>
  <c r="J14" i="64" l="1"/>
  <c r="D4" i="72"/>
  <c r="F14" i="64" l="1"/>
  <c r="J13" i="64"/>
  <c r="F13" i="64" s="1"/>
</calcChain>
</file>

<file path=xl/sharedStrings.xml><?xml version="1.0" encoding="utf-8"?>
<sst xmlns="http://schemas.openxmlformats.org/spreadsheetml/2006/main" count="916" uniqueCount="394">
  <si>
    <t>비  고</t>
    <phoneticPr fontId="8" type="noConversion"/>
  </si>
  <si>
    <t>일금:</t>
  </si>
  <si>
    <t>원</t>
  </si>
  <si>
    <t>계</t>
  </si>
  <si>
    <t>종      별</t>
  </si>
  <si>
    <t>재료 또는</t>
  </si>
  <si>
    <t>원수</t>
  </si>
  <si>
    <t>단위</t>
  </si>
  <si>
    <t>총      액</t>
  </si>
  <si>
    <t>노  무  비</t>
  </si>
  <si>
    <t>재  료  비</t>
  </si>
  <si>
    <t>경     비</t>
  </si>
  <si>
    <t>비 고</t>
  </si>
  <si>
    <t>단가</t>
  </si>
  <si>
    <t>금  액</t>
  </si>
  <si>
    <t>단  가</t>
  </si>
  <si>
    <t>금   액</t>
  </si>
  <si>
    <t>1. 사 업 개 요</t>
    <phoneticPr fontId="8" type="noConversion"/>
  </si>
  <si>
    <t>2. 시 설 규 모</t>
    <phoneticPr fontId="8" type="noConversion"/>
  </si>
  <si>
    <t>구   분</t>
    <phoneticPr fontId="8" type="noConversion"/>
  </si>
  <si>
    <t>설  계  내  용</t>
    <phoneticPr fontId="8" type="noConversion"/>
  </si>
  <si>
    <t>3. 단가 및 품셈적용</t>
    <phoneticPr fontId="8" type="noConversion"/>
  </si>
  <si>
    <t>기  계  설  계  개  요</t>
    <phoneticPr fontId="8" type="noConversion"/>
  </si>
  <si>
    <t xml:space="preserve">- 총  사  업  비 : </t>
    <phoneticPr fontId="8" type="noConversion"/>
  </si>
  <si>
    <t xml:space="preserve">① 순  공  사  비 : </t>
    <phoneticPr fontId="8" type="noConversion"/>
  </si>
  <si>
    <t xml:space="preserve">② 관 급 자 재 대 : </t>
    <phoneticPr fontId="8" type="noConversion"/>
  </si>
  <si>
    <t>ISO 9001  /  ISO 14001  인증</t>
    <phoneticPr fontId="8" type="noConversion"/>
  </si>
  <si>
    <t>년도</t>
    <phoneticPr fontId="8" type="noConversion"/>
  </si>
  <si>
    <t>공  사  비  명  세  서</t>
    <phoneticPr fontId="8" type="noConversion"/>
  </si>
  <si>
    <t>노 무 비 × 3.70%</t>
    <phoneticPr fontId="8" type="noConversion"/>
  </si>
  <si>
    <t>노 무 비 × 0.69%</t>
    <phoneticPr fontId="8" type="noConversion"/>
  </si>
  <si>
    <t>인</t>
  </si>
  <si>
    <t>식</t>
  </si>
  <si>
    <t>보통인부</t>
  </si>
  <si>
    <t>공사기간 1개월이상 모든공사</t>
    <phoneticPr fontId="8" type="noConversion"/>
  </si>
  <si>
    <t>공 사  원 가 계 산 서</t>
    <phoneticPr fontId="8" type="noConversion"/>
  </si>
  <si>
    <t>일 금 :</t>
    <phoneticPr fontId="8" type="noConversion"/>
  </si>
  <si>
    <t>원</t>
    <phoneticPr fontId="8" type="noConversion"/>
  </si>
  <si>
    <t xml:space="preserve">                                        공   종 
     구   분</t>
    <phoneticPr fontId="8" type="noConversion"/>
  </si>
  <si>
    <t>금 액</t>
    <phoneticPr fontId="8" type="noConversion"/>
  </si>
  <si>
    <t>대상액 및 요율</t>
    <phoneticPr fontId="88" type="noConversion"/>
  </si>
  <si>
    <t>주  요  자  재</t>
    <phoneticPr fontId="9" type="noConversion"/>
  </si>
  <si>
    <t>재</t>
  </si>
  <si>
    <t>직접 재료비</t>
  </si>
  <si>
    <t>료</t>
  </si>
  <si>
    <t>간접 재료비</t>
  </si>
  <si>
    <t>비</t>
  </si>
  <si>
    <t xml:space="preserve">  소  계</t>
  </si>
  <si>
    <t>순</t>
    <phoneticPr fontId="8" type="noConversion"/>
  </si>
  <si>
    <t>노</t>
  </si>
  <si>
    <t>직접 노무비</t>
  </si>
  <si>
    <t>무</t>
  </si>
  <si>
    <t>간접 노무비(</t>
  </si>
  <si>
    <t>)</t>
  </si>
  <si>
    <t>공</t>
    <phoneticPr fontId="8" type="noConversion"/>
  </si>
  <si>
    <t xml:space="preserve">  경  비</t>
  </si>
  <si>
    <t>산재보험료 (</t>
    <phoneticPr fontId="8" type="noConversion"/>
  </si>
  <si>
    <t>경</t>
  </si>
  <si>
    <t>고용보험료 (</t>
    <phoneticPr fontId="8" type="noConversion"/>
  </si>
  <si>
    <t>사</t>
  </si>
  <si>
    <t>건강보험료 (</t>
    <phoneticPr fontId="8" type="noConversion"/>
  </si>
  <si>
    <t>연금보험료 (</t>
    <phoneticPr fontId="8" type="noConversion"/>
  </si>
  <si>
    <t>노인장기요양보험료(</t>
    <phoneticPr fontId="8" type="noConversion"/>
  </si>
  <si>
    <t>공사기간 1개월이상 모든공사</t>
    <phoneticPr fontId="88" type="noConversion"/>
  </si>
  <si>
    <t>환경보존비 (</t>
    <phoneticPr fontId="8" type="noConversion"/>
  </si>
  <si>
    <t>기타</t>
    <phoneticPr fontId="88" type="noConversion"/>
  </si>
  <si>
    <t>퇴직부금비 (</t>
    <phoneticPr fontId="8" type="noConversion"/>
  </si>
  <si>
    <t>기타경비   (</t>
    <phoneticPr fontId="8" type="noConversion"/>
  </si>
  <si>
    <t xml:space="preserve">      계</t>
  </si>
  <si>
    <t>지급보증서발급수수료 (</t>
    <phoneticPr fontId="8" type="noConversion"/>
  </si>
  <si>
    <t>50억 미만</t>
  </si>
  <si>
    <t>일반관리비 (</t>
  </si>
  <si>
    <t>이      윤 (</t>
    <phoneticPr fontId="8" type="noConversion"/>
  </si>
  <si>
    <t>(노무비+경비+일반관리비) × 15.00%</t>
  </si>
  <si>
    <t>부가가치세 (</t>
  </si>
  <si>
    <t>합    계</t>
    <phoneticPr fontId="8" type="noConversion"/>
  </si>
  <si>
    <t>총     계</t>
    <phoneticPr fontId="8" type="noConversion"/>
  </si>
  <si>
    <t>재료 또는 치수</t>
    <phoneticPr fontId="88" type="noConversion"/>
  </si>
  <si>
    <t>용접공</t>
  </si>
  <si>
    <t>특별인부</t>
  </si>
  <si>
    <t>식</t>
    <phoneticPr fontId="88" type="noConversion"/>
  </si>
  <si>
    <t>50억미만(6개월이하)</t>
    <phoneticPr fontId="88" type="noConversion"/>
  </si>
  <si>
    <t>3억이상</t>
    <phoneticPr fontId="88" type="noConversion"/>
  </si>
  <si>
    <t>50억미만(토목공사 6개월이하)</t>
    <phoneticPr fontId="88" type="noConversion"/>
  </si>
  <si>
    <t>50억 미만(토목,조경)</t>
    <phoneticPr fontId="88" type="noConversion"/>
  </si>
  <si>
    <t>일  위 대  가  표</t>
    <phoneticPr fontId="8" type="noConversion"/>
  </si>
  <si>
    <t>kg</t>
  </si>
  <si>
    <t>도장공</t>
  </si>
  <si>
    <t>㎡</t>
  </si>
  <si>
    <t>대</t>
  </si>
  <si>
    <t>조</t>
    <phoneticPr fontId="88" type="noConversion"/>
  </si>
  <si>
    <t>도장비</t>
    <phoneticPr fontId="88" type="noConversion"/>
  </si>
  <si>
    <t>ton</t>
  </si>
  <si>
    <t>ton</t>
    <phoneticPr fontId="88" type="noConversion"/>
  </si>
  <si>
    <t>㎡</t>
    <phoneticPr fontId="88" type="noConversion"/>
  </si>
  <si>
    <t>ℓ</t>
  </si>
  <si>
    <t>철공</t>
  </si>
  <si>
    <t>비계공</t>
  </si>
  <si>
    <t>시너</t>
  </si>
  <si>
    <t>KSM 6060 1종</t>
  </si>
  <si>
    <t>호 표</t>
    <phoneticPr fontId="88" type="noConversion"/>
  </si>
  <si>
    <t>kg</t>
    <phoneticPr fontId="88" type="noConversion"/>
  </si>
  <si>
    <t>7등급 이하</t>
    <phoneticPr fontId="8" type="noConversion"/>
  </si>
  <si>
    <t>제01호표</t>
    <phoneticPr fontId="88" type="noConversion"/>
  </si>
  <si>
    <t>제02호표</t>
    <phoneticPr fontId="88" type="noConversion"/>
  </si>
  <si>
    <t>제03호표</t>
    <phoneticPr fontId="88" type="noConversion"/>
  </si>
  <si>
    <t>제04호표</t>
    <phoneticPr fontId="88" type="noConversion"/>
  </si>
  <si>
    <t>제01호표참조</t>
    <phoneticPr fontId="88" type="noConversion"/>
  </si>
  <si>
    <t>유성 페인트 칠</t>
  </si>
  <si>
    <t>붓칠 철재면 2회</t>
  </si>
  <si>
    <t>유성도료(에나멜)</t>
  </si>
  <si>
    <t>KSM 6020 2종 1급(백색)</t>
  </si>
  <si>
    <t>잡재료비</t>
  </si>
  <si>
    <t>주재료의4%</t>
  </si>
  <si>
    <t>m</t>
    <phoneticPr fontId="88" type="noConversion"/>
  </si>
  <si>
    <t>식</t>
    <phoneticPr fontId="8" type="noConversion"/>
  </si>
  <si>
    <t>규격</t>
    <phoneticPr fontId="88" type="noConversion"/>
  </si>
  <si>
    <t>가로(M)</t>
    <phoneticPr fontId="88" type="noConversion"/>
  </si>
  <si>
    <t>재료산출서</t>
    <phoneticPr fontId="88" type="noConversion"/>
  </si>
  <si>
    <t>재 료 계 산 서</t>
    <phoneticPr fontId="8" type="noConversion"/>
  </si>
  <si>
    <t>세로(M)</t>
    <phoneticPr fontId="88" type="noConversion"/>
  </si>
  <si>
    <t>본수</t>
    <phoneticPr fontId="88" type="noConversion"/>
  </si>
  <si>
    <t>계</t>
    <phoneticPr fontId="88" type="noConversion"/>
  </si>
  <si>
    <t>할증</t>
    <phoneticPr fontId="88" type="noConversion"/>
  </si>
  <si>
    <t>수량(총계)</t>
    <phoneticPr fontId="88" type="noConversion"/>
  </si>
  <si>
    <t>ㄱ형강(SS400)(문틀용)</t>
  </si>
  <si>
    <t>평강(SS400)(문틀용)</t>
  </si>
  <si>
    <t>강판(SS400)(문비용)</t>
  </si>
  <si>
    <t>ㄱ형강(SS400)(문비용)</t>
  </si>
  <si>
    <t>배관용스텐강관(스템카바)</t>
  </si>
  <si>
    <t>m</t>
  </si>
  <si>
    <t>권양기</t>
  </si>
  <si>
    <t>신형1-3호형</t>
  </si>
  <si>
    <t>스핀들(STS304)</t>
  </si>
  <si>
    <t>Φ38</t>
  </si>
  <si>
    <t>취부금구(SS400)</t>
  </si>
  <si>
    <t>Φ38용</t>
  </si>
  <si>
    <t>조</t>
  </si>
  <si>
    <t>b</t>
    <phoneticPr fontId="88" type="noConversion"/>
  </si>
  <si>
    <t>h</t>
    <phoneticPr fontId="88" type="noConversion"/>
  </si>
  <si>
    <t>H</t>
    <phoneticPr fontId="88" type="noConversion"/>
  </si>
  <si>
    <t>고재대</t>
    <phoneticPr fontId="88" type="noConversion"/>
  </si>
  <si>
    <t>단위중량(KG)</t>
    <phoneticPr fontId="88" type="noConversion"/>
  </si>
  <si>
    <t>총길이,면적</t>
    <phoneticPr fontId="88" type="noConversion"/>
  </si>
  <si>
    <t>보통부재(A*41.5)</t>
    <phoneticPr fontId="88" type="noConversion"/>
  </si>
  <si>
    <t>6t</t>
    <phoneticPr fontId="88" type="noConversion"/>
  </si>
  <si>
    <t>단 가 대 비 표</t>
  </si>
  <si>
    <t>품      명</t>
  </si>
  <si>
    <t>규격</t>
  </si>
  <si>
    <t>비  고</t>
  </si>
  <si>
    <t>공사가격정보</t>
    <phoneticPr fontId="8" type="noConversion"/>
  </si>
  <si>
    <t>PAGE</t>
  </si>
  <si>
    <t>유통물가</t>
  </si>
  <si>
    <t>물가자료</t>
    <phoneticPr fontId="8" type="noConversion"/>
  </si>
  <si>
    <t>조사가격1</t>
    <phoneticPr fontId="8" type="noConversion"/>
  </si>
  <si>
    <t>적용단가</t>
  </si>
  <si>
    <t>부가세 별도</t>
  </si>
  <si>
    <t>ㄱ100*10t</t>
  </si>
  <si>
    <t>ㄱ65*6t</t>
  </si>
  <si>
    <t>32*12t</t>
  </si>
  <si>
    <t>65*9t</t>
  </si>
  <si>
    <t>90*9t</t>
  </si>
  <si>
    <t>6t</t>
  </si>
  <si>
    <t>ㄱ50*6t</t>
  </si>
  <si>
    <t>ㄱ형강(SS400)</t>
  </si>
  <si>
    <t>마사각봉(SS400)</t>
  </si>
  <si>
    <t>평강(SS400)</t>
  </si>
  <si>
    <t>강판(SS400)</t>
  </si>
  <si>
    <t>Φ32용</t>
  </si>
  <si>
    <t>50*6t</t>
    <phoneticPr fontId="88" type="noConversion"/>
  </si>
  <si>
    <t>12*12t</t>
    <phoneticPr fontId="88" type="noConversion"/>
  </si>
  <si>
    <t>65*9t</t>
    <phoneticPr fontId="88" type="noConversion"/>
  </si>
  <si>
    <t>Φ20</t>
    <phoneticPr fontId="88" type="noConversion"/>
  </si>
  <si>
    <t>6t</t>
    <phoneticPr fontId="88" type="noConversion"/>
  </si>
  <si>
    <t>38*9t</t>
    <phoneticPr fontId="88" type="noConversion"/>
  </si>
  <si>
    <t>ㄱ50*6t</t>
    <phoneticPr fontId="88" type="noConversion"/>
  </si>
  <si>
    <t>01-22</t>
    <phoneticPr fontId="88" type="noConversion"/>
  </si>
  <si>
    <t>01-21</t>
    <phoneticPr fontId="88" type="noConversion"/>
  </si>
  <si>
    <t>01-26</t>
    <phoneticPr fontId="88" type="noConversion"/>
  </si>
  <si>
    <t>01-562</t>
    <phoneticPr fontId="88" type="noConversion"/>
  </si>
  <si>
    <t>마환봉(SS275)</t>
    <phoneticPr fontId="88" type="noConversion"/>
  </si>
  <si>
    <t>01-18</t>
    <phoneticPr fontId="88" type="noConversion"/>
  </si>
  <si>
    <t>연번</t>
    <phoneticPr fontId="88" type="noConversion"/>
  </si>
  <si>
    <t>강판(SS400)(문틀용)</t>
  </si>
  <si>
    <t>지수고무</t>
  </si>
  <si>
    <t>랙크형-분수문용</t>
  </si>
  <si>
    <t>랙크바</t>
  </si>
  <si>
    <t>랙크형권양기용</t>
  </si>
  <si>
    <t>대</t>
    <phoneticPr fontId="88" type="noConversion"/>
  </si>
  <si>
    <t>100*9t</t>
    <phoneticPr fontId="88" type="noConversion"/>
  </si>
  <si>
    <t>25*9t</t>
    <phoneticPr fontId="88" type="noConversion"/>
  </si>
  <si>
    <t>50*9t</t>
    <phoneticPr fontId="88" type="noConversion"/>
  </si>
  <si>
    <t>40*6t</t>
    <phoneticPr fontId="88" type="noConversion"/>
  </si>
  <si>
    <t>ㄷ형강 100*65*6t</t>
  </si>
  <si>
    <t>ㄷ형강 100*65*6t</t>
    <phoneticPr fontId="88" type="noConversion"/>
  </si>
  <si>
    <t>ㄱ형강65*65*6t</t>
  </si>
  <si>
    <t>ㄱ형강65*65*6t</t>
    <phoneticPr fontId="88" type="noConversion"/>
  </si>
  <si>
    <t>강판(SS401)(문틀용)</t>
  </si>
  <si>
    <t>280*200*12t</t>
  </si>
  <si>
    <t>280*200*12t</t>
    <phoneticPr fontId="88" type="noConversion"/>
  </si>
  <si>
    <t>100*9t</t>
  </si>
  <si>
    <t>25*9t</t>
  </si>
  <si>
    <t>50*9t</t>
  </si>
  <si>
    <t>40*6t</t>
  </si>
  <si>
    <t>P형Φ30</t>
  </si>
  <si>
    <t>I형50*12t</t>
  </si>
  <si>
    <t>랙크바(SS400+용융아연도금)</t>
    <phoneticPr fontId="88" type="noConversion"/>
  </si>
  <si>
    <t>높이(mm)</t>
    <phoneticPr fontId="88" type="noConversion"/>
  </si>
  <si>
    <t>공 표 일</t>
  </si>
  <si>
    <t>2022.1.1</t>
  </si>
  <si>
    <t>2021.9.1</t>
  </si>
  <si>
    <t>번 호 직 종 명</t>
  </si>
  <si>
    <t>작업반장</t>
  </si>
  <si>
    <t>조력공</t>
  </si>
  <si>
    <t>제도사</t>
  </si>
  <si>
    <t>형틀목공</t>
  </si>
  <si>
    <t>철근공</t>
  </si>
  <si>
    <t>철판공</t>
  </si>
  <si>
    <t>철골공</t>
  </si>
  <si>
    <t>콘크리트공</t>
  </si>
  <si>
    <t>보링공</t>
  </si>
  <si>
    <t>*1015</t>
  </si>
  <si>
    <t>착암공</t>
  </si>
  <si>
    <t>화약취급공</t>
  </si>
  <si>
    <t>할석공</t>
  </si>
  <si>
    <t>*1018</t>
  </si>
  <si>
    <t>포설공</t>
  </si>
  <si>
    <t>-</t>
  </si>
  <si>
    <t>포장공</t>
  </si>
  <si>
    <t>*1020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</si>
  <si>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</si>
  <si>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</si>
  <si>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</si>
  <si>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</si>
  <si>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</si>
  <si>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</si>
  <si>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</si>
  <si>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</si>
  <si>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t>타일공</t>
  </si>
  <si>
    <t>내장공</t>
  </si>
  <si>
    <t>도배공</t>
  </si>
  <si>
    <t>2023.1.1</t>
    <phoneticPr fontId="88" type="noConversion"/>
  </si>
  <si>
    <t>노 무 비 × 1.01%</t>
    <phoneticPr fontId="8" type="noConversion"/>
  </si>
  <si>
    <t>(직노+재료비+산출경비) × 6.00%</t>
    <phoneticPr fontId="88" type="noConversion"/>
  </si>
  <si>
    <t>잡철물 설치</t>
    <phoneticPr fontId="88" type="noConversion"/>
  </si>
  <si>
    <t>규격철물 설치(일반철재)</t>
    <phoneticPr fontId="88" type="noConversion"/>
  </si>
  <si>
    <t>용접공</t>
    <phoneticPr fontId="88" type="noConversion"/>
  </si>
  <si>
    <t>특별인부</t>
    <phoneticPr fontId="88" type="noConversion"/>
  </si>
  <si>
    <t>보통인부</t>
    <phoneticPr fontId="88" type="noConversion"/>
  </si>
  <si>
    <t>공구손료 및 경장비의 기계경비</t>
    <phoneticPr fontId="88" type="noConversion"/>
  </si>
  <si>
    <t>인력품 5%</t>
    <phoneticPr fontId="88" type="noConversion"/>
  </si>
  <si>
    <t>잡재료비</t>
    <phoneticPr fontId="88" type="noConversion"/>
  </si>
  <si>
    <t>인력품 3%</t>
    <phoneticPr fontId="88" type="noConversion"/>
  </si>
  <si>
    <t>잡철물 철거</t>
    <phoneticPr fontId="88" type="noConversion"/>
  </si>
  <si>
    <t>규격철물 철거(일반철재)</t>
    <phoneticPr fontId="88" type="noConversion"/>
  </si>
  <si>
    <t>잡철물 제작 및 설치</t>
    <phoneticPr fontId="88" type="noConversion"/>
  </si>
  <si>
    <t>현장제작 설치(일반철재)</t>
    <phoneticPr fontId="88" type="noConversion"/>
  </si>
  <si>
    <t>잡철물제작설치</t>
    <phoneticPr fontId="88" type="noConversion"/>
  </si>
  <si>
    <t>현장제작설치/일반철재</t>
    <phoneticPr fontId="88" type="noConversion"/>
  </si>
  <si>
    <t>철SCRAP(중량A)</t>
  </si>
  <si>
    <t>01-23</t>
    <phoneticPr fontId="88" type="noConversion"/>
  </si>
  <si>
    <t>01-147</t>
    <phoneticPr fontId="88" type="noConversion"/>
  </si>
  <si>
    <t>물가자료02,p630</t>
    <phoneticPr fontId="88" type="noConversion"/>
  </si>
  <si>
    <t>물가자료02,p632</t>
    <phoneticPr fontId="88" type="noConversion"/>
  </si>
  <si>
    <t>산업안전보건관리비 (</t>
    <phoneticPr fontId="88" type="noConversion"/>
  </si>
  <si>
    <t>5억미만(일반건설"갑")</t>
    <phoneticPr fontId="88" type="noConversion"/>
  </si>
  <si>
    <t>잡철물철거</t>
    <phoneticPr fontId="88" type="noConversion"/>
  </si>
  <si>
    <t>일반철재</t>
    <phoneticPr fontId="88" type="noConversion"/>
  </si>
  <si>
    <t>Φ150용</t>
    <phoneticPr fontId="106" type="noConversion"/>
  </si>
  <si>
    <t>식</t>
    <phoneticPr fontId="106" type="noConversion"/>
  </si>
  <si>
    <t>급수개폐기/STS304</t>
    <phoneticPr fontId="106" type="noConversion"/>
  </si>
  <si>
    <t>Φ150</t>
    <phoneticPr fontId="106" type="noConversion"/>
  </si>
  <si>
    <t>조사가격</t>
    <phoneticPr fontId="106" type="noConversion"/>
  </si>
  <si>
    <t>개폐기설치</t>
    <phoneticPr fontId="106" type="noConversion"/>
  </si>
  <si>
    <t>kg</t>
    <phoneticPr fontId="106" type="noConversion"/>
  </si>
  <si>
    <t>기성품 무게적용</t>
    <phoneticPr fontId="106" type="noConversion"/>
  </si>
  <si>
    <t>앙카볼트(스텐리스)</t>
    <phoneticPr fontId="106" type="noConversion"/>
  </si>
  <si>
    <t>M12*100</t>
    <phoneticPr fontId="106" type="noConversion"/>
  </si>
  <si>
    <t>조</t>
    <phoneticPr fontId="106" type="noConversion"/>
  </si>
  <si>
    <t>물가자료05,p93</t>
    <phoneticPr fontId="106" type="noConversion"/>
  </si>
  <si>
    <t>기존개폐기 철거</t>
    <phoneticPr fontId="106" type="noConversion"/>
  </si>
  <si>
    <t>설치품의 40%</t>
    <phoneticPr fontId="106" type="noConversion"/>
  </si>
  <si>
    <t xml:space="preserve"> kg </t>
  </si>
  <si>
    <t>고재대</t>
    <phoneticPr fontId="106" type="noConversion"/>
  </si>
  <si>
    <t>물가자료05,p248</t>
    <phoneticPr fontId="8" type="noConversion"/>
  </si>
  <si>
    <t>제05호표</t>
    <phoneticPr fontId="106" type="noConversion"/>
  </si>
  <si>
    <t>규격철물설치(일반철재)</t>
    <phoneticPr fontId="106" type="noConversion"/>
  </si>
  <si>
    <t>개</t>
    <phoneticPr fontId="106" type="noConversion"/>
  </si>
  <si>
    <t>-급수개폐기설치/STS304</t>
    <phoneticPr fontId="106" type="noConversion"/>
  </si>
  <si>
    <t>인</t>
    <phoneticPr fontId="8" type="noConversion"/>
  </si>
  <si>
    <t>공구손료</t>
  </si>
  <si>
    <t>소계</t>
  </si>
  <si>
    <t>제06호표</t>
    <phoneticPr fontId="106" type="noConversion"/>
  </si>
  <si>
    <t>소 계</t>
    <phoneticPr fontId="88" type="noConversion"/>
  </si>
  <si>
    <t>소 계</t>
  </si>
  <si>
    <t>2024.1.1</t>
    <phoneticPr fontId="88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</si>
  <si>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88" type="noConversion"/>
  </si>
  <si>
    <t xml:space="preserve">   다) 시 행 자 : 한국농어촌공사 구미·김천지사</t>
    <phoneticPr fontId="8" type="noConversion"/>
  </si>
  <si>
    <t>한국농어촌공사  구미.김천지사</t>
    <phoneticPr fontId="8" type="noConversion"/>
  </si>
  <si>
    <t>직접노무비 × 14.3 %</t>
    <phoneticPr fontId="88" type="noConversion"/>
  </si>
  <si>
    <t>노 무 비 × 3.56%</t>
    <phoneticPr fontId="8" type="noConversion"/>
  </si>
  <si>
    <t>(직접노무비+재료비(관급포함)) × 3.15%</t>
    <phoneticPr fontId="88" type="noConversion"/>
  </si>
  <si>
    <t>(노무비+재료비) × 5.8%</t>
    <phoneticPr fontId="88" type="noConversion"/>
  </si>
  <si>
    <t>2025.1.1</t>
    <phoneticPr fontId="88" type="noConversion"/>
  </si>
  <si>
    <t>02-07</t>
    <phoneticPr fontId="88" type="noConversion"/>
  </si>
  <si>
    <t>02-05</t>
    <phoneticPr fontId="88" type="noConversion"/>
  </si>
  <si>
    <t>02-13</t>
    <phoneticPr fontId="88" type="noConversion"/>
  </si>
  <si>
    <t>50A*1.2t</t>
    <phoneticPr fontId="88" type="noConversion"/>
  </si>
  <si>
    <t>02-744</t>
    <phoneticPr fontId="88" type="noConversion"/>
  </si>
  <si>
    <t>01-213</t>
    <phoneticPr fontId="88" type="noConversion"/>
  </si>
  <si>
    <t>02-06</t>
    <phoneticPr fontId="88" type="noConversion"/>
  </si>
  <si>
    <t>02-14</t>
    <phoneticPr fontId="88" type="noConversion"/>
  </si>
  <si>
    <t>02-210</t>
    <phoneticPr fontId="88" type="noConversion"/>
  </si>
  <si>
    <t>소 계</t>
    <phoneticPr fontId="8" type="noConversion"/>
  </si>
  <si>
    <t>-. 단가는 2026년 공사원가계산 산출기준에 따라 시중 물가지 공사 설계단가에 의거 작성.</t>
    <phoneticPr fontId="8" type="noConversion"/>
  </si>
  <si>
    <t>-. 공사비 산출품은 2026년 건설공사표준품셈 적용</t>
    <phoneticPr fontId="8" type="noConversion"/>
  </si>
  <si>
    <t>2026.1.1</t>
    <phoneticPr fontId="88" type="noConversion"/>
  </si>
  <si>
    <t>2026년 상반기 적용</t>
    <phoneticPr fontId="88" type="noConversion"/>
  </si>
  <si>
    <t>배관공</t>
    <phoneticPr fontId="88" type="noConversion"/>
  </si>
  <si>
    <t>ㄱ형강(SS400)</t>
    <phoneticPr fontId="88" type="noConversion"/>
  </si>
  <si>
    <t>마사각봉(SS400)</t>
    <phoneticPr fontId="88" type="noConversion"/>
  </si>
  <si>
    <t>평강(SS400)</t>
    <phoneticPr fontId="88" type="noConversion"/>
  </si>
  <si>
    <t>강판(SS400)</t>
    <phoneticPr fontId="88" type="noConversion"/>
  </si>
  <si>
    <t>마환봉(SS400)</t>
    <phoneticPr fontId="88" type="noConversion"/>
  </si>
  <si>
    <t>취부금구(SS400)</t>
    <phoneticPr fontId="88" type="noConversion"/>
  </si>
  <si>
    <t>Φ32용</t>
    <phoneticPr fontId="88" type="noConversion"/>
  </si>
  <si>
    <t>소 계</t>
    <phoneticPr fontId="8" type="noConversion"/>
  </si>
  <si>
    <t xml:space="preserve">   나) 위    치 : 경상북도 구미시</t>
    <phoneticPr fontId="8" type="noConversion"/>
  </si>
  <si>
    <t>(사업위치 : 구미시 관내)</t>
    <phoneticPr fontId="8" type="noConversion"/>
  </si>
  <si>
    <t>개소</t>
    <phoneticPr fontId="8" type="noConversion"/>
  </si>
  <si>
    <t>현장제작설치/일반철재</t>
  </si>
  <si>
    <t>ton</t>
    <phoneticPr fontId="8" type="noConversion"/>
  </si>
  <si>
    <t>평철(스크린용)</t>
    <phoneticPr fontId="8" type="noConversion"/>
  </si>
  <si>
    <t>kg</t>
    <phoneticPr fontId="8" type="noConversion"/>
  </si>
  <si>
    <t>원형봉강(ss275)</t>
    <phoneticPr fontId="8" type="noConversion"/>
  </si>
  <si>
    <t>'Φ20</t>
  </si>
  <si>
    <t>스크린 제작설치</t>
    <phoneticPr fontId="8" type="noConversion"/>
  </si>
  <si>
    <t>녹막이 페인트 칠</t>
    <phoneticPr fontId="8" type="noConversion"/>
  </si>
  <si>
    <t>철재면2회(철골표면,보통구조)</t>
    <phoneticPr fontId="8" type="noConversion"/>
  </si>
  <si>
    <t>㎡</t>
    <phoneticPr fontId="8" type="noConversion"/>
  </si>
  <si>
    <t>총5개소 합계</t>
    <phoneticPr fontId="8" type="noConversion"/>
  </si>
  <si>
    <t>총4개소 합계</t>
    <phoneticPr fontId="8" type="noConversion"/>
  </si>
  <si>
    <t>개</t>
    <phoneticPr fontId="8" type="noConversion"/>
  </si>
  <si>
    <t>1.앞골용수지선 분수문 교체</t>
    <phoneticPr fontId="88" type="noConversion"/>
  </si>
  <si>
    <t>합 계</t>
    <phoneticPr fontId="8" type="noConversion"/>
  </si>
  <si>
    <t>2.낙산3-8용수지선 개폐기 설치</t>
    <phoneticPr fontId="8" type="noConversion"/>
  </si>
  <si>
    <t>총2개소 합계</t>
    <phoneticPr fontId="8" type="noConversion"/>
  </si>
  <si>
    <t>3.해평2양수장 흡입구  스크린 설치</t>
    <phoneticPr fontId="8" type="noConversion"/>
  </si>
  <si>
    <t>B0.7*H2.0,SS275</t>
    <phoneticPr fontId="8" type="noConversion"/>
  </si>
  <si>
    <t>50*6.0T-17.4M,SS275</t>
    <phoneticPr fontId="8" type="noConversion"/>
  </si>
  <si>
    <t>4. 오상1용수지선 외 4개소 물막이 설치</t>
    <phoneticPr fontId="8" type="noConversion"/>
  </si>
  <si>
    <t>마환봉(SS400)</t>
  </si>
  <si>
    <t>도장비</t>
  </si>
  <si>
    <t>잡철물제작설치</t>
  </si>
  <si>
    <t>Φ12*0.55m</t>
  </si>
  <si>
    <t>보통부재(A=0.017*41.5=0.705)</t>
  </si>
  <si>
    <t>600*400*6t-1장</t>
    <phoneticPr fontId="8" type="noConversion"/>
  </si>
  <si>
    <t>ㄱ65*6t-0.4m</t>
    <phoneticPr fontId="8" type="noConversion"/>
  </si>
  <si>
    <t>5.해평3용수간선 제수문 교체</t>
    <phoneticPr fontId="88" type="noConversion"/>
  </si>
  <si>
    <t>6. 해평2-16용수지선 분수문 설치</t>
    <phoneticPr fontId="88" type="noConversion"/>
  </si>
  <si>
    <t>8.낙산3-8용수지선 개폐기 설치</t>
    <phoneticPr fontId="8" type="noConversion"/>
  </si>
  <si>
    <t>7.낙산1용수간선 분수문 4개소 교체</t>
    <phoneticPr fontId="88" type="noConversion"/>
  </si>
  <si>
    <t>9.광덕양수장 다단펌프 보수공사</t>
    <phoneticPr fontId="8" type="noConversion"/>
  </si>
  <si>
    <t>펌프베어링</t>
    <phoneticPr fontId="8" type="noConversion"/>
  </si>
  <si>
    <t>작업준비 및 정리</t>
    <phoneticPr fontId="8" type="noConversion"/>
  </si>
  <si>
    <t>Coupling분해,조립</t>
  </si>
  <si>
    <t>Casing분해,조립</t>
  </si>
  <si>
    <t>Bearing교체</t>
  </si>
  <si>
    <t>200㎥/hr이하</t>
    <phoneticPr fontId="8" type="noConversion"/>
  </si>
  <si>
    <t>기계설비공</t>
    <phoneticPr fontId="8" type="noConversion"/>
  </si>
  <si>
    <t>대</t>
    <phoneticPr fontId="8" type="noConversion"/>
  </si>
  <si>
    <t>플랜트기계설치공</t>
  </si>
  <si>
    <t>1</t>
  </si>
  <si>
    <t>【1호표.횡축원심펌프 보수(대당),200㎥/h이하】</t>
  </si>
  <si>
    <t>※ 양·배수장 펌프 및 전동기 보수 적산기준</t>
  </si>
  <si>
    <t>&lt;작업준비 및 정리&gt;</t>
  </si>
  <si>
    <t>&lt;Coupling분해,조립&gt;</t>
  </si>
  <si>
    <t>&lt;Casing분해,조립&gt;</t>
  </si>
  <si>
    <t>&lt;Bearing교체&gt;</t>
  </si>
  <si>
    <t>앞골용수지선 외 8개소 수문 보수공사(해평)</t>
    <phoneticPr fontId="8" type="noConversion"/>
  </si>
  <si>
    <t xml:space="preserve">   가) 사 업 명 : 앞골용수지선 외 8개소 수문 보수공사(해평)</t>
    <phoneticPr fontId="8" type="noConversion"/>
  </si>
  <si>
    <t>공사명 : 앞골용수지선 외 8개소 수문 보수공사(해평)</t>
    <phoneticPr fontId="8" type="noConversion"/>
  </si>
  <si>
    <t>&lt;앞골용수지선 외 8개소 수문 보수공사(해평)&gt;</t>
    <phoneticPr fontId="8" type="noConversion"/>
  </si>
  <si>
    <t>[ 앞골용수지선 외 8개소 수문 보수공사(해평)</t>
    <phoneticPr fontId="8" type="noConversion"/>
  </si>
  <si>
    <t>6311ZZ</t>
    <phoneticPr fontId="8" type="noConversion"/>
  </si>
  <si>
    <t>패킹 교체</t>
    <phoneticPr fontId="8" type="noConversion"/>
  </si>
  <si>
    <t>Φ60*120L/STS304</t>
    <phoneticPr fontId="8" type="noConversion"/>
  </si>
  <si>
    <t>&lt;슬리브 및 웨어링링 교체&gt;</t>
  </si>
  <si>
    <t>인</t>
    <phoneticPr fontId="106" type="noConversion"/>
  </si>
  <si>
    <t>슬리브 교체</t>
    <phoneticPr fontId="8" type="noConversion"/>
  </si>
  <si>
    <t>슬리브 가공</t>
    <phoneticPr fontId="8" type="noConversion"/>
  </si>
  <si>
    <t>-급수개폐기(150mm*2개소)설치</t>
    <phoneticPr fontId="8" type="noConversion"/>
  </si>
  <si>
    <t>-급수개폐기(150mm*1개소)설치</t>
    <phoneticPr fontId="8" type="noConversion"/>
  </si>
  <si>
    <t>-다단펌프(150mm)베어링,슬리브 교체 및 점검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</si>
</sst>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8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.000"/>
    <numFmt numFmtId="178" formatCode="0.000"/>
    <numFmt numFmtId="179" formatCode="0_ "/>
    <numFmt numFmtId="180" formatCode="0.0000000"/>
    <numFmt numFmtId="181" formatCode="_-* #,##0.00\ _F_-;\-* #,##0.00\ _F_-;_-* &quot;-&quot;??\ _F_-;_-@_-"/>
    <numFmt numFmtId="182" formatCode="#,##0;\-#,##0.00"/>
    <numFmt numFmtId="183" formatCode="&quot;kr&quot;\ #,##0;&quot;kr&quot;\ \-#,##0"/>
    <numFmt numFmtId="184" formatCode="yy&quot;년&quot;&quot;₩&quot;&quot;₩&quot;&quot;₩&quot;&quot;₩&quot;&quot;₩&quot;&quot;₩&quot;\ mm&quot;월&quot;&quot;₩&quot;&quot;₩&quot;&quot;₩&quot;&quot;₩&quot;&quot;₩&quot;&quot;₩&quot;\ dd&quot;일&quot;"/>
    <numFmt numFmtId="185" formatCode="_-* #,##0_-;&quot;₩&quot;\!\-* #,##0_-;_-* &quot;-&quot;_-;_-@_-"/>
    <numFmt numFmtId="186" formatCode="_-* #,##0.0_-;\-* #,##0.0_-;_-* &quot;-&quot;??_-;_-@_-"/>
    <numFmt numFmtId="187" formatCode="0.000_ "/>
    <numFmt numFmtId="188" formatCode="0.00_);[Red]\(0.00\)"/>
    <numFmt numFmtId="189" formatCode="_-* #,##0.000_-;\-* #,##0.000_-;_-* &quot;-&quot;??_-;_-@_-"/>
    <numFmt numFmtId="190" formatCode="&quot;$&quot;#,##0_);[Red]\(&quot;$&quot;#,##0\)"/>
    <numFmt numFmtId="191" formatCode="\$#.00"/>
    <numFmt numFmtId="192" formatCode="#.00"/>
    <numFmt numFmtId="193" formatCode="%#.00"/>
    <numFmt numFmtId="194" formatCode="#."/>
    <numFmt numFmtId="195" formatCode="m\o\n\th\ d\,\ yyyy"/>
    <numFmt numFmtId="196" formatCode="0.00000_);[Red]\(0.00000\)"/>
    <numFmt numFmtId="197" formatCode="0.0000_);[Red]\(0.0000\)"/>
    <numFmt numFmtId="198" formatCode="0.000000_);[Red]\(0.000000\)"/>
    <numFmt numFmtId="199" formatCode="General_)"/>
    <numFmt numFmtId="200" formatCode="0.0_)"/>
    <numFmt numFmtId="201" formatCode="#,##0;&quot;-&quot;#,##0"/>
    <numFmt numFmtId="202" formatCode="[Red]#,##0"/>
    <numFmt numFmtId="203" formatCode="_ * #,##0_ ;_ * &quot;₩&quot;&quot;₩&quot;&quot;₩&quot;&quot;₩&quot;\-#,##0_ ;_ * &quot;-&quot;_ ;_ @_ "/>
    <numFmt numFmtId="204" formatCode="_ * #,##0_ ;_ * \-#,##0_ ;_ * &quot;&quot;_ ;_ @_ "/>
    <numFmt numFmtId="205" formatCode="_-[$€-2]* #,##0.00_-;\-[$€-2]* #,##0.00_-;_-[$€-2]* &quot;-&quot;??_-"/>
    <numFmt numFmtId="206" formatCode="#,##0_ "/>
    <numFmt numFmtId="207" formatCode="&quot;₩&quot;#,##0.00;&quot;₩&quot;\-#,##0.00"/>
    <numFmt numFmtId="208" formatCode="#,##0.0000"/>
    <numFmt numFmtId="209" formatCode="mmm\.yy"/>
    <numFmt numFmtId="210" formatCode="&quot;₩&quot;\!\(#,##0.000&quot;₩&quot;\!\)"/>
    <numFmt numFmtId="211" formatCode="\(#,##0.000\)"/>
    <numFmt numFmtId="212" formatCode="&quot;₩&quot;#,##0.00;\!\-&quot;₩&quot;#,##0.00"/>
    <numFmt numFmtId="213" formatCode="_-&quot;₩&quot;* #,##0.00_-;\!\-&quot;₩&quot;* #,##0.00_-;_-&quot;₩&quot;* &quot;-&quot;??_-;_-@_-"/>
    <numFmt numFmtId="214" formatCode="&quot;₩&quot;#,##0;&quot;₩&quot;\!\-&quot;₩&quot;#,##0"/>
    <numFmt numFmtId="215" formatCode="&quot;₩&quot;#,##0.00;[Red]&quot;₩&quot;\!\!\-&quot;₩&quot;#,##0.00"/>
    <numFmt numFmtId="216" formatCode="_-* #,##0_-;&quot;₩&quot;\!\!\-* #,##0_-;_-* &quot;-&quot;_-;_-@_-"/>
    <numFmt numFmtId="217" formatCode="&quot;₩&quot;#,##0;[Red]&quot;₩&quot;&quot;₩&quot;\!\!\-&quot;₩&quot;#,##0"/>
    <numFmt numFmtId="218" formatCode="&quot;₩&quot;#,##0.00;[Red]&quot;₩&quot;&quot;₩&quot;\!\!\-&quot;₩&quot;#,##0.00"/>
    <numFmt numFmtId="219" formatCode="_-* #,##0.00_-;&quot;₩&quot;&quot;₩&quot;&quot;₩&quot;\!\!\!\-* #,##0.00_-;_-* &quot;-&quot;??_-;_-@_-"/>
    <numFmt numFmtId="220" formatCode="_ * #,##0_ ;_ * &quot;₩&quot;&quot;₩&quot;\!\!\-#,##0_ ;_ * &quot;-&quot;??_ ;_ @_ "/>
    <numFmt numFmtId="221" formatCode="#,##0.000000"/>
    <numFmt numFmtId="222" formatCode="_ * #,##0.0_ ;_ * \-#,##0.0_ ;_ * &quot;-&quot;??_ ;_ @_ "/>
    <numFmt numFmtId="223" formatCode="&quot;₩&quot;\ #,##0&quot;원&quot;"/>
    <numFmt numFmtId="224" formatCode="_(&quot;$&quot;* #,##0.00_);_(&quot;$&quot;* \(#,##0.00\);_(&quot;$&quot;* &quot;-&quot;??_);_(@_)"/>
    <numFmt numFmtId="225" formatCode="__\(&quot;₩&quot;\ #,##0&quot;원)&quot;"/>
    <numFmt numFmtId="226" formatCode="#,##0\ ;[Red]\-#,##0\ "/>
    <numFmt numFmtId="227" formatCode="&quot;$&quot;#,##0.00_);\(&quot;$&quot;#,##0.00\)"/>
    <numFmt numFmtId="228" formatCode="#,##0."/>
    <numFmt numFmtId="229" formatCode="\$#."/>
    <numFmt numFmtId="230" formatCode="&quot;?#,##0.00;\-&quot;&quot;?&quot;#,##0.00"/>
    <numFmt numFmtId="231" formatCode="#,##0.000;\-#,##0.000"/>
    <numFmt numFmtId="232" formatCode="0.000%"/>
    <numFmt numFmtId="233" formatCode="_ * #,##0.00_ ;_ * &quot;₩&quot;&quot;₩&quot;&quot;₩&quot;&quot;₩&quot;&quot;₩&quot;&quot;₩&quot;&quot;₩&quot;\-#,##0.00_ ;_ * &quot;-&quot;??_ ;_ @_ "/>
    <numFmt numFmtId="234" formatCode="&quot;₩&quot;#,##0;[Red]&quot;₩&quot;&quot;₩&quot;&quot;₩&quot;&quot;₩&quot;&quot;₩&quot;&quot;₩&quot;&quot;₩&quot;&quot;₩&quot;\-#,##0"/>
    <numFmt numFmtId="235" formatCode="_ * #,##0.0000000000_ ;_ * \-#,##0.0000000000_ ;_ * &quot;-&quot;_ ;_ @_ "/>
    <numFmt numFmtId="236" formatCode="#,##0_);[Red]&quot;₩&quot;\!\-#,##0"/>
    <numFmt numFmtId="237" formatCode="_(&quot;RM&quot;* #,##0_);_(&quot;RM&quot;* \(#,##0\);_(&quot;RM&quot;* &quot;-&quot;_);_(@_)"/>
    <numFmt numFmtId="238" formatCode="_ * #,##0.00_ ;_ * \-#,##0.00_ ;_ * &quot;-&quot;_ ;_ @_ "/>
    <numFmt numFmtId="239" formatCode="&quot;도급대비&quot;0.00%"/>
    <numFmt numFmtId="240" formatCode="&quot;₩&quot;\!\$#,##0_);[Red]&quot;₩&quot;\!\(&quot;₩&quot;\!\$#,##0&quot;₩&quot;\!\)"/>
    <numFmt numFmtId="241" formatCode="_ * #,##0.0_ ;_ * \-#,##0.0_ ;_ * &quot;-&quot;_ ;_ @_ "/>
    <numFmt numFmtId="242" formatCode="0.00_ "/>
    <numFmt numFmtId="243" formatCode="#,##0.00;\-#,##0.00;#"/>
    <numFmt numFmtId="244" formatCode="#,##0\ &quot;기&quot;"/>
    <numFmt numFmtId="245" formatCode="#,##0.0000;[Red]\(#,##0.0000\)"/>
    <numFmt numFmtId="246" formatCode="&quot;kr&quot;\ #,##0;[Red]&quot;kr&quot;\ \-#,##0"/>
    <numFmt numFmtId="247" formatCode="_-&quot;S&quot;\ * #,##0_-;\-&quot;S&quot;\ * #,##0_-;_-&quot;S&quot;\ * &quot;-&quot;_-;_-@_-"/>
    <numFmt numFmtId="248" formatCode="&quot;₩&quot;#,##0.00;[Red]&quot;₩&quot;\-#,##0.00"/>
    <numFmt numFmtId="249" formatCode="0.0"/>
    <numFmt numFmtId="250" formatCode="mm&quot;월&quot;\ dd&quot;일&quot;"/>
    <numFmt numFmtId="251" formatCode="_-* #,##0_-;\-* #,##0_-;_-* &quot;-&quot;??_-;_-@_-"/>
    <numFmt numFmtId="252" formatCode="_ * #,##0_ ;_ * &quot;₩&quot;\!\-#,##0_ ;_ * &quot;-&quot;_ ;_ @_ "/>
    <numFmt numFmtId="253" formatCode="#,##0;[Red]&quot;-&quot;#,##0"/>
    <numFmt numFmtId="254" formatCode="#,##0.00;[Red]&quot;-&quot;#,##0.00"/>
    <numFmt numFmtId="255" formatCode="_ &quot;₩&quot;* #,##0_ ;_ &quot;₩&quot;* \-#,##0_ ;_ &quot;₩&quot;* &quot;-&quot;_ ;_ @_ "/>
    <numFmt numFmtId="256" formatCode="_ &quot;₩&quot;* #,##0.00_ ;_ &quot;₩&quot;* \-#,##0.00_ ;_ &quot;₩&quot;* &quot;-&quot;??_ ;_ @_ "/>
    <numFmt numFmtId="257" formatCode="&quot;₩&quot;#,##0;[Red]&quot;₩&quot;\-#,##0"/>
    <numFmt numFmtId="258" formatCode="_ * #,##0.00_ ;_ * \-#,##0.00_ ;_ * &quot;-&quot;??_ ;_ @_ "/>
    <numFmt numFmtId="259" formatCode="#,##0.00&quot; $&quot;;[Red]\-#,##0.00&quot; $&quot;"/>
    <numFmt numFmtId="260" formatCode="_-&quot;₩&quot;* #,##0.00_-;&quot;₩&quot;&quot;₩&quot;&quot;₩&quot;\-&quot;₩&quot;* #,##0.00_-;_-&quot;₩&quot;* &quot;-&quot;??_-;_-@_-"/>
    <numFmt numFmtId="261" formatCode="_-* #,##0.00_-;&quot;₩&quot;&quot;₩&quot;&quot;₩&quot;\-* #,##0.00_-;_-* &quot;-&quot;??_-;_-@_-"/>
    <numFmt numFmtId="262" formatCode="&quot;₩&quot;#,##0;&quot;₩&quot;&quot;₩&quot;&quot;₩&quot;&quot;₩&quot;\-&quot;₩&quot;#,##0"/>
    <numFmt numFmtId="263" formatCode="&quot;₩&quot;#,##0;[Red]&quot;₩&quot;&quot;₩&quot;&quot;₩&quot;&quot;₩&quot;\-&quot;₩&quot;#,##0"/>
    <numFmt numFmtId="264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65" formatCode="&quot;₩&quot;#,##0.00;&quot;₩&quot;&quot;₩&quot;&quot;₩&quot;&quot;₩&quot;\-&quot;₩&quot;#,##0.00"/>
    <numFmt numFmtId="266" formatCode="_ * #,##0.0000000_ ;_ * \-#,##0.0000000_ ;_ * &quot;-&quot;_ ;_ @_ "/>
    <numFmt numFmtId="267" formatCode="#\!\,##0\!.000"/>
    <numFmt numFmtId="268" formatCode="&quot;$&quot;#,##0.00_);[Red]\(&quot;$&quot;#,##0.00\)"/>
    <numFmt numFmtId="269" formatCode="&quot;$&quot;#,##0.00;;"/>
    <numFmt numFmtId="270" formatCode="_ * #,##0.000000_ ;_ * \-#,##0.000000_ ;_ * &quot;-&quot;_ ;_ @_ "/>
    <numFmt numFmtId="271" formatCode="&quot;W&quot;#,##0.00;\-&quot;W&quot;#,##0.00"/>
    <numFmt numFmtId="272" formatCode="&quot;₩&quot;#,##0.00;&quot;₩&quot;&quot;₩&quot;&quot;₩&quot;&quot;₩&quot;&quot;₩&quot;&quot;₩&quot;&quot;₩&quot;&quot;₩&quot;&quot;₩&quot;&quot;₩&quot;&quot;₩&quot;\-#,##0.00"/>
    <numFmt numFmtId="273" formatCode="_-* #,##0.00\ _B_F_-;\-* #,##0.00\ _B_F_-;_-* &quot;-&quot;??\ _B_F_-;_-@_-"/>
    <numFmt numFmtId="274" formatCode="#,##0.0_);[Red]\(#,##0.0\)"/>
    <numFmt numFmtId="275" formatCode="&quot;$&quot;#,##0.00"/>
    <numFmt numFmtId="276" formatCode="&quot;₩&quot;\$#,##0.00_);&quot;₩&quot;\(&quot;₩&quot;\$#,##0.00&quot;₩&quot;\)"/>
    <numFmt numFmtId="277" formatCode="&quot;₩&quot;#,##0.00;[Red]&quot;₩&quot;&quot;₩&quot;&quot;₩&quot;&quot;₩&quot;\-&quot;₩&quot;#,##0.00"/>
    <numFmt numFmtId="278" formatCode="#,##0.000_ ;[Red]\-#,##0.000\ "/>
    <numFmt numFmtId="279" formatCode="_*\ ??_-"/>
    <numFmt numFmtId="280" formatCode="#,##0_);\(#,##0\)\ \ \ \ "/>
    <numFmt numFmtId="281" formatCode="_ &quot;₩&quot;* #,##0.00_ ;_ &quot;₩&quot;* &quot;₩&quot;\!\-#,##0.00_ ;_ &quot;₩&quot;* &quot;-&quot;??_ ;_ @_ "/>
    <numFmt numFmtId="282" formatCode="_-&quot;₩&quot;* #,##0_-;&quot;₩&quot;&quot;₩&quot;&quot;₩&quot;&quot;₩&quot;\-&quot;₩&quot;* #,##0_-;_-&quot;₩&quot;* &quot;-&quot;_-;_-@_-"/>
    <numFmt numFmtId="283" formatCode="#,##0_);[Red]\(#,##0\)"/>
    <numFmt numFmtId="284" formatCode="0.00&quot;  &quot;"/>
    <numFmt numFmtId="285" formatCode="0_);[Red]\(0\)"/>
    <numFmt numFmtId="286" formatCode="&quot;₩&quot;#,##0;&quot;₩&quot;&quot;₩&quot;&quot;₩&quot;&quot;₩&quot;\-#,##0"/>
    <numFmt numFmtId="287" formatCode="_(&quot;RM&quot;* #,##0.00_);_(&quot;RM&quot;* \(#,##0.00\);_(&quot;RM&quot;* &quot;-&quot;??_);_(@_)"/>
    <numFmt numFmtId="288" formatCode="&quot;US$&quot;#,##0_);\(&quot;US$&quot;#,##0\)"/>
    <numFmt numFmtId="289" formatCode="0.0%;[Red]\-0.0%"/>
    <numFmt numFmtId="290" formatCode="0.00%;[Red]\-0.00%"/>
    <numFmt numFmtId="291" formatCode="#,##0_ ;[Red]\-#,##0\ "/>
    <numFmt numFmtId="292" formatCode="#\!\,##0\!.00&quot;₩&quot;\!\ &quot;F&quot;;&quot;₩&quot;\!\-#\!\,##0\!.00&quot;₩&quot;\!\ &quot;F&quot;"/>
    <numFmt numFmtId="293" formatCode="_(* #,##0.00_);_(* \(#,##0.00\);_(* &quot;-&quot;??_);_(@_)"/>
    <numFmt numFmtId="294" formatCode="#,##0;\(#,##0\)"/>
    <numFmt numFmtId="295" formatCode="&quot;?#,##0;\-&quot;&quot;?&quot;#,##0"/>
    <numFmt numFmtId="296" formatCode="#,##0.0_ ;[Red]\-#,##0.0\ "/>
    <numFmt numFmtId="297" formatCode="#,##0.0"/>
    <numFmt numFmtId="298" formatCode="#,##0.0_ "/>
    <numFmt numFmtId="299" formatCode="&quot;₩&quot;#,##0;[Red]&quot;₩&quot;&quot;₩&quot;&quot;₩&quot;&quot;₩&quot;\-#,##0"/>
    <numFmt numFmtId="300" formatCode="&quot;US$&quot;#,##0_);[Red]\(&quot;US$&quot;#,##0\)"/>
    <numFmt numFmtId="301" formatCode="#,##0.#####\ ;[Red]\-#,##0.#####\ "/>
    <numFmt numFmtId="302" formatCode="\ @"/>
    <numFmt numFmtId="303" formatCode="&quot;₩&quot;#,##0.00;&quot;₩&quot;&quot;₩&quot;&quot;₩&quot;&quot;₩&quot;\-#,##0.00"/>
    <numFmt numFmtId="304" formatCode="#,##0.000_ "/>
    <numFmt numFmtId="305" formatCode="_ * #,##0.00000_ ;_ * \-#,##0.00000_ ;_ * &quot;-&quot;_ ;_ @_ "/>
    <numFmt numFmtId="306" formatCode="#,##0.000_);[Red]\(#,##0.000\)"/>
  </numFmts>
  <fonts count="213"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0"/>
      <name val="MS Sans Serif"/>
      <family val="2"/>
    </font>
    <font>
      <b/>
      <sz val="12"/>
      <name val="Arial"/>
      <family val="2"/>
    </font>
    <font>
      <sz val="12"/>
      <name val="Times New Roman"/>
      <family val="1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0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"/>
      <color indexed="0"/>
      <name val="Courier"/>
      <family val="3"/>
    </font>
    <font>
      <sz val="12"/>
      <name val="돋움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4"/>
      <name val="돋움"/>
      <family val="3"/>
      <charset val="129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20"/>
      <name val="휴먼엑스포"/>
      <family val="1"/>
      <charset val="129"/>
    </font>
    <font>
      <sz val="20"/>
      <color indexed="8"/>
      <name val="휴먼엑스포"/>
      <family val="1"/>
      <charset val="129"/>
    </font>
    <font>
      <b/>
      <sz val="10"/>
      <name val="돋움"/>
      <family val="3"/>
      <charset val="129"/>
    </font>
    <font>
      <sz val="10"/>
      <name val="휴먼엑스포"/>
      <family val="1"/>
      <charset val="129"/>
    </font>
    <font>
      <sz val="18"/>
      <name val="휴먼엑스포"/>
      <family val="1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20"/>
      <name val="바탕"/>
      <family val="1"/>
      <charset val="129"/>
    </font>
    <font>
      <sz val="12"/>
      <name val="바탕"/>
      <family val="1"/>
      <charset val="129"/>
    </font>
    <font>
      <sz val="10"/>
      <name val="돋움체"/>
      <family val="3"/>
      <charset val="129"/>
    </font>
    <font>
      <sz val="14"/>
      <color indexed="8"/>
      <name val="휴먼엑스포"/>
      <family val="1"/>
      <charset val="129"/>
    </font>
    <font>
      <b/>
      <sz val="13"/>
      <name val="HY그래픽"/>
      <family val="1"/>
      <charset val="129"/>
    </font>
    <font>
      <b/>
      <sz val="18"/>
      <name val="HY중고딕"/>
      <family val="1"/>
      <charset val="129"/>
    </font>
    <font>
      <b/>
      <sz val="13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name val="휴먼엑스포"/>
      <family val="1"/>
      <charset val="129"/>
    </font>
    <font>
      <b/>
      <sz val="18"/>
      <name val="휴먼엑스포"/>
      <family val="1"/>
      <charset val="129"/>
    </font>
    <font>
      <sz val="11"/>
      <name val="바탕체"/>
      <family val="1"/>
      <charset val="129"/>
    </font>
    <font>
      <sz val="10"/>
      <color indexed="12"/>
      <name val="굴림"/>
      <family val="3"/>
      <charset val="129"/>
    </font>
    <font>
      <sz val="10"/>
      <name val="바탕체"/>
      <family val="1"/>
      <charset val="129"/>
    </font>
    <font>
      <sz val="12"/>
      <name val="¹UAAA¼"/>
      <family val="3"/>
    </font>
    <font>
      <sz val="12"/>
      <name val="굴림"/>
      <family val="3"/>
      <charset val="129"/>
    </font>
    <font>
      <sz val="11"/>
      <name val="μ¸¿o"/>
      <family val="3"/>
      <charset val="129"/>
    </font>
    <font>
      <sz val="12"/>
      <name val="Helv"/>
      <family val="2"/>
    </font>
    <font>
      <sz val="20"/>
      <color indexed="8"/>
      <name val="굴림"/>
      <family val="3"/>
      <charset val="129"/>
    </font>
    <font>
      <u/>
      <sz val="11"/>
      <color indexed="39"/>
      <name val="돋움"/>
      <family val="3"/>
      <charset val="129"/>
    </font>
    <font>
      <sz val="18"/>
      <color indexed="8"/>
      <name val="휴먼옛체"/>
      <family val="1"/>
      <charset val="129"/>
    </font>
    <font>
      <sz val="10"/>
      <color indexed="19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9"/>
      <name val="굴림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2"/>
      <name val="바탕체"/>
      <family val="1"/>
      <charset val="129"/>
    </font>
    <font>
      <sz val="11"/>
      <color indexed="8"/>
      <name val="ＭＳ Ｐゴシック"/>
      <family val="2"/>
      <charset val="128"/>
    </font>
    <font>
      <sz val="10"/>
      <color indexed="8"/>
      <name val="맑은 고딕"/>
      <family val="3"/>
      <charset val="129"/>
    </font>
    <font>
      <sz val="11"/>
      <color indexed="9"/>
      <name val="ＭＳ Ｐゴシック"/>
      <family val="2"/>
      <charset val="128"/>
    </font>
    <font>
      <sz val="10"/>
      <color indexed="9"/>
      <name val="맑은 고딕"/>
      <family val="3"/>
      <charset val="129"/>
    </font>
    <font>
      <sz val="8"/>
      <name val="휴먼명조"/>
      <family val="3"/>
      <charset val="129"/>
    </font>
    <font>
      <sz val="12"/>
      <name val="¹UAAA¼"/>
      <family val="1"/>
      <charset val="129"/>
    </font>
    <font>
      <b/>
      <sz val="8"/>
      <name val="Arial"/>
      <family val="2"/>
    </font>
    <font>
      <sz val="10"/>
      <name val="±¼¸²Ã¼"/>
      <family val="3"/>
      <charset val="129"/>
    </font>
    <font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u/>
      <sz val="8"/>
      <color indexed="12"/>
      <name val="Times New Roman"/>
      <family val="1"/>
    </font>
    <font>
      <b/>
      <sz val="10"/>
      <name val="Arial"/>
      <family val="2"/>
    </font>
    <font>
      <sz val="9.6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b/>
      <i/>
      <sz val="18"/>
      <color indexed="16"/>
      <name val="Times New Roman"/>
      <family val="1"/>
    </font>
    <font>
      <sz val="1"/>
      <color indexed="16"/>
      <name val="Courier"/>
      <family val="3"/>
    </font>
    <font>
      <b/>
      <sz val="8"/>
      <color indexed="32"/>
      <name val="Arial"/>
      <family val="2"/>
    </font>
    <font>
      <b/>
      <sz val="18"/>
      <color indexed="56"/>
      <name val="ＭＳ Ｐゴシック"/>
      <family val="2"/>
      <charset val="128"/>
    </font>
    <font>
      <b/>
      <sz val="11"/>
      <color indexed="9"/>
      <name val="ＭＳ Ｐゴシック"/>
      <family val="2"/>
      <charset val="128"/>
    </font>
    <font>
      <sz val="11"/>
      <color indexed="60"/>
      <name val="ＭＳ Ｐゴシック"/>
      <family val="2"/>
      <charset val="128"/>
    </font>
    <font>
      <u/>
      <sz val="11"/>
      <color indexed="12"/>
      <name val="ＭＳ Ｐゴシック"/>
      <family val="2"/>
      <charset val="128"/>
    </font>
    <font>
      <sz val="11"/>
      <name val="ＭＳ Ｐゴシック"/>
      <family val="2"/>
      <charset val="128"/>
    </font>
    <font>
      <sz val="11"/>
      <color indexed="52"/>
      <name val="ＭＳ Ｐゴシック"/>
      <family val="2"/>
      <charset val="128"/>
    </font>
    <font>
      <i/>
      <outline/>
      <shadow/>
      <u/>
      <sz val="1"/>
      <color indexed="24"/>
      <name val="Courier"/>
      <family val="3"/>
    </font>
    <font>
      <sz val="10"/>
      <color indexed="18"/>
      <name val="가는으뜸체"/>
      <family val="1"/>
      <charset val="129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sz val="10"/>
      <color indexed="10"/>
      <name val="맑은 고딕"/>
      <family val="3"/>
      <charset val="129"/>
    </font>
    <font>
      <b/>
      <sz val="10"/>
      <color indexed="18"/>
      <name val="휴먼SK태명조"/>
      <family val="1"/>
      <charset val="129"/>
    </font>
    <font>
      <b/>
      <sz val="11"/>
      <color indexed="52"/>
      <name val="ＭＳ Ｐゴシック"/>
      <family val="2"/>
      <charset val="128"/>
    </font>
    <font>
      <b/>
      <sz val="10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color indexed="20"/>
      <name val="맑은 고딕"/>
      <family val="3"/>
      <charset val="129"/>
    </font>
    <font>
      <u/>
      <sz val="10"/>
      <color indexed="14"/>
      <name val="돋움체"/>
      <family val="3"/>
      <charset val="129"/>
    </font>
    <font>
      <sz val="14"/>
      <name val="뼥?ⓒ"/>
      <family val="3"/>
      <charset val="129"/>
    </font>
    <font>
      <sz val="11"/>
      <color indexed="17"/>
      <name val="ＭＳ Ｐゴシック"/>
      <family val="2"/>
      <charset val="128"/>
    </font>
    <font>
      <sz val="14"/>
      <name val="ＭＳ Ｐゴシック"/>
      <family val="2"/>
      <charset val="128"/>
    </font>
    <font>
      <sz val="10"/>
      <color indexed="60"/>
      <name val="맑은 고딕"/>
      <family val="3"/>
      <charset val="129"/>
    </font>
    <font>
      <sz val="12"/>
      <name val="뼻뮝"/>
      <family val="1"/>
      <charset val="129"/>
    </font>
    <font>
      <b/>
      <sz val="11"/>
      <color indexed="10"/>
      <name val="돋움"/>
      <family val="3"/>
      <charset val="129"/>
    </font>
    <font>
      <i/>
      <sz val="10"/>
      <color indexed="23"/>
      <name val="맑은 고딕"/>
      <family val="3"/>
      <charset val="129"/>
    </font>
    <font>
      <i/>
      <sz val="11"/>
      <color indexed="23"/>
      <name val="ＭＳ Ｐゴシック"/>
      <family val="2"/>
      <charset val="128"/>
    </font>
    <font>
      <b/>
      <sz val="10"/>
      <color indexed="9"/>
      <name val="맑은 고딕"/>
      <family val="3"/>
      <charset val="129"/>
    </font>
    <font>
      <sz val="9"/>
      <color indexed="8"/>
      <name val="휴먼세명조"/>
      <family val="1"/>
      <charset val="129"/>
    </font>
    <font>
      <sz val="10"/>
      <color indexed="37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1"/>
      <color indexed="20"/>
      <name val="ＭＳ Ｐゴシック"/>
      <family val="2"/>
      <charset val="128"/>
    </font>
    <font>
      <sz val="10"/>
      <name val="가는안상수체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2"/>
      <name val="견고딕"/>
      <family val="1"/>
      <charset val="129"/>
    </font>
    <font>
      <sz val="10"/>
      <color indexed="37"/>
      <name val="굴림"/>
      <family val="3"/>
      <charset val="129"/>
    </font>
    <font>
      <sz val="11"/>
      <color indexed="62"/>
      <name val="ＭＳ Ｐゴシック"/>
      <family val="2"/>
      <charset val="128"/>
    </font>
    <font>
      <sz val="10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1"/>
      <charset val="129"/>
    </font>
    <font>
      <b/>
      <u val="doubleAccounting"/>
      <sz val="15"/>
      <name val="휴먼태명조"/>
      <family val="1"/>
      <charset val="129"/>
    </font>
    <font>
      <sz val="20"/>
      <name val="솔체"/>
      <family val="1"/>
      <charset val="129"/>
    </font>
    <font>
      <sz val="10"/>
      <color indexed="17"/>
      <name val="맑은 고딕"/>
      <family val="3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1"/>
      <charset val="129"/>
    </font>
    <font>
      <sz val="10"/>
      <name val="휴먼세명조"/>
      <family val="1"/>
      <charset val="129"/>
    </font>
    <font>
      <b/>
      <sz val="11"/>
      <color indexed="8"/>
      <name val="ＭＳ Ｐゴシック"/>
      <family val="2"/>
      <charset val="128"/>
    </font>
    <font>
      <b/>
      <sz val="11"/>
      <color indexed="63"/>
      <name val="ＭＳ Ｐゴシック"/>
      <family val="2"/>
      <charset val="128"/>
    </font>
    <font>
      <b/>
      <sz val="10"/>
      <color indexed="63"/>
      <name val="맑은 고딕"/>
      <family val="3"/>
      <charset val="129"/>
    </font>
    <font>
      <b/>
      <u/>
      <sz val="16"/>
      <name val="굴림체"/>
      <family val="3"/>
      <charset val="129"/>
    </font>
    <font>
      <sz val="10"/>
      <name val="Arial Narrow"/>
      <family val="2"/>
    </font>
    <font>
      <u/>
      <sz val="11"/>
      <color indexed="36"/>
      <name val="ＭＳ Ｐゴシック"/>
      <family val="2"/>
      <charset val="128"/>
    </font>
    <font>
      <sz val="9"/>
      <color indexed="8"/>
      <name val="Arial"/>
      <family val="2"/>
    </font>
    <font>
      <sz val="11"/>
      <name val="한양그래픽"/>
      <family val="3"/>
      <charset val="129"/>
    </font>
    <font>
      <sz val="11"/>
      <name val="ＭＳ 明朝"/>
      <family val="3"/>
      <charset val="128"/>
    </font>
    <font>
      <sz val="8"/>
      <name val="明朝"/>
      <family val="1"/>
      <charset val="128"/>
    </font>
    <font>
      <sz val="10"/>
      <color rgb="FF000000"/>
      <name val="굴림체"/>
      <family val="3"/>
      <charset val="129"/>
    </font>
    <font>
      <b/>
      <sz val="10"/>
      <color rgb="FF000000"/>
      <name val="한양신명조"/>
      <family val="3"/>
      <charset val="129"/>
    </font>
    <font>
      <sz val="10"/>
      <color rgb="FF000000"/>
      <name val="한양신명조"/>
      <family val="3"/>
      <charset val="129"/>
    </font>
    <font>
      <sz val="6"/>
      <name val="굴림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9"/>
        <bgColor indexed="64"/>
      </patternFill>
    </fill>
  </fills>
  <borders count="115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hair">
        <color rgb="FF000000"/>
      </bottom>
      <diagonal/>
    </border>
    <border>
      <left style="thick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dotted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250">
    <xf numFmtId="0" fontId="0" fillId="0" borderId="0"/>
    <xf numFmtId="0" fontId="94" fillId="0" borderId="0"/>
    <xf numFmtId="239" fontId="3" fillId="0" borderId="1" applyBorder="0">
      <alignment horizontal="center"/>
    </xf>
    <xf numFmtId="10" fontId="3" fillId="0" borderId="1" applyBorder="0">
      <alignment horizontal="center"/>
    </xf>
    <xf numFmtId="0" fontId="3" fillId="0" borderId="0"/>
    <xf numFmtId="3" fontId="25" fillId="0" borderId="2"/>
    <xf numFmtId="24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37" fontId="4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38" fontId="4" fillId="0" borderId="0" applyNumberFormat="0" applyFont="0" applyFill="0" applyBorder="0" applyAlignment="0" applyProtection="0"/>
    <xf numFmtId="240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37" fontId="4" fillId="0" borderId="0" applyNumberFormat="0" applyFont="0" applyFill="0" applyBorder="0" applyAlignment="0" applyProtection="0"/>
    <xf numFmtId="238" fontId="4" fillId="0" borderId="0" applyNumberFormat="0" applyFont="0" applyFill="0" applyBorder="0" applyAlignment="0" applyProtection="0"/>
    <xf numFmtId="0" fontId="102" fillId="0" borderId="0" applyNumberFormat="0">
      <alignment horizontal="center" vertical="center"/>
      <protection locked="0" hidden="1"/>
    </xf>
    <xf numFmtId="0" fontId="6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5" fillId="0" borderId="0"/>
    <xf numFmtId="0" fontId="12" fillId="0" borderId="0"/>
    <xf numFmtId="0" fontId="12" fillId="0" borderId="0"/>
    <xf numFmtId="0" fontId="2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24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3" fillId="0" borderId="0"/>
    <xf numFmtId="0" fontId="4" fillId="0" borderId="0"/>
    <xf numFmtId="0" fontId="4" fillId="0" borderId="0"/>
    <xf numFmtId="0" fontId="24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5" fillId="0" borderId="0"/>
    <xf numFmtId="0" fontId="5" fillId="0" borderId="0"/>
    <xf numFmtId="176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233" fontId="6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176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2" fillId="0" borderId="0"/>
    <xf numFmtId="0" fontId="2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24" fillId="0" borderId="0"/>
    <xf numFmtId="0" fontId="12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0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" fillId="0" borderId="0"/>
    <xf numFmtId="192" fontId="30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3" fontId="25" fillId="0" borderId="2"/>
    <xf numFmtId="3" fontId="25" fillId="0" borderId="2"/>
    <xf numFmtId="0" fontId="4" fillId="0" borderId="0"/>
    <xf numFmtId="0" fontId="80" fillId="0" borderId="3" applyNumberFormat="0" applyFont="0" applyBorder="0">
      <alignment horizontal="center" vertical="center" shrinkToFit="1"/>
    </xf>
    <xf numFmtId="0" fontId="5" fillId="0" borderId="0" applyNumberFormat="0" applyFill="0" applyBorder="0" applyAlignment="0" applyProtection="0"/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0" fontId="95" fillId="0" borderId="0" applyFont="0" applyFill="0" applyBorder="0" applyAlignment="0" applyProtection="0"/>
    <xf numFmtId="0" fontId="6" fillId="0" borderId="4">
      <alignment horizontal="center"/>
    </xf>
    <xf numFmtId="0" fontId="63" fillId="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30" fillId="0" borderId="0">
      <protection locked="0"/>
    </xf>
    <xf numFmtId="0" fontId="63" fillId="6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9" fontId="6" fillId="0" borderId="0">
      <protection locked="0"/>
    </xf>
    <xf numFmtId="0" fontId="64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3" fontId="27" fillId="0" borderId="5" applyFill="0" applyBorder="0" applyAlignment="0" applyProtection="0">
      <alignment horizontal="centerContinuous" vertical="center"/>
    </xf>
    <xf numFmtId="0" fontId="65" fillId="0" borderId="0" applyNumberFormat="0" applyFill="0" applyBorder="0" applyAlignment="0" applyProtection="0">
      <alignment vertical="center"/>
    </xf>
    <xf numFmtId="0" fontId="66" fillId="2" borderId="6" applyNumberFormat="0" applyAlignment="0" applyProtection="0">
      <alignment vertical="center"/>
    </xf>
    <xf numFmtId="197" fontId="4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209" fontId="7" fillId="0" borderId="0"/>
    <xf numFmtId="0" fontId="29" fillId="0" borderId="7">
      <alignment horizontal="center" vertical="center"/>
    </xf>
    <xf numFmtId="235" fontId="6" fillId="0" borderId="7">
      <alignment horizontal="right" vertical="center"/>
    </xf>
    <xf numFmtId="0" fontId="67" fillId="15" borderId="0" applyNumberFormat="0" applyBorder="0" applyAlignment="0" applyProtection="0">
      <alignment vertical="center"/>
    </xf>
    <xf numFmtId="0" fontId="30" fillId="0" borderId="0">
      <protection locked="0"/>
    </xf>
    <xf numFmtId="0" fontId="96" fillId="0" borderId="0">
      <alignment vertical="center"/>
    </xf>
    <xf numFmtId="3" fontId="12" fillId="0" borderId="8">
      <alignment horizontal="center"/>
    </xf>
    <xf numFmtId="0" fontId="11" fillId="0" borderId="7">
      <alignment horizontal="center" vertical="center"/>
    </xf>
    <xf numFmtId="0" fontId="30" fillId="0" borderId="0">
      <protection locked="0"/>
    </xf>
    <xf numFmtId="0" fontId="3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4" borderId="9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4" fontId="26" fillId="0" borderId="0">
      <protection locked="0"/>
    </xf>
    <xf numFmtId="9" fontId="2" fillId="16" borderId="0" applyFill="0" applyBorder="0" applyProtection="0">
      <alignment horizontal="right"/>
    </xf>
    <xf numFmtId="10" fontId="2" fillId="0" borderId="0" applyFill="0" applyBorder="0" applyProtection="0">
      <alignment horizontal="right"/>
    </xf>
    <xf numFmtId="9" fontId="7" fillId="0" borderId="0" applyFont="0" applyFill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202" fontId="31" fillId="0" borderId="10" applyBorder="0"/>
    <xf numFmtId="206" fontId="32" fillId="0" borderId="7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17" borderId="11" applyNumberFormat="0" applyAlignment="0" applyProtection="0">
      <alignment vertical="center"/>
    </xf>
    <xf numFmtId="177" fontId="31" fillId="0" borderId="12"/>
    <xf numFmtId="4" fontId="31" fillId="0" borderId="10"/>
    <xf numFmtId="178" fontId="2" fillId="0" borderId="10"/>
    <xf numFmtId="222" fontId="2" fillId="0" borderId="10"/>
    <xf numFmtId="179" fontId="33" fillId="0" borderId="13" applyFont="0" applyFill="0" applyBorder="0" applyAlignment="0" applyProtection="0">
      <alignment vertical="center"/>
    </xf>
    <xf numFmtId="187" fontId="33" fillId="0" borderId="13" applyFont="0" applyFill="0" applyBorder="0" applyAlignment="0" applyProtection="0">
      <alignment vertical="center"/>
    </xf>
    <xf numFmtId="1" fontId="6" fillId="0" borderId="0"/>
    <xf numFmtId="3" fontId="6" fillId="0" borderId="0" applyFont="0" applyFill="0" applyBorder="0" applyAlignment="0" applyProtection="0"/>
    <xf numFmtId="189" fontId="4" fillId="0" borderId="0">
      <alignment vertical="center"/>
    </xf>
    <xf numFmtId="176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206" fontId="81" fillId="0" borderId="14" applyFont="0" applyFill="0" applyBorder="0" applyAlignment="0">
      <alignment horizontal="left" vertical="center"/>
    </xf>
    <xf numFmtId="206" fontId="81" fillId="0" borderId="14">
      <alignment horizontal="left" vertical="center"/>
    </xf>
    <xf numFmtId="0" fontId="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176" fontId="10" fillId="0" borderId="2" applyNumberFormat="0" applyFont="0" applyFill="0" applyBorder="0" applyAlignment="0" applyProtection="0">
      <alignment horizontal="center" vertical="center"/>
    </xf>
    <xf numFmtId="176" fontId="10" fillId="0" borderId="5" applyNumberFormat="0" applyFont="0" applyFill="0" applyBorder="0" applyAlignment="0" applyProtection="0">
      <alignment horizontal="center" vertical="center"/>
    </xf>
    <xf numFmtId="0" fontId="15" fillId="0" borderId="15"/>
    <xf numFmtId="0" fontId="71" fillId="0" borderId="16" applyNumberFormat="0" applyFill="0" applyAlignment="0" applyProtection="0">
      <alignment vertical="center"/>
    </xf>
    <xf numFmtId="0" fontId="72" fillId="0" borderId="17" applyNumberFormat="0" applyFill="0" applyAlignment="0" applyProtection="0">
      <alignment vertical="center"/>
    </xf>
    <xf numFmtId="179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210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10" fontId="6" fillId="0" borderId="0" applyFont="0" applyFill="0" applyBorder="0" applyAlignment="0" applyProtection="0"/>
    <xf numFmtId="201" fontId="34" fillId="0" borderId="0" applyFont="0" applyFill="0" applyBorder="0" applyAlignment="0" applyProtection="0"/>
    <xf numFmtId="227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0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20" fontId="35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210" fontId="6" fillId="0" borderId="0" applyFont="0" applyFill="0" applyBorder="0" applyAlignment="0" applyProtection="0"/>
    <xf numFmtId="183" fontId="2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12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3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219" fontId="35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11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183" fontId="2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11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214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2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211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27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183" fontId="2" fillId="0" borderId="0" applyFont="0" applyFill="0" applyBorder="0" applyAlignment="0" applyProtection="0"/>
    <xf numFmtId="208" fontId="35" fillId="0" borderId="0" applyFont="0" applyFill="0" applyBorder="0" applyAlignment="0" applyProtection="0"/>
    <xf numFmtId="224" fontId="6" fillId="0" borderId="0" applyFont="0" applyFill="0" applyBorder="0" applyAlignment="0" applyProtection="0"/>
    <xf numFmtId="201" fontId="34" fillId="0" borderId="0" applyFont="0" applyFill="0" applyBorder="0" applyAlignment="0" applyProtection="0"/>
    <xf numFmtId="227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3" fontId="2" fillId="0" borderId="0" applyFont="0" applyFill="0" applyBorder="0" applyAlignment="0" applyProtection="0"/>
    <xf numFmtId="211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27" fontId="7" fillId="0" borderId="0" applyFont="0" applyFill="0" applyBorder="0" applyAlignment="0" applyProtection="0"/>
    <xf numFmtId="210" fontId="6" fillId="0" borderId="0" applyFont="0" applyFill="0" applyBorder="0" applyAlignment="0" applyProtection="0"/>
    <xf numFmtId="227" fontId="7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01" fontId="34" fillId="0" borderId="0" applyFont="0" applyFill="0" applyBorder="0" applyAlignment="0" applyProtection="0"/>
    <xf numFmtId="210" fontId="6" fillId="0" borderId="0" applyFont="0" applyFill="0" applyBorder="0" applyAlignment="0" applyProtection="0"/>
    <xf numFmtId="183" fontId="2" fillId="0" borderId="0" applyFont="0" applyFill="0" applyBorder="0" applyAlignment="0" applyProtection="0"/>
    <xf numFmtId="220" fontId="35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11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21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210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0" fontId="36" fillId="0" borderId="0">
      <alignment vertical="center"/>
    </xf>
    <xf numFmtId="49" fontId="2" fillId="0" borderId="14" applyNumberFormat="0" applyAlignment="0"/>
    <xf numFmtId="0" fontId="73" fillId="8" borderId="6" applyNumberFormat="0" applyAlignment="0" applyProtection="0">
      <alignment vertical="center"/>
    </xf>
    <xf numFmtId="4" fontId="30" fillId="0" borderId="0">
      <protection locked="0"/>
    </xf>
    <xf numFmtId="196" fontId="4" fillId="0" borderId="0">
      <protection locked="0"/>
    </xf>
    <xf numFmtId="0" fontId="74" fillId="0" borderId="0" applyNumberFormat="0" applyFill="0" applyBorder="0" applyAlignment="0" applyProtection="0">
      <alignment vertical="center"/>
    </xf>
    <xf numFmtId="0" fontId="75" fillId="0" borderId="18" applyNumberFormat="0" applyFill="0" applyAlignment="0" applyProtection="0">
      <alignment vertical="center"/>
    </xf>
    <xf numFmtId="0" fontId="76" fillId="0" borderId="19" applyNumberFormat="0" applyFill="0" applyAlignment="0" applyProtection="0">
      <alignment vertical="center"/>
    </xf>
    <xf numFmtId="0" fontId="77" fillId="0" borderId="20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6" fillId="0" borderId="0"/>
    <xf numFmtId="0" fontId="79" fillId="2" borderId="21" applyNumberFormat="0" applyAlignment="0" applyProtection="0">
      <alignment vertical="center"/>
    </xf>
    <xf numFmtId="0" fontId="11" fillId="0" borderId="7" applyFill="0" applyProtection="0">
      <alignment horizontal="center" vertical="center"/>
    </xf>
    <xf numFmtId="194" fontId="26" fillId="0" borderId="0">
      <protection locked="0"/>
    </xf>
    <xf numFmtId="194" fontId="26" fillId="0" borderId="0">
      <protection locked="0"/>
    </xf>
    <xf numFmtId="176" fontId="6" fillId="0" borderId="22">
      <alignment horizontal="center" vertical="center"/>
    </xf>
    <xf numFmtId="41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203" fontId="5" fillId="0" borderId="2"/>
    <xf numFmtId="176" fontId="6" fillId="0" borderId="22">
      <alignment horizontal="center" vertical="center"/>
    </xf>
    <xf numFmtId="226" fontId="82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26" fillId="0" borderId="0">
      <protection locked="0"/>
    </xf>
    <xf numFmtId="194" fontId="26" fillId="0" borderId="0">
      <protection locked="0"/>
    </xf>
    <xf numFmtId="42" fontId="7" fillId="0" borderId="0" applyFont="0" applyFill="0" applyBorder="0" applyAlignment="0" applyProtection="0"/>
    <xf numFmtId="188" fontId="4" fillId="0" borderId="0">
      <protection locked="0"/>
    </xf>
    <xf numFmtId="0" fontId="7" fillId="0" borderId="0"/>
    <xf numFmtId="0" fontId="6" fillId="0" borderId="0"/>
    <xf numFmtId="0" fontId="7" fillId="0" borderId="0">
      <alignment vertical="center"/>
    </xf>
    <xf numFmtId="0" fontId="10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3" fontId="25" fillId="0" borderId="2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0" fontId="3" fillId="0" borderId="7">
      <alignment horizontal="center" vertical="center" wrapText="1"/>
    </xf>
    <xf numFmtId="0" fontId="30" fillId="0" borderId="23">
      <protection locked="0"/>
    </xf>
    <xf numFmtId="236" fontId="6" fillId="0" borderId="0">
      <protection locked="0"/>
    </xf>
    <xf numFmtId="186" fontId="4" fillId="0" borderId="0">
      <protection locked="0"/>
    </xf>
    <xf numFmtId="198" fontId="4" fillId="0" borderId="0">
      <protection locked="0"/>
    </xf>
    <xf numFmtId="0" fontId="2" fillId="0" borderId="7" applyProtection="0">
      <alignment horizontal="left" vertical="center" wrapText="1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0" fontId="9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6" fillId="0" borderId="0" applyFont="0" applyFill="0" applyBorder="0" applyAlignment="0" applyProtection="0"/>
    <xf numFmtId="193" fontId="30" fillId="0" borderId="0">
      <protection locked="0"/>
    </xf>
    <xf numFmtId="0" fontId="12" fillId="0" borderId="0"/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0" fontId="9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" fillId="0" borderId="0" applyFont="0" applyFill="0" applyBorder="0" applyAlignment="0" applyProtection="0"/>
    <xf numFmtId="4" fontId="30" fillId="0" borderId="0">
      <protection locked="0"/>
    </xf>
    <xf numFmtId="228" fontId="30" fillId="0" borderId="0">
      <protection locked="0"/>
    </xf>
    <xf numFmtId="0" fontId="40" fillId="0" borderId="0"/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0" fontId="95" fillId="0" borderId="0"/>
    <xf numFmtId="0" fontId="38" fillId="0" borderId="0"/>
    <xf numFmtId="0" fontId="16" fillId="0" borderId="0"/>
    <xf numFmtId="37" fontId="38" fillId="0" borderId="0" applyFill="0"/>
    <xf numFmtId="0" fontId="40" fillId="0" borderId="0" applyNumberFormat="0"/>
    <xf numFmtId="0" fontId="38" fillId="0" borderId="0"/>
    <xf numFmtId="0" fontId="38" fillId="0" borderId="0"/>
    <xf numFmtId="0" fontId="16" fillId="0" borderId="0"/>
    <xf numFmtId="181" fontId="6" fillId="0" borderId="0" applyFill="0" applyBorder="0" applyAlignment="0"/>
    <xf numFmtId="0" fontId="41" fillId="0" borderId="0"/>
    <xf numFmtId="0" fontId="30" fillId="0" borderId="23">
      <protection locked="0"/>
    </xf>
    <xf numFmtId="0" fontId="42" fillId="19" borderId="22">
      <alignment horizontal="center" wrapText="1"/>
    </xf>
    <xf numFmtId="40" fontId="12" fillId="0" borderId="0" applyFont="0" applyFill="0" applyBorder="0" applyAlignment="0" applyProtection="0"/>
    <xf numFmtId="4" fontId="30" fillId="0" borderId="0">
      <protection locked="0"/>
    </xf>
    <xf numFmtId="38" fontId="5" fillId="0" borderId="0" applyFont="0" applyFill="0" applyBorder="0" applyAlignment="0" applyProtection="0"/>
    <xf numFmtId="0" fontId="7" fillId="0" borderId="0"/>
    <xf numFmtId="0" fontId="5" fillId="0" borderId="0" applyFont="0" applyFill="0" applyBorder="0" applyAlignment="0" applyProtection="0"/>
    <xf numFmtId="3" fontId="5" fillId="0" borderId="0" applyFill="0" applyBorder="0" applyAlignment="0" applyProtection="0"/>
    <xf numFmtId="0" fontId="17" fillId="0" borderId="0" applyNumberFormat="0" applyAlignment="0">
      <alignment horizontal="left"/>
    </xf>
    <xf numFmtId="0" fontId="3" fillId="0" borderId="0" applyFont="0" applyFill="0" applyBorder="0" applyAlignment="0" applyProtection="0"/>
    <xf numFmtId="191" fontId="30" fillId="0" borderId="0">
      <protection locked="0"/>
    </xf>
    <xf numFmtId="190" fontId="5" fillId="0" borderId="0" applyFont="0" applyFill="0" applyBorder="0" applyAlignment="0" applyProtection="0"/>
    <xf numFmtId="0" fontId="6" fillId="0" borderId="2" applyFill="0" applyBorder="0" applyAlignment="0"/>
    <xf numFmtId="0" fontId="6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24" fillId="0" borderId="0"/>
    <xf numFmtId="195" fontId="30" fillId="0" borderId="0">
      <protection locked="0"/>
    </xf>
    <xf numFmtId="0" fontId="24" fillId="0" borderId="0"/>
    <xf numFmtId="191" fontId="30" fillId="0" borderId="0">
      <protection locked="0"/>
    </xf>
    <xf numFmtId="229" fontId="30" fillId="0" borderId="0">
      <protection locked="0"/>
    </xf>
    <xf numFmtId="0" fontId="18" fillId="0" borderId="0" applyNumberFormat="0" applyAlignment="0">
      <alignment horizontal="left"/>
    </xf>
    <xf numFmtId="205" fontId="7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44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44" fillId="0" borderId="0">
      <protection locked="0"/>
    </xf>
    <xf numFmtId="192" fontId="30" fillId="0" borderId="0">
      <protection locked="0"/>
    </xf>
    <xf numFmtId="176" fontId="6" fillId="0" borderId="0" applyFont="0" applyFill="0" applyBorder="0" applyAlignment="0" applyProtection="0"/>
    <xf numFmtId="38" fontId="19" fillId="20" borderId="0" applyNumberFormat="0" applyBorder="0" applyAlignment="0" applyProtection="0"/>
    <xf numFmtId="0" fontId="45" fillId="0" borderId="0">
      <alignment horizontal="left"/>
    </xf>
    <xf numFmtId="0" fontId="13" fillId="0" borderId="24" applyNumberFormat="0" applyAlignment="0" applyProtection="0">
      <alignment horizontal="left" vertical="center"/>
    </xf>
    <xf numFmtId="0" fontId="13" fillId="0" borderId="25">
      <alignment horizontal="left" vertical="center"/>
    </xf>
    <xf numFmtId="0" fontId="4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94" fontId="28" fillId="0" borderId="0">
      <protection locked="0"/>
    </xf>
    <xf numFmtId="194" fontId="28" fillId="0" borderId="0">
      <protection locked="0"/>
    </xf>
    <xf numFmtId="0" fontId="47" fillId="0" borderId="0" applyNumberFormat="0" applyFill="0" applyBorder="0" applyAlignment="0" applyProtection="0"/>
    <xf numFmtId="10" fontId="19" fillId="19" borderId="2" applyNumberFormat="0" applyBorder="0" applyAlignment="0" applyProtection="0"/>
    <xf numFmtId="176" fontId="25" fillId="0" borderId="0" applyFont="0" applyFill="0" applyBorder="0" applyAlignment="0" applyProtection="0"/>
    <xf numFmtId="199" fontId="48" fillId="0" borderId="0">
      <alignment horizontal="left"/>
    </xf>
    <xf numFmtId="1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9" fillId="0" borderId="26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7" fontId="50" fillId="0" borderId="0"/>
    <xf numFmtId="0" fontId="5" fillId="0" borderId="0" applyNumberFormat="0" applyFill="0" applyBorder="0" applyAlignment="0" applyProtection="0"/>
    <xf numFmtId="0" fontId="6" fillId="0" borderId="0"/>
    <xf numFmtId="182" fontId="6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5" fillId="0" borderId="0"/>
    <xf numFmtId="0" fontId="6" fillId="0" borderId="27"/>
    <xf numFmtId="0" fontId="5" fillId="0" borderId="0"/>
    <xf numFmtId="193" fontId="30" fillId="0" borderId="0">
      <protection locked="0"/>
    </xf>
    <xf numFmtId="10" fontId="5" fillId="0" borderId="0" applyFont="0" applyFill="0" applyBorder="0" applyAlignment="0" applyProtection="0"/>
    <xf numFmtId="30" fontId="20" fillId="0" borderId="0" applyNumberFormat="0" applyFill="0" applyBorder="0" applyAlignment="0" applyProtection="0">
      <alignment horizontal="left"/>
    </xf>
    <xf numFmtId="176" fontId="25" fillId="0" borderId="0" applyFont="0" applyFill="0" applyBorder="0" applyAlignment="0" applyProtection="0"/>
    <xf numFmtId="0" fontId="49" fillId="0" borderId="0"/>
    <xf numFmtId="40" fontId="21" fillId="0" borderId="0" applyBorder="0">
      <alignment horizontal="right"/>
    </xf>
    <xf numFmtId="200" fontId="51" fillId="0" borderId="0">
      <alignment horizontal="center"/>
    </xf>
    <xf numFmtId="0" fontId="52" fillId="20" borderId="0">
      <alignment horizontal="centerContinuous"/>
    </xf>
    <xf numFmtId="0" fontId="53" fillId="0" borderId="0" applyFill="0" applyBorder="0" applyProtection="0">
      <alignment horizontal="centerContinuous" vertical="center"/>
    </xf>
    <xf numFmtId="0" fontId="4" fillId="16" borderId="0" applyFill="0" applyBorder="0" applyProtection="0">
      <alignment horizontal="center" vertical="center"/>
    </xf>
    <xf numFmtId="194" fontId="30" fillId="0" borderId="28">
      <protection locked="0"/>
    </xf>
    <xf numFmtId="0" fontId="54" fillId="0" borderId="4">
      <alignment horizontal="left"/>
    </xf>
    <xf numFmtId="234" fontId="5" fillId="0" borderId="0" applyFont="0" applyFill="0" applyBorder="0" applyAlignment="0" applyProtection="0"/>
    <xf numFmtId="0" fontId="107" fillId="0" borderId="0"/>
    <xf numFmtId="0" fontId="7" fillId="0" borderId="0"/>
    <xf numFmtId="41" fontId="7" fillId="0" borderId="0" applyFont="0" applyFill="0" applyBorder="0" applyAlignment="0" applyProtection="0"/>
    <xf numFmtId="244" fontId="2" fillId="0" borderId="0" applyNumberFormat="0" applyFont="0" applyFill="0" applyBorder="0" applyAlignment="0" applyProtection="0"/>
    <xf numFmtId="244" fontId="2" fillId="0" borderId="0" applyNumberFormat="0" applyFont="0" applyFill="0" applyBorder="0" applyAlignment="0" applyProtection="0"/>
    <xf numFmtId="245" fontId="6" fillId="0" borderId="0" applyNumberFormat="0" applyFont="0" applyFill="0" applyBorder="0" applyAlignment="0" applyProtection="0"/>
    <xf numFmtId="246" fontId="6" fillId="0" borderId="0" applyNumberFormat="0" applyFont="0" applyFill="0" applyBorder="0" applyAlignment="0" applyProtection="0"/>
    <xf numFmtId="247" fontId="6" fillId="0" borderId="0" applyNumberFormat="0" applyFont="0" applyFill="0" applyBorder="0" applyAlignment="0" applyProtection="0"/>
    <xf numFmtId="248" fontId="7" fillId="0" borderId="0" applyNumberFormat="0" applyFont="0" applyFill="0" applyBorder="0" applyAlignment="0" applyProtection="0"/>
    <xf numFmtId="248" fontId="7" fillId="0" borderId="0" applyNumberFormat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4" fontId="2" fillId="0" borderId="0" applyNumberFormat="0" applyFont="0" applyFill="0" applyBorder="0" applyAlignment="0" applyProtection="0"/>
    <xf numFmtId="244" fontId="2" fillId="0" borderId="0" applyNumberFormat="0" applyFont="0" applyFill="0" applyBorder="0" applyAlignment="0" applyProtection="0"/>
    <xf numFmtId="245" fontId="6" fillId="0" borderId="0" applyNumberFormat="0" applyFont="0" applyFill="0" applyBorder="0" applyAlignment="0" applyProtection="0"/>
    <xf numFmtId="246" fontId="6" fillId="0" borderId="0" applyNumberFormat="0" applyFont="0" applyFill="0" applyBorder="0" applyAlignment="0" applyProtection="0"/>
    <xf numFmtId="247" fontId="6" fillId="0" borderId="0" applyNumberFormat="0" applyFont="0" applyFill="0" applyBorder="0" applyAlignment="0" applyProtection="0"/>
    <xf numFmtId="248" fontId="7" fillId="0" borderId="0" applyNumberFormat="0" applyFont="0" applyFill="0" applyBorder="0" applyAlignment="0" applyProtection="0"/>
    <xf numFmtId="248" fontId="7" fillId="0" borderId="0" applyNumberFormat="0" applyFont="0" applyFill="0" applyBorder="0" applyAlignment="0" applyProtection="0"/>
    <xf numFmtId="240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9" fontId="7" fillId="0" borderId="0" applyFont="0" applyFill="0" applyBorder="0" applyAlignment="0" applyProtection="0">
      <alignment vertical="center"/>
    </xf>
    <xf numFmtId="38" fontId="6" fillId="0" borderId="14">
      <alignment horizontal="right"/>
    </xf>
    <xf numFmtId="250" fontId="6" fillId="0" borderId="0">
      <alignment horizont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50" fontId="7" fillId="0" borderId="0" applyFont="0" applyFill="0" applyBorder="0" applyProtection="0">
      <alignment vertical="center"/>
    </xf>
    <xf numFmtId="186" fontId="7" fillId="0" borderId="0">
      <alignment vertical="center"/>
    </xf>
    <xf numFmtId="251" fontId="7" fillId="0" borderId="0" applyFont="0" applyFill="0" applyBorder="0" applyAlignment="0" applyProtection="0">
      <alignment vertical="center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76" fontId="113" fillId="0" borderId="0" applyFont="0" applyFill="0" applyBorder="0" applyAlignment="0" applyProtection="0"/>
    <xf numFmtId="0" fontId="114" fillId="25" borderId="0" applyNumberFormat="0" applyBorder="0" applyAlignment="0" applyProtection="0">
      <alignment vertical="center"/>
    </xf>
    <xf numFmtId="0" fontId="114" fillId="15" borderId="0" applyNumberFormat="0" applyBorder="0" applyAlignment="0" applyProtection="0">
      <alignment vertical="center"/>
    </xf>
    <xf numFmtId="0" fontId="114" fillId="18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5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0" fontId="114" fillId="9" borderId="0" applyNumberFormat="0" applyBorder="0" applyAlignment="0" applyProtection="0">
      <alignment vertical="center"/>
    </xf>
    <xf numFmtId="0" fontId="114" fillId="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9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63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63" fillId="27" borderId="0" applyNumberFormat="0" applyBorder="0" applyAlignment="0" applyProtection="0">
      <alignment vertical="center"/>
    </xf>
    <xf numFmtId="0" fontId="63" fillId="27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63" fillId="26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6" fillId="7" borderId="0" applyNumberFormat="0" applyBorder="0" applyAlignment="0" applyProtection="0">
      <alignment vertical="center"/>
    </xf>
    <xf numFmtId="0" fontId="116" fillId="27" borderId="0" applyNumberFormat="0" applyBorder="0" applyAlignment="0" applyProtection="0">
      <alignment vertical="center"/>
    </xf>
    <xf numFmtId="0" fontId="116" fillId="30" borderId="0" applyNumberFormat="0" applyBorder="0" applyAlignment="0" applyProtection="0">
      <alignment vertical="center"/>
    </xf>
    <xf numFmtId="0" fontId="116" fillId="10" borderId="0" applyNumberFormat="0" applyBorder="0" applyAlignment="0" applyProtection="0">
      <alignment vertical="center"/>
    </xf>
    <xf numFmtId="0" fontId="116" fillId="31" borderId="0" applyNumberFormat="0" applyBorder="0" applyAlignment="0" applyProtection="0">
      <alignment vertical="center"/>
    </xf>
    <xf numFmtId="0" fontId="117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117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117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117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117" fillId="27" borderId="0" applyNumberFormat="0" applyBorder="0" applyAlignment="0" applyProtection="0">
      <alignment vertical="center"/>
    </xf>
    <xf numFmtId="0" fontId="64" fillId="27" borderId="0" applyNumberFormat="0" applyBorder="0" applyAlignment="0" applyProtection="0">
      <alignment vertical="center"/>
    </xf>
    <xf numFmtId="0" fontId="117" fillId="27" borderId="0" applyNumberFormat="0" applyBorder="0" applyAlignment="0" applyProtection="0">
      <alignment vertical="center"/>
    </xf>
    <xf numFmtId="0" fontId="64" fillId="27" borderId="0" applyNumberFormat="0" applyBorder="0" applyAlignment="0" applyProtection="0">
      <alignment vertical="center"/>
    </xf>
    <xf numFmtId="0" fontId="64" fillId="27" borderId="0" applyNumberFormat="0" applyBorder="0" applyAlignment="0" applyProtection="0">
      <alignment vertical="center"/>
    </xf>
    <xf numFmtId="0" fontId="117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117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7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117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206" fontId="118" fillId="0" borderId="2">
      <alignment vertical="center"/>
    </xf>
    <xf numFmtId="206" fontId="118" fillId="0" borderId="2">
      <alignment vertical="center"/>
    </xf>
    <xf numFmtId="252" fontId="5" fillId="0" borderId="0" applyFont="0" applyFill="0" applyBorder="0" applyAlignment="0" applyProtection="0"/>
    <xf numFmtId="25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4" fontId="30" fillId="0" borderId="0">
      <protection locked="0"/>
    </xf>
    <xf numFmtId="194" fontId="3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3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3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55" fontId="39" fillId="0" borderId="0" applyFont="0" applyFill="0" applyBorder="0" applyAlignment="0" applyProtection="0"/>
    <xf numFmtId="37" fontId="119" fillId="0" borderId="0" applyFont="0" applyFill="0" applyBorder="0" applyAlignment="0" applyProtection="0"/>
    <xf numFmtId="42" fontId="39" fillId="0" borderId="0" applyFont="0" applyFill="0" applyBorder="0" applyAlignment="0" applyProtection="0"/>
    <xf numFmtId="256" fontId="39" fillId="0" borderId="0" applyFont="0" applyFill="0" applyBorder="0" applyAlignment="0" applyProtection="0"/>
    <xf numFmtId="37" fontId="119" fillId="0" borderId="0" applyFont="0" applyFill="0" applyBorder="0" applyAlignment="0" applyProtection="0"/>
    <xf numFmtId="44" fontId="39" fillId="0" borderId="0" applyFont="0" applyFill="0" applyBorder="0" applyAlignment="0" applyProtection="0"/>
    <xf numFmtId="194" fontId="30" fillId="0" borderId="0">
      <protection locked="0"/>
    </xf>
    <xf numFmtId="248" fontId="37" fillId="0" borderId="0" applyFont="0" applyFill="0" applyBorder="0" applyAlignment="0" applyProtection="0"/>
    <xf numFmtId="194" fontId="30" fillId="0" borderId="0">
      <protection locked="0"/>
    </xf>
    <xf numFmtId="257" fontId="37" fillId="0" borderId="0" applyFont="0" applyFill="0" applyBorder="0" applyAlignment="0" applyProtection="0"/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76" fontId="38" fillId="0" borderId="0" applyFont="0" applyFill="0" applyBorder="0" applyAlignment="0" applyProtection="0"/>
    <xf numFmtId="0" fontId="119" fillId="0" borderId="0" applyFont="0" applyFill="0" applyBorder="0" applyAlignment="0" applyProtection="0"/>
    <xf numFmtId="176" fontId="39" fillId="0" borderId="0" applyFont="0" applyFill="0" applyBorder="0" applyAlignment="0" applyProtection="0"/>
    <xf numFmtId="37" fontId="119" fillId="0" borderId="0" applyFont="0" applyFill="0" applyBorder="0" applyAlignment="0" applyProtection="0"/>
    <xf numFmtId="41" fontId="39" fillId="0" borderId="0" applyFont="0" applyFill="0" applyBorder="0" applyAlignment="0" applyProtection="0"/>
    <xf numFmtId="258" fontId="39" fillId="0" borderId="0" applyFont="0" applyFill="0" applyBorder="0" applyAlignment="0" applyProtection="0"/>
    <xf numFmtId="37" fontId="11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5" fillId="16" borderId="0" applyBorder="0" applyAlignment="0" applyProtection="0"/>
    <xf numFmtId="49" fontId="120" fillId="20" borderId="0" applyBorder="0">
      <alignment horizontal="right"/>
    </xf>
    <xf numFmtId="194" fontId="3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80" fontId="7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207" fontId="10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207" fontId="10" fillId="0" borderId="0">
      <protection locked="0"/>
    </xf>
    <xf numFmtId="0" fontId="40" fillId="0" borderId="0"/>
    <xf numFmtId="0" fontId="38" fillId="0" borderId="0"/>
    <xf numFmtId="0" fontId="119" fillId="0" borderId="0"/>
    <xf numFmtId="0" fontId="119" fillId="0" borderId="0"/>
    <xf numFmtId="0" fontId="121" fillId="0" borderId="0"/>
    <xf numFmtId="259" fontId="33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60" fontId="122" fillId="0" borderId="0" applyFill="0" applyBorder="0" applyAlignment="0"/>
    <xf numFmtId="261" fontId="122" fillId="0" borderId="0" applyFill="0" applyBorder="0" applyAlignment="0"/>
    <xf numFmtId="262" fontId="122" fillId="0" borderId="0" applyFill="0" applyBorder="0" applyAlignment="0"/>
    <xf numFmtId="263" fontId="122" fillId="0" borderId="0" applyFill="0" applyBorder="0" applyAlignment="0"/>
    <xf numFmtId="264" fontId="7" fillId="0" borderId="0" applyFill="0" applyBorder="0" applyAlignment="0"/>
    <xf numFmtId="265" fontId="122" fillId="0" borderId="0" applyFill="0" applyBorder="0" applyAlignment="0"/>
    <xf numFmtId="260" fontId="122" fillId="0" borderId="0" applyFill="0" applyBorder="0" applyAlignment="0"/>
    <xf numFmtId="194" fontId="30" fillId="0" borderId="0">
      <protection locked="0"/>
    </xf>
    <xf numFmtId="0" fontId="120" fillId="32" borderId="2">
      <alignment horizontal="center"/>
    </xf>
    <xf numFmtId="0" fontId="123" fillId="33" borderId="73" applyNumberFormat="0" applyBorder="0" applyAlignment="0">
      <alignment horizontal="left" wrapText="1"/>
    </xf>
    <xf numFmtId="176" fontId="113" fillId="0" borderId="0" applyFont="0" applyFill="0" applyBorder="0" applyAlignment="0" applyProtection="0"/>
    <xf numFmtId="38" fontId="5" fillId="0" borderId="0" applyFont="0" applyFill="0" applyBorder="0" applyAlignment="0" applyProtection="0"/>
    <xf numFmtId="264" fontId="7" fillId="0" borderId="0" applyFont="0" applyFill="0" applyBorder="0" applyAlignment="0" applyProtection="0"/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4" fontId="30" fillId="0" borderId="0">
      <protection locked="0"/>
    </xf>
    <xf numFmtId="0" fontId="7" fillId="0" borderId="0"/>
    <xf numFmtId="266" fontId="94" fillId="0" borderId="0"/>
    <xf numFmtId="267" fontId="7" fillId="0" borderId="0"/>
    <xf numFmtId="3" fontId="5" fillId="0" borderId="0" applyFill="0" applyBorder="0" applyAlignment="0" applyProtection="0"/>
    <xf numFmtId="0" fontId="124" fillId="20" borderId="0"/>
    <xf numFmtId="0" fontId="125" fillId="20" borderId="0" applyNumberFormat="0" applyFill="0" applyBorder="0"/>
    <xf numFmtId="0" fontId="126" fillId="20" borderId="0" applyNumberFormat="0" applyFill="0" applyBorder="0"/>
    <xf numFmtId="0" fontId="127" fillId="20" borderId="0" applyNumberFormat="0" applyFill="0" applyBorder="0"/>
    <xf numFmtId="0" fontId="128" fillId="32" borderId="74" applyFont="0" applyBorder="0">
      <alignment horizontal="centerContinuous" vertical="center"/>
    </xf>
    <xf numFmtId="268" fontId="19" fillId="20" borderId="53" applyBorder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260" fontId="122" fillId="0" borderId="0" applyFont="0" applyFill="0" applyBorder="0" applyAlignment="0" applyProtection="0"/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204" fontId="43" fillId="0" borderId="0" applyFont="0" applyFill="0" applyBorder="0" applyAlignment="0" applyProtection="0"/>
    <xf numFmtId="0" fontId="7" fillId="0" borderId="0"/>
    <xf numFmtId="0" fontId="94" fillId="0" borderId="0"/>
    <xf numFmtId="0" fontId="7" fillId="0" borderId="0"/>
    <xf numFmtId="0" fontId="94" fillId="0" borderId="0"/>
    <xf numFmtId="0" fontId="5" fillId="0" borderId="0"/>
    <xf numFmtId="195" fontId="30" fillId="0" borderId="0">
      <protection locked="0"/>
    </xf>
    <xf numFmtId="14" fontId="107" fillId="0" borderId="0" applyFill="0" applyBorder="0" applyAlignment="0"/>
    <xf numFmtId="0" fontId="30" fillId="0" borderId="0">
      <protection locked="0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5" fillId="19" borderId="75" applyBorder="0"/>
    <xf numFmtId="269" fontId="5" fillId="19" borderId="76" applyBorder="0">
      <alignment horizontal="center"/>
    </xf>
    <xf numFmtId="270" fontId="94" fillId="0" borderId="0"/>
    <xf numFmtId="0" fontId="24" fillId="0" borderId="0"/>
    <xf numFmtId="264" fontId="7" fillId="0" borderId="0" applyFill="0" applyBorder="0" applyAlignment="0"/>
    <xf numFmtId="260" fontId="122" fillId="0" borderId="0" applyFill="0" applyBorder="0" applyAlignment="0"/>
    <xf numFmtId="264" fontId="7" fillId="0" borderId="0" applyFill="0" applyBorder="0" applyAlignment="0"/>
    <xf numFmtId="265" fontId="122" fillId="0" borderId="0" applyFill="0" applyBorder="0" applyAlignment="0"/>
    <xf numFmtId="260" fontId="122" fillId="0" borderId="0" applyFill="0" applyBorder="0" applyAlignment="0"/>
    <xf numFmtId="0" fontId="19" fillId="20" borderId="0"/>
    <xf numFmtId="192" fontId="30" fillId="0" borderId="0">
      <protection locked="0"/>
    </xf>
    <xf numFmtId="38" fontId="19" fillId="20" borderId="0" applyNumberFormat="0" applyBorder="0" applyAlignment="0" applyProtection="0"/>
    <xf numFmtId="0" fontId="129" fillId="34" borderId="72" applyBorder="0" applyAlignment="0"/>
    <xf numFmtId="0" fontId="130" fillId="20" borderId="0" applyNumberFormat="0" applyFill="0" applyBorder="0"/>
    <xf numFmtId="194" fontId="28" fillId="0" borderId="0">
      <protection locked="0"/>
    </xf>
    <xf numFmtId="194" fontId="28" fillId="0" borderId="0">
      <protection locked="0"/>
    </xf>
    <xf numFmtId="12" fontId="5" fillId="16" borderId="77" applyNumberFormat="0" applyBorder="0" applyAlignment="0" applyProtection="0">
      <alignment horizontal="center"/>
    </xf>
    <xf numFmtId="0" fontId="131" fillId="0" borderId="0" applyNumberFormat="0" applyFill="0" applyBorder="0" applyAlignment="0" applyProtection="0">
      <alignment vertical="top"/>
      <protection locked="0"/>
    </xf>
    <xf numFmtId="0" fontId="5" fillId="35" borderId="9" applyBorder="0">
      <protection locked="0"/>
    </xf>
    <xf numFmtId="10" fontId="19" fillId="19" borderId="2" applyNumberFormat="0" applyBorder="0" applyAlignment="0" applyProtection="0"/>
    <xf numFmtId="269" fontId="5" fillId="35" borderId="78" applyBorder="0">
      <alignment horizontal="center"/>
      <protection locked="0"/>
    </xf>
    <xf numFmtId="12" fontId="5" fillId="35" borderId="78" applyBorder="0">
      <alignment horizontal="center"/>
      <protection locked="0"/>
    </xf>
    <xf numFmtId="0" fontId="132" fillId="35" borderId="79">
      <alignment horizontal="center" vertical="center"/>
      <protection locked="0"/>
    </xf>
    <xf numFmtId="268" fontId="19" fillId="19" borderId="0" applyBorder="0">
      <protection locked="0"/>
    </xf>
    <xf numFmtId="15" fontId="19" fillId="19" borderId="0" applyBorder="0">
      <protection locked="0"/>
    </xf>
    <xf numFmtId="49" fontId="19" fillId="19" borderId="0" applyBorder="0">
      <protection locked="0"/>
    </xf>
    <xf numFmtId="49" fontId="19" fillId="19" borderId="50" applyNumberFormat="0" applyBorder="0"/>
    <xf numFmtId="0" fontId="124" fillId="19" borderId="78" applyBorder="0">
      <alignment horizontal="left"/>
    </xf>
    <xf numFmtId="0" fontId="124" fillId="35" borderId="0">
      <alignment horizontal="left"/>
    </xf>
    <xf numFmtId="0" fontId="7" fillId="0" borderId="26">
      <protection locked="0"/>
    </xf>
    <xf numFmtId="264" fontId="7" fillId="0" borderId="0" applyFill="0" applyBorder="0" applyAlignment="0"/>
    <xf numFmtId="260" fontId="122" fillId="0" borderId="0" applyFill="0" applyBorder="0" applyAlignment="0"/>
    <xf numFmtId="264" fontId="7" fillId="0" borderId="0" applyFill="0" applyBorder="0" applyAlignment="0"/>
    <xf numFmtId="265" fontId="122" fillId="0" borderId="0" applyFill="0" applyBorder="0" applyAlignment="0"/>
    <xf numFmtId="260" fontId="122" fillId="0" borderId="0" applyFill="0" applyBorder="0" applyAlignment="0"/>
    <xf numFmtId="252" fontId="7" fillId="0" borderId="0">
      <alignment horizontal="left"/>
    </xf>
    <xf numFmtId="199" fontId="48" fillId="0" borderId="0">
      <alignment horizontal="left"/>
    </xf>
    <xf numFmtId="176" fontId="113" fillId="0" borderId="0" applyFont="0" applyFill="0" applyBorder="0" applyAlignment="0" applyProtection="0"/>
    <xf numFmtId="271" fontId="6" fillId="0" borderId="0"/>
    <xf numFmtId="271" fontId="6" fillId="0" borderId="0"/>
    <xf numFmtId="0" fontId="6" fillId="0" borderId="0"/>
    <xf numFmtId="272" fontId="7" fillId="0" borderId="0"/>
    <xf numFmtId="273" fontId="7" fillId="0" borderId="0"/>
    <xf numFmtId="274" fontId="7" fillId="0" borderId="0"/>
    <xf numFmtId="0" fontId="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75" fontId="132" fillId="19" borderId="79">
      <alignment horizontal="center"/>
    </xf>
    <xf numFmtId="0" fontId="5" fillId="20" borderId="78" applyBorder="0">
      <alignment horizontal="center"/>
      <protection locked="0"/>
    </xf>
    <xf numFmtId="263" fontId="122" fillId="0" borderId="0" applyFont="0" applyFill="0" applyBorder="0" applyAlignment="0" applyProtection="0"/>
    <xf numFmtId="276" fontId="122" fillId="0" borderId="0" applyFont="0" applyFill="0" applyBorder="0" applyAlignment="0" applyProtection="0"/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277" fontId="122" fillId="0" borderId="0" applyFont="0" applyFill="0" applyBorder="0" applyAlignment="0" applyProtection="0"/>
    <xf numFmtId="264" fontId="7" fillId="0" borderId="0" applyFill="0" applyBorder="0" applyAlignment="0"/>
    <xf numFmtId="260" fontId="122" fillId="0" borderId="0" applyFill="0" applyBorder="0" applyAlignment="0"/>
    <xf numFmtId="264" fontId="7" fillId="0" borderId="0" applyFill="0" applyBorder="0" applyAlignment="0"/>
    <xf numFmtId="265" fontId="122" fillId="0" borderId="0" applyFill="0" applyBorder="0" applyAlignment="0"/>
    <xf numFmtId="260" fontId="122" fillId="0" borderId="0" applyFill="0" applyBorder="0" applyAlignment="0"/>
    <xf numFmtId="0" fontId="48" fillId="20" borderId="0"/>
    <xf numFmtId="278" fontId="133" fillId="0" borderId="7">
      <alignment vertical="center"/>
    </xf>
    <xf numFmtId="0" fontId="24" fillId="0" borderId="0"/>
    <xf numFmtId="0" fontId="134" fillId="20" borderId="0"/>
    <xf numFmtId="0" fontId="24" fillId="0" borderId="0"/>
    <xf numFmtId="275" fontId="5" fillId="0" borderId="0"/>
    <xf numFmtId="49" fontId="135" fillId="20" borderId="0" applyBorder="0">
      <alignment horizontal="centerContinuous"/>
    </xf>
    <xf numFmtId="279" fontId="136" fillId="0" borderId="80" applyFont="0" applyFill="0" applyBorder="0" applyAlignment="0" applyProtection="0">
      <alignment horizontal="center" vertical="center"/>
    </xf>
    <xf numFmtId="280" fontId="7" fillId="0" borderId="0"/>
    <xf numFmtId="0" fontId="137" fillId="20" borderId="0" applyProtection="0">
      <alignment horizontal="centerContinuous" vertical="center"/>
      <protection hidden="1"/>
    </xf>
    <xf numFmtId="0" fontId="5" fillId="20" borderId="78" applyBorder="0">
      <alignment horizontal="center"/>
    </xf>
    <xf numFmtId="0" fontId="5" fillId="20" borderId="78" applyBorder="0">
      <alignment horizontal="center"/>
    </xf>
    <xf numFmtId="281" fontId="7" fillId="0" borderId="0">
      <alignment horizontal="center"/>
    </xf>
    <xf numFmtId="200" fontId="51" fillId="0" borderId="0">
      <alignment horizontal="center"/>
    </xf>
    <xf numFmtId="49" fontId="107" fillId="0" borderId="0" applyFill="0" applyBorder="0" applyAlignment="0"/>
    <xf numFmtId="277" fontId="122" fillId="0" borderId="0" applyFill="0" applyBorder="0" applyAlignment="0"/>
    <xf numFmtId="282" fontId="122" fillId="0" borderId="0" applyFill="0" applyBorder="0" applyAlignment="0"/>
    <xf numFmtId="194" fontId="30" fillId="0" borderId="28">
      <protection locked="0"/>
    </xf>
    <xf numFmtId="194" fontId="138" fillId="0" borderId="28">
      <protection locked="0"/>
    </xf>
    <xf numFmtId="268" fontId="120" fillId="20" borderId="0"/>
    <xf numFmtId="49" fontId="139" fillId="20" borderId="0" applyBorder="0">
      <alignment horizontal="right"/>
    </xf>
    <xf numFmtId="24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116" fillId="36" borderId="0" applyNumberFormat="0" applyBorder="0" applyAlignment="0" applyProtection="0">
      <alignment vertical="center"/>
    </xf>
    <xf numFmtId="0" fontId="116" fillId="11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0" borderId="0" applyNumberFormat="0" applyBorder="0" applyAlignment="0" applyProtection="0">
      <alignment vertical="center"/>
    </xf>
    <xf numFmtId="0" fontId="116" fillId="10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17" borderId="11" applyNumberFormat="0" applyAlignment="0" applyProtection="0">
      <alignment vertical="center"/>
    </xf>
    <xf numFmtId="0" fontId="142" fillId="8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top"/>
      <protection locked="0"/>
    </xf>
    <xf numFmtId="0" fontId="144" fillId="4" borderId="9" applyNumberFormat="0" applyFont="0" applyAlignment="0" applyProtection="0">
      <alignment vertical="center"/>
    </xf>
    <xf numFmtId="0" fontId="145" fillId="0" borderId="16" applyNumberFormat="0" applyFill="0" applyAlignment="0" applyProtection="0">
      <alignment vertical="center"/>
    </xf>
    <xf numFmtId="0" fontId="146" fillId="0" borderId="0">
      <protection locked="0"/>
    </xf>
    <xf numFmtId="283" fontId="147" fillId="0" borderId="7">
      <alignment vertical="center"/>
    </xf>
    <xf numFmtId="38" fontId="147" fillId="0" borderId="7">
      <alignment vertical="center"/>
    </xf>
    <xf numFmtId="0" fontId="117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117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117" fillId="11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117" fillId="11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117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117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117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117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48" fillId="0" borderId="81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50" fillId="0" borderId="82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284" fontId="33" fillId="0" borderId="2" applyNumberFormat="0" applyBorder="0" applyAlignment="0">
      <alignment horizontal="center" vertical="center"/>
    </xf>
    <xf numFmtId="285" fontId="153" fillId="0" borderId="7">
      <alignment vertical="center"/>
    </xf>
    <xf numFmtId="285" fontId="153" fillId="0" borderId="7">
      <alignment vertical="center"/>
    </xf>
    <xf numFmtId="284" fontId="33" fillId="0" borderId="2" applyNumberFormat="0" applyBorder="0" applyAlignment="0">
      <alignment horizontal="center" vertical="center"/>
    </xf>
    <xf numFmtId="284" fontId="33" fillId="0" borderId="2" applyNumberFormat="0" applyBorder="0" applyAlignment="0">
      <alignment horizontal="center" vertical="center"/>
    </xf>
    <xf numFmtId="284" fontId="33" fillId="0" borderId="2" applyNumberFormat="0" applyBorder="0" applyAlignment="0">
      <alignment horizontal="center" vertical="center"/>
    </xf>
    <xf numFmtId="0" fontId="154" fillId="6" borderId="6" applyNumberFormat="0" applyAlignment="0" applyProtection="0">
      <alignment vertical="center"/>
    </xf>
    <xf numFmtId="0" fontId="155" fillId="6" borderId="6" applyNumberFormat="0" applyAlignment="0" applyProtection="0">
      <alignment vertical="center"/>
    </xf>
    <xf numFmtId="0" fontId="66" fillId="6" borderId="6" applyNumberFormat="0" applyAlignment="0" applyProtection="0">
      <alignment vertical="center"/>
    </xf>
    <xf numFmtId="0" fontId="155" fillId="6" borderId="6" applyNumberFormat="0" applyAlignment="0" applyProtection="0">
      <alignment vertical="center"/>
    </xf>
    <xf numFmtId="0" fontId="66" fillId="6" borderId="6" applyNumberFormat="0" applyAlignment="0" applyProtection="0">
      <alignment vertical="center"/>
    </xf>
    <xf numFmtId="0" fontId="66" fillId="6" borderId="6" applyNumberFormat="0" applyAlignment="0" applyProtection="0">
      <alignment vertical="center"/>
    </xf>
    <xf numFmtId="2" fontId="156" fillId="0" borderId="0" applyFont="0" applyFill="0" applyBorder="0" applyAlignment="0" applyProtection="0"/>
    <xf numFmtId="192" fontId="30" fillId="0" borderId="0">
      <protection locked="0"/>
    </xf>
    <xf numFmtId="286" fontId="6" fillId="0" borderId="0">
      <protection locked="0"/>
    </xf>
    <xf numFmtId="286" fontId="6" fillId="0" borderId="0">
      <protection locked="0"/>
    </xf>
    <xf numFmtId="0" fontId="157" fillId="0" borderId="0" applyNumberFormat="0" applyFill="0" applyBorder="0" applyAlignment="0" applyProtection="0"/>
    <xf numFmtId="0" fontId="28" fillId="0" borderId="0">
      <protection locked="0"/>
    </xf>
    <xf numFmtId="0" fontId="158" fillId="0" borderId="0" applyNumberFormat="0" applyFill="0" applyBorder="0" applyAlignment="0" applyProtection="0"/>
    <xf numFmtId="0" fontId="28" fillId="0" borderId="0">
      <protection locked="0"/>
    </xf>
    <xf numFmtId="0" fontId="31" fillId="0" borderId="0"/>
    <xf numFmtId="0" fontId="88" fillId="0" borderId="0"/>
    <xf numFmtId="0" fontId="7" fillId="0" borderId="0">
      <protection locked="0"/>
    </xf>
    <xf numFmtId="0" fontId="159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159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156" fillId="0" borderId="0" applyFont="0" applyFill="0" applyBorder="0" applyAlignment="0" applyProtection="0"/>
    <xf numFmtId="0" fontId="30" fillId="0" borderId="0">
      <protection locked="0"/>
    </xf>
    <xf numFmtId="0" fontId="156" fillId="0" borderId="0" applyFont="0" applyFill="0" applyBorder="0" applyAlignment="0" applyProtection="0"/>
    <xf numFmtId="0" fontId="30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/>
    <xf numFmtId="40" fontId="161" fillId="0" borderId="0" applyFont="0" applyFill="0" applyBorder="0" applyAlignment="0" applyProtection="0"/>
    <xf numFmtId="38" fontId="161" fillId="0" borderId="0" applyFont="0" applyFill="0" applyBorder="0" applyAlignment="0" applyProtection="0"/>
    <xf numFmtId="0" fontId="162" fillId="18" borderId="0" applyNumberFormat="0" applyBorder="0" applyAlignment="0" applyProtection="0">
      <alignment vertical="center"/>
    </xf>
    <xf numFmtId="0" fontId="7" fillId="4" borderId="9" applyNumberFormat="0" applyFont="0" applyAlignment="0" applyProtection="0">
      <alignment vertical="center"/>
    </xf>
    <xf numFmtId="0" fontId="63" fillId="4" borderId="9" applyNumberFormat="0" applyFont="0" applyAlignment="0" applyProtection="0">
      <alignment vertical="center"/>
    </xf>
    <xf numFmtId="0" fontId="7" fillId="4" borderId="9" applyNumberFormat="0" applyFont="0" applyAlignment="0" applyProtection="0">
      <alignment vertical="center"/>
    </xf>
    <xf numFmtId="0" fontId="16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3" fillId="0" borderId="0"/>
    <xf numFmtId="41" fontId="82" fillId="0" borderId="2" applyNumberFormat="0" applyFont="0" applyFill="0" applyBorder="0" applyProtection="0">
      <alignment horizontal="distributed"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0" fontId="7" fillId="0" borderId="0">
      <protection locked="0"/>
    </xf>
    <xf numFmtId="287" fontId="6" fillId="0" borderId="0" applyFont="0" applyFill="0" applyBorder="0" applyProtection="0">
      <alignment horizontal="center" vertical="center"/>
    </xf>
    <xf numFmtId="288" fontId="6" fillId="0" borderId="0" applyFont="0" applyFill="0" applyBorder="0" applyProtection="0">
      <alignment horizontal="center" vertical="center"/>
    </xf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96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289" fontId="82" fillId="0" borderId="0" applyFont="0" applyFill="0" applyBorder="0" applyAlignment="0" applyProtection="0"/>
    <xf numFmtId="290" fontId="82" fillId="0" borderId="0" applyFont="0" applyFill="0" applyBorder="0" applyAlignment="0" applyProtection="0"/>
    <xf numFmtId="0" fontId="164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4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5" fillId="0" borderId="0"/>
    <xf numFmtId="0" fontId="166" fillId="0" borderId="7" applyNumberFormat="0" applyFill="0" applyBorder="0" applyProtection="0">
      <alignment horizontal="center" vertical="center"/>
    </xf>
    <xf numFmtId="0" fontId="35" fillId="20" borderId="83">
      <alignment horizontal="distributed" vertical="center"/>
    </xf>
    <xf numFmtId="289" fontId="82" fillId="0" borderId="0" applyNumberFormat="0" applyFont="0" applyFill="0" applyBorder="0" applyProtection="0">
      <alignment horizontal="centerContinuous" vertical="center"/>
    </xf>
    <xf numFmtId="0" fontId="16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9" fillId="17" borderId="11" applyNumberFormat="0" applyAlignment="0" applyProtection="0">
      <alignment vertical="center"/>
    </xf>
    <xf numFmtId="0" fontId="70" fillId="17" borderId="11" applyNumberFormat="0" applyAlignment="0" applyProtection="0">
      <alignment vertical="center"/>
    </xf>
    <xf numFmtId="0" fontId="169" fillId="17" borderId="11" applyNumberFormat="0" applyAlignment="0" applyProtection="0">
      <alignment vertical="center"/>
    </xf>
    <xf numFmtId="0" fontId="70" fillId="17" borderId="11" applyNumberFormat="0" applyAlignment="0" applyProtection="0">
      <alignment vertical="center"/>
    </xf>
    <xf numFmtId="0" fontId="70" fillId="17" borderId="11" applyNumberFormat="0" applyAlignment="0" applyProtection="0">
      <alignment vertical="center"/>
    </xf>
    <xf numFmtId="179" fontId="170" fillId="0" borderId="84">
      <alignment vertical="center"/>
    </xf>
    <xf numFmtId="291" fontId="171" fillId="0" borderId="85">
      <alignment vertical="center"/>
    </xf>
    <xf numFmtId="292" fontId="7" fillId="0" borderId="0">
      <alignment vertical="center"/>
    </xf>
    <xf numFmtId="0" fontId="7" fillId="0" borderId="0">
      <alignment vertical="center"/>
    </xf>
    <xf numFmtId="253" fontId="172" fillId="0" borderId="0">
      <alignment vertical="center"/>
    </xf>
    <xf numFmtId="293" fontId="107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9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25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293" fontId="107" fillId="0" borderId="0"/>
    <xf numFmtId="43" fontId="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0" borderId="0"/>
    <xf numFmtId="0" fontId="24" fillId="0" borderId="0"/>
    <xf numFmtId="0" fontId="122" fillId="0" borderId="0"/>
    <xf numFmtId="0" fontId="24" fillId="0" borderId="0"/>
    <xf numFmtId="0" fontId="173" fillId="15" borderId="0" applyNumberFormat="0" applyBorder="0" applyAlignment="0" applyProtection="0">
      <alignment vertical="center"/>
    </xf>
    <xf numFmtId="0" fontId="174" fillId="0" borderId="7">
      <alignment vertical="center"/>
    </xf>
    <xf numFmtId="0" fontId="174" fillId="0" borderId="7">
      <alignment vertical="center"/>
    </xf>
    <xf numFmtId="0" fontId="175" fillId="0" borderId="16" applyNumberFormat="0" applyFill="0" applyAlignment="0" applyProtection="0">
      <alignment vertical="center"/>
    </xf>
    <xf numFmtId="0" fontId="71" fillId="0" borderId="16" applyNumberFormat="0" applyFill="0" applyAlignment="0" applyProtection="0">
      <alignment vertical="center"/>
    </xf>
    <xf numFmtId="0" fontId="175" fillId="0" borderId="16" applyNumberFormat="0" applyFill="0" applyAlignment="0" applyProtection="0">
      <alignment vertical="center"/>
    </xf>
    <xf numFmtId="0" fontId="71" fillId="0" borderId="16" applyNumberFormat="0" applyFill="0" applyAlignment="0" applyProtection="0">
      <alignment vertical="center"/>
    </xf>
    <xf numFmtId="0" fontId="71" fillId="0" borderId="16" applyNumberFormat="0" applyFill="0" applyAlignment="0" applyProtection="0">
      <alignment vertical="center"/>
    </xf>
    <xf numFmtId="0" fontId="176" fillId="0" borderId="86" applyNumberFormat="0" applyFill="0" applyAlignment="0" applyProtection="0">
      <alignment vertical="center"/>
    </xf>
    <xf numFmtId="0" fontId="72" fillId="0" borderId="86" applyNumberFormat="0" applyFill="0" applyAlignment="0" applyProtection="0">
      <alignment vertical="center"/>
    </xf>
    <xf numFmtId="0" fontId="176" fillId="0" borderId="86" applyNumberFormat="0" applyFill="0" applyAlignment="0" applyProtection="0">
      <alignment vertical="center"/>
    </xf>
    <xf numFmtId="0" fontId="72" fillId="0" borderId="86" applyNumberFormat="0" applyFill="0" applyAlignment="0" applyProtection="0">
      <alignment vertical="center"/>
    </xf>
    <xf numFmtId="0" fontId="72" fillId="0" borderId="86" applyNumberFormat="0" applyFill="0" applyAlignment="0" applyProtection="0">
      <alignment vertical="center"/>
    </xf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176" fontId="7" fillId="0" borderId="0" applyFont="0" applyFill="0" applyBorder="0" applyAlignment="0" applyProtection="0"/>
    <xf numFmtId="294" fontId="5" fillId="0" borderId="0" applyFont="0" applyFill="0" applyBorder="0" applyAlignment="0" applyProtection="0"/>
    <xf numFmtId="28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30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183" fontId="2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197" fontId="7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54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11" fontId="6" fillId="0" borderId="0" applyFont="0" applyFill="0" applyBorder="0" applyAlignment="0" applyProtection="0"/>
    <xf numFmtId="179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184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84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230" fontId="6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183" fontId="2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183" fontId="2" fillId="0" borderId="0" applyFont="0" applyFill="0" applyBorder="0" applyAlignment="0" applyProtection="0"/>
    <xf numFmtId="295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211" fontId="6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201" fontId="34" fillId="0" borderId="0" applyFont="0" applyFill="0" applyBorder="0" applyAlignment="0" applyProtection="0"/>
    <xf numFmtId="179" fontId="4" fillId="0" borderId="0" applyFont="0" applyFill="0" applyBorder="0" applyAlignment="0" applyProtection="0"/>
    <xf numFmtId="201" fontId="34" fillId="0" borderId="0" applyFont="0" applyFill="0" applyBorder="0" applyAlignment="0" applyProtection="0"/>
    <xf numFmtId="295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211" fontId="6" fillId="0" borderId="0" applyFont="0" applyFill="0" applyBorder="0" applyAlignment="0" applyProtection="0"/>
    <xf numFmtId="201" fontId="34" fillId="0" borderId="0" applyFont="0" applyFill="0" applyBorder="0" applyAlignment="0" applyProtection="0"/>
    <xf numFmtId="183" fontId="2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77" fillId="0" borderId="0">
      <alignment horizontal="center" vertical="center"/>
    </xf>
    <xf numFmtId="296" fontId="178" fillId="0" borderId="87">
      <alignment vertical="center"/>
    </xf>
    <xf numFmtId="206" fontId="136" fillId="38" borderId="39" applyBorder="0" applyProtection="0">
      <alignment vertical="center"/>
    </xf>
    <xf numFmtId="297" fontId="136" fillId="0" borderId="7" applyFill="0" applyProtection="0">
      <alignment vertical="center" shrinkToFit="1"/>
    </xf>
    <xf numFmtId="298" fontId="108" fillId="0" borderId="7" applyFill="0" applyBorder="0" applyProtection="0">
      <alignment vertical="center"/>
    </xf>
    <xf numFmtId="296" fontId="108" fillId="0" borderId="7">
      <alignment vertical="center"/>
    </xf>
    <xf numFmtId="206" fontId="108" fillId="19" borderId="15" applyProtection="0">
      <alignment vertical="center" shrinkToFit="1"/>
    </xf>
    <xf numFmtId="0" fontId="179" fillId="3" borderId="6" applyNumberFormat="0" applyAlignment="0" applyProtection="0">
      <alignment vertical="center"/>
    </xf>
    <xf numFmtId="0" fontId="180" fillId="3" borderId="6" applyNumberFormat="0" applyAlignment="0" applyProtection="0">
      <alignment vertical="center"/>
    </xf>
    <xf numFmtId="0" fontId="73" fillId="3" borderId="6" applyNumberFormat="0" applyAlignment="0" applyProtection="0">
      <alignment vertical="center"/>
    </xf>
    <xf numFmtId="0" fontId="180" fillId="3" borderId="6" applyNumberFormat="0" applyAlignment="0" applyProtection="0">
      <alignment vertical="center"/>
    </xf>
    <xf numFmtId="0" fontId="73" fillId="3" borderId="6" applyNumberFormat="0" applyAlignment="0" applyProtection="0">
      <alignment vertical="center"/>
    </xf>
    <xf numFmtId="0" fontId="73" fillId="3" borderId="6" applyNumberFormat="0" applyAlignment="0" applyProtection="0">
      <alignment vertical="center"/>
    </xf>
    <xf numFmtId="4" fontId="156" fillId="0" borderId="0" applyFont="0" applyFill="0" applyBorder="0" applyAlignment="0" applyProtection="0"/>
    <xf numFmtId="4" fontId="30" fillId="0" borderId="0">
      <protection locked="0"/>
    </xf>
    <xf numFmtId="3" fontId="156" fillId="0" borderId="0" applyFont="0" applyFill="0" applyBorder="0" applyAlignment="0" applyProtection="0"/>
    <xf numFmtId="228" fontId="30" fillId="0" borderId="0">
      <protection locked="0"/>
    </xf>
    <xf numFmtId="299" fontId="6" fillId="0" borderId="0">
      <protection locked="0"/>
    </xf>
    <xf numFmtId="299" fontId="6" fillId="0" borderId="0">
      <protection locked="0"/>
    </xf>
    <xf numFmtId="0" fontId="178" fillId="0" borderId="84">
      <alignment vertical="center"/>
    </xf>
    <xf numFmtId="0" fontId="181" fillId="0" borderId="81" applyNumberFormat="0" applyFill="0" applyAlignment="0" applyProtection="0">
      <alignment vertical="center"/>
    </xf>
    <xf numFmtId="0" fontId="181" fillId="0" borderId="81" applyNumberFormat="0" applyFill="0" applyAlignment="0" applyProtection="0">
      <alignment vertical="center"/>
    </xf>
    <xf numFmtId="0" fontId="181" fillId="0" borderId="81" applyNumberFormat="0" applyFill="0" applyAlignment="0" applyProtection="0">
      <alignment vertical="center"/>
    </xf>
    <xf numFmtId="0" fontId="181" fillId="0" borderId="81" applyNumberFormat="0" applyFill="0" applyAlignment="0" applyProtection="0">
      <alignment vertical="center"/>
    </xf>
    <xf numFmtId="0" fontId="6" fillId="0" borderId="0">
      <alignment vertical="center"/>
    </xf>
    <xf numFmtId="0" fontId="182" fillId="0" borderId="0">
      <alignment horizontal="centerContinuous"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4" fillId="0" borderId="19" applyNumberFormat="0" applyFill="0" applyAlignment="0" applyProtection="0">
      <alignment vertical="center"/>
    </xf>
    <xf numFmtId="0" fontId="184" fillId="0" borderId="19" applyNumberFormat="0" applyFill="0" applyAlignment="0" applyProtection="0">
      <alignment vertical="center"/>
    </xf>
    <xf numFmtId="0" fontId="184" fillId="0" borderId="19" applyNumberFormat="0" applyFill="0" applyAlignment="0" applyProtection="0">
      <alignment vertical="center"/>
    </xf>
    <xf numFmtId="0" fontId="184" fillId="0" borderId="19" applyNumberFormat="0" applyFill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5" fillId="0" borderId="82" applyNumberFormat="0" applyFill="0" applyAlignment="0" applyProtection="0">
      <alignment vertical="center"/>
    </xf>
    <xf numFmtId="0" fontId="185" fillId="0" borderId="82" applyNumberFormat="0" applyFill="0" applyAlignment="0" applyProtection="0">
      <alignment vertical="center"/>
    </xf>
    <xf numFmtId="0" fontId="185" fillId="0" borderId="82" applyNumberFormat="0" applyFill="0" applyAlignment="0" applyProtection="0">
      <alignment vertical="center"/>
    </xf>
    <xf numFmtId="0" fontId="185" fillId="0" borderId="82" applyNumberFormat="0" applyFill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6" fillId="0" borderId="2">
      <alignment horizontal="distributed" vertical="center" justifyLastLine="1"/>
    </xf>
    <xf numFmtId="0" fontId="6" fillId="0" borderId="10">
      <alignment horizontal="distributed" vertical="top" justifyLastLine="1"/>
    </xf>
    <xf numFmtId="0" fontId="6" fillId="0" borderId="72">
      <alignment horizontal="distributed" justifyLastLine="1"/>
    </xf>
    <xf numFmtId="176" fontId="186" fillId="0" borderId="0">
      <alignment vertical="center"/>
    </xf>
    <xf numFmtId="296" fontId="187" fillId="0" borderId="7">
      <alignment vertical="center"/>
    </xf>
    <xf numFmtId="296" fontId="187" fillId="0" borderId="7">
      <alignment vertical="center"/>
    </xf>
    <xf numFmtId="296" fontId="188" fillId="0" borderId="7">
      <alignment vertical="center"/>
    </xf>
    <xf numFmtId="296" fontId="188" fillId="0" borderId="7">
      <alignment vertical="center"/>
    </xf>
    <xf numFmtId="296" fontId="188" fillId="0" borderId="7">
      <alignment vertical="center"/>
    </xf>
    <xf numFmtId="0" fontId="189" fillId="0" borderId="0">
      <alignment vertical="center"/>
    </xf>
    <xf numFmtId="296" fontId="190" fillId="0" borderId="7">
      <alignment vertical="center"/>
    </xf>
    <xf numFmtId="0" fontId="191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91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296" fontId="192" fillId="0" borderId="7">
      <alignment vertical="center"/>
    </xf>
    <xf numFmtId="296" fontId="7" fillId="0" borderId="7">
      <alignment vertical="center"/>
      <protection locked="0"/>
    </xf>
    <xf numFmtId="206" fontId="193" fillId="0" borderId="0">
      <alignment vertical="center"/>
    </xf>
    <xf numFmtId="0" fontId="194" fillId="0" borderId="0">
      <alignment vertical="center"/>
      <protection locked="0"/>
    </xf>
    <xf numFmtId="0" fontId="144" fillId="0" borderId="88"/>
    <xf numFmtId="0" fontId="195" fillId="0" borderId="7">
      <alignment horizontal="distributed" vertical="center"/>
    </xf>
    <xf numFmtId="0" fontId="196" fillId="0" borderId="86" applyNumberFormat="0" applyFill="0" applyAlignment="0" applyProtection="0">
      <alignment vertical="center"/>
    </xf>
    <xf numFmtId="0" fontId="197" fillId="6" borderId="21" applyNumberFormat="0" applyAlignment="0" applyProtection="0">
      <alignment vertical="center"/>
    </xf>
    <xf numFmtId="0" fontId="198" fillId="6" borderId="21" applyNumberFormat="0" applyAlignment="0" applyProtection="0">
      <alignment vertical="center"/>
    </xf>
    <xf numFmtId="0" fontId="79" fillId="6" borderId="21" applyNumberFormat="0" applyAlignment="0" applyProtection="0">
      <alignment vertical="center"/>
    </xf>
    <xf numFmtId="0" fontId="198" fillId="6" borderId="21" applyNumberFormat="0" applyAlignment="0" applyProtection="0">
      <alignment vertical="center"/>
    </xf>
    <xf numFmtId="0" fontId="79" fillId="6" borderId="21" applyNumberFormat="0" applyAlignment="0" applyProtection="0">
      <alignment vertical="center"/>
    </xf>
    <xf numFmtId="0" fontId="79" fillId="6" borderId="21" applyNumberFormat="0" applyAlignment="0" applyProtection="0">
      <alignment vertical="center"/>
    </xf>
    <xf numFmtId="0" fontId="3" fillId="0" borderId="89">
      <alignment horizontal="center"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0" fontId="7" fillId="0" borderId="0">
      <protection locked="0"/>
    </xf>
    <xf numFmtId="300" fontId="6" fillId="0" borderId="0" applyFont="0" applyFill="0" applyBorder="0" applyProtection="0">
      <alignment vertical="center"/>
    </xf>
    <xf numFmtId="38" fontId="82" fillId="0" borderId="0" applyFont="0" applyFill="0" applyBorder="0" applyProtection="0">
      <alignment vertical="center"/>
    </xf>
    <xf numFmtId="41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176" fontId="6" fillId="0" borderId="0" applyNumberFormat="0" applyFont="0" applyFill="0" applyBorder="0" applyProtection="0">
      <alignment vertical="center"/>
    </xf>
    <xf numFmtId="297" fontId="6" fillId="16" borderId="0" applyFill="0" applyBorder="0" applyProtection="0">
      <alignment horizontal="right"/>
    </xf>
    <xf numFmtId="176" fontId="6" fillId="0" borderId="22">
      <alignment horizontal="center" vertical="center"/>
    </xf>
    <xf numFmtId="38" fontId="82" fillId="0" borderId="0" applyFont="0" applyFill="0" applyBorder="0" applyAlignment="0" applyProtection="0">
      <alignment vertical="center"/>
    </xf>
    <xf numFmtId="301" fontId="82" fillId="0" borderId="0" applyFont="0" applyFill="0" applyBorder="0" applyAlignment="0" applyProtection="0">
      <alignment vertical="center"/>
    </xf>
    <xf numFmtId="0" fontId="199" fillId="0" borderId="0">
      <alignment horizontal="center" vertical="center"/>
    </xf>
    <xf numFmtId="41" fontId="200" fillId="0" borderId="0" applyNumberFormat="0" applyBorder="0" applyAlignment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0" fontId="7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10" fontId="156" fillId="0" borderId="0" applyFont="0" applyFill="0" applyBorder="0" applyAlignment="0" applyProtection="0"/>
    <xf numFmtId="302" fontId="7" fillId="0" borderId="0">
      <protection locked="0"/>
    </xf>
    <xf numFmtId="302" fontId="7" fillId="0" borderId="0">
      <protection locked="0"/>
    </xf>
    <xf numFmtId="193" fontId="30" fillId="0" borderId="0">
      <protection locked="0"/>
    </xf>
    <xf numFmtId="302" fontId="7" fillId="0" borderId="0">
      <protection locked="0"/>
    </xf>
    <xf numFmtId="0" fontId="35" fillId="0" borderId="7">
      <alignment horizontal="center" vertical="center"/>
    </xf>
    <xf numFmtId="0" fontId="35" fillId="0" borderId="7">
      <alignment horizontal="left" vertical="center"/>
    </xf>
    <xf numFmtId="0" fontId="35" fillId="0" borderId="7">
      <alignment vertical="center" textRotation="255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/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0" fontId="7" fillId="0" borderId="0">
      <protection locked="0"/>
    </xf>
    <xf numFmtId="0" fontId="25" fillId="0" borderId="72">
      <alignment horizontal="distributed" justifyLastLine="1"/>
    </xf>
    <xf numFmtId="0" fontId="25" fillId="0" borderId="90">
      <alignment horizontal="distributed" vertical="center" justifyLastLine="1"/>
    </xf>
    <xf numFmtId="0" fontId="25" fillId="0" borderId="91">
      <alignment horizontal="distributed" vertical="top" justifyLastLine="1"/>
    </xf>
    <xf numFmtId="0" fontId="20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2" fillId="0" borderId="0"/>
    <xf numFmtId="0" fontId="7" fillId="0" borderId="0"/>
    <xf numFmtId="0" fontId="202" fillId="0" borderId="0"/>
    <xf numFmtId="0" fontId="6" fillId="0" borderId="0"/>
    <xf numFmtId="0" fontId="20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9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96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7" fillId="0" borderId="0"/>
    <xf numFmtId="0" fontId="96" fillId="0" borderId="0"/>
    <xf numFmtId="0" fontId="96" fillId="0" borderId="0"/>
    <xf numFmtId="0" fontId="103" fillId="0" borderId="0">
      <alignment vertical="center"/>
    </xf>
    <xf numFmtId="0" fontId="7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7" fillId="0" borderId="0"/>
    <xf numFmtId="0" fontId="107" fillId="0" borderId="0"/>
    <xf numFmtId="0" fontId="7" fillId="0" borderId="0"/>
    <xf numFmtId="0" fontId="7" fillId="0" borderId="0"/>
    <xf numFmtId="296" fontId="195" fillId="0" borderId="7">
      <alignment horizontal="distributed" vertical="center"/>
    </xf>
    <xf numFmtId="0" fontId="204" fillId="0" borderId="0"/>
    <xf numFmtId="0" fontId="205" fillId="0" borderId="2" applyBorder="0"/>
    <xf numFmtId="0" fontId="144" fillId="0" borderId="88"/>
    <xf numFmtId="0" fontId="156" fillId="0" borderId="23" applyNumberFormat="0" applyFont="0" applyFill="0" applyAlignment="0" applyProtection="0"/>
    <xf numFmtId="0" fontId="30" fillId="0" borderId="23">
      <protection locked="0"/>
    </xf>
    <xf numFmtId="7" fontId="156" fillId="0" borderId="0" applyFont="0" applyFill="0" applyBorder="0" applyAlignment="0" applyProtection="0"/>
    <xf numFmtId="293" fontId="7" fillId="0" borderId="0">
      <protection locked="0"/>
    </xf>
    <xf numFmtId="43" fontId="7" fillId="0" borderId="0">
      <protection locked="0"/>
    </xf>
    <xf numFmtId="293" fontId="7" fillId="0" borderId="0">
      <protection locked="0"/>
    </xf>
    <xf numFmtId="191" fontId="30" fillId="0" borderId="0">
      <protection locked="0"/>
    </xf>
    <xf numFmtId="43" fontId="7" fillId="0" borderId="0">
      <protection locked="0"/>
    </xf>
    <xf numFmtId="293" fontId="7" fillId="0" borderId="0">
      <protection locked="0"/>
    </xf>
    <xf numFmtId="5" fontId="156" fillId="0" borderId="0" applyFont="0" applyFill="0" applyBorder="0" applyAlignment="0" applyProtection="0"/>
    <xf numFmtId="229" fontId="30" fillId="0" borderId="0">
      <protection locked="0"/>
    </xf>
    <xf numFmtId="303" fontId="6" fillId="0" borderId="0">
      <protection locked="0"/>
    </xf>
    <xf numFmtId="0" fontId="2" fillId="0" borderId="0"/>
  </cellStyleXfs>
  <cellXfs count="437">
    <xf numFmtId="0" fontId="0" fillId="0" borderId="0" xfId="0"/>
    <xf numFmtId="0" fontId="10" fillId="0" borderId="32" xfId="1024" applyNumberFormat="1" applyFont="1" applyFill="1" applyBorder="1" applyAlignment="1">
      <alignment horizontal="center" vertical="center"/>
    </xf>
    <xf numFmtId="0" fontId="10" fillId="0" borderId="34" xfId="1024" applyNumberFormat="1" applyFont="1" applyFill="1" applyBorder="1" applyAlignment="1">
      <alignment horizontal="centerContinuous" vertical="center"/>
    </xf>
    <xf numFmtId="176" fontId="10" fillId="0" borderId="35" xfId="1024" applyFont="1" applyFill="1" applyBorder="1" applyAlignment="1">
      <alignment vertical="center"/>
    </xf>
    <xf numFmtId="176" fontId="10" fillId="0" borderId="26" xfId="1024" applyFont="1" applyFill="1" applyBorder="1" applyAlignment="1">
      <alignment vertical="center"/>
    </xf>
    <xf numFmtId="176" fontId="10" fillId="0" borderId="0" xfId="1024" applyFont="1" applyFill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57" fillId="0" borderId="0" xfId="1210" applyFont="1" applyAlignment="1">
      <alignment vertical="center"/>
    </xf>
    <xf numFmtId="0" fontId="35" fillId="0" borderId="0" xfId="1210" applyFont="1" applyBorder="1" applyAlignment="1">
      <alignment vertical="center"/>
    </xf>
    <xf numFmtId="0" fontId="35" fillId="0" borderId="40" xfId="1210" applyFont="1" applyBorder="1" applyAlignment="1">
      <alignment vertical="center"/>
    </xf>
    <xf numFmtId="0" fontId="35" fillId="0" borderId="0" xfId="1210" applyFont="1" applyAlignment="1">
      <alignment vertical="center"/>
    </xf>
    <xf numFmtId="0" fontId="35" fillId="0" borderId="41" xfId="1210" applyFont="1" applyBorder="1" applyAlignment="1">
      <alignment vertical="center"/>
    </xf>
    <xf numFmtId="0" fontId="10" fillId="0" borderId="41" xfId="1210" applyFont="1" applyBorder="1" applyAlignment="1">
      <alignment vertical="center"/>
    </xf>
    <xf numFmtId="0" fontId="10" fillId="0" borderId="0" xfId="1210" applyFont="1" applyBorder="1" applyAlignment="1">
      <alignment vertical="center"/>
    </xf>
    <xf numFmtId="0" fontId="10" fillId="0" borderId="40" xfId="1210" applyFont="1" applyBorder="1" applyAlignment="1">
      <alignment vertical="center"/>
    </xf>
    <xf numFmtId="0" fontId="60" fillId="0" borderId="0" xfId="1210" applyFont="1" applyBorder="1" applyAlignment="1">
      <alignment vertical="center"/>
    </xf>
    <xf numFmtId="0" fontId="62" fillId="0" borderId="0" xfId="1210" applyFont="1" applyBorder="1" applyAlignment="1">
      <alignment horizontal="left" vertical="center"/>
    </xf>
    <xf numFmtId="0" fontId="86" fillId="16" borderId="0" xfId="0" applyFont="1" applyFill="1" applyAlignment="1">
      <alignment horizontal="left" vertical="center"/>
    </xf>
    <xf numFmtId="41" fontId="10" fillId="0" borderId="40" xfId="1028" applyFont="1" applyBorder="1" applyAlignment="1">
      <alignment vertical="center"/>
    </xf>
    <xf numFmtId="0" fontId="87" fillId="0" borderId="0" xfId="1210" applyFont="1" applyAlignment="1">
      <alignment horizontal="distributed" vertical="distributed"/>
    </xf>
    <xf numFmtId="0" fontId="10" fillId="0" borderId="37" xfId="1210" applyFont="1" applyBorder="1" applyAlignment="1">
      <alignment vertical="center"/>
    </xf>
    <xf numFmtId="0" fontId="10" fillId="0" borderId="26" xfId="1210" applyFont="1" applyBorder="1" applyAlignment="1">
      <alignment vertical="center"/>
    </xf>
    <xf numFmtId="0" fontId="10" fillId="0" borderId="38" xfId="1210" applyFont="1" applyBorder="1" applyAlignment="1">
      <alignment vertical="center"/>
    </xf>
    <xf numFmtId="223" fontId="35" fillId="0" borderId="0" xfId="1210" applyNumberFormat="1" applyFont="1" applyAlignment="1">
      <alignment vertical="center"/>
    </xf>
    <xf numFmtId="176" fontId="10" fillId="0" borderId="2" xfId="1024" applyFont="1" applyFill="1" applyBorder="1" applyAlignment="1">
      <alignment horizontal="center" vertical="center"/>
    </xf>
    <xf numFmtId="0" fontId="10" fillId="0" borderId="2" xfId="1024" applyNumberFormat="1" applyFont="1" applyFill="1" applyBorder="1" applyAlignment="1">
      <alignment horizontal="center" vertical="center"/>
    </xf>
    <xf numFmtId="37" fontId="11" fillId="0" borderId="0" xfId="1212" applyNumberFormat="1" applyFont="1" applyAlignment="1">
      <alignment vertical="center"/>
    </xf>
    <xf numFmtId="37" fontId="11" fillId="0" borderId="35" xfId="1212" applyNumberFormat="1" applyFont="1" applyBorder="1" applyAlignment="1">
      <alignment vertical="center"/>
    </xf>
    <xf numFmtId="37" fontId="11" fillId="0" borderId="36" xfId="1212" applyNumberFormat="1" applyFont="1" applyBorder="1" applyAlignment="1">
      <alignment vertical="center"/>
    </xf>
    <xf numFmtId="37" fontId="10" fillId="0" borderId="44" xfId="1212" applyNumberFormat="1" applyFont="1" applyBorder="1" applyAlignment="1">
      <alignment vertical="center"/>
    </xf>
    <xf numFmtId="37" fontId="58" fillId="0" borderId="45" xfId="1212" applyNumberFormat="1" applyFont="1" applyBorder="1" applyAlignment="1">
      <alignment vertical="center"/>
    </xf>
    <xf numFmtId="37" fontId="58" fillId="0" borderId="45" xfId="1212" applyNumberFormat="1" applyFont="1" applyBorder="1" applyAlignment="1">
      <alignment horizontal="left" vertical="center"/>
    </xf>
    <xf numFmtId="37" fontId="10" fillId="0" borderId="45" xfId="1212" applyNumberFormat="1" applyFont="1" applyBorder="1" applyAlignment="1">
      <alignment vertical="center"/>
    </xf>
    <xf numFmtId="37" fontId="10" fillId="0" borderId="45" xfId="1212" applyNumberFormat="1" applyFont="1" applyBorder="1" applyAlignment="1">
      <alignment horizontal="left" vertical="center"/>
    </xf>
    <xf numFmtId="37" fontId="11" fillId="0" borderId="45" xfId="1212" applyNumberFormat="1" applyFont="1" applyBorder="1" applyAlignment="1">
      <alignment vertical="center"/>
    </xf>
    <xf numFmtId="37" fontId="10" fillId="0" borderId="46" xfId="1212" applyNumberFormat="1" applyFont="1" applyBorder="1" applyAlignment="1">
      <alignment vertical="center"/>
    </xf>
    <xf numFmtId="37" fontId="10" fillId="0" borderId="14" xfId="1212" applyNumberFormat="1" applyFont="1" applyBorder="1" applyAlignment="1">
      <alignment horizontal="center" vertical="center"/>
    </xf>
    <xf numFmtId="37" fontId="10" fillId="0" borderId="47" xfId="1212" applyNumberFormat="1" applyFont="1" applyBorder="1" applyAlignment="1">
      <alignment horizontal="center" vertical="center"/>
    </xf>
    <xf numFmtId="0" fontId="11" fillId="0" borderId="0" xfId="1215" applyFont="1" applyAlignment="1">
      <alignment vertical="center"/>
    </xf>
    <xf numFmtId="176" fontId="10" fillId="0" borderId="2" xfId="1024" applyFont="1" applyBorder="1" applyAlignment="1" applyProtection="1">
      <alignment vertical="center"/>
    </xf>
    <xf numFmtId="0" fontId="92" fillId="0" borderId="0" xfId="1215" applyFont="1" applyAlignment="1">
      <alignment vertical="center"/>
    </xf>
    <xf numFmtId="37" fontId="10" fillId="0" borderId="48" xfId="1212" applyNumberFormat="1" applyFont="1" applyBorder="1" applyAlignment="1">
      <alignment vertical="center"/>
    </xf>
    <xf numFmtId="37" fontId="10" fillId="0" borderId="0" xfId="1212" applyNumberFormat="1" applyFont="1" applyBorder="1" applyAlignment="1">
      <alignment horizontal="center" vertical="center"/>
    </xf>
    <xf numFmtId="37" fontId="10" fillId="0" borderId="49" xfId="1204" applyNumberFormat="1" applyFont="1" applyBorder="1" applyAlignment="1">
      <alignment vertical="center"/>
    </xf>
    <xf numFmtId="37" fontId="10" fillId="0" borderId="51" xfId="1212" applyNumberFormat="1" applyFont="1" applyBorder="1" applyAlignment="1">
      <alignment horizontal="center" vertical="center"/>
    </xf>
    <xf numFmtId="37" fontId="10" fillId="0" borderId="5" xfId="1212" applyNumberFormat="1" applyFont="1" applyBorder="1" applyAlignment="1">
      <alignment horizontal="center" vertical="center"/>
    </xf>
    <xf numFmtId="37" fontId="10" fillId="0" borderId="25" xfId="1212" applyNumberFormat="1" applyFont="1" applyBorder="1" applyAlignment="1">
      <alignment vertical="center"/>
    </xf>
    <xf numFmtId="37" fontId="10" fillId="0" borderId="50" xfId="1204" applyNumberFormat="1" applyFont="1" applyBorder="1" applyAlignment="1">
      <alignment vertical="center"/>
    </xf>
    <xf numFmtId="176" fontId="10" fillId="0" borderId="50" xfId="1024" applyFont="1" applyBorder="1" applyAlignment="1">
      <alignment vertical="center"/>
    </xf>
    <xf numFmtId="37" fontId="10" fillId="0" borderId="51" xfId="1212" applyNumberFormat="1" applyFont="1" applyBorder="1" applyAlignment="1">
      <alignment vertical="center"/>
    </xf>
    <xf numFmtId="37" fontId="10" fillId="0" borderId="50" xfId="1212" applyNumberFormat="1" applyFont="1" applyBorder="1" applyAlignment="1">
      <alignment vertical="center"/>
    </xf>
    <xf numFmtId="37" fontId="10" fillId="0" borderId="39" xfId="1212" applyNumberFormat="1" applyFont="1" applyBorder="1" applyAlignment="1">
      <alignment horizontal="center" vertical="center"/>
    </xf>
    <xf numFmtId="37" fontId="10" fillId="0" borderId="50" xfId="1212" applyNumberFormat="1" applyFont="1" applyBorder="1" applyAlignment="1">
      <alignment horizontal="left" vertical="center"/>
    </xf>
    <xf numFmtId="37" fontId="10" fillId="0" borderId="39" xfId="1212" applyNumberFormat="1" applyFont="1" applyBorder="1" applyAlignment="1">
      <alignment vertical="center"/>
    </xf>
    <xf numFmtId="37" fontId="10" fillId="0" borderId="0" xfId="1212" applyNumberFormat="1" applyFont="1" applyBorder="1" applyAlignment="1">
      <alignment vertical="center"/>
    </xf>
    <xf numFmtId="37" fontId="10" fillId="0" borderId="5" xfId="1212" applyNumberFormat="1" applyFont="1" applyBorder="1" applyAlignment="1">
      <alignment horizontal="center" vertical="center" shrinkToFit="1"/>
    </xf>
    <xf numFmtId="37" fontId="10" fillId="0" borderId="12" xfId="1212" applyNumberFormat="1" applyFont="1" applyBorder="1" applyAlignment="1">
      <alignment vertical="center"/>
    </xf>
    <xf numFmtId="37" fontId="10" fillId="0" borderId="52" xfId="1212" applyNumberFormat="1" applyFont="1" applyBorder="1" applyAlignment="1">
      <alignment vertical="center"/>
    </xf>
    <xf numFmtId="37" fontId="10" fillId="0" borderId="49" xfId="1212" applyNumberFormat="1" applyFont="1" applyBorder="1" applyAlignment="1">
      <alignment vertical="center"/>
    </xf>
    <xf numFmtId="37" fontId="10" fillId="0" borderId="53" xfId="1212" applyNumberFormat="1" applyFont="1" applyBorder="1" applyAlignment="1">
      <alignment vertical="center"/>
    </xf>
    <xf numFmtId="37" fontId="10" fillId="0" borderId="54" xfId="1212" applyNumberFormat="1" applyFont="1" applyBorder="1" applyAlignment="1">
      <alignment vertical="center"/>
    </xf>
    <xf numFmtId="37" fontId="10" fillId="0" borderId="25" xfId="1212" applyNumberFormat="1" applyFont="1" applyBorder="1" applyAlignment="1">
      <alignment horizontal="left" vertical="center"/>
    </xf>
    <xf numFmtId="37" fontId="10" fillId="0" borderId="25" xfId="1212" applyNumberFormat="1" applyFont="1" applyBorder="1" applyAlignment="1">
      <alignment horizontal="right" vertical="center"/>
    </xf>
    <xf numFmtId="37" fontId="10" fillId="0" borderId="12" xfId="1212" applyNumberFormat="1" applyFont="1" applyBorder="1" applyAlignment="1">
      <alignment horizontal="left" vertical="center"/>
    </xf>
    <xf numFmtId="176" fontId="10" fillId="0" borderId="49" xfId="1024" applyFont="1" applyBorder="1" applyAlignment="1">
      <alignment vertical="center"/>
    </xf>
    <xf numFmtId="37" fontId="10" fillId="0" borderId="25" xfId="1212" applyNumberFormat="1" applyFont="1" applyBorder="1" applyAlignment="1">
      <alignment horizontal="center" vertical="center"/>
    </xf>
    <xf numFmtId="37" fontId="10" fillId="0" borderId="45" xfId="1212" applyNumberFormat="1" applyFont="1" applyBorder="1" applyAlignment="1">
      <alignment horizontal="center" vertical="center"/>
    </xf>
    <xf numFmtId="37" fontId="10" fillId="0" borderId="49" xfId="1212" applyNumberFormat="1" applyFont="1" applyBorder="1" applyAlignment="1">
      <alignment horizontal="left" vertical="center"/>
    </xf>
    <xf numFmtId="0" fontId="10" fillId="0" borderId="25" xfId="1212" applyFont="1" applyBorder="1" applyAlignment="1">
      <alignment horizontal="center" vertical="center"/>
    </xf>
    <xf numFmtId="0" fontId="0" fillId="0" borderId="0" xfId="1211" quotePrefix="1" applyFont="1" applyBorder="1" applyAlignment="1"/>
    <xf numFmtId="176" fontId="10" fillId="0" borderId="2" xfId="1024" applyFont="1" applyFill="1" applyBorder="1" applyAlignment="1">
      <alignment vertical="center"/>
    </xf>
    <xf numFmtId="0" fontId="8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10" fillId="0" borderId="56" xfId="1024" applyFont="1" applyFill="1" applyBorder="1" applyAlignment="1">
      <alignment horizontal="center" vertical="center"/>
    </xf>
    <xf numFmtId="176" fontId="10" fillId="0" borderId="56" xfId="1027" applyFont="1" applyFill="1" applyBorder="1" applyAlignment="1">
      <alignment horizontal="center" vertical="center"/>
    </xf>
    <xf numFmtId="3" fontId="10" fillId="0" borderId="56" xfId="1024" applyNumberFormat="1" applyFont="1" applyFill="1" applyBorder="1" applyAlignment="1">
      <alignment horizontal="center" vertical="center"/>
    </xf>
    <xf numFmtId="0" fontId="10" fillId="0" borderId="56" xfId="1024" applyNumberFormat="1" applyFont="1" applyFill="1" applyBorder="1" applyAlignment="1">
      <alignment horizontal="center" vertical="center"/>
    </xf>
    <xf numFmtId="0" fontId="3" fillId="22" borderId="2" xfId="1024" applyNumberFormat="1" applyFont="1" applyFill="1" applyBorder="1" applyAlignment="1">
      <alignment horizontal="centerContinuous" vertical="center"/>
    </xf>
    <xf numFmtId="0" fontId="3" fillId="22" borderId="2" xfId="0" applyFont="1" applyFill="1" applyBorder="1" applyAlignment="1" applyProtection="1">
      <alignment vertical="center" shrinkToFit="1"/>
    </xf>
    <xf numFmtId="231" fontId="3" fillId="22" borderId="2" xfId="0" applyNumberFormat="1" applyFont="1" applyFill="1" applyBorder="1" applyAlignment="1" applyProtection="1">
      <alignment vertical="center" shrinkToFit="1"/>
    </xf>
    <xf numFmtId="0" fontId="3" fillId="22" borderId="2" xfId="0" applyFont="1" applyFill="1" applyBorder="1" applyAlignment="1" applyProtection="1">
      <alignment horizontal="center" vertical="center" shrinkToFit="1"/>
    </xf>
    <xf numFmtId="0" fontId="3" fillId="22" borderId="2" xfId="0" applyFont="1" applyFill="1" applyBorder="1" applyAlignment="1">
      <alignment vertical="center" shrinkToFit="1"/>
    </xf>
    <xf numFmtId="37" fontId="3" fillId="22" borderId="2" xfId="0" applyNumberFormat="1" applyFont="1" applyFill="1" applyBorder="1" applyAlignment="1" applyProtection="1">
      <alignment vertical="center" shrinkToFit="1"/>
    </xf>
    <xf numFmtId="0" fontId="3" fillId="22" borderId="0" xfId="0" applyFont="1" applyFill="1"/>
    <xf numFmtId="0" fontId="0" fillId="0" borderId="0" xfId="0" applyFill="1"/>
    <xf numFmtId="0" fontId="0" fillId="0" borderId="0" xfId="0"/>
    <xf numFmtId="0" fontId="3" fillId="22" borderId="2" xfId="1024" applyNumberFormat="1" applyFont="1" applyFill="1" applyBorder="1" applyAlignment="1">
      <alignment horizontal="center" vertical="center"/>
    </xf>
    <xf numFmtId="176" fontId="10" fillId="0" borderId="2" xfId="1027" quotePrefix="1" applyFont="1" applyFill="1" applyBorder="1" applyAlignment="1">
      <alignment vertical="center" shrinkToFit="1"/>
    </xf>
    <xf numFmtId="177" fontId="10" fillId="0" borderId="2" xfId="1024" applyNumberFormat="1" applyFont="1" applyFill="1" applyBorder="1" applyAlignment="1">
      <alignment horizontal="right" vertical="center"/>
    </xf>
    <xf numFmtId="0" fontId="3" fillId="22" borderId="0" xfId="0" applyFont="1" applyFill="1" applyAlignment="1">
      <alignment horizontal="center"/>
    </xf>
    <xf numFmtId="9" fontId="3" fillId="22" borderId="2" xfId="0" applyNumberFormat="1" applyFont="1" applyFill="1" applyBorder="1" applyAlignment="1" applyProtection="1">
      <alignment horizontal="left" vertical="center"/>
    </xf>
    <xf numFmtId="231" fontId="104" fillId="22" borderId="2" xfId="0" applyNumberFormat="1" applyFont="1" applyFill="1" applyBorder="1" applyAlignment="1" applyProtection="1">
      <alignment vertical="center" shrinkToFit="1"/>
    </xf>
    <xf numFmtId="37" fontId="104" fillId="22" borderId="2" xfId="0" applyNumberFormat="1" applyFont="1" applyFill="1" applyBorder="1" applyAlignment="1" applyProtection="1">
      <alignment vertical="center" shrinkToFit="1"/>
    </xf>
    <xf numFmtId="0" fontId="104" fillId="22" borderId="2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05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04" fillId="22" borderId="2" xfId="0" applyFont="1" applyFill="1" applyBorder="1" applyAlignment="1" applyProtection="1">
      <alignment vertical="center" shrinkToFit="1"/>
    </xf>
    <xf numFmtId="9" fontId="104" fillId="22" borderId="2" xfId="0" applyNumberFormat="1" applyFont="1" applyFill="1" applyBorder="1" applyAlignment="1" applyProtection="1">
      <alignment horizontal="left" vertical="center"/>
    </xf>
    <xf numFmtId="0" fontId="104" fillId="22" borderId="2" xfId="0" applyFont="1" applyFill="1" applyBorder="1" applyAlignment="1" applyProtection="1">
      <alignment horizontal="center" vertical="center" shrinkToFit="1"/>
    </xf>
    <xf numFmtId="0" fontId="104" fillId="22" borderId="2" xfId="0" applyFont="1" applyFill="1" applyBorder="1" applyAlignment="1">
      <alignment vertical="center" shrinkToFit="1"/>
    </xf>
    <xf numFmtId="37" fontId="3" fillId="0" borderId="2" xfId="0" applyNumberFormat="1" applyFont="1" applyFill="1" applyBorder="1" applyAlignment="1" applyProtection="1">
      <alignment vertical="center" shrinkToFit="1"/>
    </xf>
    <xf numFmtId="0" fontId="3" fillId="0" borderId="2" xfId="0" applyFont="1" applyFill="1" applyBorder="1" applyAlignment="1">
      <alignment vertical="center" shrinkToFit="1"/>
    </xf>
    <xf numFmtId="9" fontId="3" fillId="22" borderId="2" xfId="0" applyNumberFormat="1" applyFont="1" applyFill="1" applyBorder="1" applyAlignment="1" applyProtection="1">
      <alignment horizontal="left" vertical="center" shrinkToFit="1"/>
    </xf>
    <xf numFmtId="176" fontId="92" fillId="0" borderId="0" xfId="1215" applyNumberFormat="1" applyFont="1" applyAlignment="1">
      <alignment vertical="center"/>
    </xf>
    <xf numFmtId="4" fontId="10" fillId="0" borderId="35" xfId="1024" applyNumberFormat="1" applyFont="1" applyFill="1" applyBorder="1" applyAlignment="1">
      <alignment vertical="center"/>
    </xf>
    <xf numFmtId="176" fontId="10" fillId="0" borderId="35" xfId="1024" applyFont="1" applyFill="1" applyBorder="1" applyAlignment="1">
      <alignment horizontal="center" vertical="center"/>
    </xf>
    <xf numFmtId="176" fontId="10" fillId="0" borderId="36" xfId="1024" applyFont="1" applyFill="1" applyBorder="1" applyAlignment="1">
      <alignment vertical="center"/>
    </xf>
    <xf numFmtId="0" fontId="10" fillId="0" borderId="37" xfId="1024" applyNumberFormat="1" applyFont="1" applyFill="1" applyBorder="1" applyAlignment="1">
      <alignment horizontal="right" vertical="center"/>
    </xf>
    <xf numFmtId="4" fontId="10" fillId="0" borderId="26" xfId="1024" applyNumberFormat="1" applyFont="1" applyFill="1" applyBorder="1" applyAlignment="1">
      <alignment vertical="center"/>
    </xf>
    <xf numFmtId="176" fontId="10" fillId="0" borderId="26" xfId="1024" applyFont="1" applyFill="1" applyBorder="1" applyAlignment="1">
      <alignment horizontal="center" vertical="center"/>
    </xf>
    <xf numFmtId="176" fontId="10" fillId="0" borderId="38" xfId="1024" applyFont="1" applyFill="1" applyBorder="1" applyAlignment="1">
      <alignment vertical="center"/>
    </xf>
    <xf numFmtId="0" fontId="10" fillId="0" borderId="33" xfId="1024" applyNumberFormat="1" applyFont="1" applyFill="1" applyBorder="1" applyAlignment="1">
      <alignment horizontal="centerContinuous" vertical="center"/>
    </xf>
    <xf numFmtId="0" fontId="10" fillId="0" borderId="57" xfId="1024" applyNumberFormat="1" applyFont="1" applyFill="1" applyBorder="1" applyAlignment="1">
      <alignment horizontal="center" vertical="center" shrinkToFit="1"/>
    </xf>
    <xf numFmtId="4" fontId="10" fillId="0" borderId="2" xfId="1024" applyNumberFormat="1" applyFont="1" applyFill="1" applyBorder="1" applyAlignment="1">
      <alignment horizontal="center" vertical="center"/>
    </xf>
    <xf numFmtId="0" fontId="10" fillId="0" borderId="42" xfId="1024" applyNumberFormat="1" applyFont="1" applyFill="1" applyBorder="1" applyAlignment="1">
      <alignment horizontal="center" vertical="center" shrinkToFit="1"/>
    </xf>
    <xf numFmtId="0" fontId="22" fillId="0" borderId="55" xfId="1024" applyNumberFormat="1" applyFont="1" applyFill="1" applyBorder="1" applyAlignment="1">
      <alignment horizontal="left" vertical="center"/>
    </xf>
    <xf numFmtId="176" fontId="10" fillId="0" borderId="56" xfId="1024" applyFont="1" applyFill="1" applyBorder="1" applyAlignment="1">
      <alignment vertical="center"/>
    </xf>
    <xf numFmtId="0" fontId="10" fillId="0" borderId="29" xfId="1024" applyNumberFormat="1" applyFont="1" applyFill="1" applyBorder="1" applyAlignment="1">
      <alignment horizontal="left" vertical="center"/>
    </xf>
    <xf numFmtId="0" fontId="10" fillId="0" borderId="29" xfId="1024" applyNumberFormat="1" applyFont="1" applyFill="1" applyBorder="1" applyAlignment="1">
      <alignment horizontal="left" vertical="center" shrinkToFit="1"/>
    </xf>
    <xf numFmtId="0" fontId="10" fillId="0" borderId="2" xfId="1024" applyNumberFormat="1" applyFont="1" applyFill="1" applyBorder="1" applyAlignment="1">
      <alignment horizontal="left" vertical="center" shrinkToFit="1"/>
    </xf>
    <xf numFmtId="0" fontId="10" fillId="0" borderId="0" xfId="1024" applyNumberFormat="1" applyFont="1" applyFill="1" applyAlignment="1">
      <alignment vertical="center"/>
    </xf>
    <xf numFmtId="4" fontId="10" fillId="0" borderId="0" xfId="1024" applyNumberFormat="1" applyFont="1" applyFill="1" applyAlignment="1">
      <alignment vertical="center"/>
    </xf>
    <xf numFmtId="176" fontId="10" fillId="0" borderId="0" xfId="1024" applyFont="1" applyFill="1" applyAlignment="1">
      <alignment horizontal="center" vertical="center"/>
    </xf>
    <xf numFmtId="0" fontId="84" fillId="0" borderId="35" xfId="1210" applyFont="1" applyBorder="1" applyAlignment="1">
      <alignment vertical="center" textRotation="255"/>
    </xf>
    <xf numFmtId="0" fontId="84" fillId="0" borderId="35" xfId="1210" applyFont="1" applyBorder="1" applyAlignment="1">
      <alignment vertical="center"/>
    </xf>
    <xf numFmtId="0" fontId="84" fillId="0" borderId="0" xfId="1210" applyFont="1" applyBorder="1" applyAlignment="1">
      <alignment vertical="center" textRotation="255"/>
    </xf>
    <xf numFmtId="0" fontId="84" fillId="0" borderId="0" xfId="1210" applyFont="1" applyBorder="1" applyAlignment="1">
      <alignment vertical="center"/>
    </xf>
    <xf numFmtId="0" fontId="85" fillId="0" borderId="0" xfId="1210" applyFont="1" applyBorder="1" applyAlignment="1">
      <alignment vertical="center"/>
    </xf>
    <xf numFmtId="0" fontId="0" fillId="0" borderId="0" xfId="0"/>
    <xf numFmtId="176" fontId="10" fillId="0" borderId="10" xfId="1024" applyFont="1" applyFill="1" applyBorder="1" applyAlignment="1">
      <alignment horizontal="center" vertical="center"/>
    </xf>
    <xf numFmtId="176" fontId="10" fillId="0" borderId="10" xfId="1024" applyFont="1" applyFill="1" applyBorder="1" applyAlignment="1">
      <alignment vertical="center"/>
    </xf>
    <xf numFmtId="241" fontId="10" fillId="0" borderId="35" xfId="1024" applyNumberFormat="1" applyFont="1" applyFill="1" applyBorder="1" applyAlignment="1">
      <alignment vertical="center"/>
    </xf>
    <xf numFmtId="242" fontId="10" fillId="0" borderId="56" xfId="1024" applyNumberFormat="1" applyFont="1" applyFill="1" applyBorder="1" applyAlignment="1">
      <alignment horizontal="center" vertical="center"/>
    </xf>
    <xf numFmtId="176" fontId="10" fillId="0" borderId="56" xfId="1024" applyNumberFormat="1" applyFont="1" applyFill="1" applyBorder="1" applyAlignment="1">
      <alignment horizontal="center" vertical="center"/>
    </xf>
    <xf numFmtId="0" fontId="0" fillId="0" borderId="0" xfId="0"/>
    <xf numFmtId="37" fontId="90" fillId="0" borderId="43" xfId="1212" applyNumberFormat="1" applyFont="1" applyBorder="1" applyAlignment="1">
      <alignment horizontal="left" vertical="center"/>
    </xf>
    <xf numFmtId="0" fontId="22" fillId="0" borderId="43" xfId="1024" applyNumberFormat="1" applyFont="1" applyFill="1" applyBorder="1" applyAlignment="1">
      <alignment vertical="center"/>
    </xf>
    <xf numFmtId="0" fontId="0" fillId="0" borderId="0" xfId="0"/>
    <xf numFmtId="0" fontId="3" fillId="22" borderId="2" xfId="1024" applyNumberFormat="1" applyFont="1" applyFill="1" applyBorder="1" applyAlignment="1">
      <alignment horizontal="center" vertical="center"/>
    </xf>
    <xf numFmtId="0" fontId="104" fillId="22" borderId="2" xfId="0" applyFont="1" applyFill="1" applyBorder="1" applyAlignment="1" applyProtection="1">
      <alignment vertical="center"/>
    </xf>
    <xf numFmtId="0" fontId="3" fillId="22" borderId="2" xfId="0" applyFont="1" applyFill="1" applyBorder="1" applyAlignment="1" applyProtection="1">
      <alignment vertical="center"/>
    </xf>
    <xf numFmtId="0" fontId="33" fillId="22" borderId="2" xfId="1024" applyNumberFormat="1" applyFont="1" applyFill="1" applyBorder="1" applyAlignment="1">
      <alignment horizontal="center" vertical="center"/>
    </xf>
    <xf numFmtId="0" fontId="88" fillId="22" borderId="2" xfId="1024" applyNumberFormat="1" applyFont="1" applyFill="1" applyBorder="1" applyAlignment="1">
      <alignment horizontal="center" vertical="center"/>
    </xf>
    <xf numFmtId="37" fontId="104" fillId="24" borderId="2" xfId="0" applyNumberFormat="1" applyFont="1" applyFill="1" applyBorder="1" applyAlignment="1" applyProtection="1">
      <alignment horizontal="center" vertical="center" shrinkToFit="1"/>
    </xf>
    <xf numFmtId="39" fontId="3" fillId="24" borderId="2" xfId="0" applyNumberFormat="1" applyFont="1" applyFill="1" applyBorder="1" applyAlignment="1" applyProtection="1">
      <alignment vertical="center" shrinkToFit="1"/>
    </xf>
    <xf numFmtId="231" fontId="3" fillId="23" borderId="2" xfId="0" applyNumberFormat="1" applyFont="1" applyFill="1" applyBorder="1" applyAlignment="1" applyProtection="1">
      <alignment vertical="center" shrinkToFit="1"/>
    </xf>
    <xf numFmtId="231" fontId="3" fillId="0" borderId="2" xfId="0" applyNumberFormat="1" applyFont="1" applyFill="1" applyBorder="1" applyAlignment="1" applyProtection="1">
      <alignment vertical="center" shrinkToFit="1"/>
    </xf>
    <xf numFmtId="231" fontId="104" fillId="23" borderId="2" xfId="0" applyNumberFormat="1" applyFont="1" applyFill="1" applyBorder="1" applyAlignment="1" applyProtection="1">
      <alignment horizontal="center" vertical="center" shrinkToFit="1"/>
    </xf>
    <xf numFmtId="225" fontId="61" fillId="0" borderId="0" xfId="1028" applyNumberFormat="1" applyFont="1" applyBorder="1" applyAlignment="1">
      <alignment horizontal="left" vertical="center"/>
    </xf>
    <xf numFmtId="0" fontId="61" fillId="0" borderId="0" xfId="1210" applyFont="1" applyBorder="1" applyAlignment="1">
      <alignment horizontal="distributed" vertical="distributed" shrinkToFit="1"/>
    </xf>
    <xf numFmtId="0" fontId="7" fillId="0" borderId="0" xfId="1381"/>
    <xf numFmtId="0" fontId="110" fillId="0" borderId="2" xfId="1381" quotePrefix="1" applyFont="1" applyBorder="1" applyAlignment="1">
      <alignment horizontal="center" vertical="center" shrinkToFit="1"/>
    </xf>
    <xf numFmtId="0" fontId="111" fillId="0" borderId="2" xfId="1381" quotePrefix="1" applyFont="1" applyBorder="1" applyAlignment="1">
      <alignment vertical="center" shrinkToFit="1"/>
    </xf>
    <xf numFmtId="0" fontId="112" fillId="0" borderId="2" xfId="1381" quotePrefix="1" applyFont="1" applyBorder="1" applyAlignment="1">
      <alignment vertical="center" shrinkToFit="1"/>
    </xf>
    <xf numFmtId="243" fontId="111" fillId="0" borderId="2" xfId="1381" applyNumberFormat="1" applyFont="1" applyBorder="1" applyAlignment="1">
      <alignment horizontal="center" vertical="center" shrinkToFit="1"/>
    </xf>
    <xf numFmtId="38" fontId="111" fillId="0" borderId="2" xfId="1381" applyNumberFormat="1" applyFont="1" applyBorder="1" applyAlignment="1">
      <alignment vertical="center" shrinkToFit="1"/>
    </xf>
    <xf numFmtId="38" fontId="111" fillId="0" borderId="2" xfId="1381" quotePrefix="1" applyNumberFormat="1" applyFont="1" applyBorder="1" applyAlignment="1">
      <alignment horizontal="center" vertical="center" shrinkToFit="1"/>
    </xf>
    <xf numFmtId="38" fontId="111" fillId="0" borderId="2" xfId="1381" quotePrefix="1" applyNumberFormat="1" applyFont="1" applyBorder="1" applyAlignment="1">
      <alignment vertical="center" shrinkToFit="1"/>
    </xf>
    <xf numFmtId="0" fontId="111" fillId="0" borderId="2" xfId="1381" quotePrefix="1" applyFont="1" applyBorder="1" applyAlignment="1">
      <alignment horizontal="center" vertical="center" shrinkToFit="1"/>
    </xf>
    <xf numFmtId="0" fontId="111" fillId="0" borderId="2" xfId="1381" quotePrefix="1" applyFont="1" applyFill="1" applyBorder="1" applyAlignment="1">
      <alignment vertical="center" shrinkToFit="1"/>
    </xf>
    <xf numFmtId="243" fontId="111" fillId="0" borderId="2" xfId="1381" applyNumberFormat="1" applyFont="1" applyFill="1" applyBorder="1" applyAlignment="1">
      <alignment horizontal="center" vertical="center" shrinkToFit="1"/>
    </xf>
    <xf numFmtId="38" fontId="111" fillId="0" borderId="2" xfId="1381" applyNumberFormat="1" applyFont="1" applyFill="1" applyBorder="1" applyAlignment="1">
      <alignment vertical="center" shrinkToFit="1"/>
    </xf>
    <xf numFmtId="38" fontId="111" fillId="0" borderId="2" xfId="1381" quotePrefix="1" applyNumberFormat="1" applyFont="1" applyFill="1" applyBorder="1" applyAlignment="1">
      <alignment horizontal="center" vertical="center" shrinkToFit="1"/>
    </xf>
    <xf numFmtId="38" fontId="111" fillId="0" borderId="2" xfId="1381" quotePrefix="1" applyNumberFormat="1" applyFont="1" applyFill="1" applyBorder="1" applyAlignment="1">
      <alignment vertical="center" shrinkToFit="1"/>
    </xf>
    <xf numFmtId="0" fontId="111" fillId="0" borderId="2" xfId="1381" quotePrefix="1" applyFont="1" applyFill="1" applyBorder="1" applyAlignment="1">
      <alignment horizontal="center" vertical="center" shrinkToFit="1"/>
    </xf>
    <xf numFmtId="0" fontId="101" fillId="0" borderId="0" xfId="0" applyFont="1" applyBorder="1" applyAlignment="1">
      <alignment vertical="center" wrapText="1"/>
    </xf>
    <xf numFmtId="0" fontId="83" fillId="0" borderId="0" xfId="0" applyFont="1" applyBorder="1" applyAlignment="1">
      <alignment vertical="center" wrapText="1"/>
    </xf>
    <xf numFmtId="0" fontId="83" fillId="0" borderId="26" xfId="0" applyFont="1" applyBorder="1" applyAlignment="1">
      <alignment vertical="center" wrapText="1"/>
    </xf>
    <xf numFmtId="10" fontId="10" fillId="0" borderId="25" xfId="1009" applyNumberFormat="1" applyFont="1" applyFill="1" applyBorder="1" applyAlignment="1">
      <alignment vertical="center"/>
    </xf>
    <xf numFmtId="232" fontId="10" fillId="0" borderId="25" xfId="1009" applyNumberFormat="1" applyFont="1" applyFill="1" applyBorder="1" applyAlignment="1">
      <alignment vertical="center"/>
    </xf>
    <xf numFmtId="232" fontId="10" fillId="0" borderId="39" xfId="1009" applyNumberFormat="1" applyFont="1" applyFill="1" applyBorder="1" applyAlignment="1">
      <alignment vertical="center"/>
    </xf>
    <xf numFmtId="10" fontId="10" fillId="0" borderId="0" xfId="1009" applyNumberFormat="1" applyFont="1" applyFill="1" applyBorder="1" applyAlignment="1">
      <alignment vertical="center"/>
    </xf>
    <xf numFmtId="10" fontId="10" fillId="0" borderId="45" xfId="1009" applyNumberFormat="1" applyFont="1" applyFill="1" applyBorder="1" applyAlignment="1">
      <alignment vertical="center"/>
    </xf>
    <xf numFmtId="176" fontId="93" fillId="0" borderId="50" xfId="1024" applyFont="1" applyFill="1" applyBorder="1" applyAlignment="1">
      <alignment vertical="center"/>
    </xf>
    <xf numFmtId="176" fontId="10" fillId="0" borderId="50" xfId="1024" applyFont="1" applyFill="1" applyBorder="1" applyAlignment="1">
      <alignment vertical="center"/>
    </xf>
    <xf numFmtId="176" fontId="10" fillId="23" borderId="32" xfId="1024" applyFont="1" applyFill="1" applyBorder="1" applyAlignment="1">
      <alignment vertical="center"/>
    </xf>
    <xf numFmtId="0" fontId="0" fillId="0" borderId="0" xfId="0"/>
    <xf numFmtId="0" fontId="208" fillId="0" borderId="98" xfId="3249" applyFont="1" applyBorder="1" applyAlignment="1">
      <alignment horizontal="center" vertical="center" wrapText="1"/>
    </xf>
    <xf numFmtId="0" fontId="206" fillId="0" borderId="98" xfId="3249" applyFont="1" applyBorder="1" applyAlignment="1">
      <alignment horizontal="justify" vertical="center" wrapText="1"/>
    </xf>
    <xf numFmtId="3" fontId="207" fillId="0" borderId="98" xfId="3249" applyNumberFormat="1" applyFont="1" applyBorder="1" applyAlignment="1">
      <alignment horizontal="right" wrapText="1"/>
    </xf>
    <xf numFmtId="0" fontId="208" fillId="24" borderId="99" xfId="3249" applyFont="1" applyFill="1" applyBorder="1" applyAlignment="1">
      <alignment horizontal="center" vertical="center" wrapText="1"/>
    </xf>
    <xf numFmtId="0" fontId="206" fillId="24" borderId="99" xfId="3249" applyFont="1" applyFill="1" applyBorder="1" applyAlignment="1">
      <alignment horizontal="justify" vertical="center" wrapText="1"/>
    </xf>
    <xf numFmtId="3" fontId="207" fillId="0" borderId="99" xfId="3249" applyNumberFormat="1" applyFont="1" applyBorder="1" applyAlignment="1">
      <alignment horizontal="right" wrapText="1"/>
    </xf>
    <xf numFmtId="0" fontId="208" fillId="0" borderId="99" xfId="3249" applyFont="1" applyBorder="1" applyAlignment="1">
      <alignment horizontal="center" vertical="center" wrapText="1"/>
    </xf>
    <xf numFmtId="0" fontId="206" fillId="0" borderId="99" xfId="3249" applyFont="1" applyBorder="1" applyAlignment="1">
      <alignment horizontal="justify" vertical="center" wrapText="1"/>
    </xf>
    <xf numFmtId="0" fontId="207" fillId="0" borderId="99" xfId="3249" applyFont="1" applyBorder="1" applyAlignment="1">
      <alignment horizontal="right" wrapText="1"/>
    </xf>
    <xf numFmtId="3" fontId="207" fillId="0" borderId="100" xfId="3249" applyNumberFormat="1" applyFont="1" applyBorder="1" applyAlignment="1">
      <alignment horizontal="right" wrapText="1"/>
    </xf>
    <xf numFmtId="3" fontId="207" fillId="0" borderId="101" xfId="3249" applyNumberFormat="1" applyFont="1" applyBorder="1" applyAlignment="1">
      <alignment horizontal="right" wrapText="1"/>
    </xf>
    <xf numFmtId="38" fontId="111" fillId="22" borderId="2" xfId="1381" applyNumberFormat="1" applyFont="1" applyFill="1" applyBorder="1" applyAlignment="1">
      <alignment vertical="center" shrinkToFit="1"/>
    </xf>
    <xf numFmtId="38" fontId="111" fillId="22" borderId="2" xfId="1381" quotePrefix="1" applyNumberFormat="1" applyFont="1" applyFill="1" applyBorder="1" applyAlignment="1">
      <alignment vertical="center" shrinkToFit="1"/>
    </xf>
    <xf numFmtId="0" fontId="104" fillId="22" borderId="2" xfId="0" applyFont="1" applyFill="1" applyBorder="1" applyAlignment="1">
      <alignment horizontal="center" vertical="center"/>
    </xf>
    <xf numFmtId="0" fontId="22" fillId="0" borderId="2" xfId="0" quotePrefix="1" applyFont="1" applyFill="1" applyBorder="1" applyAlignment="1">
      <alignment vertical="center" shrinkToFit="1"/>
    </xf>
    <xf numFmtId="304" fontId="22" fillId="0" borderId="2" xfId="0" applyNumberFormat="1" applyFont="1" applyFill="1" applyBorder="1" applyAlignment="1">
      <alignment horizontal="right" vertical="center"/>
    </xf>
    <xf numFmtId="206" fontId="22" fillId="0" borderId="2" xfId="0" applyNumberFormat="1" applyFont="1" applyFill="1" applyBorder="1" applyAlignment="1">
      <alignment horizontal="right" vertical="center"/>
    </xf>
    <xf numFmtId="206" fontId="22" fillId="0" borderId="2" xfId="0" applyNumberFormat="1" applyFont="1" applyFill="1" applyBorder="1" applyAlignment="1">
      <alignment horizontal="right" vertical="center" shrinkToFit="1"/>
    </xf>
    <xf numFmtId="206" fontId="104" fillId="22" borderId="2" xfId="0" applyNumberFormat="1" applyFont="1" applyFill="1" applyBorder="1" applyAlignment="1" applyProtection="1">
      <alignment horizontal="right" vertical="center" shrinkToFit="1"/>
    </xf>
    <xf numFmtId="206" fontId="104" fillId="22" borderId="2" xfId="0" applyNumberFormat="1" applyFont="1" applyFill="1" applyBorder="1" applyAlignment="1">
      <alignment horizontal="right" vertical="center"/>
    </xf>
    <xf numFmtId="0" fontId="22" fillId="0" borderId="42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22" borderId="2" xfId="0" applyFont="1" applyFill="1" applyBorder="1" applyAlignment="1">
      <alignment horizontal="center" vertical="center"/>
    </xf>
    <xf numFmtId="0" fontId="10" fillId="0" borderId="50" xfId="0" applyNumberFormat="1" applyFont="1" applyFill="1" applyBorder="1" applyAlignment="1">
      <alignment horizontal="left" vertical="center" shrinkToFit="1"/>
    </xf>
    <xf numFmtId="0" fontId="10" fillId="0" borderId="2" xfId="0" quotePrefix="1" applyFont="1" applyFill="1" applyBorder="1" applyAlignment="1">
      <alignment vertical="center" shrinkToFit="1"/>
    </xf>
    <xf numFmtId="304" fontId="10" fillId="0" borderId="2" xfId="0" applyNumberFormat="1" applyFont="1" applyFill="1" applyBorder="1" applyAlignment="1">
      <alignment horizontal="right" vertical="center"/>
    </xf>
    <xf numFmtId="206" fontId="10" fillId="0" borderId="2" xfId="0" applyNumberFormat="1" applyFont="1" applyFill="1" applyBorder="1" applyAlignment="1">
      <alignment horizontal="right" vertical="center"/>
    </xf>
    <xf numFmtId="206" fontId="10" fillId="0" borderId="2" xfId="0" applyNumberFormat="1" applyFont="1" applyFill="1" applyBorder="1" applyAlignment="1">
      <alignment horizontal="right" vertical="center" shrinkToFit="1"/>
    </xf>
    <xf numFmtId="0" fontId="10" fillId="0" borderId="42" xfId="0" applyNumberFormat="1" applyFont="1" applyFill="1" applyBorder="1" applyAlignment="1">
      <alignment horizontal="center" vertical="center" shrinkToFit="1"/>
    </xf>
    <xf numFmtId="0" fontId="209" fillId="0" borderId="42" xfId="0" applyNumberFormat="1" applyFont="1" applyFill="1" applyBorder="1" applyAlignment="1">
      <alignment horizontal="center" vertical="center" wrapText="1" shrinkToFit="1"/>
    </xf>
    <xf numFmtId="0" fontId="10" fillId="0" borderId="2" xfId="0" applyNumberFormat="1" applyFont="1" applyFill="1" applyBorder="1" applyAlignment="1">
      <alignment horizontal="left" vertical="center" shrinkToFit="1"/>
    </xf>
    <xf numFmtId="0" fontId="10" fillId="0" borderId="2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0" fillId="0" borderId="42" xfId="2587" applyNumberFormat="1" applyFont="1" applyFill="1" applyBorder="1" applyAlignment="1">
      <alignment horizontal="center" vertical="center" shrinkToFit="1"/>
    </xf>
    <xf numFmtId="0" fontId="10" fillId="0" borderId="5" xfId="2587" applyNumberFormat="1" applyFont="1" applyFill="1" applyBorder="1" applyAlignment="1">
      <alignment horizontal="center" vertical="center" shrinkToFit="1"/>
    </xf>
    <xf numFmtId="0" fontId="10" fillId="0" borderId="50" xfId="0" quotePrefix="1" applyNumberFormat="1" applyFont="1" applyFill="1" applyBorder="1" applyAlignment="1">
      <alignment horizontal="left" vertical="center" shrinkToFit="1"/>
    </xf>
    <xf numFmtId="0" fontId="22" fillId="0" borderId="50" xfId="0" quotePrefix="1" applyNumberFormat="1" applyFont="1" applyFill="1" applyBorder="1" applyAlignment="1">
      <alignment horizontal="left" vertical="center" shrinkToFit="1"/>
    </xf>
    <xf numFmtId="0" fontId="0" fillId="21" borderId="102" xfId="0" applyFill="1" applyBorder="1" applyAlignment="1">
      <alignment horizontal="center" vertical="center"/>
    </xf>
    <xf numFmtId="0" fontId="0" fillId="21" borderId="34" xfId="0" applyFill="1" applyBorder="1" applyAlignment="1">
      <alignment horizontal="center" vertical="center"/>
    </xf>
    <xf numFmtId="0" fontId="0" fillId="21" borderId="103" xfId="0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63" xfId="0" applyFill="1" applyBorder="1" applyAlignment="1">
      <alignment horizontal="center" vertical="center"/>
    </xf>
    <xf numFmtId="0" fontId="0" fillId="0" borderId="45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62" xfId="0" applyFill="1" applyBorder="1" applyAlignment="1">
      <alignment horizontal="center" vertical="center"/>
    </xf>
    <xf numFmtId="0" fontId="3" fillId="22" borderId="2" xfId="0" applyFont="1" applyFill="1" applyBorder="1"/>
    <xf numFmtId="0" fontId="0" fillId="0" borderId="29" xfId="0" applyFill="1" applyBorder="1" applyAlignment="1">
      <alignment horizontal="left" vertical="center" shrinkToFit="1"/>
    </xf>
    <xf numFmtId="0" fontId="0" fillId="0" borderId="104" xfId="0" applyFill="1" applyBorder="1" applyAlignment="1">
      <alignment horizontal="left" vertical="center" shrinkToFit="1"/>
    </xf>
    <xf numFmtId="0" fontId="10" fillId="0" borderId="104" xfId="1027" applyNumberFormat="1" applyFont="1" applyFill="1" applyBorder="1" applyAlignment="1">
      <alignment horizontal="center" vertical="center"/>
    </xf>
    <xf numFmtId="176" fontId="10" fillId="0" borderId="22" xfId="1027" applyFont="1" applyFill="1" applyBorder="1" applyAlignment="1">
      <alignment horizontal="center" vertical="center"/>
    </xf>
    <xf numFmtId="3" fontId="10" fillId="0" borderId="22" xfId="1024" applyNumberFormat="1" applyFont="1" applyFill="1" applyBorder="1" applyAlignment="1">
      <alignment horizontal="center" vertical="center"/>
    </xf>
    <xf numFmtId="176" fontId="10" fillId="0" borderId="22" xfId="1024" applyFont="1" applyFill="1" applyBorder="1" applyAlignment="1">
      <alignment horizontal="center" vertical="center"/>
    </xf>
    <xf numFmtId="0" fontId="10" fillId="0" borderId="22" xfId="1024" applyNumberFormat="1" applyFont="1" applyFill="1" applyBorder="1" applyAlignment="1">
      <alignment horizontal="center" vertical="center"/>
    </xf>
    <xf numFmtId="176" fontId="10" fillId="0" borderId="22" xfId="1024" applyFont="1" applyFill="1" applyBorder="1" applyAlignment="1">
      <alignment vertical="center"/>
    </xf>
    <xf numFmtId="0" fontId="10" fillId="0" borderId="105" xfId="1024" applyNumberFormat="1" applyFont="1" applyFill="1" applyBorder="1" applyAlignment="1">
      <alignment horizontal="center" vertical="center" shrinkToFit="1"/>
    </xf>
    <xf numFmtId="0" fontId="0" fillId="0" borderId="45" xfId="0" quotePrefix="1" applyBorder="1" applyAlignment="1">
      <alignment horizontal="left" vertical="center"/>
    </xf>
    <xf numFmtId="0" fontId="0" fillId="0" borderId="52" xfId="0" applyFill="1" applyBorder="1" applyAlignment="1">
      <alignment horizontal="left" vertical="center" shrinkToFit="1"/>
    </xf>
    <xf numFmtId="0" fontId="0" fillId="0" borderId="46" xfId="0" applyFill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0" xfId="0"/>
    <xf numFmtId="305" fontId="10" fillId="0" borderId="0" xfId="1024" applyNumberFormat="1" applyFont="1" applyFill="1" applyAlignment="1">
      <alignment vertical="center"/>
    </xf>
    <xf numFmtId="0" fontId="0" fillId="0" borderId="25" xfId="0" quotePrefix="1" applyBorder="1" applyAlignment="1">
      <alignment vertical="center"/>
    </xf>
    <xf numFmtId="0" fontId="0" fillId="0" borderId="0" xfId="0"/>
    <xf numFmtId="0" fontId="210" fillId="0" borderId="99" xfId="3249" applyFont="1" applyBorder="1" applyAlignment="1">
      <alignment horizontal="justify" vertical="center" wrapText="1"/>
    </xf>
    <xf numFmtId="176" fontId="10" fillId="0" borderId="22" xfId="1027" quotePrefix="1" applyFont="1" applyFill="1" applyBorder="1" applyAlignment="1">
      <alignment vertical="center" shrinkToFit="1"/>
    </xf>
    <xf numFmtId="177" fontId="10" fillId="0" borderId="22" xfId="1024" applyNumberFormat="1" applyFont="1" applyFill="1" applyBorder="1" applyAlignment="1">
      <alignment horizontal="right" vertical="center"/>
    </xf>
    <xf numFmtId="4" fontId="10" fillId="0" borderId="22" xfId="1024" applyNumberFormat="1" applyFont="1" applyFill="1" applyBorder="1" applyAlignment="1">
      <alignment horizontal="center" vertical="center"/>
    </xf>
    <xf numFmtId="0" fontId="10" fillId="0" borderId="12" xfId="1024" applyNumberFormat="1" applyFont="1" applyFill="1" applyBorder="1" applyAlignment="1">
      <alignment horizontal="center" vertical="center"/>
    </xf>
    <xf numFmtId="0" fontId="10" fillId="0" borderId="40" xfId="1024" applyNumberFormat="1" applyFont="1" applyFill="1" applyBorder="1" applyAlignment="1">
      <alignment horizontal="center" vertical="center"/>
    </xf>
    <xf numFmtId="0" fontId="22" fillId="0" borderId="52" xfId="1024" applyNumberFormat="1" applyFont="1" applyFill="1" applyBorder="1" applyAlignment="1">
      <alignment horizontal="left" vertical="center"/>
    </xf>
    <xf numFmtId="0" fontId="0" fillId="0" borderId="0" xfId="0"/>
    <xf numFmtId="0" fontId="208" fillId="0" borderId="110" xfId="3249" applyFont="1" applyFill="1" applyBorder="1" applyAlignment="1">
      <alignment horizontal="center" vertical="center" wrapText="1"/>
    </xf>
    <xf numFmtId="0" fontId="206" fillId="0" borderId="110" xfId="3249" applyFont="1" applyFill="1" applyBorder="1" applyAlignment="1">
      <alignment horizontal="justify" vertical="center" wrapText="1"/>
    </xf>
    <xf numFmtId="3" fontId="207" fillId="0" borderId="110" xfId="3249" applyNumberFormat="1" applyFont="1" applyFill="1" applyBorder="1" applyAlignment="1">
      <alignment horizontal="right" wrapText="1"/>
    </xf>
    <xf numFmtId="0" fontId="0" fillId="0" borderId="110" xfId="0" applyBorder="1"/>
    <xf numFmtId="0" fontId="208" fillId="0" borderId="111" xfId="3249" applyFont="1" applyBorder="1" applyAlignment="1">
      <alignment horizontal="center" vertical="center" wrapText="1"/>
    </xf>
    <xf numFmtId="0" fontId="206" fillId="0" borderId="111" xfId="3249" applyFont="1" applyBorder="1" applyAlignment="1">
      <alignment horizontal="justify" vertical="center" wrapText="1"/>
    </xf>
    <xf numFmtId="3" fontId="207" fillId="0" borderId="111" xfId="3249" applyNumberFormat="1" applyFont="1" applyBorder="1" applyAlignment="1">
      <alignment horizontal="right" wrapText="1"/>
    </xf>
    <xf numFmtId="176" fontId="10" fillId="0" borderId="35" xfId="1024" applyFont="1" applyBorder="1" applyAlignment="1">
      <alignment vertical="center"/>
    </xf>
    <xf numFmtId="176" fontId="10" fillId="0" borderId="2" xfId="1027" applyFont="1" applyFill="1" applyBorder="1" applyAlignment="1">
      <alignment vertical="center" shrinkToFit="1"/>
    </xf>
    <xf numFmtId="0" fontId="10" fillId="0" borderId="104" xfId="1024" applyNumberFormat="1" applyFont="1" applyFill="1" applyBorder="1" applyAlignment="1">
      <alignment horizontal="center" vertical="center"/>
    </xf>
    <xf numFmtId="0" fontId="10" fillId="0" borderId="42" xfId="1024" applyNumberFormat="1" applyFont="1" applyFill="1" applyBorder="1" applyAlignment="1">
      <alignment horizontal="center" vertical="center"/>
    </xf>
    <xf numFmtId="0" fontId="10" fillId="0" borderId="29" xfId="1024" quotePrefix="1" applyNumberFormat="1" applyFont="1" applyFill="1" applyBorder="1" applyAlignment="1">
      <alignment horizontal="left" vertical="center"/>
    </xf>
    <xf numFmtId="0" fontId="10" fillId="0" borderId="72" xfId="1024" applyNumberFormat="1" applyFont="1" applyFill="1" applyBorder="1" applyAlignment="1">
      <alignment horizontal="center" vertical="center"/>
    </xf>
    <xf numFmtId="176" fontId="10" fillId="0" borderId="72" xfId="1024" applyFont="1" applyFill="1" applyBorder="1" applyAlignment="1">
      <alignment vertical="center"/>
    </xf>
    <xf numFmtId="0" fontId="10" fillId="0" borderId="112" xfId="1024" applyNumberFormat="1" applyFont="1" applyFill="1" applyBorder="1" applyAlignment="1">
      <alignment horizontal="center" vertical="center" shrinkToFit="1"/>
    </xf>
    <xf numFmtId="176" fontId="10" fillId="0" borderId="42" xfId="1024" applyFont="1" applyFill="1" applyBorder="1" applyAlignment="1">
      <alignment vertical="center"/>
    </xf>
    <xf numFmtId="283" fontId="211" fillId="0" borderId="29" xfId="0" applyNumberFormat="1" applyFont="1" applyFill="1" applyBorder="1" applyAlignment="1">
      <alignment horizontal="left" vertical="center" shrinkToFit="1"/>
    </xf>
    <xf numFmtId="0" fontId="108" fillId="0" borderId="2" xfId="0" applyFont="1" applyFill="1" applyBorder="1" applyAlignment="1">
      <alignment horizontal="left" vertical="center" shrinkToFit="1"/>
    </xf>
    <xf numFmtId="274" fontId="211" fillId="0" borderId="2" xfId="0" applyNumberFormat="1" applyFont="1" applyFill="1" applyBorder="1" applyAlignment="1">
      <alignment horizontal="center" vertical="center"/>
    </xf>
    <xf numFmtId="206" fontId="211" fillId="0" borderId="2" xfId="0" applyNumberFormat="1" applyFont="1" applyFill="1" applyBorder="1" applyAlignment="1">
      <alignment horizontal="center" vertical="center"/>
    </xf>
    <xf numFmtId="241" fontId="10" fillId="0" borderId="0" xfId="1024" applyNumberFormat="1" applyFont="1" applyFill="1" applyAlignment="1">
      <alignment vertical="center"/>
    </xf>
    <xf numFmtId="0" fontId="108" fillId="0" borderId="2" xfId="0" applyFont="1" applyFill="1" applyBorder="1" applyAlignment="1">
      <alignment horizontal="left" vertical="center"/>
    </xf>
    <xf numFmtId="306" fontId="211" fillId="0" borderId="2" xfId="0" applyNumberFormat="1" applyFont="1" applyFill="1" applyBorder="1" applyAlignment="1">
      <alignment horizontal="center" vertical="center"/>
    </xf>
    <xf numFmtId="283" fontId="211" fillId="0" borderId="2" xfId="0" applyNumberFormat="1" applyFont="1" applyFill="1" applyBorder="1" applyAlignment="1">
      <alignment horizontal="center" vertical="center"/>
    </xf>
    <xf numFmtId="176" fontId="10" fillId="22" borderId="2" xfId="1024" applyFont="1" applyFill="1" applyBorder="1" applyAlignment="1">
      <alignment vertical="center"/>
    </xf>
    <xf numFmtId="206" fontId="211" fillId="0" borderId="29" xfId="0" applyNumberFormat="1" applyFont="1" applyFill="1" applyBorder="1" applyAlignment="1">
      <alignment horizontal="left" vertical="center" shrinkToFit="1"/>
    </xf>
    <xf numFmtId="206" fontId="211" fillId="0" borderId="2" xfId="0" applyNumberFormat="1" applyFont="1" applyFill="1" applyBorder="1" applyAlignment="1">
      <alignment horizontal="left" vertical="center" shrinkToFit="1"/>
    </xf>
    <xf numFmtId="298" fontId="211" fillId="0" borderId="2" xfId="0" applyNumberFormat="1" applyFont="1" applyFill="1" applyBorder="1" applyAlignment="1">
      <alignment horizontal="center" vertical="center"/>
    </xf>
    <xf numFmtId="4" fontId="10" fillId="0" borderId="22" xfId="1024" applyNumberFormat="1" applyFont="1" applyFill="1" applyBorder="1" applyAlignment="1">
      <alignment vertical="center"/>
    </xf>
    <xf numFmtId="176" fontId="10" fillId="0" borderId="105" xfId="1024" applyFont="1" applyFill="1" applyBorder="1" applyAlignment="1">
      <alignment vertical="center"/>
    </xf>
    <xf numFmtId="176" fontId="10" fillId="0" borderId="72" xfId="1024" applyFont="1" applyFill="1" applyBorder="1" applyAlignment="1">
      <alignment horizontal="center" vertical="center"/>
    </xf>
    <xf numFmtId="176" fontId="10" fillId="0" borderId="2" xfId="1027" applyFont="1" applyFill="1" applyBorder="1" applyAlignment="1">
      <alignment horizontal="center" vertical="center"/>
    </xf>
    <xf numFmtId="3" fontId="10" fillId="0" borderId="2" xfId="1024" applyNumberFormat="1" applyFont="1" applyFill="1" applyBorder="1" applyAlignment="1">
      <alignment horizontal="center" vertical="center"/>
    </xf>
    <xf numFmtId="4" fontId="10" fillId="0" borderId="10" xfId="1024" applyNumberFormat="1" applyFont="1" applyFill="1" applyBorder="1" applyAlignment="1">
      <alignment vertical="center"/>
    </xf>
    <xf numFmtId="176" fontId="10" fillId="0" borderId="71" xfId="1024" applyFont="1" applyFill="1" applyBorder="1" applyAlignment="1">
      <alignment vertical="center"/>
    </xf>
    <xf numFmtId="242" fontId="10" fillId="0" borderId="2" xfId="1024" applyNumberFormat="1" applyFont="1" applyFill="1" applyBorder="1" applyAlignment="1">
      <alignment horizontal="center" vertical="center"/>
    </xf>
    <xf numFmtId="0" fontId="10" fillId="0" borderId="29" xfId="1027" applyNumberFormat="1" applyFont="1" applyFill="1" applyBorder="1" applyAlignment="1">
      <alignment horizontal="center" vertical="center"/>
    </xf>
    <xf numFmtId="0" fontId="10" fillId="0" borderId="29" xfId="1024" applyNumberFormat="1" applyFont="1" applyFill="1" applyBorder="1" applyAlignment="1">
      <alignment horizontal="center" vertical="center"/>
    </xf>
    <xf numFmtId="0" fontId="0" fillId="0" borderId="0" xfId="0"/>
    <xf numFmtId="177" fontId="10" fillId="0" borderId="72" xfId="1024" applyNumberFormat="1" applyFont="1" applyFill="1" applyBorder="1" applyAlignment="1">
      <alignment horizontal="right" vertical="center"/>
    </xf>
    <xf numFmtId="0" fontId="10" fillId="0" borderId="51" xfId="1024" applyNumberFormat="1" applyFont="1" applyFill="1" applyBorder="1" applyAlignment="1">
      <alignment horizontal="center" vertical="center"/>
    </xf>
    <xf numFmtId="0" fontId="10" fillId="0" borderId="104" xfId="1024" applyNumberFormat="1" applyFont="1" applyFill="1" applyBorder="1" applyAlignment="1">
      <alignment horizontal="left" vertical="center"/>
    </xf>
    <xf numFmtId="0" fontId="10" fillId="0" borderId="10" xfId="1024" applyNumberFormat="1" applyFont="1" applyFill="1" applyBorder="1" applyAlignment="1">
      <alignment horizontal="center" vertical="center"/>
    </xf>
    <xf numFmtId="0" fontId="10" fillId="0" borderId="71" xfId="1024" applyNumberFormat="1" applyFont="1" applyFill="1" applyBorder="1" applyAlignment="1">
      <alignment horizontal="center" vertical="center"/>
    </xf>
    <xf numFmtId="0" fontId="10" fillId="0" borderId="60" xfId="1024" applyNumberFormat="1" applyFont="1" applyFill="1" applyBorder="1" applyAlignment="1">
      <alignment horizontal="center" vertical="center"/>
    </xf>
    <xf numFmtId="176" fontId="10" fillId="0" borderId="60" xfId="1024" applyNumberFormat="1" applyFont="1" applyFill="1" applyBorder="1" applyAlignment="1">
      <alignment horizontal="center" vertical="center"/>
    </xf>
    <xf numFmtId="0" fontId="10" fillId="0" borderId="62" xfId="1024" applyNumberFormat="1" applyFont="1" applyFill="1" applyBorder="1" applyAlignment="1">
      <alignment horizontal="center" vertical="center"/>
    </xf>
    <xf numFmtId="0" fontId="22" fillId="0" borderId="52" xfId="1024" quotePrefix="1" applyNumberFormat="1" applyFont="1" applyFill="1" applyBorder="1" applyAlignment="1">
      <alignment horizontal="left" vertical="center"/>
    </xf>
    <xf numFmtId="0" fontId="22" fillId="0" borderId="10" xfId="1024" applyNumberFormat="1" applyFont="1" applyFill="1" applyBorder="1" applyAlignment="1">
      <alignment horizontal="center" vertical="center"/>
    </xf>
    <xf numFmtId="177" fontId="10" fillId="22" borderId="2" xfId="1024" applyNumberFormat="1" applyFont="1" applyFill="1" applyBorder="1" applyAlignment="1">
      <alignment horizontal="right" vertical="center"/>
    </xf>
    <xf numFmtId="0" fontId="10" fillId="0" borderId="2" xfId="1027" applyNumberFormat="1" applyFont="1" applyFill="1" applyBorder="1" applyAlignment="1">
      <alignment horizontal="center" vertical="center"/>
    </xf>
    <xf numFmtId="0" fontId="10" fillId="0" borderId="2" xfId="1024" applyNumberFormat="1" applyFont="1" applyFill="1" applyBorder="1" applyAlignment="1">
      <alignment horizontal="center" vertical="center" shrinkToFit="1"/>
    </xf>
    <xf numFmtId="9" fontId="3" fillId="22" borderId="2" xfId="0" applyNumberFormat="1" applyFont="1" applyFill="1" applyBorder="1" applyAlignment="1">
      <alignment horizontal="left" vertical="center"/>
    </xf>
    <xf numFmtId="0" fontId="3" fillId="22" borderId="2" xfId="0" applyFont="1" applyFill="1" applyBorder="1" applyAlignment="1">
      <alignment horizontal="center" vertical="center" shrinkToFit="1"/>
    </xf>
    <xf numFmtId="231" fontId="104" fillId="23" borderId="2" xfId="0" applyNumberFormat="1" applyFont="1" applyFill="1" applyBorder="1" applyAlignment="1">
      <alignment horizontal="center" vertical="center" shrinkToFit="1"/>
    </xf>
    <xf numFmtId="231" fontId="104" fillId="22" borderId="2" xfId="0" applyNumberFormat="1" applyFont="1" applyFill="1" applyBorder="1" applyAlignment="1">
      <alignment vertical="center" shrinkToFit="1"/>
    </xf>
    <xf numFmtId="37" fontId="104" fillId="22" borderId="2" xfId="0" applyNumberFormat="1" applyFont="1" applyFill="1" applyBorder="1" applyAlignment="1">
      <alignment vertical="center" shrinkToFit="1"/>
    </xf>
    <xf numFmtId="231" fontId="3" fillId="0" borderId="2" xfId="0" applyNumberFormat="1" applyFont="1" applyBorder="1" applyAlignment="1">
      <alignment vertical="center" shrinkToFit="1"/>
    </xf>
    <xf numFmtId="0" fontId="1" fillId="0" borderId="0" xfId="0" applyFont="1" applyAlignment="1">
      <alignment vertical="center"/>
    </xf>
    <xf numFmtId="37" fontId="104" fillId="24" borderId="2" xfId="0" applyNumberFormat="1" applyFont="1" applyFill="1" applyBorder="1" applyAlignment="1">
      <alignment horizontal="center" vertical="center" shrinkToFit="1"/>
    </xf>
    <xf numFmtId="0" fontId="105" fillId="0" borderId="0" xfId="0" applyFont="1" applyAlignment="1">
      <alignment vertical="center"/>
    </xf>
    <xf numFmtId="0" fontId="3" fillId="22" borderId="2" xfId="0" applyFont="1" applyFill="1" applyBorder="1" applyAlignment="1">
      <alignment vertical="center"/>
    </xf>
    <xf numFmtId="231" fontId="3" fillId="23" borderId="2" xfId="0" applyNumberFormat="1" applyFont="1" applyFill="1" applyBorder="1" applyAlignment="1">
      <alignment vertical="center" shrinkToFit="1"/>
    </xf>
    <xf numFmtId="37" fontId="3" fillId="0" borderId="2" xfId="0" applyNumberFormat="1" applyFont="1" applyBorder="1" applyAlignment="1">
      <alignment vertical="center" shrinkToFit="1"/>
    </xf>
    <xf numFmtId="0" fontId="3" fillId="0" borderId="2" xfId="0" applyFont="1" applyBorder="1" applyAlignment="1">
      <alignment vertical="center" shrinkToFit="1"/>
    </xf>
    <xf numFmtId="39" fontId="3" fillId="24" borderId="2" xfId="0" applyNumberFormat="1" applyFont="1" applyFill="1" applyBorder="1" applyAlignment="1">
      <alignment vertical="center" shrinkToFit="1"/>
    </xf>
    <xf numFmtId="0" fontId="89" fillId="0" borderId="0" xfId="0" applyFont="1" applyAlignment="1">
      <alignment vertical="center"/>
    </xf>
    <xf numFmtId="231" fontId="3" fillId="22" borderId="2" xfId="0" applyNumberFormat="1" applyFont="1" applyFill="1" applyBorder="1" applyAlignment="1">
      <alignment vertical="center" shrinkToFit="1"/>
    </xf>
    <xf numFmtId="37" fontId="3" fillId="22" borderId="2" xfId="0" applyNumberFormat="1" applyFont="1" applyFill="1" applyBorder="1" applyAlignment="1">
      <alignment vertical="center" shrinkToFit="1"/>
    </xf>
    <xf numFmtId="176" fontId="10" fillId="0" borderId="113" xfId="1027" quotePrefix="1" applyFont="1" applyFill="1" applyBorder="1" applyAlignment="1">
      <alignment vertical="center" shrinkToFit="1"/>
    </xf>
    <xf numFmtId="177" fontId="10" fillId="0" borderId="113" xfId="1024" applyNumberFormat="1" applyFont="1" applyFill="1" applyBorder="1" applyAlignment="1">
      <alignment horizontal="right" vertical="center"/>
    </xf>
    <xf numFmtId="176" fontId="10" fillId="0" borderId="113" xfId="1024" applyFont="1" applyFill="1" applyBorder="1" applyAlignment="1">
      <alignment horizontal="center" vertical="center"/>
    </xf>
    <xf numFmtId="0" fontId="10" fillId="0" borderId="114" xfId="1024" applyNumberFormat="1" applyFont="1" applyFill="1" applyBorder="1" applyAlignment="1">
      <alignment horizontal="center" vertical="center" shrinkToFit="1"/>
    </xf>
    <xf numFmtId="0" fontId="10" fillId="0" borderId="45" xfId="1024" applyNumberFormat="1" applyFont="1" applyFill="1" applyBorder="1" applyAlignment="1">
      <alignment horizontal="centerContinuous" vertical="center"/>
    </xf>
    <xf numFmtId="0" fontId="10" fillId="0" borderId="49" xfId="1024" applyNumberFormat="1" applyFont="1" applyFill="1" applyBorder="1" applyAlignment="1">
      <alignment horizontal="centerContinuous" vertical="center"/>
    </xf>
    <xf numFmtId="178" fontId="10" fillId="0" borderId="2" xfId="1024" applyNumberFormat="1" applyFont="1" applyFill="1" applyBorder="1" applyAlignment="1">
      <alignment horizontal="right" vertical="center"/>
    </xf>
    <xf numFmtId="176" fontId="10" fillId="0" borderId="2" xfId="1024" applyFont="1" applyFill="1" applyBorder="1" applyAlignment="1">
      <alignment horizontal="right" vertical="center"/>
    </xf>
    <xf numFmtId="0" fontId="10" fillId="22" borderId="2" xfId="0" applyFont="1" applyFill="1" applyBorder="1"/>
    <xf numFmtId="0" fontId="10" fillId="22" borderId="2" xfId="0" applyFont="1" applyFill="1" applyBorder="1" applyAlignment="1">
      <alignment horizontal="center"/>
    </xf>
    <xf numFmtId="176" fontId="10" fillId="22" borderId="2" xfId="1024" applyFont="1" applyFill="1" applyBorder="1"/>
    <xf numFmtId="206" fontId="212" fillId="0" borderId="2" xfId="0" applyNumberFormat="1" applyFont="1" applyBorder="1" applyAlignment="1">
      <alignment horizontal="center" vertical="center" shrinkToFit="1"/>
    </xf>
    <xf numFmtId="176" fontId="10" fillId="0" borderId="2" xfId="1027" quotePrefix="1" applyFont="1" applyFill="1" applyBorder="1" applyAlignment="1">
      <alignment horizontal="center" vertical="center" shrinkToFit="1"/>
    </xf>
    <xf numFmtId="0" fontId="3" fillId="22" borderId="2" xfId="0" applyFont="1" applyFill="1" applyBorder="1" applyAlignment="1">
      <alignment horizontal="center"/>
    </xf>
    <xf numFmtId="0" fontId="3" fillId="22" borderId="2" xfId="0" applyFont="1" applyFill="1" applyBorder="1" applyAlignment="1">
      <alignment shrinkToFit="1"/>
    </xf>
    <xf numFmtId="176" fontId="3" fillId="22" borderId="2" xfId="1024" applyFont="1" applyFill="1" applyBorder="1"/>
    <xf numFmtId="37" fontId="108" fillId="0" borderId="2" xfId="0" applyNumberFormat="1" applyFont="1" applyBorder="1" applyAlignment="1">
      <alignment vertical="center" shrinkToFit="1"/>
    </xf>
    <xf numFmtId="176" fontId="33" fillId="22" borderId="2" xfId="1024" applyFont="1" applyFill="1" applyBorder="1"/>
    <xf numFmtId="0" fontId="83" fillId="0" borderId="0" xfId="0" applyFont="1" applyBorder="1" applyAlignment="1">
      <alignment horizontal="center" vertical="center" wrapText="1"/>
    </xf>
    <xf numFmtId="0" fontId="101" fillId="0" borderId="0" xfId="0" applyFont="1" applyBorder="1" applyAlignment="1">
      <alignment horizontal="center" vertical="center" wrapText="1"/>
    </xf>
    <xf numFmtId="225" fontId="61" fillId="0" borderId="0" xfId="1028" applyNumberFormat="1" applyFont="1" applyBorder="1" applyAlignment="1">
      <alignment horizontal="left" vertical="center"/>
    </xf>
    <xf numFmtId="0" fontId="55" fillId="0" borderId="41" xfId="1210" applyFont="1" applyBorder="1" applyAlignment="1">
      <alignment horizontal="center" vertical="center"/>
    </xf>
    <xf numFmtId="0" fontId="55" fillId="0" borderId="0" xfId="1210" applyFont="1" applyBorder="1" applyAlignment="1">
      <alignment horizontal="center" vertical="center"/>
    </xf>
    <xf numFmtId="0" fontId="55" fillId="0" borderId="40" xfId="1210" applyFont="1" applyBorder="1" applyAlignment="1">
      <alignment horizontal="center" vertical="center"/>
    </xf>
    <xf numFmtId="0" fontId="84" fillId="0" borderId="43" xfId="1210" applyFont="1" applyBorder="1" applyAlignment="1">
      <alignment horizontal="center" vertical="center" textRotation="255" wrapText="1"/>
    </xf>
    <xf numFmtId="0" fontId="84" fillId="0" borderId="41" xfId="1210" applyFont="1" applyBorder="1" applyAlignment="1">
      <alignment horizontal="center" vertical="center" textRotation="255" wrapText="1"/>
    </xf>
    <xf numFmtId="0" fontId="60" fillId="0" borderId="41" xfId="1210" applyFont="1" applyBorder="1" applyAlignment="1">
      <alignment horizontal="center" vertical="center"/>
    </xf>
    <xf numFmtId="0" fontId="60" fillId="0" borderId="0" xfId="1210" applyFont="1" applyBorder="1" applyAlignment="1">
      <alignment horizontal="center" vertical="center"/>
    </xf>
    <xf numFmtId="0" fontId="60" fillId="0" borderId="40" xfId="1210" applyFont="1" applyBorder="1" applyAlignment="1">
      <alignment horizontal="center" vertical="center"/>
    </xf>
    <xf numFmtId="0" fontId="61" fillId="0" borderId="0" xfId="1210" applyFont="1" applyBorder="1" applyAlignment="1">
      <alignment horizontal="distributed" vertical="distributed" shrinkToFit="1"/>
    </xf>
    <xf numFmtId="0" fontId="84" fillId="0" borderId="35" xfId="1210" applyFont="1" applyBorder="1" applyAlignment="1">
      <alignment horizontal="center" vertical="center" textRotation="255" wrapText="1"/>
    </xf>
    <xf numFmtId="0" fontId="84" fillId="0" borderId="0" xfId="1210" applyFont="1" applyBorder="1" applyAlignment="1">
      <alignment horizontal="center" vertical="center" textRotation="255"/>
    </xf>
    <xf numFmtId="0" fontId="84" fillId="0" borderId="35" xfId="1210" applyFont="1" applyBorder="1" applyAlignment="1">
      <alignment horizontal="center" vertical="center"/>
    </xf>
    <xf numFmtId="0" fontId="84" fillId="0" borderId="36" xfId="1210" applyFont="1" applyBorder="1" applyAlignment="1">
      <alignment horizontal="center" vertical="center"/>
    </xf>
    <xf numFmtId="0" fontId="84" fillId="0" borderId="0" xfId="1210" applyFont="1" applyBorder="1" applyAlignment="1">
      <alignment horizontal="center" vertical="center"/>
    </xf>
    <xf numFmtId="0" fontId="84" fillId="0" borderId="40" xfId="1210" applyFont="1" applyBorder="1" applyAlignment="1">
      <alignment horizontal="center" vertical="center"/>
    </xf>
    <xf numFmtId="0" fontId="61" fillId="0" borderId="0" xfId="1210" quotePrefix="1" applyFont="1" applyBorder="1" applyAlignment="1">
      <alignment horizontal="distributed" vertical="distributed" shrinkToFit="1"/>
    </xf>
    <xf numFmtId="0" fontId="59" fillId="0" borderId="0" xfId="1214" applyFont="1" applyBorder="1" applyAlignment="1">
      <alignment horizontal="right" vertical="center" wrapText="1"/>
    </xf>
    <xf numFmtId="0" fontId="55" fillId="0" borderId="0" xfId="0" applyFont="1" applyAlignment="1">
      <alignment horizontal="center"/>
    </xf>
    <xf numFmtId="3" fontId="10" fillId="0" borderId="54" xfId="1215" applyNumberFormat="1" applyFont="1" applyBorder="1" applyAlignment="1">
      <alignment horizontal="center" vertical="center"/>
    </xf>
    <xf numFmtId="3" fontId="10" fillId="0" borderId="25" xfId="1215" applyNumberFormat="1" applyFont="1" applyBorder="1" applyAlignment="1">
      <alignment horizontal="center" vertical="center"/>
    </xf>
    <xf numFmtId="3" fontId="10" fillId="0" borderId="50" xfId="1215" applyNumberFormat="1" applyFont="1" applyBorder="1" applyAlignment="1">
      <alignment horizontal="center" vertical="center"/>
    </xf>
    <xf numFmtId="176" fontId="10" fillId="0" borderId="5" xfId="1024" applyFont="1" applyBorder="1" applyAlignment="1" applyProtection="1">
      <alignment horizontal="center" vertical="center"/>
    </xf>
    <xf numFmtId="176" fontId="10" fillId="0" borderId="50" xfId="1024" applyFont="1" applyBorder="1" applyAlignment="1" applyProtection="1">
      <alignment horizontal="center" vertical="center"/>
    </xf>
    <xf numFmtId="176" fontId="10" fillId="0" borderId="63" xfId="1024" applyFont="1" applyBorder="1" applyAlignment="1" applyProtection="1">
      <alignment horizontal="center" vertical="center"/>
    </xf>
    <xf numFmtId="37" fontId="91" fillId="0" borderId="41" xfId="1212" applyNumberFormat="1" applyFont="1" applyBorder="1" applyAlignment="1">
      <alignment horizontal="center" vertical="center"/>
    </xf>
    <xf numFmtId="0" fontId="91" fillId="0" borderId="0" xfId="1212" applyFont="1" applyBorder="1" applyAlignment="1">
      <alignment horizontal="center" vertical="center"/>
    </xf>
    <xf numFmtId="0" fontId="91" fillId="0" borderId="40" xfId="1212" applyFont="1" applyBorder="1" applyAlignment="1">
      <alignment horizontal="center" vertical="center"/>
    </xf>
    <xf numFmtId="37" fontId="10" fillId="23" borderId="64" xfId="1212" applyNumberFormat="1" applyFont="1" applyFill="1" applyBorder="1" applyAlignment="1">
      <alignment horizontal="left" vertical="center" wrapText="1"/>
    </xf>
    <xf numFmtId="37" fontId="10" fillId="23" borderId="65" xfId="1212" applyNumberFormat="1" applyFont="1" applyFill="1" applyBorder="1" applyAlignment="1">
      <alignment horizontal="left" vertical="center"/>
    </xf>
    <xf numFmtId="37" fontId="10" fillId="23" borderId="66" xfId="1212" applyNumberFormat="1" applyFont="1" applyFill="1" applyBorder="1" applyAlignment="1">
      <alignment horizontal="left" vertical="center"/>
    </xf>
    <xf numFmtId="37" fontId="10" fillId="23" borderId="67" xfId="1212" applyNumberFormat="1" applyFont="1" applyFill="1" applyBorder="1" applyAlignment="1">
      <alignment horizontal="left" vertical="center"/>
    </xf>
    <xf numFmtId="37" fontId="10" fillId="23" borderId="68" xfId="1212" applyNumberFormat="1" applyFont="1" applyFill="1" applyBorder="1" applyAlignment="1">
      <alignment horizontal="left" vertical="center"/>
    </xf>
    <xf numFmtId="37" fontId="10" fillId="23" borderId="69" xfId="1212" applyNumberFormat="1" applyFont="1" applyFill="1" applyBorder="1" applyAlignment="1">
      <alignment horizontal="left" vertical="center"/>
    </xf>
    <xf numFmtId="37" fontId="10" fillId="23" borderId="2" xfId="1212" applyNumberFormat="1" applyFont="1" applyFill="1" applyBorder="1" applyAlignment="1">
      <alignment horizontal="center" vertical="center" wrapText="1"/>
    </xf>
    <xf numFmtId="37" fontId="10" fillId="23" borderId="2" xfId="1212" applyNumberFormat="1" applyFont="1" applyFill="1" applyBorder="1" applyAlignment="1">
      <alignment horizontal="center" vertical="center"/>
    </xf>
    <xf numFmtId="37" fontId="10" fillId="23" borderId="14" xfId="1212" applyNumberFormat="1" applyFont="1" applyFill="1" applyBorder="1" applyAlignment="1">
      <alignment horizontal="center" vertical="center" wrapText="1"/>
    </xf>
    <xf numFmtId="37" fontId="10" fillId="23" borderId="53" xfId="1212" applyNumberFormat="1" applyFont="1" applyFill="1" applyBorder="1" applyAlignment="1">
      <alignment horizontal="center" vertical="center" wrapText="1"/>
    </xf>
    <xf numFmtId="37" fontId="10" fillId="23" borderId="47" xfId="1212" applyNumberFormat="1" applyFont="1" applyFill="1" applyBorder="1" applyAlignment="1">
      <alignment horizontal="center" vertical="center" wrapText="1"/>
    </xf>
    <xf numFmtId="37" fontId="10" fillId="23" borderId="49" xfId="1212" applyNumberFormat="1" applyFont="1" applyFill="1" applyBorder="1" applyAlignment="1">
      <alignment horizontal="center" vertical="center" wrapText="1"/>
    </xf>
    <xf numFmtId="37" fontId="10" fillId="23" borderId="14" xfId="1212" applyNumberFormat="1" applyFont="1" applyFill="1" applyBorder="1" applyAlignment="1">
      <alignment horizontal="center" vertical="center"/>
    </xf>
    <xf numFmtId="37" fontId="10" fillId="23" borderId="70" xfId="1212" applyNumberFormat="1" applyFont="1" applyFill="1" applyBorder="1" applyAlignment="1">
      <alignment horizontal="center" vertical="center"/>
    </xf>
    <xf numFmtId="37" fontId="10" fillId="23" borderId="47" xfId="1212" applyNumberFormat="1" applyFont="1" applyFill="1" applyBorder="1" applyAlignment="1">
      <alignment horizontal="center" vertical="center"/>
    </xf>
    <xf numFmtId="37" fontId="10" fillId="23" borderId="46" xfId="1212" applyNumberFormat="1" applyFont="1" applyFill="1" applyBorder="1" applyAlignment="1">
      <alignment horizontal="center" vertical="center"/>
    </xf>
    <xf numFmtId="0" fontId="0" fillId="0" borderId="0" xfId="0"/>
    <xf numFmtId="37" fontId="10" fillId="23" borderId="58" xfId="1212" applyNumberFormat="1" applyFont="1" applyFill="1" applyBorder="1" applyAlignment="1">
      <alignment horizontal="center" vertical="center"/>
    </xf>
    <xf numFmtId="37" fontId="10" fillId="23" borderId="59" xfId="1212" applyNumberFormat="1" applyFont="1" applyFill="1" applyBorder="1" applyAlignment="1">
      <alignment horizontal="center" vertical="center"/>
    </xf>
    <xf numFmtId="37" fontId="10" fillId="23" borderId="60" xfId="1212" applyNumberFormat="1" applyFont="1" applyFill="1" applyBorder="1" applyAlignment="1">
      <alignment horizontal="center" vertical="center"/>
    </xf>
    <xf numFmtId="176" fontId="10" fillId="23" borderId="61" xfId="1024" applyFont="1" applyFill="1" applyBorder="1" applyAlignment="1" applyProtection="1">
      <alignment horizontal="center" vertical="center"/>
    </xf>
    <xf numFmtId="176" fontId="10" fillId="23" borderId="60" xfId="1024" applyFont="1" applyFill="1" applyBorder="1" applyAlignment="1" applyProtection="1">
      <alignment horizontal="center" vertical="center"/>
    </xf>
    <xf numFmtId="176" fontId="10" fillId="23" borderId="62" xfId="1024" applyFont="1" applyFill="1" applyBorder="1" applyAlignment="1" applyProtection="1">
      <alignment horizontal="center" vertical="center"/>
    </xf>
    <xf numFmtId="0" fontId="10" fillId="0" borderId="106" xfId="1024" applyNumberFormat="1" applyFont="1" applyFill="1" applyBorder="1" applyAlignment="1">
      <alignment horizontal="center" vertical="center"/>
    </xf>
    <xf numFmtId="0" fontId="10" fillId="0" borderId="107" xfId="1024" applyNumberFormat="1" applyFont="1" applyFill="1" applyBorder="1" applyAlignment="1">
      <alignment horizontal="center" vertical="center"/>
    </xf>
    <xf numFmtId="0" fontId="99" fillId="0" borderId="41" xfId="1213" applyFont="1" applyFill="1" applyBorder="1" applyAlignment="1">
      <alignment horizontal="center" vertical="center"/>
    </xf>
    <xf numFmtId="0" fontId="99" fillId="0" borderId="0" xfId="1213" applyFont="1" applyFill="1" applyBorder="1" applyAlignment="1">
      <alignment horizontal="center" vertical="center"/>
    </xf>
    <xf numFmtId="0" fontId="99" fillId="0" borderId="40" xfId="1213" applyFont="1" applyFill="1" applyBorder="1" applyAlignment="1">
      <alignment horizontal="center" vertical="center"/>
    </xf>
    <xf numFmtId="0" fontId="10" fillId="0" borderId="29" xfId="1027" applyNumberFormat="1" applyFont="1" applyFill="1" applyBorder="1" applyAlignment="1">
      <alignment horizontal="left" vertical="center" shrinkToFit="1"/>
    </xf>
    <xf numFmtId="0" fontId="10" fillId="0" borderId="2" xfId="1027" applyNumberFormat="1" applyFont="1" applyFill="1" applyBorder="1" applyAlignment="1">
      <alignment horizontal="left" vertical="center" shrinkToFit="1"/>
    </xf>
    <xf numFmtId="0" fontId="10" fillId="0" borderId="102" xfId="1024" applyNumberFormat="1" applyFont="1" applyFill="1" applyBorder="1" applyAlignment="1">
      <alignment horizontal="left" vertical="center" shrinkToFit="1"/>
    </xf>
    <xf numFmtId="0" fontId="10" fillId="0" borderId="33" xfId="1024" applyNumberFormat="1" applyFont="1" applyFill="1" applyBorder="1" applyAlignment="1">
      <alignment horizontal="left" vertical="center" shrinkToFit="1"/>
    </xf>
    <xf numFmtId="0" fontId="10" fillId="0" borderId="30" xfId="1024" applyNumberFormat="1" applyFont="1" applyFill="1" applyBorder="1" applyAlignment="1">
      <alignment horizontal="center" vertical="center"/>
    </xf>
    <xf numFmtId="0" fontId="10" fillId="0" borderId="31" xfId="1024" applyNumberFormat="1" applyFont="1" applyFill="1" applyBorder="1" applyAlignment="1">
      <alignment horizontal="center" vertical="center"/>
    </xf>
    <xf numFmtId="0" fontId="10" fillId="0" borderId="108" xfId="1024" applyNumberFormat="1" applyFont="1" applyFill="1" applyBorder="1" applyAlignment="1">
      <alignment horizontal="center" vertical="center"/>
    </xf>
    <xf numFmtId="0" fontId="10" fillId="0" borderId="109" xfId="1024" applyNumberFormat="1" applyFont="1" applyFill="1" applyBorder="1" applyAlignment="1">
      <alignment horizontal="center" vertical="center"/>
    </xf>
    <xf numFmtId="0" fontId="10" fillId="0" borderId="54" xfId="1027" applyNumberFormat="1" applyFont="1" applyFill="1" applyBorder="1" applyAlignment="1">
      <alignment horizontal="left" vertical="center" shrinkToFit="1"/>
    </xf>
    <xf numFmtId="0" fontId="10" fillId="0" borderId="50" xfId="1027" applyNumberFormat="1" applyFont="1" applyFill="1" applyBorder="1" applyAlignment="1">
      <alignment horizontal="left" vertical="center" shrinkToFit="1"/>
    </xf>
    <xf numFmtId="0" fontId="10" fillId="0" borderId="58" xfId="1027" applyNumberFormat="1" applyFont="1" applyFill="1" applyBorder="1" applyAlignment="1">
      <alignment horizontal="center" vertical="center" shrinkToFit="1"/>
    </xf>
    <xf numFmtId="0" fontId="10" fillId="0" borderId="60" xfId="1027" applyNumberFormat="1" applyFont="1" applyFill="1" applyBorder="1" applyAlignment="1">
      <alignment horizontal="center" vertical="center" shrinkToFit="1"/>
    </xf>
    <xf numFmtId="0" fontId="10" fillId="0" borderId="29" xfId="1027" applyNumberFormat="1" applyFont="1" applyFill="1" applyBorder="1" applyAlignment="1">
      <alignment horizontal="left" vertical="center"/>
    </xf>
    <xf numFmtId="0" fontId="10" fillId="0" borderId="2" xfId="1027" applyNumberFormat="1" applyFont="1" applyFill="1" applyBorder="1" applyAlignment="1">
      <alignment horizontal="left" vertical="center"/>
    </xf>
    <xf numFmtId="0" fontId="56" fillId="22" borderId="45" xfId="1213" applyFont="1" applyFill="1" applyBorder="1" applyAlignment="1">
      <alignment horizontal="center" vertical="center"/>
    </xf>
    <xf numFmtId="0" fontId="3" fillId="22" borderId="2" xfId="1024" applyNumberFormat="1" applyFont="1" applyFill="1" applyBorder="1" applyAlignment="1">
      <alignment horizontal="center" vertical="center"/>
    </xf>
    <xf numFmtId="0" fontId="3" fillId="22" borderId="5" xfId="1024" applyNumberFormat="1" applyFont="1" applyFill="1" applyBorder="1" applyAlignment="1">
      <alignment horizontal="center" vertical="center"/>
    </xf>
    <xf numFmtId="0" fontId="3" fillId="22" borderId="25" xfId="1024" applyNumberFormat="1" applyFont="1" applyFill="1" applyBorder="1" applyAlignment="1">
      <alignment horizontal="center" vertical="center"/>
    </xf>
    <xf numFmtId="0" fontId="3" fillId="22" borderId="50" xfId="1024" applyNumberFormat="1" applyFont="1" applyFill="1" applyBorder="1" applyAlignment="1">
      <alignment horizontal="center" vertical="center"/>
    </xf>
    <xf numFmtId="0" fontId="206" fillId="0" borderId="92" xfId="3249" applyFont="1" applyBorder="1" applyAlignment="1">
      <alignment horizontal="right" vertical="center" wrapText="1"/>
    </xf>
    <xf numFmtId="0" fontId="206" fillId="0" borderId="93" xfId="3249" applyFont="1" applyBorder="1" applyAlignment="1">
      <alignment horizontal="right" vertical="center" wrapText="1"/>
    </xf>
    <xf numFmtId="0" fontId="206" fillId="0" borderId="94" xfId="3249" applyFont="1" applyBorder="1" applyAlignment="1">
      <alignment horizontal="center" vertical="center" wrapText="1"/>
    </xf>
    <xf numFmtId="0" fontId="206" fillId="0" borderId="97" xfId="3249" applyFont="1" applyBorder="1" applyAlignment="1">
      <alignment horizontal="center" vertical="center" wrapText="1"/>
    </xf>
    <xf numFmtId="0" fontId="208" fillId="0" borderId="94" xfId="3249" applyFont="1" applyBorder="1" applyAlignment="1">
      <alignment horizontal="center" vertical="center" wrapText="1"/>
    </xf>
    <xf numFmtId="0" fontId="208" fillId="0" borderId="97" xfId="3249" applyFont="1" applyBorder="1" applyAlignment="1">
      <alignment horizontal="center" vertical="center" wrapText="1"/>
    </xf>
    <xf numFmtId="0" fontId="206" fillId="0" borderId="95" xfId="3249" applyFont="1" applyBorder="1" applyAlignment="1">
      <alignment horizontal="justify" vertical="center" wrapText="1"/>
    </xf>
    <xf numFmtId="0" fontId="206" fillId="0" borderId="96" xfId="3249" applyFont="1" applyBorder="1" applyAlignment="1">
      <alignment horizontal="justify" vertical="center" wrapText="1"/>
    </xf>
    <xf numFmtId="0" fontId="109" fillId="0" borderId="0" xfId="1381" applyFont="1" applyAlignment="1">
      <alignment horizontal="center" vertical="center"/>
    </xf>
    <xf numFmtId="0" fontId="103" fillId="0" borderId="45" xfId="1381" applyFont="1" applyBorder="1" applyAlignment="1">
      <alignment horizontal="left" vertical="center"/>
    </xf>
    <xf numFmtId="0" fontId="110" fillId="0" borderId="14" xfId="1381" quotePrefix="1" applyFont="1" applyBorder="1" applyAlignment="1">
      <alignment horizontal="center" vertical="center" shrinkToFit="1"/>
    </xf>
    <xf numFmtId="0" fontId="110" fillId="0" borderId="53" xfId="1381" quotePrefix="1" applyFont="1" applyBorder="1" applyAlignment="1">
      <alignment horizontal="center" vertical="center" shrinkToFit="1"/>
    </xf>
    <xf numFmtId="0" fontId="110" fillId="0" borderId="47" xfId="1381" quotePrefix="1" applyFont="1" applyBorder="1" applyAlignment="1">
      <alignment horizontal="center" vertical="center" shrinkToFit="1"/>
    </xf>
    <xf numFmtId="0" fontId="110" fillId="0" borderId="49" xfId="1381" quotePrefix="1" applyFont="1" applyBorder="1" applyAlignment="1">
      <alignment horizontal="center" vertical="center" shrinkToFit="1"/>
    </xf>
    <xf numFmtId="0" fontId="110" fillId="0" borderId="72" xfId="1381" quotePrefix="1" applyFont="1" applyBorder="1" applyAlignment="1">
      <alignment horizontal="center" vertical="center" shrinkToFit="1"/>
    </xf>
    <xf numFmtId="0" fontId="110" fillId="0" borderId="10" xfId="1381" quotePrefix="1" applyFont="1" applyBorder="1" applyAlignment="1">
      <alignment horizontal="center" vertical="center" shrinkToFit="1"/>
    </xf>
    <xf numFmtId="0" fontId="110" fillId="0" borderId="5" xfId="1381" quotePrefix="1" applyFont="1" applyBorder="1" applyAlignment="1">
      <alignment horizontal="center" vertical="center" shrinkToFit="1"/>
    </xf>
    <xf numFmtId="0" fontId="110" fillId="0" borderId="25" xfId="1381" quotePrefix="1" applyFont="1" applyBorder="1" applyAlignment="1">
      <alignment horizontal="center" vertical="center" shrinkToFit="1"/>
    </xf>
    <xf numFmtId="0" fontId="110" fillId="0" borderId="50" xfId="1381" quotePrefix="1" applyFont="1" applyBorder="1" applyAlignment="1">
      <alignment horizontal="center" vertical="center" shrinkToFit="1"/>
    </xf>
  </cellXfs>
  <cellStyles count="3250">
    <cellStyle name="          _x000d__x000a_386grabber=vga.3gr_x000d__x000a_" xfId="1" xr:uid="{00000000-0005-0000-0000-000000000000}"/>
    <cellStyle name="&quot;도급대비 &quot;백분율" xfId="2" xr:uid="{00000000-0005-0000-0000-000001000000}"/>
    <cellStyle name="&quot;도급대비&quot;백분율" xfId="3" xr:uid="{00000000-0005-0000-0000-000002000000}"/>
    <cellStyle name="&quot;도급대비&quot;표준" xfId="4" xr:uid="{00000000-0005-0000-0000-000003000000}"/>
    <cellStyle name="#,##0" xfId="5" xr:uid="{00000000-0005-0000-0000-000004000000}"/>
    <cellStyle name="$" xfId="6" xr:uid="{00000000-0005-0000-0000-000005000000}"/>
    <cellStyle name="$_2001년 9월" xfId="7" xr:uid="{00000000-0005-0000-0000-000006000000}"/>
    <cellStyle name="$_2001년 9월 일위" xfId="8" xr:uid="{00000000-0005-0000-0000-000007000000}"/>
    <cellStyle name="$_2001년7월내역" xfId="9" xr:uid="{00000000-0005-0000-0000-000008000000}"/>
    <cellStyle name="$_2001년8월내역" xfId="10" xr:uid="{00000000-0005-0000-0000-000009000000}"/>
    <cellStyle name="$_2002년 설치" xfId="11" xr:uid="{00000000-0005-0000-0000-00000A000000}"/>
    <cellStyle name="$_2002년 합판거푸집" xfId="12" xr:uid="{00000000-0005-0000-0000-00000B000000}"/>
    <cellStyle name="$_2002년2,3월" xfId="13" xr:uid="{00000000-0005-0000-0000-00000C000000}"/>
    <cellStyle name="$_db진흥" xfId="31" xr:uid="{00000000-0005-0000-0000-00000D000000}"/>
    <cellStyle name="$_db진흥 2" xfId="1383" xr:uid="{00000000-0005-0000-0000-00000E000000}"/>
    <cellStyle name="$_db진흥 2 2" xfId="1384" xr:uid="{00000000-0005-0000-0000-00000F000000}"/>
    <cellStyle name="$_db진흥 2 3" xfId="1385" xr:uid="{00000000-0005-0000-0000-000010000000}"/>
    <cellStyle name="$_db진흥 3" xfId="1386" xr:uid="{00000000-0005-0000-0000-000011000000}"/>
    <cellStyle name="$_SE40" xfId="32" xr:uid="{00000000-0005-0000-0000-000012000000}"/>
    <cellStyle name="$_SE40 2" xfId="1387" xr:uid="{00000000-0005-0000-0000-000013000000}"/>
    <cellStyle name="$_SE40 3" xfId="1388" xr:uid="{00000000-0005-0000-0000-000014000000}"/>
    <cellStyle name="$_SE40 4" xfId="1389" xr:uid="{00000000-0005-0000-0000-000015000000}"/>
    <cellStyle name="$_TDW제작시방" xfId="1390" xr:uid="{00000000-0005-0000-0000-000016000000}"/>
    <cellStyle name="$_TDW제작시방(2002,05,27)" xfId="1391" xr:uid="{00000000-0005-0000-0000-000017000000}"/>
    <cellStyle name="$_갑지" xfId="1392" xr:uid="{00000000-0005-0000-0000-000018000000}"/>
    <cellStyle name="$_강릉재료집계" xfId="1393" xr:uid="{00000000-0005-0000-0000-000019000000}"/>
    <cellStyle name="$_견적2" xfId="14" xr:uid="{00000000-0005-0000-0000-00001A000000}"/>
    <cellStyle name="$_견적2 2" xfId="1394" xr:uid="{00000000-0005-0000-0000-00001B000000}"/>
    <cellStyle name="$_견적2 2 2" xfId="1395" xr:uid="{00000000-0005-0000-0000-00001C000000}"/>
    <cellStyle name="$_견적2 2 3" xfId="1396" xr:uid="{00000000-0005-0000-0000-00001D000000}"/>
    <cellStyle name="$_견적2 3" xfId="1397" xr:uid="{00000000-0005-0000-0000-00001E000000}"/>
    <cellStyle name="$_결재(관동취입보)" xfId="15" xr:uid="{00000000-0005-0000-0000-00001F000000}"/>
    <cellStyle name="$_공사비2001-06" xfId="16" xr:uid="{00000000-0005-0000-0000-000020000000}"/>
    <cellStyle name="$_공사비2001-07" xfId="17" xr:uid="{00000000-0005-0000-0000-000021000000}"/>
    <cellStyle name="$_금계공사비" xfId="18" xr:uid="{00000000-0005-0000-0000-000022000000}"/>
    <cellStyle name="$_기아" xfId="19" xr:uid="{00000000-0005-0000-0000-000023000000}"/>
    <cellStyle name="$_기아 2" xfId="1398" xr:uid="{00000000-0005-0000-0000-000024000000}"/>
    <cellStyle name="$_기아 3" xfId="1399" xr:uid="{00000000-0005-0000-0000-000025000000}"/>
    <cellStyle name="$_기아 4" xfId="1400" xr:uid="{00000000-0005-0000-0000-000026000000}"/>
    <cellStyle name="$_남광TS-60B(둔기교)" xfId="20" xr:uid="{00000000-0005-0000-0000-000027000000}"/>
    <cellStyle name="$_내역표지" xfId="21" xr:uid="{00000000-0005-0000-0000-000028000000}"/>
    <cellStyle name="$_달창지구 평야부 수문공사내역-최종" xfId="1401" xr:uid="{00000000-0005-0000-0000-000029000000}"/>
    <cellStyle name="$_명금지구 기계내역 보완(유압식2002,10,2)" xfId="1402" xr:uid="{00000000-0005-0000-0000-00002A000000}"/>
    <cellStyle name="$_보성회령제사통-변경1" xfId="22" xr:uid="{00000000-0005-0000-0000-00002B000000}"/>
    <cellStyle name="$_세풍승인" xfId="23" xr:uid="{00000000-0005-0000-0000-00002C000000}"/>
    <cellStyle name="$_수원공제계산서" xfId="1403" xr:uid="{00000000-0005-0000-0000-00002D000000}"/>
    <cellStyle name="$_순천구룡" xfId="24" xr:uid="{00000000-0005-0000-0000-00002E000000}"/>
    <cellStyle name="$_순천지부구룡해룡" xfId="25" xr:uid="{00000000-0005-0000-0000-00002F000000}"/>
    <cellStyle name="$_시방서" xfId="1404" xr:uid="{00000000-0005-0000-0000-000030000000}"/>
    <cellStyle name="$_원가계산서_수정" xfId="1405" xr:uid="{00000000-0005-0000-0000-000031000000}"/>
    <cellStyle name="$_장흥광평양수장" xfId="26" xr:uid="{00000000-0005-0000-0000-000032000000}"/>
    <cellStyle name="$_전북 용산지구 다단 21×1.2-2련(020417)" xfId="27" xr:uid="{00000000-0005-0000-0000-000033000000}"/>
    <cellStyle name="$_진도 보전지구" xfId="28" xr:uid="{00000000-0005-0000-0000-000034000000}"/>
    <cellStyle name="$_진도마산2차제출F18x21" xfId="1406" xr:uid="{00000000-0005-0000-0000-000035000000}"/>
    <cellStyle name="$_창산지여수토재료계산(05.29)" xfId="1407" xr:uid="{00000000-0005-0000-0000-000036000000}"/>
    <cellStyle name="$_취입보기계공사비" xfId="29" xr:uid="{00000000-0005-0000-0000-000037000000}"/>
    <cellStyle name="$_폐기물" xfId="1408" xr:uid="{00000000-0005-0000-0000-000038000000}"/>
    <cellStyle name="$_합판거푸집" xfId="30" xr:uid="{00000000-0005-0000-0000-000039000000}"/>
    <cellStyle name="(##.00)" xfId="1409" xr:uid="{00000000-0005-0000-0000-00003A000000}"/>
    <cellStyle name="(표준)" xfId="1410" xr:uid="{00000000-0005-0000-0000-00003B000000}"/>
    <cellStyle name=".0000001" xfId="1411" xr:uid="{00000000-0005-0000-0000-00003C000000}"/>
    <cellStyle name=";;;" xfId="33" xr:uid="{00000000-0005-0000-0000-00003D000000}"/>
    <cellStyle name="??&amp;5_x0007_?._x0007_9_x0008_??_x0007__x0001__x0001_" xfId="1412" xr:uid="{00000000-0005-0000-0000-00003E000000}"/>
    <cellStyle name="??&amp;O?&amp;H?_x0008__x000f__x0007_?_x0007__x0001__x0001_" xfId="34" xr:uid="{00000000-0005-0000-0000-00003F000000}"/>
    <cellStyle name="??&amp;O?&amp;H?_x0008_??_x0007__x0001__x0001_" xfId="35" xr:uid="{00000000-0005-0000-0000-000040000000}"/>
    <cellStyle name="??&amp;쏗?뷐9_x0008__x0011__x0007_?_x0007__x0001__x0001_" xfId="1413" xr:uid="{00000000-0005-0000-0000-000041000000}"/>
    <cellStyle name="?W?_laroux" xfId="36" xr:uid="{00000000-0005-0000-0000-000042000000}"/>
    <cellStyle name="_1S-2020L" xfId="37" xr:uid="{00000000-0005-0000-0000-000043000000}"/>
    <cellStyle name="_2.구조물공" xfId="38" xr:uid="{00000000-0005-0000-0000-000044000000}"/>
    <cellStyle name="_2.구조물공(장)" xfId="39" xr:uid="{00000000-0005-0000-0000-000045000000}"/>
    <cellStyle name="_2001년만_~MF1128_~MF2110_전기방식_담암제2수문외1개소자동화전기공사내역서" xfId="40" xr:uid="{00000000-0005-0000-0000-000046000000}"/>
    <cellStyle name="_2001년만_~MF1128_~MF2110_전기방식_비교내역서" xfId="41" xr:uid="{00000000-0005-0000-0000-000047000000}"/>
    <cellStyle name="_2001년만_~MF1128_전기방식_내역" xfId="42" xr:uid="{00000000-0005-0000-0000-000048000000}"/>
    <cellStyle name="_2001년만_~MF1128_전기방식_내역1" xfId="43" xr:uid="{00000000-0005-0000-0000-000049000000}"/>
    <cellStyle name="_2001예산배정액 및 내역2_전기방식_28개소" xfId="44" xr:uid="{00000000-0005-0000-0000-00004A000000}"/>
    <cellStyle name="_2001예산배정액 및 내역2_전기방식_내역1" xfId="45" xr:uid="{00000000-0005-0000-0000-00004B000000}"/>
    <cellStyle name="_2001예산배정액 및 내역2_전기방식_비교내역서" xfId="46" xr:uid="{00000000-0005-0000-0000-00004C000000}"/>
    <cellStyle name="_2-4.상반기실적부문별요약" xfId="47" xr:uid="{00000000-0005-0000-0000-00004D000000}"/>
    <cellStyle name="_2-4.상반기실적부문별요약(표지및목차포함)" xfId="48" xr:uid="{00000000-0005-0000-0000-00004E000000}"/>
    <cellStyle name="_2-4.상반기실적부문별요약(표지및목차포함)_1" xfId="49" xr:uid="{00000000-0005-0000-0000-00004F000000}"/>
    <cellStyle name="_2-4.상반기실적부문별요약_1" xfId="50" xr:uid="{00000000-0005-0000-0000-000050000000}"/>
    <cellStyle name="_'99상반기경영개선활동결과(게시용)" xfId="51" xr:uid="{00000000-0005-0000-0000-000051000000}"/>
    <cellStyle name="_Book1" xfId="1414" xr:uid="{00000000-0005-0000-0000-000052000000}"/>
    <cellStyle name="_가산양수장 설치공사 기계내역서(10년)" xfId="1415" xr:uid="{00000000-0005-0000-0000-000053000000}"/>
    <cellStyle name="_간접부대공+공통" xfId="1416" xr:uid="{00000000-0005-0000-0000-000054000000}"/>
    <cellStyle name="_간접부대공+공통_홍보지구2004내역서" xfId="1417" xr:uid="{00000000-0005-0000-0000-000055000000}"/>
    <cellStyle name="_간접부대공+공통_홍보지구2004내역서(기성)" xfId="1418" xr:uid="{00000000-0005-0000-0000-000056000000}"/>
    <cellStyle name="_간접부대공+공통_홍보지구계약내역서(총괄)" xfId="1419" xr:uid="{00000000-0005-0000-0000-000057000000}"/>
    <cellStyle name="_간접부대공+공통_홍보지구오천공구하자공종분할내역" xfId="1420" xr:uid="{00000000-0005-0000-0000-000058000000}"/>
    <cellStyle name="_거제U-2(3차)" xfId="52" xr:uid="{00000000-0005-0000-0000-000059000000}"/>
    <cellStyle name="_거제U-2(3차)_거제U-2(3차)" xfId="53" xr:uid="{00000000-0005-0000-0000-00005A000000}"/>
    <cellStyle name="_거제U-2(3차)_거제U-2(3차)_교량실정보고" xfId="54" xr:uid="{00000000-0005-0000-0000-00005B000000}"/>
    <cellStyle name="_거제U-2(3차)_거제U-2(3차)_단가산출서" xfId="55" xr:uid="{00000000-0005-0000-0000-00005C000000}"/>
    <cellStyle name="_거제U-2(3차)_거제U-2(3차)_단가산출서_2.무등묘리보고" xfId="56" xr:uid="{00000000-0005-0000-0000-00005D000000}"/>
    <cellStyle name="_거제U-2(3차)_거제U-2(3차)_단가산출서_단가산출서" xfId="57" xr:uid="{00000000-0005-0000-0000-00005E000000}"/>
    <cellStyle name="_거제U-2(3차)_거제U-2(3차)_단가산출서_단가산출서_2.무등묘리보고" xfId="58" xr:uid="{00000000-0005-0000-0000-00005F000000}"/>
    <cellStyle name="_거제U-2(3차)_거제U-2(3차)_서후-평은(투찰)" xfId="59" xr:uid="{00000000-0005-0000-0000-000060000000}"/>
    <cellStyle name="_거제U-2(3차)_거제U-2(3차)_서후-평은(투찰)_교량실정보고" xfId="60" xr:uid="{00000000-0005-0000-0000-000061000000}"/>
    <cellStyle name="_거제U-2(3차)_거제U-2(3차)_서후-평은(투찰)_단가산출서" xfId="61" xr:uid="{00000000-0005-0000-0000-000062000000}"/>
    <cellStyle name="_거제U-2(3차)_거제U-2(3차)_서후-평은(투찰)_단가산출서_2.무등묘리보고" xfId="62" xr:uid="{00000000-0005-0000-0000-000063000000}"/>
    <cellStyle name="_거제U-2(3차)_거제U-2(3차)_서후-평은(투찰)_단가산출서_단가산출서" xfId="63" xr:uid="{00000000-0005-0000-0000-000064000000}"/>
    <cellStyle name="_거제U-2(3차)_거제U-2(3차)_서후-평은(투찰)_단가산출서_단가산출서_2.무등묘리보고" xfId="64" xr:uid="{00000000-0005-0000-0000-000065000000}"/>
    <cellStyle name="_거제U-2(3차)_거제U-2(3차)_서후-평은(투찰)_설계변경조서(병풍)2003.9" xfId="65" xr:uid="{00000000-0005-0000-0000-000066000000}"/>
    <cellStyle name="_거제U-2(3차)_거제U-2(3차)_서후-평은(투찰)_설계변경조서(병풍)2003.9_교량실정보고" xfId="66" xr:uid="{00000000-0005-0000-0000-000067000000}"/>
    <cellStyle name="_거제U-2(3차)_거제U-2(3차)_서후-평은(투찰)_설계변경조서(병풍)2003.9_단가산출서" xfId="67" xr:uid="{00000000-0005-0000-0000-000068000000}"/>
    <cellStyle name="_거제U-2(3차)_거제U-2(3차)_서후-평은(투찰)_설계변경조서(병풍)2003.9_단가산출서_2.무등묘리보고" xfId="68" xr:uid="{00000000-0005-0000-0000-000069000000}"/>
    <cellStyle name="_거제U-2(3차)_거제U-2(3차)_서후-평은(투찰)_설계변경조서(병풍)2003.9_단가산출서_단가산출서" xfId="69" xr:uid="{00000000-0005-0000-0000-00006A000000}"/>
    <cellStyle name="_거제U-2(3차)_거제U-2(3차)_서후-평은(투찰)_설계변경조서(병풍)2003.9_단가산출서_단가산출서_2.무등묘리보고" xfId="70" xr:uid="{00000000-0005-0000-0000-00006B000000}"/>
    <cellStyle name="_거제U-2(3차)_거제U-2(3차)_서후-평은(투찰)_설계변경조서(병풍)2003.9_설계변경(병풍)2003.9" xfId="71" xr:uid="{00000000-0005-0000-0000-00006C000000}"/>
    <cellStyle name="_거제U-2(3차)_거제U-2(3차)_서후-평은(투찰)_설계변경조서(병풍)2003.9_설계변경(병풍)2003.9_교량실정보고" xfId="72" xr:uid="{00000000-0005-0000-0000-00006D000000}"/>
    <cellStyle name="_거제U-2(3차)_거제U-2(3차)_서후-평은(투찰)_설계변경조서(병풍)2003.9_설계변경(병풍)2003.9_단가산출서" xfId="73" xr:uid="{00000000-0005-0000-0000-00006E000000}"/>
    <cellStyle name="_거제U-2(3차)_거제U-2(3차)_서후-평은(투찰)_설계변경조서(병풍)2003.9_설계변경(병풍)2003.9_단가산출서_2.무등묘리보고" xfId="74" xr:uid="{00000000-0005-0000-0000-00006F000000}"/>
    <cellStyle name="_거제U-2(3차)_거제U-2(3차)_서후-평은(투찰)_설계변경조서(병풍)2003.9_설계변경(병풍)2003.9_단가산출서_단가산출서" xfId="75" xr:uid="{00000000-0005-0000-0000-000070000000}"/>
    <cellStyle name="_거제U-2(3차)_거제U-2(3차)_서후-평은(투찰)_설계변경조서(병풍)2003.9_설계변경(병풍)2003.9_단가산출서_단가산출서_2.무등묘리보고" xfId="76" xr:uid="{00000000-0005-0000-0000-000071000000}"/>
    <cellStyle name="_거제U-2(3차)_거제U-2(3차)_설계변경조서(병풍)2003.9" xfId="77" xr:uid="{00000000-0005-0000-0000-000072000000}"/>
    <cellStyle name="_거제U-2(3차)_거제U-2(3차)_설계변경조서(병풍)2003.9_교량실정보고" xfId="78" xr:uid="{00000000-0005-0000-0000-000073000000}"/>
    <cellStyle name="_거제U-2(3차)_거제U-2(3차)_설계변경조서(병풍)2003.9_단가산출서" xfId="79" xr:uid="{00000000-0005-0000-0000-000074000000}"/>
    <cellStyle name="_거제U-2(3차)_거제U-2(3차)_설계변경조서(병풍)2003.9_단가산출서_2.무등묘리보고" xfId="80" xr:uid="{00000000-0005-0000-0000-000075000000}"/>
    <cellStyle name="_거제U-2(3차)_거제U-2(3차)_설계변경조서(병풍)2003.9_단가산출서_단가산출서" xfId="81" xr:uid="{00000000-0005-0000-0000-000076000000}"/>
    <cellStyle name="_거제U-2(3차)_거제U-2(3차)_설계변경조서(병풍)2003.9_단가산출서_단가산출서_2.무등묘리보고" xfId="82" xr:uid="{00000000-0005-0000-0000-000077000000}"/>
    <cellStyle name="_거제U-2(3차)_거제U-2(3차)_설계변경조서(병풍)2003.9_설계변경(병풍)2003.9" xfId="83" xr:uid="{00000000-0005-0000-0000-000078000000}"/>
    <cellStyle name="_거제U-2(3차)_거제U-2(3차)_설계변경조서(병풍)2003.9_설계변경(병풍)2003.9_교량실정보고" xfId="84" xr:uid="{00000000-0005-0000-0000-000079000000}"/>
    <cellStyle name="_거제U-2(3차)_거제U-2(3차)_설계변경조서(병풍)2003.9_설계변경(병풍)2003.9_단가산출서" xfId="85" xr:uid="{00000000-0005-0000-0000-00007A000000}"/>
    <cellStyle name="_거제U-2(3차)_거제U-2(3차)_설계변경조서(병풍)2003.9_설계변경(병풍)2003.9_단가산출서_2.무등묘리보고" xfId="86" xr:uid="{00000000-0005-0000-0000-00007B000000}"/>
    <cellStyle name="_거제U-2(3차)_거제U-2(3차)_설계변경조서(병풍)2003.9_설계변경(병풍)2003.9_단가산출서_단가산출서" xfId="87" xr:uid="{00000000-0005-0000-0000-00007C000000}"/>
    <cellStyle name="_거제U-2(3차)_거제U-2(3차)_설계변경조서(병풍)2003.9_설계변경(병풍)2003.9_단가산출서_단가산출서_2.무등묘리보고" xfId="88" xr:uid="{00000000-0005-0000-0000-00007D000000}"/>
    <cellStyle name="_거제U-2(3차)_교량실정보고" xfId="89" xr:uid="{00000000-0005-0000-0000-00007E000000}"/>
    <cellStyle name="_거제U-2(3차)_단가산출서" xfId="90" xr:uid="{00000000-0005-0000-0000-00007F000000}"/>
    <cellStyle name="_거제U-2(3차)_단가산출서_2.무등묘리보고" xfId="91" xr:uid="{00000000-0005-0000-0000-000080000000}"/>
    <cellStyle name="_거제U-2(3차)_단가산출서_단가산출서" xfId="92" xr:uid="{00000000-0005-0000-0000-000081000000}"/>
    <cellStyle name="_거제U-2(3차)_단가산출서_단가산출서_2.무등묘리보고" xfId="93" xr:uid="{00000000-0005-0000-0000-000082000000}"/>
    <cellStyle name="_거제U-2(3차)_서후-평은(투찰)" xfId="94" xr:uid="{00000000-0005-0000-0000-000083000000}"/>
    <cellStyle name="_거제U-2(3차)_서후-평은(투찰)_교량실정보고" xfId="95" xr:uid="{00000000-0005-0000-0000-000084000000}"/>
    <cellStyle name="_거제U-2(3차)_서후-평은(투찰)_단가산출서" xfId="96" xr:uid="{00000000-0005-0000-0000-000085000000}"/>
    <cellStyle name="_거제U-2(3차)_서후-평은(투찰)_단가산출서_2.무등묘리보고" xfId="97" xr:uid="{00000000-0005-0000-0000-000086000000}"/>
    <cellStyle name="_거제U-2(3차)_서후-평은(투찰)_단가산출서_단가산출서" xfId="98" xr:uid="{00000000-0005-0000-0000-000087000000}"/>
    <cellStyle name="_거제U-2(3차)_서후-평은(투찰)_단가산출서_단가산출서_2.무등묘리보고" xfId="99" xr:uid="{00000000-0005-0000-0000-000088000000}"/>
    <cellStyle name="_거제U-2(3차)_서후-평은(투찰)_설계변경조서(병풍)2003.9" xfId="100" xr:uid="{00000000-0005-0000-0000-000089000000}"/>
    <cellStyle name="_거제U-2(3차)_서후-평은(투찰)_설계변경조서(병풍)2003.9_교량실정보고" xfId="101" xr:uid="{00000000-0005-0000-0000-00008A000000}"/>
    <cellStyle name="_거제U-2(3차)_서후-평은(투찰)_설계변경조서(병풍)2003.9_단가산출서" xfId="102" xr:uid="{00000000-0005-0000-0000-00008B000000}"/>
    <cellStyle name="_거제U-2(3차)_서후-평은(투찰)_설계변경조서(병풍)2003.9_단가산출서_2.무등묘리보고" xfId="103" xr:uid="{00000000-0005-0000-0000-00008C000000}"/>
    <cellStyle name="_거제U-2(3차)_서후-평은(투찰)_설계변경조서(병풍)2003.9_단가산출서_단가산출서" xfId="104" xr:uid="{00000000-0005-0000-0000-00008D000000}"/>
    <cellStyle name="_거제U-2(3차)_서후-평은(투찰)_설계변경조서(병풍)2003.9_단가산출서_단가산출서_2.무등묘리보고" xfId="105" xr:uid="{00000000-0005-0000-0000-00008E000000}"/>
    <cellStyle name="_거제U-2(3차)_서후-평은(투찰)_설계변경조서(병풍)2003.9_설계변경(병풍)2003.9" xfId="106" xr:uid="{00000000-0005-0000-0000-00008F000000}"/>
    <cellStyle name="_거제U-2(3차)_서후-평은(투찰)_설계변경조서(병풍)2003.9_설계변경(병풍)2003.9_교량실정보고" xfId="107" xr:uid="{00000000-0005-0000-0000-000090000000}"/>
    <cellStyle name="_거제U-2(3차)_서후-평은(투찰)_설계변경조서(병풍)2003.9_설계변경(병풍)2003.9_단가산출서" xfId="108" xr:uid="{00000000-0005-0000-0000-000091000000}"/>
    <cellStyle name="_거제U-2(3차)_서후-평은(투찰)_설계변경조서(병풍)2003.9_설계변경(병풍)2003.9_단가산출서_2.무등묘리보고" xfId="109" xr:uid="{00000000-0005-0000-0000-000092000000}"/>
    <cellStyle name="_거제U-2(3차)_서후-평은(투찰)_설계변경조서(병풍)2003.9_설계변경(병풍)2003.9_단가산출서_단가산출서" xfId="110" xr:uid="{00000000-0005-0000-0000-000093000000}"/>
    <cellStyle name="_거제U-2(3차)_서후-평은(투찰)_설계변경조서(병풍)2003.9_설계변경(병풍)2003.9_단가산출서_단가산출서_2.무등묘리보고" xfId="111" xr:uid="{00000000-0005-0000-0000-000094000000}"/>
    <cellStyle name="_거제U-2(3차)_설계변경조서(병풍)2003.9" xfId="112" xr:uid="{00000000-0005-0000-0000-000095000000}"/>
    <cellStyle name="_거제U-2(3차)_설계변경조서(병풍)2003.9_교량실정보고" xfId="113" xr:uid="{00000000-0005-0000-0000-000096000000}"/>
    <cellStyle name="_거제U-2(3차)_설계변경조서(병풍)2003.9_단가산출서" xfId="114" xr:uid="{00000000-0005-0000-0000-000097000000}"/>
    <cellStyle name="_거제U-2(3차)_설계변경조서(병풍)2003.9_단가산출서_2.무등묘리보고" xfId="115" xr:uid="{00000000-0005-0000-0000-000098000000}"/>
    <cellStyle name="_거제U-2(3차)_설계변경조서(병풍)2003.9_단가산출서_단가산출서" xfId="116" xr:uid="{00000000-0005-0000-0000-000099000000}"/>
    <cellStyle name="_거제U-2(3차)_설계변경조서(병풍)2003.9_단가산출서_단가산출서_2.무등묘리보고" xfId="117" xr:uid="{00000000-0005-0000-0000-00009A000000}"/>
    <cellStyle name="_거제U-2(3차)_설계변경조서(병풍)2003.9_설계변경(병풍)2003.9" xfId="118" xr:uid="{00000000-0005-0000-0000-00009B000000}"/>
    <cellStyle name="_거제U-2(3차)_설계변경조서(병풍)2003.9_설계변경(병풍)2003.9_교량실정보고" xfId="119" xr:uid="{00000000-0005-0000-0000-00009C000000}"/>
    <cellStyle name="_거제U-2(3차)_설계변경조서(병풍)2003.9_설계변경(병풍)2003.9_단가산출서" xfId="120" xr:uid="{00000000-0005-0000-0000-00009D000000}"/>
    <cellStyle name="_거제U-2(3차)_설계변경조서(병풍)2003.9_설계변경(병풍)2003.9_단가산출서_2.무등묘리보고" xfId="121" xr:uid="{00000000-0005-0000-0000-00009E000000}"/>
    <cellStyle name="_거제U-2(3차)_설계변경조서(병풍)2003.9_설계변경(병풍)2003.9_단가산출서_단가산출서" xfId="122" xr:uid="{00000000-0005-0000-0000-00009F000000}"/>
    <cellStyle name="_거제U-2(3차)_설계변경조서(병풍)2003.9_설계변경(병풍)2003.9_단가산출서_단가산출서_2.무등묘리보고" xfId="123" xr:uid="{00000000-0005-0000-0000-0000A0000000}"/>
    <cellStyle name="_건천초등학교" xfId="124" xr:uid="{00000000-0005-0000-0000-0000A1000000}"/>
    <cellStyle name="_견적서-1" xfId="125" xr:uid="{00000000-0005-0000-0000-0000A2000000}"/>
    <cellStyle name="_결성3공구하자공종분할및03내역" xfId="1421" xr:uid="{00000000-0005-0000-0000-0000A3000000}"/>
    <cellStyle name="_경영개선활동상반기실적(990708)" xfId="126" xr:uid="{00000000-0005-0000-0000-0000A4000000}"/>
    <cellStyle name="_경영개선활동상반기실적(990708)_1" xfId="127" xr:uid="{00000000-0005-0000-0000-0000A5000000}"/>
    <cellStyle name="_경영개선활동상반기실적(990708)_2" xfId="128" xr:uid="{00000000-0005-0000-0000-0000A6000000}"/>
    <cellStyle name="_경영개선활성화방안(990802)" xfId="129" xr:uid="{00000000-0005-0000-0000-0000A7000000}"/>
    <cellStyle name="_경영개선활성화방안(990802)_1" xfId="130" xr:uid="{00000000-0005-0000-0000-0000A8000000}"/>
    <cellStyle name="_고련지추가변경(우치곡)" xfId="1422" xr:uid="{00000000-0005-0000-0000-0000A9000000}"/>
    <cellStyle name="_관급내역서" xfId="131" xr:uid="{00000000-0005-0000-0000-0000AA000000}"/>
    <cellStyle name="_금사잡지출" xfId="1423" xr:uid="{00000000-0005-0000-0000-0000AB000000}"/>
    <cellStyle name="_금사재료집계표(0626)" xfId="1424" xr:uid="{00000000-0005-0000-0000-0000AC000000}"/>
    <cellStyle name="_금사지구공사비" xfId="1425" xr:uid="{00000000-0005-0000-0000-0000AD000000}"/>
    <cellStyle name="_기성22회" xfId="132" xr:uid="{00000000-0005-0000-0000-0000AE000000}"/>
    <cellStyle name="_기성24회" xfId="133" xr:uid="{00000000-0005-0000-0000-0000AF000000}"/>
    <cellStyle name="_남면약목(투찰)" xfId="134" xr:uid="{00000000-0005-0000-0000-0000B0000000}"/>
    <cellStyle name="_내역" xfId="135" xr:uid="{00000000-0005-0000-0000-0000B1000000}"/>
    <cellStyle name="_내역B동" xfId="138" xr:uid="{00000000-0005-0000-0000-0000B2000000}"/>
    <cellStyle name="_내역기본" xfId="136" xr:uid="{00000000-0005-0000-0000-0000B3000000}"/>
    <cellStyle name="_내역서" xfId="137" xr:uid="{00000000-0005-0000-0000-0000B4000000}"/>
    <cellStyle name="_냉난방내역-동부초" xfId="139" xr:uid="{00000000-0005-0000-0000-0000B5000000}"/>
    <cellStyle name="_단가대비표(8월)" xfId="140" xr:uid="{00000000-0005-0000-0000-0000B6000000}"/>
    <cellStyle name="_대암제" xfId="141" xr:uid="{00000000-0005-0000-0000-0000B7000000}"/>
    <cellStyle name="_도곡1교 교대 수량" xfId="142" xr:uid="{00000000-0005-0000-0000-0000B8000000}"/>
    <cellStyle name="_도곡1교 교대 수량_2.구조물공" xfId="143" xr:uid="{00000000-0005-0000-0000-0000B9000000}"/>
    <cellStyle name="_도곡1교 교대 수량_교량실정보고" xfId="144" xr:uid="{00000000-0005-0000-0000-0000BA000000}"/>
    <cellStyle name="_도곡1교 교대 수량_단가산출서" xfId="145" xr:uid="{00000000-0005-0000-0000-0000BB000000}"/>
    <cellStyle name="_도곡1교 교대 수량_단가산출서_2.무등묘리보고" xfId="146" xr:uid="{00000000-0005-0000-0000-0000BC000000}"/>
    <cellStyle name="_도곡1교 교대 수량_단가산출서_단가산출서" xfId="147" xr:uid="{00000000-0005-0000-0000-0000BD000000}"/>
    <cellStyle name="_도곡1교 교대 수량_단가산출서_단가산출서_2.무등묘리보고" xfId="148" xr:uid="{00000000-0005-0000-0000-0000BE000000}"/>
    <cellStyle name="_도곡1교 교대 수량_대암4제" xfId="149" xr:uid="{00000000-0005-0000-0000-0000BF000000}"/>
    <cellStyle name="_도곡1교 교대 수량_암거수량" xfId="150" xr:uid="{00000000-0005-0000-0000-0000C0000000}"/>
    <cellStyle name="_도곡1교 교대 수량_암거수량(2)" xfId="151" xr:uid="{00000000-0005-0000-0000-0000C1000000}"/>
    <cellStyle name="_도곡1교 교대 수량_암거수량(2)_2.구조물공" xfId="152" xr:uid="{00000000-0005-0000-0000-0000C2000000}"/>
    <cellStyle name="_도곡1교 교대 수량_암거수량(2)_교량실정보고" xfId="153" xr:uid="{00000000-0005-0000-0000-0000C3000000}"/>
    <cellStyle name="_도곡1교 교대 수량_암거수량(2)_단가산출서" xfId="154" xr:uid="{00000000-0005-0000-0000-0000C4000000}"/>
    <cellStyle name="_도곡1교 교대 수량_암거수량(2)_단가산출서_2.무등묘리보고" xfId="155" xr:uid="{00000000-0005-0000-0000-0000C5000000}"/>
    <cellStyle name="_도곡1교 교대 수량_암거수량(2)_단가산출서_단가산출서" xfId="156" xr:uid="{00000000-0005-0000-0000-0000C6000000}"/>
    <cellStyle name="_도곡1교 교대 수량_암거수량(2)_단가산출서_단가산출서_2.무등묘리보고" xfId="157" xr:uid="{00000000-0005-0000-0000-0000C7000000}"/>
    <cellStyle name="_도곡1교 교대 수량_암거수량(2)_대암4제" xfId="158" xr:uid="{00000000-0005-0000-0000-0000C8000000}"/>
    <cellStyle name="_도곡1교 교대 수량_암거수량_2.구조물공" xfId="159" xr:uid="{00000000-0005-0000-0000-0000C9000000}"/>
    <cellStyle name="_도곡1교 교대 수량_암거수량_교량실정보고" xfId="160" xr:uid="{00000000-0005-0000-0000-0000CA000000}"/>
    <cellStyle name="_도곡1교 교대 수량_암거수량_단가산출서" xfId="161" xr:uid="{00000000-0005-0000-0000-0000CB000000}"/>
    <cellStyle name="_도곡1교 교대 수량_암거수량_단가산출서_2.무등묘리보고" xfId="162" xr:uid="{00000000-0005-0000-0000-0000CC000000}"/>
    <cellStyle name="_도곡1교 교대 수량_암거수량_단가산출서_단가산출서" xfId="163" xr:uid="{00000000-0005-0000-0000-0000CD000000}"/>
    <cellStyle name="_도곡1교 교대 수량_암거수량_단가산출서_단가산출서_2.무등묘리보고" xfId="164" xr:uid="{00000000-0005-0000-0000-0000CE000000}"/>
    <cellStyle name="_도곡1교 교대 수량_암거수량_대암4제" xfId="165" xr:uid="{00000000-0005-0000-0000-0000CF000000}"/>
    <cellStyle name="_도곡1교 교대(시점) 수량" xfId="166" xr:uid="{00000000-0005-0000-0000-0000D0000000}"/>
    <cellStyle name="_도곡1교 교대(시점) 수량_2.구조물공" xfId="167" xr:uid="{00000000-0005-0000-0000-0000D1000000}"/>
    <cellStyle name="_도곡1교 교대(시점) 수량_교량실정보고" xfId="168" xr:uid="{00000000-0005-0000-0000-0000D2000000}"/>
    <cellStyle name="_도곡1교 교대(시점) 수량_단가산출서" xfId="169" xr:uid="{00000000-0005-0000-0000-0000D3000000}"/>
    <cellStyle name="_도곡1교 교대(시점) 수량_단가산출서_2.무등묘리보고" xfId="170" xr:uid="{00000000-0005-0000-0000-0000D4000000}"/>
    <cellStyle name="_도곡1교 교대(시점) 수량_단가산출서_단가산출서" xfId="171" xr:uid="{00000000-0005-0000-0000-0000D5000000}"/>
    <cellStyle name="_도곡1교 교대(시점) 수량_단가산출서_단가산출서_2.무등묘리보고" xfId="172" xr:uid="{00000000-0005-0000-0000-0000D6000000}"/>
    <cellStyle name="_도곡1교 교대(시점) 수량_대암4제" xfId="173" xr:uid="{00000000-0005-0000-0000-0000D7000000}"/>
    <cellStyle name="_도곡1교 교대(시점) 수량_암거수량" xfId="174" xr:uid="{00000000-0005-0000-0000-0000D8000000}"/>
    <cellStyle name="_도곡1교 교대(시점) 수량_암거수량(2)" xfId="175" xr:uid="{00000000-0005-0000-0000-0000D9000000}"/>
    <cellStyle name="_도곡1교 교대(시점) 수량_암거수량(2)_2.구조물공" xfId="176" xr:uid="{00000000-0005-0000-0000-0000DA000000}"/>
    <cellStyle name="_도곡1교 교대(시점) 수량_암거수량(2)_교량실정보고" xfId="177" xr:uid="{00000000-0005-0000-0000-0000DB000000}"/>
    <cellStyle name="_도곡1교 교대(시점) 수량_암거수량(2)_단가산출서" xfId="178" xr:uid="{00000000-0005-0000-0000-0000DC000000}"/>
    <cellStyle name="_도곡1교 교대(시점) 수량_암거수량(2)_단가산출서_2.무등묘리보고" xfId="179" xr:uid="{00000000-0005-0000-0000-0000DD000000}"/>
    <cellStyle name="_도곡1교 교대(시점) 수량_암거수량(2)_단가산출서_단가산출서" xfId="180" xr:uid="{00000000-0005-0000-0000-0000DE000000}"/>
    <cellStyle name="_도곡1교 교대(시점) 수량_암거수량(2)_단가산출서_단가산출서_2.무등묘리보고" xfId="181" xr:uid="{00000000-0005-0000-0000-0000DF000000}"/>
    <cellStyle name="_도곡1교 교대(시점) 수량_암거수량(2)_대암4제" xfId="182" xr:uid="{00000000-0005-0000-0000-0000E0000000}"/>
    <cellStyle name="_도곡1교 교대(시점) 수량_암거수량_2.구조물공" xfId="183" xr:uid="{00000000-0005-0000-0000-0000E1000000}"/>
    <cellStyle name="_도곡1교 교대(시점) 수량_암거수량_교량실정보고" xfId="184" xr:uid="{00000000-0005-0000-0000-0000E2000000}"/>
    <cellStyle name="_도곡1교 교대(시점) 수량_암거수량_단가산출서" xfId="185" xr:uid="{00000000-0005-0000-0000-0000E3000000}"/>
    <cellStyle name="_도곡1교 교대(시점) 수량_암거수량_단가산출서_2.무등묘리보고" xfId="186" xr:uid="{00000000-0005-0000-0000-0000E4000000}"/>
    <cellStyle name="_도곡1교 교대(시점) 수량_암거수량_단가산출서_단가산출서" xfId="187" xr:uid="{00000000-0005-0000-0000-0000E5000000}"/>
    <cellStyle name="_도곡1교 교대(시점) 수량_암거수량_단가산출서_단가산출서_2.무등묘리보고" xfId="188" xr:uid="{00000000-0005-0000-0000-0000E6000000}"/>
    <cellStyle name="_도곡1교 교대(시점) 수량_암거수량_대암4제" xfId="189" xr:uid="{00000000-0005-0000-0000-0000E7000000}"/>
    <cellStyle name="_도곡1교 하부공 수량" xfId="190" xr:uid="{00000000-0005-0000-0000-0000E8000000}"/>
    <cellStyle name="_도곡1교 하부공 수량_2.구조물공" xfId="191" xr:uid="{00000000-0005-0000-0000-0000E9000000}"/>
    <cellStyle name="_도곡1교 하부공 수량_교량실정보고" xfId="192" xr:uid="{00000000-0005-0000-0000-0000EA000000}"/>
    <cellStyle name="_도곡1교 하부공 수량_단가산출서" xfId="193" xr:uid="{00000000-0005-0000-0000-0000EB000000}"/>
    <cellStyle name="_도곡1교 하부공 수량_단가산출서_2.무등묘리보고" xfId="194" xr:uid="{00000000-0005-0000-0000-0000EC000000}"/>
    <cellStyle name="_도곡1교 하부공 수량_단가산출서_단가산출서" xfId="195" xr:uid="{00000000-0005-0000-0000-0000ED000000}"/>
    <cellStyle name="_도곡1교 하부공 수량_단가산출서_단가산출서_2.무등묘리보고" xfId="196" xr:uid="{00000000-0005-0000-0000-0000EE000000}"/>
    <cellStyle name="_도곡1교 하부공 수량_대암4제" xfId="197" xr:uid="{00000000-0005-0000-0000-0000EF000000}"/>
    <cellStyle name="_도곡1교 하부공 수량_암거수량" xfId="198" xr:uid="{00000000-0005-0000-0000-0000F0000000}"/>
    <cellStyle name="_도곡1교 하부공 수량_암거수량(2)" xfId="199" xr:uid="{00000000-0005-0000-0000-0000F1000000}"/>
    <cellStyle name="_도곡1교 하부공 수량_암거수량(2)_2.구조물공" xfId="200" xr:uid="{00000000-0005-0000-0000-0000F2000000}"/>
    <cellStyle name="_도곡1교 하부공 수량_암거수량(2)_교량실정보고" xfId="201" xr:uid="{00000000-0005-0000-0000-0000F3000000}"/>
    <cellStyle name="_도곡1교 하부공 수량_암거수량(2)_단가산출서" xfId="202" xr:uid="{00000000-0005-0000-0000-0000F4000000}"/>
    <cellStyle name="_도곡1교 하부공 수량_암거수량(2)_단가산출서_2.무등묘리보고" xfId="203" xr:uid="{00000000-0005-0000-0000-0000F5000000}"/>
    <cellStyle name="_도곡1교 하부공 수량_암거수량(2)_단가산출서_단가산출서" xfId="204" xr:uid="{00000000-0005-0000-0000-0000F6000000}"/>
    <cellStyle name="_도곡1교 하부공 수량_암거수량(2)_단가산출서_단가산출서_2.무등묘리보고" xfId="205" xr:uid="{00000000-0005-0000-0000-0000F7000000}"/>
    <cellStyle name="_도곡1교 하부공 수량_암거수량(2)_대암4제" xfId="206" xr:uid="{00000000-0005-0000-0000-0000F8000000}"/>
    <cellStyle name="_도곡1교 하부공 수량_암거수량_2.구조물공" xfId="207" xr:uid="{00000000-0005-0000-0000-0000F9000000}"/>
    <cellStyle name="_도곡1교 하부공 수량_암거수량_교량실정보고" xfId="208" xr:uid="{00000000-0005-0000-0000-0000FA000000}"/>
    <cellStyle name="_도곡1교 하부공 수량_암거수량_단가산출서" xfId="209" xr:uid="{00000000-0005-0000-0000-0000FB000000}"/>
    <cellStyle name="_도곡1교 하부공 수량_암거수량_단가산출서_2.무등묘리보고" xfId="210" xr:uid="{00000000-0005-0000-0000-0000FC000000}"/>
    <cellStyle name="_도곡1교 하부공 수량_암거수량_단가산출서_단가산출서" xfId="211" xr:uid="{00000000-0005-0000-0000-0000FD000000}"/>
    <cellStyle name="_도곡1교 하부공 수량_암거수량_단가산출서_단가산출서_2.무등묘리보고" xfId="212" xr:uid="{00000000-0005-0000-0000-0000FE000000}"/>
    <cellStyle name="_도곡1교 하부공 수량_암거수량_대암4제" xfId="213" xr:uid="{00000000-0005-0000-0000-0000FF000000}"/>
    <cellStyle name="_도곡2교 교대 수량" xfId="214" xr:uid="{00000000-0005-0000-0000-000000010000}"/>
    <cellStyle name="_도곡2교 교대 수량_2.구조물공" xfId="215" xr:uid="{00000000-0005-0000-0000-000001010000}"/>
    <cellStyle name="_도곡2교 교대 수량_교량실정보고" xfId="216" xr:uid="{00000000-0005-0000-0000-000002010000}"/>
    <cellStyle name="_도곡2교 교대 수량_단가산출서" xfId="217" xr:uid="{00000000-0005-0000-0000-000003010000}"/>
    <cellStyle name="_도곡2교 교대 수량_단가산출서_2.무등묘리보고" xfId="218" xr:uid="{00000000-0005-0000-0000-000004010000}"/>
    <cellStyle name="_도곡2교 교대 수량_단가산출서_단가산출서" xfId="219" xr:uid="{00000000-0005-0000-0000-000005010000}"/>
    <cellStyle name="_도곡2교 교대 수량_단가산출서_단가산출서_2.무등묘리보고" xfId="220" xr:uid="{00000000-0005-0000-0000-000006010000}"/>
    <cellStyle name="_도곡2교 교대 수량_대암4제" xfId="221" xr:uid="{00000000-0005-0000-0000-000007010000}"/>
    <cellStyle name="_도곡2교 교대 수량_암거수량" xfId="222" xr:uid="{00000000-0005-0000-0000-000008010000}"/>
    <cellStyle name="_도곡2교 교대 수량_암거수량(2)" xfId="223" xr:uid="{00000000-0005-0000-0000-000009010000}"/>
    <cellStyle name="_도곡2교 교대 수량_암거수량(2)_2.구조물공" xfId="224" xr:uid="{00000000-0005-0000-0000-00000A010000}"/>
    <cellStyle name="_도곡2교 교대 수량_암거수량(2)_교량실정보고" xfId="225" xr:uid="{00000000-0005-0000-0000-00000B010000}"/>
    <cellStyle name="_도곡2교 교대 수량_암거수량(2)_단가산출서" xfId="226" xr:uid="{00000000-0005-0000-0000-00000C010000}"/>
    <cellStyle name="_도곡2교 교대 수량_암거수량(2)_단가산출서_2.무등묘리보고" xfId="227" xr:uid="{00000000-0005-0000-0000-00000D010000}"/>
    <cellStyle name="_도곡2교 교대 수량_암거수량(2)_단가산출서_단가산출서" xfId="228" xr:uid="{00000000-0005-0000-0000-00000E010000}"/>
    <cellStyle name="_도곡2교 교대 수량_암거수량(2)_단가산출서_단가산출서_2.무등묘리보고" xfId="229" xr:uid="{00000000-0005-0000-0000-00000F010000}"/>
    <cellStyle name="_도곡2교 교대 수량_암거수량(2)_대암4제" xfId="230" xr:uid="{00000000-0005-0000-0000-000010010000}"/>
    <cellStyle name="_도곡2교 교대 수량_암거수량_2.구조물공" xfId="231" xr:uid="{00000000-0005-0000-0000-000011010000}"/>
    <cellStyle name="_도곡2교 교대 수량_암거수량_교량실정보고" xfId="232" xr:uid="{00000000-0005-0000-0000-000012010000}"/>
    <cellStyle name="_도곡2교 교대 수량_암거수량_단가산출서" xfId="233" xr:uid="{00000000-0005-0000-0000-000013010000}"/>
    <cellStyle name="_도곡2교 교대 수량_암거수량_단가산출서_2.무등묘리보고" xfId="234" xr:uid="{00000000-0005-0000-0000-000014010000}"/>
    <cellStyle name="_도곡2교 교대 수량_암거수량_단가산출서_단가산출서" xfId="235" xr:uid="{00000000-0005-0000-0000-000015010000}"/>
    <cellStyle name="_도곡2교 교대 수량_암거수량_단가산출서_단가산출서_2.무등묘리보고" xfId="236" xr:uid="{00000000-0005-0000-0000-000016010000}"/>
    <cellStyle name="_도곡2교 교대 수량_암거수량_대암4제" xfId="237" xr:uid="{00000000-0005-0000-0000-000017010000}"/>
    <cellStyle name="_도곡2교 교대(종점) 수량" xfId="238" xr:uid="{00000000-0005-0000-0000-000018010000}"/>
    <cellStyle name="_도곡2교 교대(종점) 수량_2.구조물공" xfId="239" xr:uid="{00000000-0005-0000-0000-000019010000}"/>
    <cellStyle name="_도곡2교 교대(종점) 수량_교량실정보고" xfId="240" xr:uid="{00000000-0005-0000-0000-00001A010000}"/>
    <cellStyle name="_도곡2교 교대(종점) 수량_단가산출서" xfId="241" xr:uid="{00000000-0005-0000-0000-00001B010000}"/>
    <cellStyle name="_도곡2교 교대(종점) 수량_단가산출서_2.무등묘리보고" xfId="242" xr:uid="{00000000-0005-0000-0000-00001C010000}"/>
    <cellStyle name="_도곡2교 교대(종점) 수량_단가산출서_단가산출서" xfId="243" xr:uid="{00000000-0005-0000-0000-00001D010000}"/>
    <cellStyle name="_도곡2교 교대(종점) 수량_단가산출서_단가산출서_2.무등묘리보고" xfId="244" xr:uid="{00000000-0005-0000-0000-00001E010000}"/>
    <cellStyle name="_도곡2교 교대(종점) 수량_대암4제" xfId="245" xr:uid="{00000000-0005-0000-0000-00001F010000}"/>
    <cellStyle name="_도곡2교 교대(종점) 수량_암거수량" xfId="246" xr:uid="{00000000-0005-0000-0000-000020010000}"/>
    <cellStyle name="_도곡2교 교대(종점) 수량_암거수량(2)" xfId="247" xr:uid="{00000000-0005-0000-0000-000021010000}"/>
    <cellStyle name="_도곡2교 교대(종점) 수량_암거수량(2)_2.구조물공" xfId="248" xr:uid="{00000000-0005-0000-0000-000022010000}"/>
    <cellStyle name="_도곡2교 교대(종점) 수량_암거수량(2)_교량실정보고" xfId="249" xr:uid="{00000000-0005-0000-0000-000023010000}"/>
    <cellStyle name="_도곡2교 교대(종점) 수량_암거수량(2)_단가산출서" xfId="250" xr:uid="{00000000-0005-0000-0000-000024010000}"/>
    <cellStyle name="_도곡2교 교대(종점) 수량_암거수량(2)_단가산출서_2.무등묘리보고" xfId="251" xr:uid="{00000000-0005-0000-0000-000025010000}"/>
    <cellStyle name="_도곡2교 교대(종점) 수량_암거수량(2)_단가산출서_단가산출서" xfId="252" xr:uid="{00000000-0005-0000-0000-000026010000}"/>
    <cellStyle name="_도곡2교 교대(종점) 수량_암거수량(2)_단가산출서_단가산출서_2.무등묘리보고" xfId="253" xr:uid="{00000000-0005-0000-0000-000027010000}"/>
    <cellStyle name="_도곡2교 교대(종점) 수량_암거수량(2)_대암4제" xfId="254" xr:uid="{00000000-0005-0000-0000-000028010000}"/>
    <cellStyle name="_도곡2교 교대(종점) 수량_암거수량_2.구조물공" xfId="255" xr:uid="{00000000-0005-0000-0000-000029010000}"/>
    <cellStyle name="_도곡2교 교대(종점) 수량_암거수량_교량실정보고" xfId="256" xr:uid="{00000000-0005-0000-0000-00002A010000}"/>
    <cellStyle name="_도곡2교 교대(종점) 수량_암거수량_단가산출서" xfId="257" xr:uid="{00000000-0005-0000-0000-00002B010000}"/>
    <cellStyle name="_도곡2교 교대(종점) 수량_암거수량_단가산출서_2.무등묘리보고" xfId="258" xr:uid="{00000000-0005-0000-0000-00002C010000}"/>
    <cellStyle name="_도곡2교 교대(종점) 수량_암거수량_단가산출서_단가산출서" xfId="259" xr:uid="{00000000-0005-0000-0000-00002D010000}"/>
    <cellStyle name="_도곡2교 교대(종점) 수량_암거수량_단가산출서_단가산출서_2.무등묘리보고" xfId="260" xr:uid="{00000000-0005-0000-0000-00002E010000}"/>
    <cellStyle name="_도곡2교 교대(종점) 수량_암거수량_대암4제" xfId="261" xr:uid="{00000000-0005-0000-0000-00002F010000}"/>
    <cellStyle name="_도곡3교 교대 수량" xfId="262" xr:uid="{00000000-0005-0000-0000-000030010000}"/>
    <cellStyle name="_도곡3교 교대 수량_2.구조물공" xfId="263" xr:uid="{00000000-0005-0000-0000-000031010000}"/>
    <cellStyle name="_도곡3교 교대 수량_교량실정보고" xfId="264" xr:uid="{00000000-0005-0000-0000-000032010000}"/>
    <cellStyle name="_도곡3교 교대 수량_단가산출서" xfId="265" xr:uid="{00000000-0005-0000-0000-000033010000}"/>
    <cellStyle name="_도곡3교 교대 수량_단가산출서_2.무등묘리보고" xfId="266" xr:uid="{00000000-0005-0000-0000-000034010000}"/>
    <cellStyle name="_도곡3교 교대 수량_단가산출서_단가산출서" xfId="267" xr:uid="{00000000-0005-0000-0000-000035010000}"/>
    <cellStyle name="_도곡3교 교대 수량_단가산출서_단가산출서_2.무등묘리보고" xfId="268" xr:uid="{00000000-0005-0000-0000-000036010000}"/>
    <cellStyle name="_도곡3교 교대 수량_대암4제" xfId="269" xr:uid="{00000000-0005-0000-0000-000037010000}"/>
    <cellStyle name="_도곡3교 교대 수량_암거수량" xfId="270" xr:uid="{00000000-0005-0000-0000-000038010000}"/>
    <cellStyle name="_도곡3교 교대 수량_암거수량(2)" xfId="271" xr:uid="{00000000-0005-0000-0000-000039010000}"/>
    <cellStyle name="_도곡3교 교대 수량_암거수량(2)_2.구조물공" xfId="272" xr:uid="{00000000-0005-0000-0000-00003A010000}"/>
    <cellStyle name="_도곡3교 교대 수량_암거수량(2)_교량실정보고" xfId="273" xr:uid="{00000000-0005-0000-0000-00003B010000}"/>
    <cellStyle name="_도곡3교 교대 수량_암거수량(2)_단가산출서" xfId="274" xr:uid="{00000000-0005-0000-0000-00003C010000}"/>
    <cellStyle name="_도곡3교 교대 수량_암거수량(2)_단가산출서_2.무등묘리보고" xfId="275" xr:uid="{00000000-0005-0000-0000-00003D010000}"/>
    <cellStyle name="_도곡3교 교대 수량_암거수량(2)_단가산출서_단가산출서" xfId="276" xr:uid="{00000000-0005-0000-0000-00003E010000}"/>
    <cellStyle name="_도곡3교 교대 수량_암거수량(2)_단가산출서_단가산출서_2.무등묘리보고" xfId="277" xr:uid="{00000000-0005-0000-0000-00003F010000}"/>
    <cellStyle name="_도곡3교 교대 수량_암거수량(2)_대암4제" xfId="278" xr:uid="{00000000-0005-0000-0000-000040010000}"/>
    <cellStyle name="_도곡3교 교대 수량_암거수량_2.구조물공" xfId="279" xr:uid="{00000000-0005-0000-0000-000041010000}"/>
    <cellStyle name="_도곡3교 교대 수량_암거수량_교량실정보고" xfId="280" xr:uid="{00000000-0005-0000-0000-000042010000}"/>
    <cellStyle name="_도곡3교 교대 수량_암거수량_단가산출서" xfId="281" xr:uid="{00000000-0005-0000-0000-000043010000}"/>
    <cellStyle name="_도곡3교 교대 수량_암거수량_단가산출서_2.무등묘리보고" xfId="282" xr:uid="{00000000-0005-0000-0000-000044010000}"/>
    <cellStyle name="_도곡3교 교대 수량_암거수량_단가산출서_단가산출서" xfId="283" xr:uid="{00000000-0005-0000-0000-000045010000}"/>
    <cellStyle name="_도곡3교 교대 수량_암거수량_단가산출서_단가산출서_2.무등묘리보고" xfId="284" xr:uid="{00000000-0005-0000-0000-000046010000}"/>
    <cellStyle name="_도곡3교 교대 수량_암거수량_대암4제" xfId="285" xr:uid="{00000000-0005-0000-0000-000047010000}"/>
    <cellStyle name="_도곡4교 하부공 수량" xfId="286" xr:uid="{00000000-0005-0000-0000-000048010000}"/>
    <cellStyle name="_도곡4교 하부공 수량_2.구조물공" xfId="287" xr:uid="{00000000-0005-0000-0000-000049010000}"/>
    <cellStyle name="_도곡4교 하부공 수량_교량실정보고" xfId="288" xr:uid="{00000000-0005-0000-0000-00004A010000}"/>
    <cellStyle name="_도곡4교 하부공 수량_단가산출서" xfId="289" xr:uid="{00000000-0005-0000-0000-00004B010000}"/>
    <cellStyle name="_도곡4교 하부공 수량_단가산출서_2.무등묘리보고" xfId="290" xr:uid="{00000000-0005-0000-0000-00004C010000}"/>
    <cellStyle name="_도곡4교 하부공 수량_단가산출서_단가산출서" xfId="291" xr:uid="{00000000-0005-0000-0000-00004D010000}"/>
    <cellStyle name="_도곡4교 하부공 수량_단가산출서_단가산출서_2.무등묘리보고" xfId="292" xr:uid="{00000000-0005-0000-0000-00004E010000}"/>
    <cellStyle name="_도곡4교 하부공 수량_대암4제" xfId="293" xr:uid="{00000000-0005-0000-0000-00004F010000}"/>
    <cellStyle name="_도곡4교 하부공 수량_암거수량" xfId="294" xr:uid="{00000000-0005-0000-0000-000050010000}"/>
    <cellStyle name="_도곡4교 하부공 수량_암거수량(2)" xfId="295" xr:uid="{00000000-0005-0000-0000-000051010000}"/>
    <cellStyle name="_도곡4교 하부공 수량_암거수량(2)_2.구조물공" xfId="296" xr:uid="{00000000-0005-0000-0000-000052010000}"/>
    <cellStyle name="_도곡4교 하부공 수량_암거수량(2)_교량실정보고" xfId="297" xr:uid="{00000000-0005-0000-0000-000053010000}"/>
    <cellStyle name="_도곡4교 하부공 수량_암거수량(2)_단가산출서" xfId="298" xr:uid="{00000000-0005-0000-0000-000054010000}"/>
    <cellStyle name="_도곡4교 하부공 수량_암거수량(2)_단가산출서_2.무등묘리보고" xfId="299" xr:uid="{00000000-0005-0000-0000-000055010000}"/>
    <cellStyle name="_도곡4교 하부공 수량_암거수량(2)_단가산출서_단가산출서" xfId="300" xr:uid="{00000000-0005-0000-0000-000056010000}"/>
    <cellStyle name="_도곡4교 하부공 수량_암거수량(2)_단가산출서_단가산출서_2.무등묘리보고" xfId="301" xr:uid="{00000000-0005-0000-0000-000057010000}"/>
    <cellStyle name="_도곡4교 하부공 수량_암거수량(2)_대암4제" xfId="302" xr:uid="{00000000-0005-0000-0000-000058010000}"/>
    <cellStyle name="_도곡4교 하부공 수량_암거수량_2.구조물공" xfId="303" xr:uid="{00000000-0005-0000-0000-000059010000}"/>
    <cellStyle name="_도곡4교 하부공 수량_암거수량_교량실정보고" xfId="304" xr:uid="{00000000-0005-0000-0000-00005A010000}"/>
    <cellStyle name="_도곡4교 하부공 수량_암거수량_단가산출서" xfId="305" xr:uid="{00000000-0005-0000-0000-00005B010000}"/>
    <cellStyle name="_도곡4교 하부공 수량_암거수량_단가산출서_2.무등묘리보고" xfId="306" xr:uid="{00000000-0005-0000-0000-00005C010000}"/>
    <cellStyle name="_도곡4교 하부공 수량_암거수량_단가산출서_단가산출서" xfId="307" xr:uid="{00000000-0005-0000-0000-00005D010000}"/>
    <cellStyle name="_도곡4교 하부공 수량_암거수량_단가산출서_단가산출서_2.무등묘리보고" xfId="308" xr:uid="{00000000-0005-0000-0000-00005E010000}"/>
    <cellStyle name="_도곡4교 하부공 수량_암거수량_대암4제" xfId="309" xr:uid="{00000000-0005-0000-0000-00005F010000}"/>
    <cellStyle name="_도곡교 교대 수량" xfId="310" xr:uid="{00000000-0005-0000-0000-000060010000}"/>
    <cellStyle name="_도곡교 교대 수량_2.구조물공" xfId="311" xr:uid="{00000000-0005-0000-0000-000061010000}"/>
    <cellStyle name="_도곡교 교대 수량_교량실정보고" xfId="312" xr:uid="{00000000-0005-0000-0000-000062010000}"/>
    <cellStyle name="_도곡교 교대 수량_단가산출서" xfId="313" xr:uid="{00000000-0005-0000-0000-000063010000}"/>
    <cellStyle name="_도곡교 교대 수량_단가산출서_2.무등묘리보고" xfId="314" xr:uid="{00000000-0005-0000-0000-000064010000}"/>
    <cellStyle name="_도곡교 교대 수량_단가산출서_단가산출서" xfId="315" xr:uid="{00000000-0005-0000-0000-000065010000}"/>
    <cellStyle name="_도곡교 교대 수량_단가산출서_단가산출서_2.무등묘리보고" xfId="316" xr:uid="{00000000-0005-0000-0000-000066010000}"/>
    <cellStyle name="_도곡교 교대 수량_대암4제" xfId="317" xr:uid="{00000000-0005-0000-0000-000067010000}"/>
    <cellStyle name="_도곡교 교대 수량_암거수량" xfId="318" xr:uid="{00000000-0005-0000-0000-000068010000}"/>
    <cellStyle name="_도곡교 교대 수량_암거수량(2)" xfId="319" xr:uid="{00000000-0005-0000-0000-000069010000}"/>
    <cellStyle name="_도곡교 교대 수량_암거수량(2)_2.구조물공" xfId="320" xr:uid="{00000000-0005-0000-0000-00006A010000}"/>
    <cellStyle name="_도곡교 교대 수량_암거수량(2)_교량실정보고" xfId="321" xr:uid="{00000000-0005-0000-0000-00006B010000}"/>
    <cellStyle name="_도곡교 교대 수량_암거수량(2)_단가산출서" xfId="322" xr:uid="{00000000-0005-0000-0000-00006C010000}"/>
    <cellStyle name="_도곡교 교대 수량_암거수량(2)_단가산출서_2.무등묘리보고" xfId="323" xr:uid="{00000000-0005-0000-0000-00006D010000}"/>
    <cellStyle name="_도곡교 교대 수량_암거수량(2)_단가산출서_단가산출서" xfId="324" xr:uid="{00000000-0005-0000-0000-00006E010000}"/>
    <cellStyle name="_도곡교 교대 수량_암거수량(2)_단가산출서_단가산출서_2.무등묘리보고" xfId="325" xr:uid="{00000000-0005-0000-0000-00006F010000}"/>
    <cellStyle name="_도곡교 교대 수량_암거수량(2)_대암4제" xfId="326" xr:uid="{00000000-0005-0000-0000-000070010000}"/>
    <cellStyle name="_도곡교 교대 수량_암거수량_2.구조물공" xfId="327" xr:uid="{00000000-0005-0000-0000-000071010000}"/>
    <cellStyle name="_도곡교 교대 수량_암거수량_교량실정보고" xfId="328" xr:uid="{00000000-0005-0000-0000-000072010000}"/>
    <cellStyle name="_도곡교 교대 수량_암거수량_단가산출서" xfId="329" xr:uid="{00000000-0005-0000-0000-000073010000}"/>
    <cellStyle name="_도곡교 교대 수량_암거수량_단가산출서_2.무등묘리보고" xfId="330" xr:uid="{00000000-0005-0000-0000-000074010000}"/>
    <cellStyle name="_도곡교 교대 수량_암거수량_단가산출서_단가산출서" xfId="331" xr:uid="{00000000-0005-0000-0000-000075010000}"/>
    <cellStyle name="_도곡교 교대 수량_암거수량_단가산출서_단가산출서_2.무등묘리보고" xfId="332" xr:uid="{00000000-0005-0000-0000-000076010000}"/>
    <cellStyle name="_도곡교 교대 수량_암거수량_대암4제" xfId="333" xr:uid="{00000000-0005-0000-0000-000077010000}"/>
    <cellStyle name="_마장초입찰내역(용동)" xfId="334" xr:uid="{00000000-0005-0000-0000-000078010000}"/>
    <cellStyle name="_맹암거" xfId="1426" xr:uid="{00000000-0005-0000-0000-000079010000}"/>
    <cellStyle name="_문산제현황판" xfId="335" xr:uid="{00000000-0005-0000-0000-00007A010000}"/>
    <cellStyle name="_문산제현황판_교량실정보고" xfId="336" xr:uid="{00000000-0005-0000-0000-00007B010000}"/>
    <cellStyle name="_문산제현황판_단가산출서" xfId="337" xr:uid="{00000000-0005-0000-0000-00007C010000}"/>
    <cellStyle name="_문산제현황판_단가산출서_2.무등묘리보고" xfId="338" xr:uid="{00000000-0005-0000-0000-00007D010000}"/>
    <cellStyle name="_문산제현황판_단가산출서_단가산출서" xfId="339" xr:uid="{00000000-0005-0000-0000-00007E010000}"/>
    <cellStyle name="_문산제현황판_단가산출서_단가산출서_2.무등묘리보고" xfId="340" xr:uid="{00000000-0005-0000-0000-00007F010000}"/>
    <cellStyle name="_별첨(계획서및실적서양식)" xfId="341" xr:uid="{00000000-0005-0000-0000-000080010000}"/>
    <cellStyle name="_별첨(계획서및실적서양식)_1" xfId="342" xr:uid="{00000000-0005-0000-0000-000081010000}"/>
    <cellStyle name="_봉화군 분뇨처리장 (케이디 파워)" xfId="343" xr:uid="{00000000-0005-0000-0000-000082010000}"/>
    <cellStyle name="_봉화군 분뇨처리장 수전설비 교체공사" xfId="344" xr:uid="{00000000-0005-0000-0000-000083010000}"/>
    <cellStyle name="_봉화군 분뇨처리장(오무기전)(타견적)" xfId="345" xr:uid="{00000000-0005-0000-0000-000084010000}"/>
    <cellStyle name="_부산지하철 기술훈련센타(고운)" xfId="346" xr:uid="{00000000-0005-0000-0000-000085010000}"/>
    <cellStyle name="_부체도로" xfId="347" xr:uid="{00000000-0005-0000-0000-000086010000}"/>
    <cellStyle name="_사업비(손항)" xfId="1427" xr:uid="{00000000-0005-0000-0000-000087010000}"/>
    <cellStyle name="_산동 농협동로지소 청사 신축공사-1" xfId="348" xr:uid="{00000000-0005-0000-0000-000088010000}"/>
    <cellStyle name="_산동 농협동로지소 청사 신축공사-1_1" xfId="349" xr:uid="{00000000-0005-0000-0000-000089010000}"/>
    <cellStyle name="_샘플내역서" xfId="350" xr:uid="{00000000-0005-0000-0000-00008A010000}"/>
    <cellStyle name="_서후-평은(투찰)" xfId="351" xr:uid="{00000000-0005-0000-0000-00008B010000}"/>
    <cellStyle name="_서후-평은(투찰)_교량실정보고" xfId="352" xr:uid="{00000000-0005-0000-0000-00008C010000}"/>
    <cellStyle name="_서후-평은(투찰)_단가산출서" xfId="353" xr:uid="{00000000-0005-0000-0000-00008D010000}"/>
    <cellStyle name="_서후-평은(투찰)_단가산출서_2.무등묘리보고" xfId="354" xr:uid="{00000000-0005-0000-0000-00008E010000}"/>
    <cellStyle name="_서후-평은(투찰)_단가산출서_단가산출서" xfId="355" xr:uid="{00000000-0005-0000-0000-00008F010000}"/>
    <cellStyle name="_서후-평은(투찰)_단가산출서_단가산출서_2.무등묘리보고" xfId="356" xr:uid="{00000000-0005-0000-0000-000090010000}"/>
    <cellStyle name="_서후-평은(투찰)_설계변경조서(병풍)2003.9" xfId="357" xr:uid="{00000000-0005-0000-0000-000091010000}"/>
    <cellStyle name="_서후-평은(투찰)_설계변경조서(병풍)2003.9_교량실정보고" xfId="358" xr:uid="{00000000-0005-0000-0000-000092010000}"/>
    <cellStyle name="_서후-평은(투찰)_설계변경조서(병풍)2003.9_단가산출서" xfId="359" xr:uid="{00000000-0005-0000-0000-000093010000}"/>
    <cellStyle name="_서후-평은(투찰)_설계변경조서(병풍)2003.9_단가산출서_2.무등묘리보고" xfId="360" xr:uid="{00000000-0005-0000-0000-000094010000}"/>
    <cellStyle name="_서후-평은(투찰)_설계변경조서(병풍)2003.9_단가산출서_단가산출서" xfId="361" xr:uid="{00000000-0005-0000-0000-000095010000}"/>
    <cellStyle name="_서후-평은(투찰)_설계변경조서(병풍)2003.9_단가산출서_단가산출서_2.무등묘리보고" xfId="362" xr:uid="{00000000-0005-0000-0000-000096010000}"/>
    <cellStyle name="_서후-평은(투찰)_설계변경조서(병풍)2003.9_설계변경(병풍)2003.9" xfId="363" xr:uid="{00000000-0005-0000-0000-000097010000}"/>
    <cellStyle name="_서후-평은(투찰)_설계변경조서(병풍)2003.9_설계변경(병풍)2003.9_교량실정보고" xfId="364" xr:uid="{00000000-0005-0000-0000-000098010000}"/>
    <cellStyle name="_서후-평은(투찰)_설계변경조서(병풍)2003.9_설계변경(병풍)2003.9_단가산출서" xfId="365" xr:uid="{00000000-0005-0000-0000-000099010000}"/>
    <cellStyle name="_서후-평은(투찰)_설계변경조서(병풍)2003.9_설계변경(병풍)2003.9_단가산출서_2.무등묘리보고" xfId="366" xr:uid="{00000000-0005-0000-0000-00009A010000}"/>
    <cellStyle name="_서후-평은(투찰)_설계변경조서(병풍)2003.9_설계변경(병풍)2003.9_단가산출서_단가산출서" xfId="367" xr:uid="{00000000-0005-0000-0000-00009B010000}"/>
    <cellStyle name="_서후-평은(투찰)_설계변경조서(병풍)2003.9_설계변경(병풍)2003.9_단가산출서_단가산출서_2.무등묘리보고" xfId="368" xr:uid="{00000000-0005-0000-0000-00009C010000}"/>
    <cellStyle name="_설계변경(병풍)2003.9" xfId="369" xr:uid="{00000000-0005-0000-0000-00009D010000}"/>
    <cellStyle name="_설계변경(병풍)2003.9_교량실정보고" xfId="370" xr:uid="{00000000-0005-0000-0000-00009E010000}"/>
    <cellStyle name="_설계변경(병풍)2003.9_단가산출서" xfId="371" xr:uid="{00000000-0005-0000-0000-00009F010000}"/>
    <cellStyle name="_설계변경(병풍)2003.9_단가산출서_2.무등묘리보고" xfId="372" xr:uid="{00000000-0005-0000-0000-0000A0010000}"/>
    <cellStyle name="_설계변경(병풍)2003.9_단가산출서_단가산출서" xfId="373" xr:uid="{00000000-0005-0000-0000-0000A1010000}"/>
    <cellStyle name="_설계변경(병풍)2003.9_단가산출서_단가산출서_2.무등묘리보고" xfId="374" xr:uid="{00000000-0005-0000-0000-0000A2010000}"/>
    <cellStyle name="_설계변경조서(병풍)2003.9" xfId="375" xr:uid="{00000000-0005-0000-0000-0000A3010000}"/>
    <cellStyle name="_설계변경조서(병풍)2003.9_교량실정보고" xfId="376" xr:uid="{00000000-0005-0000-0000-0000A4010000}"/>
    <cellStyle name="_설계변경조서(병풍)2003.9_단가산출서" xfId="377" xr:uid="{00000000-0005-0000-0000-0000A5010000}"/>
    <cellStyle name="_설계변경조서(병풍)2003.9_단가산출서_2.무등묘리보고" xfId="378" xr:uid="{00000000-0005-0000-0000-0000A6010000}"/>
    <cellStyle name="_설계변경조서(병풍)2003.9_단가산출서_단가산출서" xfId="379" xr:uid="{00000000-0005-0000-0000-0000A7010000}"/>
    <cellStyle name="_설계변경조서(병풍)2003.9_단가산출서_단가산출서_2.무등묘리보고" xfId="380" xr:uid="{00000000-0005-0000-0000-0000A8010000}"/>
    <cellStyle name="_설계변경조서(병풍)2003.9_설계변경(병풍)2003.9" xfId="381" xr:uid="{00000000-0005-0000-0000-0000A9010000}"/>
    <cellStyle name="_설계변경조서(병풍)2003.9_설계변경(병풍)2003.9_교량실정보고" xfId="382" xr:uid="{00000000-0005-0000-0000-0000AA010000}"/>
    <cellStyle name="_설계변경조서(병풍)2003.9_설계변경(병풍)2003.9_단가산출서" xfId="383" xr:uid="{00000000-0005-0000-0000-0000AB010000}"/>
    <cellStyle name="_설계변경조서(병풍)2003.9_설계변경(병풍)2003.9_단가산출서_2.무등묘리보고" xfId="384" xr:uid="{00000000-0005-0000-0000-0000AC010000}"/>
    <cellStyle name="_설계변경조서(병풍)2003.9_설계변경(병풍)2003.9_단가산출서_단가산출서" xfId="385" xr:uid="{00000000-0005-0000-0000-0000AD010000}"/>
    <cellStyle name="_설계변경조서(병풍)2003.9_설계변경(병풍)2003.9_단가산출서_단가산출서_2.무등묘리보고" xfId="386" xr:uid="{00000000-0005-0000-0000-0000AE010000}"/>
    <cellStyle name="_소방" xfId="387" xr:uid="{00000000-0005-0000-0000-0000AF010000}"/>
    <cellStyle name="_소방내역서(동사무소)최종본" xfId="388" xr:uid="{00000000-0005-0000-0000-0000B0010000}"/>
    <cellStyle name="_신청서류" xfId="389" xr:uid="{00000000-0005-0000-0000-0000B1010000}"/>
    <cellStyle name="_암거수량" xfId="390" xr:uid="{00000000-0005-0000-0000-0000B2010000}"/>
    <cellStyle name="_암거수량(2)" xfId="391" xr:uid="{00000000-0005-0000-0000-0000B3010000}"/>
    <cellStyle name="_암거수량(2)_2.구조물공" xfId="392" xr:uid="{00000000-0005-0000-0000-0000B4010000}"/>
    <cellStyle name="_암거수량(2)_교량실정보고" xfId="393" xr:uid="{00000000-0005-0000-0000-0000B5010000}"/>
    <cellStyle name="_암거수량(2)_단가산출서" xfId="394" xr:uid="{00000000-0005-0000-0000-0000B6010000}"/>
    <cellStyle name="_암거수량(2)_단가산출서_2.무등묘리보고" xfId="395" xr:uid="{00000000-0005-0000-0000-0000B7010000}"/>
    <cellStyle name="_암거수량(2)_단가산출서_단가산출서" xfId="396" xr:uid="{00000000-0005-0000-0000-0000B8010000}"/>
    <cellStyle name="_암거수량(2)_단가산출서_단가산출서_2.무등묘리보고" xfId="397" xr:uid="{00000000-0005-0000-0000-0000B9010000}"/>
    <cellStyle name="_암거수량(2)_대암4제" xfId="398" xr:uid="{00000000-0005-0000-0000-0000BA010000}"/>
    <cellStyle name="_암거수량_2.구조물공" xfId="399" xr:uid="{00000000-0005-0000-0000-0000BB010000}"/>
    <cellStyle name="_암거수량_교량실정보고" xfId="400" xr:uid="{00000000-0005-0000-0000-0000BC010000}"/>
    <cellStyle name="_암거수량_단가산출서" xfId="401" xr:uid="{00000000-0005-0000-0000-0000BD010000}"/>
    <cellStyle name="_암거수량_단가산출서_2.무등묘리보고" xfId="402" xr:uid="{00000000-0005-0000-0000-0000BE010000}"/>
    <cellStyle name="_암거수량_단가산출서_단가산출서" xfId="403" xr:uid="{00000000-0005-0000-0000-0000BF010000}"/>
    <cellStyle name="_암거수량_단가산출서_단가산출서_2.무등묘리보고" xfId="404" xr:uid="{00000000-0005-0000-0000-0000C0010000}"/>
    <cellStyle name="_암거수량_대암4제" xfId="405" xr:uid="{00000000-0005-0000-0000-0000C1010000}"/>
    <cellStyle name="_양식" xfId="406" xr:uid="{00000000-0005-0000-0000-0000C2010000}"/>
    <cellStyle name="_양식_1" xfId="407" xr:uid="{00000000-0005-0000-0000-0000C3010000}"/>
    <cellStyle name="_양식_2" xfId="408" xr:uid="{00000000-0005-0000-0000-0000C4010000}"/>
    <cellStyle name="_오설가도" xfId="409" xr:uid="{00000000-0005-0000-0000-0000C5010000}"/>
    <cellStyle name="_오설가도_2.구조물공" xfId="410" xr:uid="{00000000-0005-0000-0000-0000C6010000}"/>
    <cellStyle name="_오설가도_교량실정보고" xfId="411" xr:uid="{00000000-0005-0000-0000-0000C7010000}"/>
    <cellStyle name="_오설가도_단가산출서" xfId="412" xr:uid="{00000000-0005-0000-0000-0000C8010000}"/>
    <cellStyle name="_오설가도_단가산출서_2.무등묘리보고" xfId="413" xr:uid="{00000000-0005-0000-0000-0000C9010000}"/>
    <cellStyle name="_오설가도_단가산출서_단가산출서" xfId="414" xr:uid="{00000000-0005-0000-0000-0000CA010000}"/>
    <cellStyle name="_오설가도_단가산출서_단가산출서_2.무등묘리보고" xfId="415" xr:uid="{00000000-0005-0000-0000-0000CB010000}"/>
    <cellStyle name="_오설가도_대암4제" xfId="416" xr:uid="{00000000-0005-0000-0000-0000CC010000}"/>
    <cellStyle name="_오설제" xfId="417" xr:uid="{00000000-0005-0000-0000-0000CD010000}"/>
    <cellStyle name="_오천공구(폐기물총공사)" xfId="1428" xr:uid="{00000000-0005-0000-0000-0000CE010000}"/>
    <cellStyle name="_오천폐기물물량(2007년)" xfId="1429" xr:uid="{00000000-0005-0000-0000-0000CF010000}"/>
    <cellStyle name="_옥포초등학교소방내역서" xfId="418" xr:uid="{00000000-0005-0000-0000-0000D0010000}"/>
    <cellStyle name="_운암건축변경내역서(1회변경)(05,9,30)" xfId="419" xr:uid="{00000000-0005-0000-0000-0000D1010000}"/>
    <cellStyle name="_위천제고수부지현황" xfId="420" xr:uid="{00000000-0005-0000-0000-0000D2010000}"/>
    <cellStyle name="_유기전기1(동영ENG내역)" xfId="421" xr:uid="{00000000-0005-0000-0000-0000D3010000}"/>
    <cellStyle name="_유첨3(서식)" xfId="422" xr:uid="{00000000-0005-0000-0000-0000D4010000}"/>
    <cellStyle name="_유첨3(서식)_1" xfId="423" xr:uid="{00000000-0005-0000-0000-0000D5010000}"/>
    <cellStyle name="_의성중학교증축공사" xfId="424" xr:uid="{00000000-0005-0000-0000-0000D6010000}"/>
    <cellStyle name="_인원계획표 " xfId="425" xr:uid="{00000000-0005-0000-0000-0000D7010000}"/>
    <cellStyle name="_인원계획표  2" xfId="1430" xr:uid="{00000000-0005-0000-0000-0000D8010000}"/>
    <cellStyle name="_인원계획표  3" xfId="1431" xr:uid="{00000000-0005-0000-0000-0000D9010000}"/>
    <cellStyle name="_인원계획표 _거제U-2(3차)" xfId="426" xr:uid="{00000000-0005-0000-0000-0000DA010000}"/>
    <cellStyle name="_인원계획표 _거제U-2(3차)_거제U-2(3차)" xfId="427" xr:uid="{00000000-0005-0000-0000-0000DB010000}"/>
    <cellStyle name="_인원계획표 _거제U-2(3차)_거제U-2(3차)_교량실정보고" xfId="428" xr:uid="{00000000-0005-0000-0000-0000DC010000}"/>
    <cellStyle name="_인원계획표 _거제U-2(3차)_거제U-2(3차)_단가산출서" xfId="429" xr:uid="{00000000-0005-0000-0000-0000DD010000}"/>
    <cellStyle name="_인원계획표 _거제U-2(3차)_거제U-2(3차)_단가산출서_2.무등묘리보고" xfId="430" xr:uid="{00000000-0005-0000-0000-0000DE010000}"/>
    <cellStyle name="_인원계획표 _거제U-2(3차)_거제U-2(3차)_단가산출서_단가산출서" xfId="431" xr:uid="{00000000-0005-0000-0000-0000DF010000}"/>
    <cellStyle name="_인원계획표 _거제U-2(3차)_거제U-2(3차)_단가산출서_단가산출서_2.무등묘리보고" xfId="432" xr:uid="{00000000-0005-0000-0000-0000E0010000}"/>
    <cellStyle name="_인원계획표 _거제U-2(3차)_거제U-2(3차)_서후-평은(투찰)" xfId="433" xr:uid="{00000000-0005-0000-0000-0000E1010000}"/>
    <cellStyle name="_인원계획표 _거제U-2(3차)_거제U-2(3차)_서후-평은(투찰)_교량실정보고" xfId="434" xr:uid="{00000000-0005-0000-0000-0000E2010000}"/>
    <cellStyle name="_인원계획표 _거제U-2(3차)_거제U-2(3차)_서후-평은(투찰)_단가산출서" xfId="435" xr:uid="{00000000-0005-0000-0000-0000E3010000}"/>
    <cellStyle name="_인원계획표 _거제U-2(3차)_거제U-2(3차)_서후-평은(투찰)_단가산출서_2.무등묘리보고" xfId="436" xr:uid="{00000000-0005-0000-0000-0000E4010000}"/>
    <cellStyle name="_인원계획표 _거제U-2(3차)_거제U-2(3차)_서후-평은(투찰)_단가산출서_단가산출서" xfId="437" xr:uid="{00000000-0005-0000-0000-0000E5010000}"/>
    <cellStyle name="_인원계획표 _거제U-2(3차)_거제U-2(3차)_서후-평은(투찰)_단가산출서_단가산출서_2.무등묘리보고" xfId="438" xr:uid="{00000000-0005-0000-0000-0000E6010000}"/>
    <cellStyle name="_인원계획표 _거제U-2(3차)_거제U-2(3차)_서후-평은(투찰)_설계변경조서(병풍)2003.9" xfId="439" xr:uid="{00000000-0005-0000-0000-0000E7010000}"/>
    <cellStyle name="_인원계획표 _거제U-2(3차)_거제U-2(3차)_서후-평은(투찰)_설계변경조서(병풍)2003.9_교량실정보고" xfId="440" xr:uid="{00000000-0005-0000-0000-0000E8010000}"/>
    <cellStyle name="_인원계획표 _거제U-2(3차)_거제U-2(3차)_서후-평은(투찰)_설계변경조서(병풍)2003.9_단가산출서" xfId="441" xr:uid="{00000000-0005-0000-0000-0000E9010000}"/>
    <cellStyle name="_인원계획표 _거제U-2(3차)_거제U-2(3차)_서후-평은(투찰)_설계변경조서(병풍)2003.9_단가산출서_2.무등묘리보고" xfId="442" xr:uid="{00000000-0005-0000-0000-0000EA010000}"/>
    <cellStyle name="_인원계획표 _거제U-2(3차)_거제U-2(3차)_서후-평은(투찰)_설계변경조서(병풍)2003.9_단가산출서_단가산출서" xfId="443" xr:uid="{00000000-0005-0000-0000-0000EB010000}"/>
    <cellStyle name="_인원계획표 _거제U-2(3차)_거제U-2(3차)_서후-평은(투찰)_설계변경조서(병풍)2003.9_단가산출서_단가산출서_2.무등묘리보고" xfId="444" xr:uid="{00000000-0005-0000-0000-0000EC010000}"/>
    <cellStyle name="_인원계획표 _거제U-2(3차)_거제U-2(3차)_서후-평은(투찰)_설계변경조서(병풍)2003.9_설계변경(병풍)2003.9" xfId="445" xr:uid="{00000000-0005-0000-0000-0000ED010000}"/>
    <cellStyle name="_인원계획표 _거제U-2(3차)_거제U-2(3차)_서후-평은(투찰)_설계변경조서(병풍)2003.9_설계변경(병풍)2003.9_교량실정보고" xfId="446" xr:uid="{00000000-0005-0000-0000-0000EE010000}"/>
    <cellStyle name="_인원계획표 _거제U-2(3차)_거제U-2(3차)_서후-평은(투찰)_설계변경조서(병풍)2003.9_설계변경(병풍)2003.9_단가산출서" xfId="447" xr:uid="{00000000-0005-0000-0000-0000EF010000}"/>
    <cellStyle name="_인원계획표 _거제U-2(3차)_거제U-2(3차)_서후-평은(투찰)_설계변경조서(병풍)2003.9_설계변경(병풍)2003.9_단가산출서_2.무등묘리보고" xfId="448" xr:uid="{00000000-0005-0000-0000-0000F0010000}"/>
    <cellStyle name="_인원계획표 _거제U-2(3차)_거제U-2(3차)_서후-평은(투찰)_설계변경조서(병풍)2003.9_설계변경(병풍)2003.9_단가산출서_단가산출서" xfId="449" xr:uid="{00000000-0005-0000-0000-0000F1010000}"/>
    <cellStyle name="_인원계획표 _거제U-2(3차)_거제U-2(3차)_서후-평은(투찰)_설계변경조서(병풍)2003.9_설계변경(병풍)2003.9_단가산출서_단가산출서_2.무등묘리보고" xfId="450" xr:uid="{00000000-0005-0000-0000-0000F2010000}"/>
    <cellStyle name="_인원계획표 _거제U-2(3차)_거제U-2(3차)_설계변경조서(병풍)2003.9" xfId="451" xr:uid="{00000000-0005-0000-0000-0000F3010000}"/>
    <cellStyle name="_인원계획표 _거제U-2(3차)_거제U-2(3차)_설계변경조서(병풍)2003.9_교량실정보고" xfId="452" xr:uid="{00000000-0005-0000-0000-0000F4010000}"/>
    <cellStyle name="_인원계획표 _거제U-2(3차)_거제U-2(3차)_설계변경조서(병풍)2003.9_단가산출서" xfId="453" xr:uid="{00000000-0005-0000-0000-0000F5010000}"/>
    <cellStyle name="_인원계획표 _거제U-2(3차)_거제U-2(3차)_설계변경조서(병풍)2003.9_단가산출서_2.무등묘리보고" xfId="454" xr:uid="{00000000-0005-0000-0000-0000F6010000}"/>
    <cellStyle name="_인원계획표 _거제U-2(3차)_거제U-2(3차)_설계변경조서(병풍)2003.9_단가산출서_단가산출서" xfId="455" xr:uid="{00000000-0005-0000-0000-0000F7010000}"/>
    <cellStyle name="_인원계획표 _거제U-2(3차)_거제U-2(3차)_설계변경조서(병풍)2003.9_단가산출서_단가산출서_2.무등묘리보고" xfId="456" xr:uid="{00000000-0005-0000-0000-0000F8010000}"/>
    <cellStyle name="_인원계획표 _거제U-2(3차)_거제U-2(3차)_설계변경조서(병풍)2003.9_설계변경(병풍)2003.9" xfId="457" xr:uid="{00000000-0005-0000-0000-0000F9010000}"/>
    <cellStyle name="_인원계획표 _거제U-2(3차)_거제U-2(3차)_설계변경조서(병풍)2003.9_설계변경(병풍)2003.9_교량실정보고" xfId="458" xr:uid="{00000000-0005-0000-0000-0000FA010000}"/>
    <cellStyle name="_인원계획표 _거제U-2(3차)_거제U-2(3차)_설계변경조서(병풍)2003.9_설계변경(병풍)2003.9_단가산출서" xfId="459" xr:uid="{00000000-0005-0000-0000-0000FB010000}"/>
    <cellStyle name="_인원계획표 _거제U-2(3차)_거제U-2(3차)_설계변경조서(병풍)2003.9_설계변경(병풍)2003.9_단가산출서_2.무등묘리보고" xfId="460" xr:uid="{00000000-0005-0000-0000-0000FC010000}"/>
    <cellStyle name="_인원계획표 _거제U-2(3차)_거제U-2(3차)_설계변경조서(병풍)2003.9_설계변경(병풍)2003.9_단가산출서_단가산출서" xfId="461" xr:uid="{00000000-0005-0000-0000-0000FD010000}"/>
    <cellStyle name="_인원계획표 _거제U-2(3차)_거제U-2(3차)_설계변경조서(병풍)2003.9_설계변경(병풍)2003.9_단가산출서_단가산출서_2.무등묘리보고" xfId="462" xr:uid="{00000000-0005-0000-0000-0000FE010000}"/>
    <cellStyle name="_인원계획표 _거제U-2(3차)_교량실정보고" xfId="463" xr:uid="{00000000-0005-0000-0000-0000FF010000}"/>
    <cellStyle name="_인원계획표 _거제U-2(3차)_단가산출서" xfId="464" xr:uid="{00000000-0005-0000-0000-000000020000}"/>
    <cellStyle name="_인원계획표 _거제U-2(3차)_단가산출서_2.무등묘리보고" xfId="465" xr:uid="{00000000-0005-0000-0000-000001020000}"/>
    <cellStyle name="_인원계획표 _거제U-2(3차)_단가산출서_단가산출서" xfId="466" xr:uid="{00000000-0005-0000-0000-000002020000}"/>
    <cellStyle name="_인원계획표 _거제U-2(3차)_단가산출서_단가산출서_2.무등묘리보고" xfId="467" xr:uid="{00000000-0005-0000-0000-000003020000}"/>
    <cellStyle name="_인원계획표 _거제U-2(3차)_서후-평은(투찰)" xfId="468" xr:uid="{00000000-0005-0000-0000-000004020000}"/>
    <cellStyle name="_인원계획표 _거제U-2(3차)_서후-평은(투찰)_교량실정보고" xfId="469" xr:uid="{00000000-0005-0000-0000-000005020000}"/>
    <cellStyle name="_인원계획표 _거제U-2(3차)_서후-평은(투찰)_단가산출서" xfId="470" xr:uid="{00000000-0005-0000-0000-000006020000}"/>
    <cellStyle name="_인원계획표 _거제U-2(3차)_서후-평은(투찰)_단가산출서_2.무등묘리보고" xfId="471" xr:uid="{00000000-0005-0000-0000-000007020000}"/>
    <cellStyle name="_인원계획표 _거제U-2(3차)_서후-평은(투찰)_단가산출서_단가산출서" xfId="472" xr:uid="{00000000-0005-0000-0000-000008020000}"/>
    <cellStyle name="_인원계획표 _거제U-2(3차)_서후-평은(투찰)_단가산출서_단가산출서_2.무등묘리보고" xfId="473" xr:uid="{00000000-0005-0000-0000-000009020000}"/>
    <cellStyle name="_인원계획표 _거제U-2(3차)_서후-평은(투찰)_설계변경조서(병풍)2003.9" xfId="474" xr:uid="{00000000-0005-0000-0000-00000A020000}"/>
    <cellStyle name="_인원계획표 _거제U-2(3차)_서후-평은(투찰)_설계변경조서(병풍)2003.9_교량실정보고" xfId="475" xr:uid="{00000000-0005-0000-0000-00000B020000}"/>
    <cellStyle name="_인원계획표 _거제U-2(3차)_서후-평은(투찰)_설계변경조서(병풍)2003.9_단가산출서" xfId="476" xr:uid="{00000000-0005-0000-0000-00000C020000}"/>
    <cellStyle name="_인원계획표 _거제U-2(3차)_서후-평은(투찰)_설계변경조서(병풍)2003.9_단가산출서_2.무등묘리보고" xfId="477" xr:uid="{00000000-0005-0000-0000-00000D020000}"/>
    <cellStyle name="_인원계획표 _거제U-2(3차)_서후-평은(투찰)_설계변경조서(병풍)2003.9_단가산출서_단가산출서" xfId="478" xr:uid="{00000000-0005-0000-0000-00000E020000}"/>
    <cellStyle name="_인원계획표 _거제U-2(3차)_서후-평은(투찰)_설계변경조서(병풍)2003.9_단가산출서_단가산출서_2.무등묘리보고" xfId="479" xr:uid="{00000000-0005-0000-0000-00000F020000}"/>
    <cellStyle name="_인원계획표 _거제U-2(3차)_서후-평은(투찰)_설계변경조서(병풍)2003.9_설계변경(병풍)2003.9" xfId="480" xr:uid="{00000000-0005-0000-0000-000010020000}"/>
    <cellStyle name="_인원계획표 _거제U-2(3차)_서후-평은(투찰)_설계변경조서(병풍)2003.9_설계변경(병풍)2003.9_교량실정보고" xfId="481" xr:uid="{00000000-0005-0000-0000-000011020000}"/>
    <cellStyle name="_인원계획표 _거제U-2(3차)_서후-평은(투찰)_설계변경조서(병풍)2003.9_설계변경(병풍)2003.9_단가산출서" xfId="482" xr:uid="{00000000-0005-0000-0000-000012020000}"/>
    <cellStyle name="_인원계획표 _거제U-2(3차)_서후-평은(투찰)_설계변경조서(병풍)2003.9_설계변경(병풍)2003.9_단가산출서_2.무등묘리보고" xfId="483" xr:uid="{00000000-0005-0000-0000-000013020000}"/>
    <cellStyle name="_인원계획표 _거제U-2(3차)_서후-평은(투찰)_설계변경조서(병풍)2003.9_설계변경(병풍)2003.9_단가산출서_단가산출서" xfId="484" xr:uid="{00000000-0005-0000-0000-000014020000}"/>
    <cellStyle name="_인원계획표 _거제U-2(3차)_서후-평은(투찰)_설계변경조서(병풍)2003.9_설계변경(병풍)2003.9_단가산출서_단가산출서_2.무등묘리보고" xfId="485" xr:uid="{00000000-0005-0000-0000-000015020000}"/>
    <cellStyle name="_인원계획표 _거제U-2(3차)_설계변경조서(병풍)2003.9" xfId="486" xr:uid="{00000000-0005-0000-0000-000016020000}"/>
    <cellStyle name="_인원계획표 _거제U-2(3차)_설계변경조서(병풍)2003.9_교량실정보고" xfId="487" xr:uid="{00000000-0005-0000-0000-000017020000}"/>
    <cellStyle name="_인원계획표 _거제U-2(3차)_설계변경조서(병풍)2003.9_단가산출서" xfId="488" xr:uid="{00000000-0005-0000-0000-000018020000}"/>
    <cellStyle name="_인원계획표 _거제U-2(3차)_설계변경조서(병풍)2003.9_단가산출서_2.무등묘리보고" xfId="489" xr:uid="{00000000-0005-0000-0000-000019020000}"/>
    <cellStyle name="_인원계획표 _거제U-2(3차)_설계변경조서(병풍)2003.9_단가산출서_단가산출서" xfId="490" xr:uid="{00000000-0005-0000-0000-00001A020000}"/>
    <cellStyle name="_인원계획표 _거제U-2(3차)_설계변경조서(병풍)2003.9_단가산출서_단가산출서_2.무등묘리보고" xfId="491" xr:uid="{00000000-0005-0000-0000-00001B020000}"/>
    <cellStyle name="_인원계획표 _거제U-2(3차)_설계변경조서(병풍)2003.9_설계변경(병풍)2003.9" xfId="492" xr:uid="{00000000-0005-0000-0000-00001C020000}"/>
    <cellStyle name="_인원계획표 _거제U-2(3차)_설계변경조서(병풍)2003.9_설계변경(병풍)2003.9_교량실정보고" xfId="493" xr:uid="{00000000-0005-0000-0000-00001D020000}"/>
    <cellStyle name="_인원계획표 _거제U-2(3차)_설계변경조서(병풍)2003.9_설계변경(병풍)2003.9_단가산출서" xfId="494" xr:uid="{00000000-0005-0000-0000-00001E020000}"/>
    <cellStyle name="_인원계획표 _거제U-2(3차)_설계변경조서(병풍)2003.9_설계변경(병풍)2003.9_단가산출서_2.무등묘리보고" xfId="495" xr:uid="{00000000-0005-0000-0000-00001F020000}"/>
    <cellStyle name="_인원계획표 _거제U-2(3차)_설계변경조서(병풍)2003.9_설계변경(병풍)2003.9_단가산출서_단가산출서" xfId="496" xr:uid="{00000000-0005-0000-0000-000020020000}"/>
    <cellStyle name="_인원계획표 _거제U-2(3차)_설계변경조서(병풍)2003.9_설계변경(병풍)2003.9_단가산출서_단가산출서_2.무등묘리보고" xfId="497" xr:uid="{00000000-0005-0000-0000-000021020000}"/>
    <cellStyle name="_인원계획표 _교량실정보고" xfId="498" xr:uid="{00000000-0005-0000-0000-000022020000}"/>
    <cellStyle name="_인원계획표 _단가산출서" xfId="499" xr:uid="{00000000-0005-0000-0000-000023020000}"/>
    <cellStyle name="_인원계획표 _단가산출서_2.무등묘리보고" xfId="500" xr:uid="{00000000-0005-0000-0000-000024020000}"/>
    <cellStyle name="_인원계획표 _단가산출서_단가산출서" xfId="501" xr:uid="{00000000-0005-0000-0000-000025020000}"/>
    <cellStyle name="_인원계획표 _단가산출서_단가산출서_2.무등묘리보고" xfId="502" xr:uid="{00000000-0005-0000-0000-000026020000}"/>
    <cellStyle name="_인원계획표 _서후-평은(투찰)" xfId="503" xr:uid="{00000000-0005-0000-0000-000027020000}"/>
    <cellStyle name="_인원계획표 _서후-평은(투찰)_교량실정보고" xfId="504" xr:uid="{00000000-0005-0000-0000-000028020000}"/>
    <cellStyle name="_인원계획표 _서후-평은(투찰)_단가산출서" xfId="505" xr:uid="{00000000-0005-0000-0000-000029020000}"/>
    <cellStyle name="_인원계획표 _서후-평은(투찰)_단가산출서_2.무등묘리보고" xfId="506" xr:uid="{00000000-0005-0000-0000-00002A020000}"/>
    <cellStyle name="_인원계획표 _서후-평은(투찰)_단가산출서_단가산출서" xfId="507" xr:uid="{00000000-0005-0000-0000-00002B020000}"/>
    <cellStyle name="_인원계획표 _서후-평은(투찰)_단가산출서_단가산출서_2.무등묘리보고" xfId="508" xr:uid="{00000000-0005-0000-0000-00002C020000}"/>
    <cellStyle name="_인원계획표 _서후-평은(투찰)_설계변경조서(병풍)2003.9" xfId="509" xr:uid="{00000000-0005-0000-0000-00002D020000}"/>
    <cellStyle name="_인원계획표 _서후-평은(투찰)_설계변경조서(병풍)2003.9_교량실정보고" xfId="510" xr:uid="{00000000-0005-0000-0000-00002E020000}"/>
    <cellStyle name="_인원계획표 _서후-평은(투찰)_설계변경조서(병풍)2003.9_단가산출서" xfId="511" xr:uid="{00000000-0005-0000-0000-00002F020000}"/>
    <cellStyle name="_인원계획표 _서후-평은(투찰)_설계변경조서(병풍)2003.9_단가산출서_2.무등묘리보고" xfId="512" xr:uid="{00000000-0005-0000-0000-000030020000}"/>
    <cellStyle name="_인원계획표 _서후-평은(투찰)_설계변경조서(병풍)2003.9_단가산출서_단가산출서" xfId="513" xr:uid="{00000000-0005-0000-0000-000031020000}"/>
    <cellStyle name="_인원계획표 _서후-평은(투찰)_설계변경조서(병풍)2003.9_단가산출서_단가산출서_2.무등묘리보고" xfId="514" xr:uid="{00000000-0005-0000-0000-000032020000}"/>
    <cellStyle name="_인원계획표 _서후-평은(투찰)_설계변경조서(병풍)2003.9_설계변경(병풍)2003.9" xfId="515" xr:uid="{00000000-0005-0000-0000-000033020000}"/>
    <cellStyle name="_인원계획표 _서후-평은(투찰)_설계변경조서(병풍)2003.9_설계변경(병풍)2003.9_교량실정보고" xfId="516" xr:uid="{00000000-0005-0000-0000-000034020000}"/>
    <cellStyle name="_인원계획표 _서후-평은(투찰)_설계변경조서(병풍)2003.9_설계변경(병풍)2003.9_단가산출서" xfId="517" xr:uid="{00000000-0005-0000-0000-000035020000}"/>
    <cellStyle name="_인원계획표 _서후-평은(투찰)_설계변경조서(병풍)2003.9_설계변경(병풍)2003.9_단가산출서_2.무등묘리보고" xfId="518" xr:uid="{00000000-0005-0000-0000-000036020000}"/>
    <cellStyle name="_인원계획표 _서후-평은(투찰)_설계변경조서(병풍)2003.9_설계변경(병풍)2003.9_단가산출서_단가산출서" xfId="519" xr:uid="{00000000-0005-0000-0000-000037020000}"/>
    <cellStyle name="_인원계획표 _서후-평은(투찰)_설계변경조서(병풍)2003.9_설계변경(병풍)2003.9_단가산출서_단가산출서_2.무등묘리보고" xfId="520" xr:uid="{00000000-0005-0000-0000-000038020000}"/>
    <cellStyle name="_인원계획표 _설계변경조서(병풍)2003.9" xfId="521" xr:uid="{00000000-0005-0000-0000-000039020000}"/>
    <cellStyle name="_인원계획표 _설계변경조서(병풍)2003.9_교량실정보고" xfId="522" xr:uid="{00000000-0005-0000-0000-00003A020000}"/>
    <cellStyle name="_인원계획표 _설계변경조서(병풍)2003.9_단가산출서" xfId="523" xr:uid="{00000000-0005-0000-0000-00003B020000}"/>
    <cellStyle name="_인원계획표 _설계변경조서(병풍)2003.9_단가산출서_2.무등묘리보고" xfId="524" xr:uid="{00000000-0005-0000-0000-00003C020000}"/>
    <cellStyle name="_인원계획표 _설계변경조서(병풍)2003.9_단가산출서_단가산출서" xfId="525" xr:uid="{00000000-0005-0000-0000-00003D020000}"/>
    <cellStyle name="_인원계획표 _설계변경조서(병풍)2003.9_단가산출서_단가산출서_2.무등묘리보고" xfId="526" xr:uid="{00000000-0005-0000-0000-00003E020000}"/>
    <cellStyle name="_인원계획표 _설계변경조서(병풍)2003.9_설계변경(병풍)2003.9" xfId="527" xr:uid="{00000000-0005-0000-0000-00003F020000}"/>
    <cellStyle name="_인원계획표 _설계변경조서(병풍)2003.9_설계변경(병풍)2003.9_교량실정보고" xfId="528" xr:uid="{00000000-0005-0000-0000-000040020000}"/>
    <cellStyle name="_인원계획표 _설계변경조서(병풍)2003.9_설계변경(병풍)2003.9_단가산출서" xfId="529" xr:uid="{00000000-0005-0000-0000-000041020000}"/>
    <cellStyle name="_인원계획표 _설계변경조서(병풍)2003.9_설계변경(병풍)2003.9_단가산출서_2.무등묘리보고" xfId="530" xr:uid="{00000000-0005-0000-0000-000042020000}"/>
    <cellStyle name="_인원계획표 _설계변경조서(병풍)2003.9_설계변경(병풍)2003.9_단가산출서_단가산출서" xfId="531" xr:uid="{00000000-0005-0000-0000-000043020000}"/>
    <cellStyle name="_인원계획표 _설계변경조서(병풍)2003.9_설계변경(병풍)2003.9_단가산출서_단가산출서_2.무등묘리보고" xfId="532" xr:uid="{00000000-0005-0000-0000-000044020000}"/>
    <cellStyle name="_인원계획표 _적격 " xfId="1432" xr:uid="{00000000-0005-0000-0000-000045020000}"/>
    <cellStyle name="_인원계획표 _적격  2" xfId="1433" xr:uid="{00000000-0005-0000-0000-000046020000}"/>
    <cellStyle name="_인원계획표 _적격  3" xfId="1434" xr:uid="{00000000-0005-0000-0000-000047020000}"/>
    <cellStyle name="_인원계획표 _적격 _홍보지구2004내역서" xfId="1435" xr:uid="{00000000-0005-0000-0000-000048020000}"/>
    <cellStyle name="_인원계획표 _적격 _홍보지구2004내역서(기성)" xfId="1436" xr:uid="{00000000-0005-0000-0000-000049020000}"/>
    <cellStyle name="_인원계획표 _적격 _홍보지구계약내역서(총괄)" xfId="1437" xr:uid="{00000000-0005-0000-0000-00004A020000}"/>
    <cellStyle name="_인원계획표 _적격 _홍보지구오천공구하자공종분할내역" xfId="1438" xr:uid="{00000000-0005-0000-0000-00004B020000}"/>
    <cellStyle name="_인원계획표 _진월 공내역서" xfId="533" xr:uid="{00000000-0005-0000-0000-00004C020000}"/>
    <cellStyle name="_인원계획표 _진월 공내역서_교량실정보고" xfId="534" xr:uid="{00000000-0005-0000-0000-00004D020000}"/>
    <cellStyle name="_인원계획표 _진월 공내역서_단가산출서" xfId="535" xr:uid="{00000000-0005-0000-0000-00004E020000}"/>
    <cellStyle name="_인원계획표 _진월 공내역서_단가산출서_2.무등묘리보고" xfId="536" xr:uid="{00000000-0005-0000-0000-00004F020000}"/>
    <cellStyle name="_인원계획표 _진월 공내역서_단가산출서_단가산출서" xfId="537" xr:uid="{00000000-0005-0000-0000-000050020000}"/>
    <cellStyle name="_인원계획표 _진월 공내역서_단가산출서_단가산출서_2.무등묘리보고" xfId="538" xr:uid="{00000000-0005-0000-0000-000051020000}"/>
    <cellStyle name="_인원계획표 _진월 공내역서_서후-평은(투찰)" xfId="539" xr:uid="{00000000-0005-0000-0000-000052020000}"/>
    <cellStyle name="_인원계획표 _진월 공내역서_서후-평은(투찰)_교량실정보고" xfId="540" xr:uid="{00000000-0005-0000-0000-000053020000}"/>
    <cellStyle name="_인원계획표 _진월 공내역서_서후-평은(투찰)_단가산출서" xfId="541" xr:uid="{00000000-0005-0000-0000-000054020000}"/>
    <cellStyle name="_인원계획표 _진월 공내역서_서후-평은(투찰)_단가산출서_2.무등묘리보고" xfId="542" xr:uid="{00000000-0005-0000-0000-000055020000}"/>
    <cellStyle name="_인원계획표 _진월 공내역서_서후-평은(투찰)_단가산출서_단가산출서" xfId="543" xr:uid="{00000000-0005-0000-0000-000056020000}"/>
    <cellStyle name="_인원계획표 _진월 공내역서_서후-평은(투찰)_단가산출서_단가산출서_2.무등묘리보고" xfId="544" xr:uid="{00000000-0005-0000-0000-000057020000}"/>
    <cellStyle name="_인원계획표 _진월 공내역서_서후-평은(투찰)_설계변경조서(병풍)2003.9" xfId="545" xr:uid="{00000000-0005-0000-0000-000058020000}"/>
    <cellStyle name="_인원계획표 _진월 공내역서_서후-평은(투찰)_설계변경조서(병풍)2003.9_교량실정보고" xfId="546" xr:uid="{00000000-0005-0000-0000-000059020000}"/>
    <cellStyle name="_인원계획표 _진월 공내역서_서후-평은(투찰)_설계변경조서(병풍)2003.9_단가산출서" xfId="547" xr:uid="{00000000-0005-0000-0000-00005A020000}"/>
    <cellStyle name="_인원계획표 _진월 공내역서_서후-평은(투찰)_설계변경조서(병풍)2003.9_단가산출서_2.무등묘리보고" xfId="548" xr:uid="{00000000-0005-0000-0000-00005B020000}"/>
    <cellStyle name="_인원계획표 _진월 공내역서_서후-평은(투찰)_설계변경조서(병풍)2003.9_단가산출서_단가산출서" xfId="549" xr:uid="{00000000-0005-0000-0000-00005C020000}"/>
    <cellStyle name="_인원계획표 _진월 공내역서_서후-평은(투찰)_설계변경조서(병풍)2003.9_단가산출서_단가산출서_2.무등묘리보고" xfId="550" xr:uid="{00000000-0005-0000-0000-00005D020000}"/>
    <cellStyle name="_인원계획표 _진월 공내역서_서후-평은(투찰)_설계변경조서(병풍)2003.9_설계변경(병풍)2003.9" xfId="551" xr:uid="{00000000-0005-0000-0000-00005E020000}"/>
    <cellStyle name="_인원계획표 _진월 공내역서_서후-평은(투찰)_설계변경조서(병풍)2003.9_설계변경(병풍)2003.9_교량실정보고" xfId="552" xr:uid="{00000000-0005-0000-0000-00005F020000}"/>
    <cellStyle name="_인원계획표 _진월 공내역서_서후-평은(투찰)_설계변경조서(병풍)2003.9_설계변경(병풍)2003.9_단가산출서" xfId="553" xr:uid="{00000000-0005-0000-0000-000060020000}"/>
    <cellStyle name="_인원계획표 _진월 공내역서_서후-평은(투찰)_설계변경조서(병풍)2003.9_설계변경(병풍)2003.9_단가산출서_2.무등묘리보고" xfId="554" xr:uid="{00000000-0005-0000-0000-000061020000}"/>
    <cellStyle name="_인원계획표 _진월 공내역서_서후-평은(투찰)_설계변경조서(병풍)2003.9_설계변경(병풍)2003.9_단가산출서_단가산출서" xfId="555" xr:uid="{00000000-0005-0000-0000-000062020000}"/>
    <cellStyle name="_인원계획표 _진월 공내역서_서후-평은(투찰)_설계변경조서(병풍)2003.9_설계변경(병풍)2003.9_단가산출서_단가산출서_2.무등묘리보고" xfId="556" xr:uid="{00000000-0005-0000-0000-000063020000}"/>
    <cellStyle name="_인원계획표 _진월 공내역서_설계변경조서(병풍)2003.9" xfId="557" xr:uid="{00000000-0005-0000-0000-000064020000}"/>
    <cellStyle name="_인원계획표 _진월 공내역서_설계변경조서(병풍)2003.9_교량실정보고" xfId="558" xr:uid="{00000000-0005-0000-0000-000065020000}"/>
    <cellStyle name="_인원계획표 _진월 공내역서_설계변경조서(병풍)2003.9_단가산출서" xfId="559" xr:uid="{00000000-0005-0000-0000-000066020000}"/>
    <cellStyle name="_인원계획표 _진월 공내역서_설계변경조서(병풍)2003.9_단가산출서_2.무등묘리보고" xfId="560" xr:uid="{00000000-0005-0000-0000-000067020000}"/>
    <cellStyle name="_인원계획표 _진월 공내역서_설계변경조서(병풍)2003.9_단가산출서_단가산출서" xfId="561" xr:uid="{00000000-0005-0000-0000-000068020000}"/>
    <cellStyle name="_인원계획표 _진월 공내역서_설계변경조서(병풍)2003.9_단가산출서_단가산출서_2.무등묘리보고" xfId="562" xr:uid="{00000000-0005-0000-0000-000069020000}"/>
    <cellStyle name="_인원계획표 _진월 공내역서_설계변경조서(병풍)2003.9_설계변경(병풍)2003.9" xfId="563" xr:uid="{00000000-0005-0000-0000-00006A020000}"/>
    <cellStyle name="_인원계획표 _진월 공내역서_설계변경조서(병풍)2003.9_설계변경(병풍)2003.9_교량실정보고" xfId="564" xr:uid="{00000000-0005-0000-0000-00006B020000}"/>
    <cellStyle name="_인원계획표 _진월 공내역서_설계변경조서(병풍)2003.9_설계변경(병풍)2003.9_단가산출서" xfId="565" xr:uid="{00000000-0005-0000-0000-00006C020000}"/>
    <cellStyle name="_인원계획표 _진월 공내역서_설계변경조서(병풍)2003.9_설계변경(병풍)2003.9_단가산출서_2.무등묘리보고" xfId="566" xr:uid="{00000000-0005-0000-0000-00006D020000}"/>
    <cellStyle name="_인원계획표 _진월 공내역서_설계변경조서(병풍)2003.9_설계변경(병풍)2003.9_단가산출서_단가산출서" xfId="567" xr:uid="{00000000-0005-0000-0000-00006E020000}"/>
    <cellStyle name="_인원계획표 _진월 공내역서_설계변경조서(병풍)2003.9_설계변경(병풍)2003.9_단가산출서_단가산출서_2.무등묘리보고" xfId="568" xr:uid="{00000000-0005-0000-0000-00006F020000}"/>
    <cellStyle name="_인원계획표 _홍보지구2004내역서" xfId="1439" xr:uid="{00000000-0005-0000-0000-000070020000}"/>
    <cellStyle name="_인원계획표 _홍보지구2004내역서(기성)" xfId="1440" xr:uid="{00000000-0005-0000-0000-000071020000}"/>
    <cellStyle name="_인원계획표 _홍보지구계약내역서(총괄)" xfId="1441" xr:uid="{00000000-0005-0000-0000-000072020000}"/>
    <cellStyle name="_인원계획표 _홍보지구오천공구하자공종분할내역" xfId="1442" xr:uid="{00000000-0005-0000-0000-000073020000}"/>
    <cellStyle name="_입찰표지 " xfId="569" xr:uid="{00000000-0005-0000-0000-000074020000}"/>
    <cellStyle name="_입찰표지  2" xfId="1443" xr:uid="{00000000-0005-0000-0000-000075020000}"/>
    <cellStyle name="_입찰표지  3" xfId="1444" xr:uid="{00000000-0005-0000-0000-000076020000}"/>
    <cellStyle name="_입찰표지 _거제U-2(3차)" xfId="570" xr:uid="{00000000-0005-0000-0000-000077020000}"/>
    <cellStyle name="_입찰표지 _거제U-2(3차)_거제U-2(3차)" xfId="571" xr:uid="{00000000-0005-0000-0000-000078020000}"/>
    <cellStyle name="_입찰표지 _거제U-2(3차)_거제U-2(3차)_교량실정보고" xfId="572" xr:uid="{00000000-0005-0000-0000-000079020000}"/>
    <cellStyle name="_입찰표지 _거제U-2(3차)_거제U-2(3차)_단가산출서" xfId="573" xr:uid="{00000000-0005-0000-0000-00007A020000}"/>
    <cellStyle name="_입찰표지 _거제U-2(3차)_거제U-2(3차)_단가산출서_2.무등묘리보고" xfId="574" xr:uid="{00000000-0005-0000-0000-00007B020000}"/>
    <cellStyle name="_입찰표지 _거제U-2(3차)_거제U-2(3차)_단가산출서_단가산출서" xfId="575" xr:uid="{00000000-0005-0000-0000-00007C020000}"/>
    <cellStyle name="_입찰표지 _거제U-2(3차)_거제U-2(3차)_단가산출서_단가산출서_2.무등묘리보고" xfId="576" xr:uid="{00000000-0005-0000-0000-00007D020000}"/>
    <cellStyle name="_입찰표지 _거제U-2(3차)_거제U-2(3차)_서후-평은(투찰)" xfId="577" xr:uid="{00000000-0005-0000-0000-00007E020000}"/>
    <cellStyle name="_입찰표지 _거제U-2(3차)_거제U-2(3차)_서후-평은(투찰)_교량실정보고" xfId="578" xr:uid="{00000000-0005-0000-0000-00007F020000}"/>
    <cellStyle name="_입찰표지 _거제U-2(3차)_거제U-2(3차)_서후-평은(투찰)_단가산출서" xfId="579" xr:uid="{00000000-0005-0000-0000-000080020000}"/>
    <cellStyle name="_입찰표지 _거제U-2(3차)_거제U-2(3차)_서후-평은(투찰)_단가산출서_2.무등묘리보고" xfId="580" xr:uid="{00000000-0005-0000-0000-000081020000}"/>
    <cellStyle name="_입찰표지 _거제U-2(3차)_거제U-2(3차)_서후-평은(투찰)_단가산출서_단가산출서" xfId="581" xr:uid="{00000000-0005-0000-0000-000082020000}"/>
    <cellStyle name="_입찰표지 _거제U-2(3차)_거제U-2(3차)_서후-평은(투찰)_단가산출서_단가산출서_2.무등묘리보고" xfId="582" xr:uid="{00000000-0005-0000-0000-000083020000}"/>
    <cellStyle name="_입찰표지 _거제U-2(3차)_거제U-2(3차)_서후-평은(투찰)_설계변경조서(병풍)2003.9" xfId="583" xr:uid="{00000000-0005-0000-0000-000084020000}"/>
    <cellStyle name="_입찰표지 _거제U-2(3차)_거제U-2(3차)_서후-평은(투찰)_설계변경조서(병풍)2003.9_교량실정보고" xfId="584" xr:uid="{00000000-0005-0000-0000-000085020000}"/>
    <cellStyle name="_입찰표지 _거제U-2(3차)_거제U-2(3차)_서후-평은(투찰)_설계변경조서(병풍)2003.9_단가산출서" xfId="585" xr:uid="{00000000-0005-0000-0000-000086020000}"/>
    <cellStyle name="_입찰표지 _거제U-2(3차)_거제U-2(3차)_서후-평은(투찰)_설계변경조서(병풍)2003.9_단가산출서_2.무등묘리보고" xfId="586" xr:uid="{00000000-0005-0000-0000-000087020000}"/>
    <cellStyle name="_입찰표지 _거제U-2(3차)_거제U-2(3차)_서후-평은(투찰)_설계변경조서(병풍)2003.9_단가산출서_단가산출서" xfId="587" xr:uid="{00000000-0005-0000-0000-000088020000}"/>
    <cellStyle name="_입찰표지 _거제U-2(3차)_거제U-2(3차)_서후-평은(투찰)_설계변경조서(병풍)2003.9_단가산출서_단가산출서_2.무등묘리보고" xfId="588" xr:uid="{00000000-0005-0000-0000-000089020000}"/>
    <cellStyle name="_입찰표지 _거제U-2(3차)_거제U-2(3차)_서후-평은(투찰)_설계변경조서(병풍)2003.9_설계변경(병풍)2003.9" xfId="589" xr:uid="{00000000-0005-0000-0000-00008A020000}"/>
    <cellStyle name="_입찰표지 _거제U-2(3차)_거제U-2(3차)_서후-평은(투찰)_설계변경조서(병풍)2003.9_설계변경(병풍)2003.9_교량실정보고" xfId="590" xr:uid="{00000000-0005-0000-0000-00008B020000}"/>
    <cellStyle name="_입찰표지 _거제U-2(3차)_거제U-2(3차)_서후-평은(투찰)_설계변경조서(병풍)2003.9_설계변경(병풍)2003.9_단가산출서" xfId="591" xr:uid="{00000000-0005-0000-0000-00008C020000}"/>
    <cellStyle name="_입찰표지 _거제U-2(3차)_거제U-2(3차)_서후-평은(투찰)_설계변경조서(병풍)2003.9_설계변경(병풍)2003.9_단가산출서_2.무등묘리보고" xfId="592" xr:uid="{00000000-0005-0000-0000-00008D020000}"/>
    <cellStyle name="_입찰표지 _거제U-2(3차)_거제U-2(3차)_서후-평은(투찰)_설계변경조서(병풍)2003.9_설계변경(병풍)2003.9_단가산출서_단가산출서" xfId="593" xr:uid="{00000000-0005-0000-0000-00008E020000}"/>
    <cellStyle name="_입찰표지 _거제U-2(3차)_거제U-2(3차)_서후-평은(투찰)_설계변경조서(병풍)2003.9_설계변경(병풍)2003.9_단가산출서_단가산출서_2.무등묘리보고" xfId="594" xr:uid="{00000000-0005-0000-0000-00008F020000}"/>
    <cellStyle name="_입찰표지 _거제U-2(3차)_거제U-2(3차)_설계변경조서(병풍)2003.9" xfId="595" xr:uid="{00000000-0005-0000-0000-000090020000}"/>
    <cellStyle name="_입찰표지 _거제U-2(3차)_거제U-2(3차)_설계변경조서(병풍)2003.9_교량실정보고" xfId="596" xr:uid="{00000000-0005-0000-0000-000091020000}"/>
    <cellStyle name="_입찰표지 _거제U-2(3차)_거제U-2(3차)_설계변경조서(병풍)2003.9_단가산출서" xfId="597" xr:uid="{00000000-0005-0000-0000-000092020000}"/>
    <cellStyle name="_입찰표지 _거제U-2(3차)_거제U-2(3차)_설계변경조서(병풍)2003.9_단가산출서_2.무등묘리보고" xfId="598" xr:uid="{00000000-0005-0000-0000-000093020000}"/>
    <cellStyle name="_입찰표지 _거제U-2(3차)_거제U-2(3차)_설계변경조서(병풍)2003.9_단가산출서_단가산출서" xfId="599" xr:uid="{00000000-0005-0000-0000-000094020000}"/>
    <cellStyle name="_입찰표지 _거제U-2(3차)_거제U-2(3차)_설계변경조서(병풍)2003.9_단가산출서_단가산출서_2.무등묘리보고" xfId="600" xr:uid="{00000000-0005-0000-0000-000095020000}"/>
    <cellStyle name="_입찰표지 _거제U-2(3차)_거제U-2(3차)_설계변경조서(병풍)2003.9_설계변경(병풍)2003.9" xfId="601" xr:uid="{00000000-0005-0000-0000-000096020000}"/>
    <cellStyle name="_입찰표지 _거제U-2(3차)_거제U-2(3차)_설계변경조서(병풍)2003.9_설계변경(병풍)2003.9_교량실정보고" xfId="602" xr:uid="{00000000-0005-0000-0000-000097020000}"/>
    <cellStyle name="_입찰표지 _거제U-2(3차)_거제U-2(3차)_설계변경조서(병풍)2003.9_설계변경(병풍)2003.9_단가산출서" xfId="603" xr:uid="{00000000-0005-0000-0000-000098020000}"/>
    <cellStyle name="_입찰표지 _거제U-2(3차)_거제U-2(3차)_설계변경조서(병풍)2003.9_설계변경(병풍)2003.9_단가산출서_2.무등묘리보고" xfId="604" xr:uid="{00000000-0005-0000-0000-000099020000}"/>
    <cellStyle name="_입찰표지 _거제U-2(3차)_거제U-2(3차)_설계변경조서(병풍)2003.9_설계변경(병풍)2003.9_단가산출서_단가산출서" xfId="605" xr:uid="{00000000-0005-0000-0000-00009A020000}"/>
    <cellStyle name="_입찰표지 _거제U-2(3차)_거제U-2(3차)_설계변경조서(병풍)2003.9_설계변경(병풍)2003.9_단가산출서_단가산출서_2.무등묘리보고" xfId="606" xr:uid="{00000000-0005-0000-0000-00009B020000}"/>
    <cellStyle name="_입찰표지 _거제U-2(3차)_교량실정보고" xfId="607" xr:uid="{00000000-0005-0000-0000-00009C020000}"/>
    <cellStyle name="_입찰표지 _거제U-2(3차)_단가산출서" xfId="608" xr:uid="{00000000-0005-0000-0000-00009D020000}"/>
    <cellStyle name="_입찰표지 _거제U-2(3차)_단가산출서_2.무등묘리보고" xfId="609" xr:uid="{00000000-0005-0000-0000-00009E020000}"/>
    <cellStyle name="_입찰표지 _거제U-2(3차)_단가산출서_단가산출서" xfId="610" xr:uid="{00000000-0005-0000-0000-00009F020000}"/>
    <cellStyle name="_입찰표지 _거제U-2(3차)_단가산출서_단가산출서_2.무등묘리보고" xfId="611" xr:uid="{00000000-0005-0000-0000-0000A0020000}"/>
    <cellStyle name="_입찰표지 _거제U-2(3차)_서후-평은(투찰)" xfId="612" xr:uid="{00000000-0005-0000-0000-0000A1020000}"/>
    <cellStyle name="_입찰표지 _거제U-2(3차)_서후-평은(투찰)_교량실정보고" xfId="613" xr:uid="{00000000-0005-0000-0000-0000A2020000}"/>
    <cellStyle name="_입찰표지 _거제U-2(3차)_서후-평은(투찰)_단가산출서" xfId="614" xr:uid="{00000000-0005-0000-0000-0000A3020000}"/>
    <cellStyle name="_입찰표지 _거제U-2(3차)_서후-평은(투찰)_단가산출서_2.무등묘리보고" xfId="615" xr:uid="{00000000-0005-0000-0000-0000A4020000}"/>
    <cellStyle name="_입찰표지 _거제U-2(3차)_서후-평은(투찰)_단가산출서_단가산출서" xfId="616" xr:uid="{00000000-0005-0000-0000-0000A5020000}"/>
    <cellStyle name="_입찰표지 _거제U-2(3차)_서후-평은(투찰)_단가산출서_단가산출서_2.무등묘리보고" xfId="617" xr:uid="{00000000-0005-0000-0000-0000A6020000}"/>
    <cellStyle name="_입찰표지 _거제U-2(3차)_서후-평은(투찰)_설계변경조서(병풍)2003.9" xfId="618" xr:uid="{00000000-0005-0000-0000-0000A7020000}"/>
    <cellStyle name="_입찰표지 _거제U-2(3차)_서후-평은(투찰)_설계변경조서(병풍)2003.9_교량실정보고" xfId="619" xr:uid="{00000000-0005-0000-0000-0000A8020000}"/>
    <cellStyle name="_입찰표지 _거제U-2(3차)_서후-평은(투찰)_설계변경조서(병풍)2003.9_단가산출서" xfId="620" xr:uid="{00000000-0005-0000-0000-0000A9020000}"/>
    <cellStyle name="_입찰표지 _거제U-2(3차)_서후-평은(투찰)_설계변경조서(병풍)2003.9_단가산출서_2.무등묘리보고" xfId="621" xr:uid="{00000000-0005-0000-0000-0000AA020000}"/>
    <cellStyle name="_입찰표지 _거제U-2(3차)_서후-평은(투찰)_설계변경조서(병풍)2003.9_단가산출서_단가산출서" xfId="622" xr:uid="{00000000-0005-0000-0000-0000AB020000}"/>
    <cellStyle name="_입찰표지 _거제U-2(3차)_서후-평은(투찰)_설계변경조서(병풍)2003.9_단가산출서_단가산출서_2.무등묘리보고" xfId="623" xr:uid="{00000000-0005-0000-0000-0000AC020000}"/>
    <cellStyle name="_입찰표지 _거제U-2(3차)_서후-평은(투찰)_설계변경조서(병풍)2003.9_설계변경(병풍)2003.9" xfId="624" xr:uid="{00000000-0005-0000-0000-0000AD020000}"/>
    <cellStyle name="_입찰표지 _거제U-2(3차)_서후-평은(투찰)_설계변경조서(병풍)2003.9_설계변경(병풍)2003.9_교량실정보고" xfId="625" xr:uid="{00000000-0005-0000-0000-0000AE020000}"/>
    <cellStyle name="_입찰표지 _거제U-2(3차)_서후-평은(투찰)_설계변경조서(병풍)2003.9_설계변경(병풍)2003.9_단가산출서" xfId="626" xr:uid="{00000000-0005-0000-0000-0000AF020000}"/>
    <cellStyle name="_입찰표지 _거제U-2(3차)_서후-평은(투찰)_설계변경조서(병풍)2003.9_설계변경(병풍)2003.9_단가산출서_2.무등묘리보고" xfId="627" xr:uid="{00000000-0005-0000-0000-0000B0020000}"/>
    <cellStyle name="_입찰표지 _거제U-2(3차)_서후-평은(투찰)_설계변경조서(병풍)2003.9_설계변경(병풍)2003.9_단가산출서_단가산출서" xfId="628" xr:uid="{00000000-0005-0000-0000-0000B1020000}"/>
    <cellStyle name="_입찰표지 _거제U-2(3차)_서후-평은(투찰)_설계변경조서(병풍)2003.9_설계변경(병풍)2003.9_단가산출서_단가산출서_2.무등묘리보고" xfId="629" xr:uid="{00000000-0005-0000-0000-0000B2020000}"/>
    <cellStyle name="_입찰표지 _거제U-2(3차)_설계변경조서(병풍)2003.9" xfId="630" xr:uid="{00000000-0005-0000-0000-0000B3020000}"/>
    <cellStyle name="_입찰표지 _거제U-2(3차)_설계변경조서(병풍)2003.9_교량실정보고" xfId="631" xr:uid="{00000000-0005-0000-0000-0000B4020000}"/>
    <cellStyle name="_입찰표지 _거제U-2(3차)_설계변경조서(병풍)2003.9_단가산출서" xfId="632" xr:uid="{00000000-0005-0000-0000-0000B5020000}"/>
    <cellStyle name="_입찰표지 _거제U-2(3차)_설계변경조서(병풍)2003.9_단가산출서_2.무등묘리보고" xfId="633" xr:uid="{00000000-0005-0000-0000-0000B6020000}"/>
    <cellStyle name="_입찰표지 _거제U-2(3차)_설계변경조서(병풍)2003.9_단가산출서_단가산출서" xfId="634" xr:uid="{00000000-0005-0000-0000-0000B7020000}"/>
    <cellStyle name="_입찰표지 _거제U-2(3차)_설계변경조서(병풍)2003.9_단가산출서_단가산출서_2.무등묘리보고" xfId="635" xr:uid="{00000000-0005-0000-0000-0000B8020000}"/>
    <cellStyle name="_입찰표지 _거제U-2(3차)_설계변경조서(병풍)2003.9_설계변경(병풍)2003.9" xfId="636" xr:uid="{00000000-0005-0000-0000-0000B9020000}"/>
    <cellStyle name="_입찰표지 _거제U-2(3차)_설계변경조서(병풍)2003.9_설계변경(병풍)2003.9_교량실정보고" xfId="637" xr:uid="{00000000-0005-0000-0000-0000BA020000}"/>
    <cellStyle name="_입찰표지 _거제U-2(3차)_설계변경조서(병풍)2003.9_설계변경(병풍)2003.9_단가산출서" xfId="638" xr:uid="{00000000-0005-0000-0000-0000BB020000}"/>
    <cellStyle name="_입찰표지 _거제U-2(3차)_설계변경조서(병풍)2003.9_설계변경(병풍)2003.9_단가산출서_2.무등묘리보고" xfId="639" xr:uid="{00000000-0005-0000-0000-0000BC020000}"/>
    <cellStyle name="_입찰표지 _거제U-2(3차)_설계변경조서(병풍)2003.9_설계변경(병풍)2003.9_단가산출서_단가산출서" xfId="640" xr:uid="{00000000-0005-0000-0000-0000BD020000}"/>
    <cellStyle name="_입찰표지 _거제U-2(3차)_설계변경조서(병풍)2003.9_설계변경(병풍)2003.9_단가산출서_단가산출서_2.무등묘리보고" xfId="641" xr:uid="{00000000-0005-0000-0000-0000BE020000}"/>
    <cellStyle name="_입찰표지 _교량실정보고" xfId="642" xr:uid="{00000000-0005-0000-0000-0000BF020000}"/>
    <cellStyle name="_입찰표지 _단가산출서" xfId="643" xr:uid="{00000000-0005-0000-0000-0000C0020000}"/>
    <cellStyle name="_입찰표지 _단가산출서_2.무등묘리보고" xfId="644" xr:uid="{00000000-0005-0000-0000-0000C1020000}"/>
    <cellStyle name="_입찰표지 _단가산출서_단가산출서" xfId="645" xr:uid="{00000000-0005-0000-0000-0000C2020000}"/>
    <cellStyle name="_입찰표지 _단가산출서_단가산출서_2.무등묘리보고" xfId="646" xr:uid="{00000000-0005-0000-0000-0000C3020000}"/>
    <cellStyle name="_입찰표지 _서후-평은(투찰)" xfId="647" xr:uid="{00000000-0005-0000-0000-0000C4020000}"/>
    <cellStyle name="_입찰표지 _서후-평은(투찰)_교량실정보고" xfId="648" xr:uid="{00000000-0005-0000-0000-0000C5020000}"/>
    <cellStyle name="_입찰표지 _서후-평은(투찰)_단가산출서" xfId="649" xr:uid="{00000000-0005-0000-0000-0000C6020000}"/>
    <cellStyle name="_입찰표지 _서후-평은(투찰)_단가산출서_2.무등묘리보고" xfId="650" xr:uid="{00000000-0005-0000-0000-0000C7020000}"/>
    <cellStyle name="_입찰표지 _서후-평은(투찰)_단가산출서_단가산출서" xfId="651" xr:uid="{00000000-0005-0000-0000-0000C8020000}"/>
    <cellStyle name="_입찰표지 _서후-평은(투찰)_단가산출서_단가산출서_2.무등묘리보고" xfId="652" xr:uid="{00000000-0005-0000-0000-0000C9020000}"/>
    <cellStyle name="_입찰표지 _서후-평은(투찰)_설계변경조서(병풍)2003.9" xfId="653" xr:uid="{00000000-0005-0000-0000-0000CA020000}"/>
    <cellStyle name="_입찰표지 _서후-평은(투찰)_설계변경조서(병풍)2003.9_교량실정보고" xfId="654" xr:uid="{00000000-0005-0000-0000-0000CB020000}"/>
    <cellStyle name="_입찰표지 _서후-평은(투찰)_설계변경조서(병풍)2003.9_단가산출서" xfId="655" xr:uid="{00000000-0005-0000-0000-0000CC020000}"/>
    <cellStyle name="_입찰표지 _서후-평은(투찰)_설계변경조서(병풍)2003.9_단가산출서_2.무등묘리보고" xfId="656" xr:uid="{00000000-0005-0000-0000-0000CD020000}"/>
    <cellStyle name="_입찰표지 _서후-평은(투찰)_설계변경조서(병풍)2003.9_단가산출서_단가산출서" xfId="657" xr:uid="{00000000-0005-0000-0000-0000CE020000}"/>
    <cellStyle name="_입찰표지 _서후-평은(투찰)_설계변경조서(병풍)2003.9_단가산출서_단가산출서_2.무등묘리보고" xfId="658" xr:uid="{00000000-0005-0000-0000-0000CF020000}"/>
    <cellStyle name="_입찰표지 _서후-평은(투찰)_설계변경조서(병풍)2003.9_설계변경(병풍)2003.9" xfId="659" xr:uid="{00000000-0005-0000-0000-0000D0020000}"/>
    <cellStyle name="_입찰표지 _서후-평은(투찰)_설계변경조서(병풍)2003.9_설계변경(병풍)2003.9_교량실정보고" xfId="660" xr:uid="{00000000-0005-0000-0000-0000D1020000}"/>
    <cellStyle name="_입찰표지 _서후-평은(투찰)_설계변경조서(병풍)2003.9_설계변경(병풍)2003.9_단가산출서" xfId="661" xr:uid="{00000000-0005-0000-0000-0000D2020000}"/>
    <cellStyle name="_입찰표지 _서후-평은(투찰)_설계변경조서(병풍)2003.9_설계변경(병풍)2003.9_단가산출서_2.무등묘리보고" xfId="662" xr:uid="{00000000-0005-0000-0000-0000D3020000}"/>
    <cellStyle name="_입찰표지 _서후-평은(투찰)_설계변경조서(병풍)2003.9_설계변경(병풍)2003.9_단가산출서_단가산출서" xfId="663" xr:uid="{00000000-0005-0000-0000-0000D4020000}"/>
    <cellStyle name="_입찰표지 _서후-평은(투찰)_설계변경조서(병풍)2003.9_설계변경(병풍)2003.9_단가산출서_단가산출서_2.무등묘리보고" xfId="664" xr:uid="{00000000-0005-0000-0000-0000D5020000}"/>
    <cellStyle name="_입찰표지 _설계변경조서(병풍)2003.9" xfId="665" xr:uid="{00000000-0005-0000-0000-0000D6020000}"/>
    <cellStyle name="_입찰표지 _설계변경조서(병풍)2003.9_교량실정보고" xfId="666" xr:uid="{00000000-0005-0000-0000-0000D7020000}"/>
    <cellStyle name="_입찰표지 _설계변경조서(병풍)2003.9_단가산출서" xfId="667" xr:uid="{00000000-0005-0000-0000-0000D8020000}"/>
    <cellStyle name="_입찰표지 _설계변경조서(병풍)2003.9_단가산출서_2.무등묘리보고" xfId="668" xr:uid="{00000000-0005-0000-0000-0000D9020000}"/>
    <cellStyle name="_입찰표지 _설계변경조서(병풍)2003.9_단가산출서_단가산출서" xfId="669" xr:uid="{00000000-0005-0000-0000-0000DA020000}"/>
    <cellStyle name="_입찰표지 _설계변경조서(병풍)2003.9_단가산출서_단가산출서_2.무등묘리보고" xfId="670" xr:uid="{00000000-0005-0000-0000-0000DB020000}"/>
    <cellStyle name="_입찰표지 _설계변경조서(병풍)2003.9_설계변경(병풍)2003.9" xfId="671" xr:uid="{00000000-0005-0000-0000-0000DC020000}"/>
    <cellStyle name="_입찰표지 _설계변경조서(병풍)2003.9_설계변경(병풍)2003.9_교량실정보고" xfId="672" xr:uid="{00000000-0005-0000-0000-0000DD020000}"/>
    <cellStyle name="_입찰표지 _설계변경조서(병풍)2003.9_설계변경(병풍)2003.9_단가산출서" xfId="673" xr:uid="{00000000-0005-0000-0000-0000DE020000}"/>
    <cellStyle name="_입찰표지 _설계변경조서(병풍)2003.9_설계변경(병풍)2003.9_단가산출서_2.무등묘리보고" xfId="674" xr:uid="{00000000-0005-0000-0000-0000DF020000}"/>
    <cellStyle name="_입찰표지 _설계변경조서(병풍)2003.9_설계변경(병풍)2003.9_단가산출서_단가산출서" xfId="675" xr:uid="{00000000-0005-0000-0000-0000E0020000}"/>
    <cellStyle name="_입찰표지 _설계변경조서(병풍)2003.9_설계변경(병풍)2003.9_단가산출서_단가산출서_2.무등묘리보고" xfId="676" xr:uid="{00000000-0005-0000-0000-0000E1020000}"/>
    <cellStyle name="_입찰표지 _진월 공내역서" xfId="677" xr:uid="{00000000-0005-0000-0000-0000E2020000}"/>
    <cellStyle name="_입찰표지 _진월 공내역서_교량실정보고" xfId="678" xr:uid="{00000000-0005-0000-0000-0000E3020000}"/>
    <cellStyle name="_입찰표지 _진월 공내역서_단가산출서" xfId="679" xr:uid="{00000000-0005-0000-0000-0000E4020000}"/>
    <cellStyle name="_입찰표지 _진월 공내역서_단가산출서_2.무등묘리보고" xfId="680" xr:uid="{00000000-0005-0000-0000-0000E5020000}"/>
    <cellStyle name="_입찰표지 _진월 공내역서_단가산출서_단가산출서" xfId="681" xr:uid="{00000000-0005-0000-0000-0000E6020000}"/>
    <cellStyle name="_입찰표지 _진월 공내역서_단가산출서_단가산출서_2.무등묘리보고" xfId="682" xr:uid="{00000000-0005-0000-0000-0000E7020000}"/>
    <cellStyle name="_입찰표지 _진월 공내역서_서후-평은(투찰)" xfId="683" xr:uid="{00000000-0005-0000-0000-0000E8020000}"/>
    <cellStyle name="_입찰표지 _진월 공내역서_서후-평은(투찰)_교량실정보고" xfId="684" xr:uid="{00000000-0005-0000-0000-0000E9020000}"/>
    <cellStyle name="_입찰표지 _진월 공내역서_서후-평은(투찰)_단가산출서" xfId="685" xr:uid="{00000000-0005-0000-0000-0000EA020000}"/>
    <cellStyle name="_입찰표지 _진월 공내역서_서후-평은(투찰)_단가산출서_2.무등묘리보고" xfId="686" xr:uid="{00000000-0005-0000-0000-0000EB020000}"/>
    <cellStyle name="_입찰표지 _진월 공내역서_서후-평은(투찰)_단가산출서_단가산출서" xfId="687" xr:uid="{00000000-0005-0000-0000-0000EC020000}"/>
    <cellStyle name="_입찰표지 _진월 공내역서_서후-평은(투찰)_단가산출서_단가산출서_2.무등묘리보고" xfId="688" xr:uid="{00000000-0005-0000-0000-0000ED020000}"/>
    <cellStyle name="_입찰표지 _진월 공내역서_서후-평은(투찰)_설계변경조서(병풍)2003.9" xfId="689" xr:uid="{00000000-0005-0000-0000-0000EE020000}"/>
    <cellStyle name="_입찰표지 _진월 공내역서_서후-평은(투찰)_설계변경조서(병풍)2003.9_교량실정보고" xfId="690" xr:uid="{00000000-0005-0000-0000-0000EF020000}"/>
    <cellStyle name="_입찰표지 _진월 공내역서_서후-평은(투찰)_설계변경조서(병풍)2003.9_단가산출서" xfId="691" xr:uid="{00000000-0005-0000-0000-0000F0020000}"/>
    <cellStyle name="_입찰표지 _진월 공내역서_서후-평은(투찰)_설계변경조서(병풍)2003.9_단가산출서_2.무등묘리보고" xfId="692" xr:uid="{00000000-0005-0000-0000-0000F1020000}"/>
    <cellStyle name="_입찰표지 _진월 공내역서_서후-평은(투찰)_설계변경조서(병풍)2003.9_단가산출서_단가산출서" xfId="693" xr:uid="{00000000-0005-0000-0000-0000F2020000}"/>
    <cellStyle name="_입찰표지 _진월 공내역서_서후-평은(투찰)_설계변경조서(병풍)2003.9_단가산출서_단가산출서_2.무등묘리보고" xfId="694" xr:uid="{00000000-0005-0000-0000-0000F3020000}"/>
    <cellStyle name="_입찰표지 _진월 공내역서_서후-평은(투찰)_설계변경조서(병풍)2003.9_설계변경(병풍)2003.9" xfId="695" xr:uid="{00000000-0005-0000-0000-0000F4020000}"/>
    <cellStyle name="_입찰표지 _진월 공내역서_서후-평은(투찰)_설계변경조서(병풍)2003.9_설계변경(병풍)2003.9_교량실정보고" xfId="696" xr:uid="{00000000-0005-0000-0000-0000F5020000}"/>
    <cellStyle name="_입찰표지 _진월 공내역서_서후-평은(투찰)_설계변경조서(병풍)2003.9_설계변경(병풍)2003.9_단가산출서" xfId="697" xr:uid="{00000000-0005-0000-0000-0000F6020000}"/>
    <cellStyle name="_입찰표지 _진월 공내역서_서후-평은(투찰)_설계변경조서(병풍)2003.9_설계변경(병풍)2003.9_단가산출서_2.무등묘리보고" xfId="698" xr:uid="{00000000-0005-0000-0000-0000F7020000}"/>
    <cellStyle name="_입찰표지 _진월 공내역서_서후-평은(투찰)_설계변경조서(병풍)2003.9_설계변경(병풍)2003.9_단가산출서_단가산출서" xfId="699" xr:uid="{00000000-0005-0000-0000-0000F8020000}"/>
    <cellStyle name="_입찰표지 _진월 공내역서_서후-평은(투찰)_설계변경조서(병풍)2003.9_설계변경(병풍)2003.9_단가산출서_단가산출서_2.무등묘리보고" xfId="700" xr:uid="{00000000-0005-0000-0000-0000F9020000}"/>
    <cellStyle name="_입찰표지 _진월 공내역서_설계변경조서(병풍)2003.9" xfId="701" xr:uid="{00000000-0005-0000-0000-0000FA020000}"/>
    <cellStyle name="_입찰표지 _진월 공내역서_설계변경조서(병풍)2003.9_교량실정보고" xfId="702" xr:uid="{00000000-0005-0000-0000-0000FB020000}"/>
    <cellStyle name="_입찰표지 _진월 공내역서_설계변경조서(병풍)2003.9_단가산출서" xfId="703" xr:uid="{00000000-0005-0000-0000-0000FC020000}"/>
    <cellStyle name="_입찰표지 _진월 공내역서_설계변경조서(병풍)2003.9_단가산출서_2.무등묘리보고" xfId="704" xr:uid="{00000000-0005-0000-0000-0000FD020000}"/>
    <cellStyle name="_입찰표지 _진월 공내역서_설계변경조서(병풍)2003.9_단가산출서_단가산출서" xfId="705" xr:uid="{00000000-0005-0000-0000-0000FE020000}"/>
    <cellStyle name="_입찰표지 _진월 공내역서_설계변경조서(병풍)2003.9_단가산출서_단가산출서_2.무등묘리보고" xfId="706" xr:uid="{00000000-0005-0000-0000-0000FF020000}"/>
    <cellStyle name="_입찰표지 _진월 공내역서_설계변경조서(병풍)2003.9_설계변경(병풍)2003.9" xfId="707" xr:uid="{00000000-0005-0000-0000-000000030000}"/>
    <cellStyle name="_입찰표지 _진월 공내역서_설계변경조서(병풍)2003.9_설계변경(병풍)2003.9_교량실정보고" xfId="708" xr:uid="{00000000-0005-0000-0000-000001030000}"/>
    <cellStyle name="_입찰표지 _진월 공내역서_설계변경조서(병풍)2003.9_설계변경(병풍)2003.9_단가산출서" xfId="709" xr:uid="{00000000-0005-0000-0000-000002030000}"/>
    <cellStyle name="_입찰표지 _진월 공내역서_설계변경조서(병풍)2003.9_설계변경(병풍)2003.9_단가산출서_2.무등묘리보고" xfId="710" xr:uid="{00000000-0005-0000-0000-000003030000}"/>
    <cellStyle name="_입찰표지 _진월 공내역서_설계변경조서(병풍)2003.9_설계변경(병풍)2003.9_단가산출서_단가산출서" xfId="711" xr:uid="{00000000-0005-0000-0000-000004030000}"/>
    <cellStyle name="_입찰표지 _진월 공내역서_설계변경조서(병풍)2003.9_설계변경(병풍)2003.9_단가산출서_단가산출서_2.무등묘리보고" xfId="712" xr:uid="{00000000-0005-0000-0000-000005030000}"/>
    <cellStyle name="_입찰표지 _홍보지구2004내역서" xfId="1445" xr:uid="{00000000-0005-0000-0000-000006030000}"/>
    <cellStyle name="_입찰표지 _홍보지구2004내역서(기성)" xfId="1446" xr:uid="{00000000-0005-0000-0000-000007030000}"/>
    <cellStyle name="_입찰표지 _홍보지구계약내역서(총괄)" xfId="1447" xr:uid="{00000000-0005-0000-0000-000008030000}"/>
    <cellStyle name="_입찰표지 _홍보지구오천공구하자공종분할내역" xfId="1448" xr:uid="{00000000-0005-0000-0000-000009030000}"/>
    <cellStyle name="_자재집계표" xfId="1449" xr:uid="{00000000-0005-0000-0000-00000A030000}"/>
    <cellStyle name="_장산제1배수문외17개소 전기공사" xfId="713" xr:uid="{00000000-0005-0000-0000-00000B030000}"/>
    <cellStyle name="_적격 " xfId="1450" xr:uid="{00000000-0005-0000-0000-00000C030000}"/>
    <cellStyle name="_적격  2" xfId="1451" xr:uid="{00000000-0005-0000-0000-00000D030000}"/>
    <cellStyle name="_적격  3" xfId="1452" xr:uid="{00000000-0005-0000-0000-00000E030000}"/>
    <cellStyle name="_적격 _집행갑지 " xfId="1453" xr:uid="{00000000-0005-0000-0000-00000F030000}"/>
    <cellStyle name="_적격 _집행갑지  2" xfId="1454" xr:uid="{00000000-0005-0000-0000-000010030000}"/>
    <cellStyle name="_적격 _집행갑지  3" xfId="1455" xr:uid="{00000000-0005-0000-0000-000011030000}"/>
    <cellStyle name="_적격 _집행갑지 _홍보지구2004내역서" xfId="1456" xr:uid="{00000000-0005-0000-0000-000012030000}"/>
    <cellStyle name="_적격 _집행갑지 _홍보지구2004내역서(기성)" xfId="1457" xr:uid="{00000000-0005-0000-0000-000013030000}"/>
    <cellStyle name="_적격 _집행갑지 _홍보지구계약내역서(총괄)" xfId="1458" xr:uid="{00000000-0005-0000-0000-000014030000}"/>
    <cellStyle name="_적격 _집행갑지 _홍보지구오천공구하자공종분할내역" xfId="1459" xr:uid="{00000000-0005-0000-0000-000015030000}"/>
    <cellStyle name="_적격 _홍보지구2004내역서" xfId="1460" xr:uid="{00000000-0005-0000-0000-000016030000}"/>
    <cellStyle name="_적격 _홍보지구2004내역서(기성)" xfId="1461" xr:uid="{00000000-0005-0000-0000-000017030000}"/>
    <cellStyle name="_적격 _홍보지구계약내역서(총괄)" xfId="1462" xr:uid="{00000000-0005-0000-0000-000018030000}"/>
    <cellStyle name="_적격 _홍보지구오천공구하자공종분할내역" xfId="1463" xr:uid="{00000000-0005-0000-0000-000019030000}"/>
    <cellStyle name="_적격(화산) " xfId="714" xr:uid="{00000000-0005-0000-0000-00001A030000}"/>
    <cellStyle name="_적격(화산)  2" xfId="1464" xr:uid="{00000000-0005-0000-0000-00001B030000}"/>
    <cellStyle name="_적격(화산)  3" xfId="1465" xr:uid="{00000000-0005-0000-0000-00001C030000}"/>
    <cellStyle name="_적격(화산) _거제U-2(3차)" xfId="715" xr:uid="{00000000-0005-0000-0000-00001D030000}"/>
    <cellStyle name="_적격(화산) _거제U-2(3차)_거제U-2(3차)" xfId="716" xr:uid="{00000000-0005-0000-0000-00001E030000}"/>
    <cellStyle name="_적격(화산) _거제U-2(3차)_거제U-2(3차)_교량실정보고" xfId="717" xr:uid="{00000000-0005-0000-0000-00001F030000}"/>
    <cellStyle name="_적격(화산) _거제U-2(3차)_거제U-2(3차)_단가산출서" xfId="718" xr:uid="{00000000-0005-0000-0000-000020030000}"/>
    <cellStyle name="_적격(화산) _거제U-2(3차)_거제U-2(3차)_단가산출서_2.무등묘리보고" xfId="719" xr:uid="{00000000-0005-0000-0000-000021030000}"/>
    <cellStyle name="_적격(화산) _거제U-2(3차)_거제U-2(3차)_단가산출서_단가산출서" xfId="720" xr:uid="{00000000-0005-0000-0000-000022030000}"/>
    <cellStyle name="_적격(화산) _거제U-2(3차)_거제U-2(3차)_단가산출서_단가산출서_2.무등묘리보고" xfId="721" xr:uid="{00000000-0005-0000-0000-000023030000}"/>
    <cellStyle name="_적격(화산) _거제U-2(3차)_거제U-2(3차)_서후-평은(투찰)" xfId="722" xr:uid="{00000000-0005-0000-0000-000024030000}"/>
    <cellStyle name="_적격(화산) _거제U-2(3차)_거제U-2(3차)_서후-평은(투찰)_교량실정보고" xfId="723" xr:uid="{00000000-0005-0000-0000-000025030000}"/>
    <cellStyle name="_적격(화산) _거제U-2(3차)_거제U-2(3차)_서후-평은(투찰)_단가산출서" xfId="724" xr:uid="{00000000-0005-0000-0000-000026030000}"/>
    <cellStyle name="_적격(화산) _거제U-2(3차)_거제U-2(3차)_서후-평은(투찰)_단가산출서_2.무등묘리보고" xfId="725" xr:uid="{00000000-0005-0000-0000-000027030000}"/>
    <cellStyle name="_적격(화산) _거제U-2(3차)_거제U-2(3차)_서후-평은(투찰)_단가산출서_단가산출서" xfId="726" xr:uid="{00000000-0005-0000-0000-000028030000}"/>
    <cellStyle name="_적격(화산) _거제U-2(3차)_거제U-2(3차)_서후-평은(투찰)_단가산출서_단가산출서_2.무등묘리보고" xfId="727" xr:uid="{00000000-0005-0000-0000-000029030000}"/>
    <cellStyle name="_적격(화산) _거제U-2(3차)_거제U-2(3차)_서후-평은(투찰)_설계변경조서(병풍)2003.9" xfId="728" xr:uid="{00000000-0005-0000-0000-00002A030000}"/>
    <cellStyle name="_적격(화산) _거제U-2(3차)_거제U-2(3차)_서후-평은(투찰)_설계변경조서(병풍)2003.9_교량실정보고" xfId="729" xr:uid="{00000000-0005-0000-0000-00002B030000}"/>
    <cellStyle name="_적격(화산) _거제U-2(3차)_거제U-2(3차)_서후-평은(투찰)_설계변경조서(병풍)2003.9_단가산출서" xfId="730" xr:uid="{00000000-0005-0000-0000-00002C030000}"/>
    <cellStyle name="_적격(화산) _거제U-2(3차)_거제U-2(3차)_서후-평은(투찰)_설계변경조서(병풍)2003.9_단가산출서_2.무등묘리보고" xfId="731" xr:uid="{00000000-0005-0000-0000-00002D030000}"/>
    <cellStyle name="_적격(화산) _거제U-2(3차)_거제U-2(3차)_서후-평은(투찰)_설계변경조서(병풍)2003.9_단가산출서_단가산출서" xfId="732" xr:uid="{00000000-0005-0000-0000-00002E030000}"/>
    <cellStyle name="_적격(화산) _거제U-2(3차)_거제U-2(3차)_서후-평은(투찰)_설계변경조서(병풍)2003.9_단가산출서_단가산출서_2.무등묘리보고" xfId="733" xr:uid="{00000000-0005-0000-0000-00002F030000}"/>
    <cellStyle name="_적격(화산) _거제U-2(3차)_거제U-2(3차)_서후-평은(투찰)_설계변경조서(병풍)2003.9_설계변경(병풍)2003.9" xfId="734" xr:uid="{00000000-0005-0000-0000-000030030000}"/>
    <cellStyle name="_적격(화산) _거제U-2(3차)_거제U-2(3차)_서후-평은(투찰)_설계변경조서(병풍)2003.9_설계변경(병풍)2003.9_교량실정보고" xfId="735" xr:uid="{00000000-0005-0000-0000-000031030000}"/>
    <cellStyle name="_적격(화산) _거제U-2(3차)_거제U-2(3차)_서후-평은(투찰)_설계변경조서(병풍)2003.9_설계변경(병풍)2003.9_단가산출서" xfId="736" xr:uid="{00000000-0005-0000-0000-000032030000}"/>
    <cellStyle name="_적격(화산) _거제U-2(3차)_거제U-2(3차)_서후-평은(투찰)_설계변경조서(병풍)2003.9_설계변경(병풍)2003.9_단가산출서_2.무등묘리보고" xfId="737" xr:uid="{00000000-0005-0000-0000-000033030000}"/>
    <cellStyle name="_적격(화산) _거제U-2(3차)_거제U-2(3차)_서후-평은(투찰)_설계변경조서(병풍)2003.9_설계변경(병풍)2003.9_단가산출서_단가산출서" xfId="738" xr:uid="{00000000-0005-0000-0000-000034030000}"/>
    <cellStyle name="_적격(화산) _거제U-2(3차)_거제U-2(3차)_서후-평은(투찰)_설계변경조서(병풍)2003.9_설계변경(병풍)2003.9_단가산출서_단가산출서_2.무등묘리보고" xfId="739" xr:uid="{00000000-0005-0000-0000-000035030000}"/>
    <cellStyle name="_적격(화산) _거제U-2(3차)_거제U-2(3차)_설계변경조서(병풍)2003.9" xfId="740" xr:uid="{00000000-0005-0000-0000-000036030000}"/>
    <cellStyle name="_적격(화산) _거제U-2(3차)_거제U-2(3차)_설계변경조서(병풍)2003.9_교량실정보고" xfId="741" xr:uid="{00000000-0005-0000-0000-000037030000}"/>
    <cellStyle name="_적격(화산) _거제U-2(3차)_거제U-2(3차)_설계변경조서(병풍)2003.9_단가산출서" xfId="742" xr:uid="{00000000-0005-0000-0000-000038030000}"/>
    <cellStyle name="_적격(화산) _거제U-2(3차)_거제U-2(3차)_설계변경조서(병풍)2003.9_단가산출서_2.무등묘리보고" xfId="743" xr:uid="{00000000-0005-0000-0000-000039030000}"/>
    <cellStyle name="_적격(화산) _거제U-2(3차)_거제U-2(3차)_설계변경조서(병풍)2003.9_단가산출서_단가산출서" xfId="744" xr:uid="{00000000-0005-0000-0000-00003A030000}"/>
    <cellStyle name="_적격(화산) _거제U-2(3차)_거제U-2(3차)_설계변경조서(병풍)2003.9_단가산출서_단가산출서_2.무등묘리보고" xfId="745" xr:uid="{00000000-0005-0000-0000-00003B030000}"/>
    <cellStyle name="_적격(화산) _거제U-2(3차)_거제U-2(3차)_설계변경조서(병풍)2003.9_설계변경(병풍)2003.9" xfId="746" xr:uid="{00000000-0005-0000-0000-00003C030000}"/>
    <cellStyle name="_적격(화산) _거제U-2(3차)_거제U-2(3차)_설계변경조서(병풍)2003.9_설계변경(병풍)2003.9_교량실정보고" xfId="747" xr:uid="{00000000-0005-0000-0000-00003D030000}"/>
    <cellStyle name="_적격(화산) _거제U-2(3차)_거제U-2(3차)_설계변경조서(병풍)2003.9_설계변경(병풍)2003.9_단가산출서" xfId="748" xr:uid="{00000000-0005-0000-0000-00003E030000}"/>
    <cellStyle name="_적격(화산) _거제U-2(3차)_거제U-2(3차)_설계변경조서(병풍)2003.9_설계변경(병풍)2003.9_단가산출서_2.무등묘리보고" xfId="749" xr:uid="{00000000-0005-0000-0000-00003F030000}"/>
    <cellStyle name="_적격(화산) _거제U-2(3차)_거제U-2(3차)_설계변경조서(병풍)2003.9_설계변경(병풍)2003.9_단가산출서_단가산출서" xfId="750" xr:uid="{00000000-0005-0000-0000-000040030000}"/>
    <cellStyle name="_적격(화산) _거제U-2(3차)_거제U-2(3차)_설계변경조서(병풍)2003.9_설계변경(병풍)2003.9_단가산출서_단가산출서_2.무등묘리보고" xfId="751" xr:uid="{00000000-0005-0000-0000-000041030000}"/>
    <cellStyle name="_적격(화산) _거제U-2(3차)_교량실정보고" xfId="752" xr:uid="{00000000-0005-0000-0000-000042030000}"/>
    <cellStyle name="_적격(화산) _거제U-2(3차)_단가산출서" xfId="753" xr:uid="{00000000-0005-0000-0000-000043030000}"/>
    <cellStyle name="_적격(화산) _거제U-2(3차)_단가산출서_2.무등묘리보고" xfId="754" xr:uid="{00000000-0005-0000-0000-000044030000}"/>
    <cellStyle name="_적격(화산) _거제U-2(3차)_단가산출서_단가산출서" xfId="755" xr:uid="{00000000-0005-0000-0000-000045030000}"/>
    <cellStyle name="_적격(화산) _거제U-2(3차)_단가산출서_단가산출서_2.무등묘리보고" xfId="756" xr:uid="{00000000-0005-0000-0000-000046030000}"/>
    <cellStyle name="_적격(화산) _거제U-2(3차)_서후-평은(투찰)" xfId="757" xr:uid="{00000000-0005-0000-0000-000047030000}"/>
    <cellStyle name="_적격(화산) _거제U-2(3차)_서후-평은(투찰)_교량실정보고" xfId="758" xr:uid="{00000000-0005-0000-0000-000048030000}"/>
    <cellStyle name="_적격(화산) _거제U-2(3차)_서후-평은(투찰)_단가산출서" xfId="759" xr:uid="{00000000-0005-0000-0000-000049030000}"/>
    <cellStyle name="_적격(화산) _거제U-2(3차)_서후-평은(투찰)_단가산출서_2.무등묘리보고" xfId="760" xr:uid="{00000000-0005-0000-0000-00004A030000}"/>
    <cellStyle name="_적격(화산) _거제U-2(3차)_서후-평은(투찰)_단가산출서_단가산출서" xfId="761" xr:uid="{00000000-0005-0000-0000-00004B030000}"/>
    <cellStyle name="_적격(화산) _거제U-2(3차)_서후-평은(투찰)_단가산출서_단가산출서_2.무등묘리보고" xfId="762" xr:uid="{00000000-0005-0000-0000-00004C030000}"/>
    <cellStyle name="_적격(화산) _거제U-2(3차)_서후-평은(투찰)_설계변경조서(병풍)2003.9" xfId="763" xr:uid="{00000000-0005-0000-0000-00004D030000}"/>
    <cellStyle name="_적격(화산) _거제U-2(3차)_서후-평은(투찰)_설계변경조서(병풍)2003.9_교량실정보고" xfId="764" xr:uid="{00000000-0005-0000-0000-00004E030000}"/>
    <cellStyle name="_적격(화산) _거제U-2(3차)_서후-평은(투찰)_설계변경조서(병풍)2003.9_단가산출서" xfId="765" xr:uid="{00000000-0005-0000-0000-00004F030000}"/>
    <cellStyle name="_적격(화산) _거제U-2(3차)_서후-평은(투찰)_설계변경조서(병풍)2003.9_단가산출서_2.무등묘리보고" xfId="766" xr:uid="{00000000-0005-0000-0000-000050030000}"/>
    <cellStyle name="_적격(화산) _거제U-2(3차)_서후-평은(투찰)_설계변경조서(병풍)2003.9_단가산출서_단가산출서" xfId="767" xr:uid="{00000000-0005-0000-0000-000051030000}"/>
    <cellStyle name="_적격(화산) _거제U-2(3차)_서후-평은(투찰)_설계변경조서(병풍)2003.9_단가산출서_단가산출서_2.무등묘리보고" xfId="768" xr:uid="{00000000-0005-0000-0000-000052030000}"/>
    <cellStyle name="_적격(화산) _거제U-2(3차)_서후-평은(투찰)_설계변경조서(병풍)2003.9_설계변경(병풍)2003.9" xfId="769" xr:uid="{00000000-0005-0000-0000-000053030000}"/>
    <cellStyle name="_적격(화산) _거제U-2(3차)_서후-평은(투찰)_설계변경조서(병풍)2003.9_설계변경(병풍)2003.9_교량실정보고" xfId="770" xr:uid="{00000000-0005-0000-0000-000054030000}"/>
    <cellStyle name="_적격(화산) _거제U-2(3차)_서후-평은(투찰)_설계변경조서(병풍)2003.9_설계변경(병풍)2003.9_단가산출서" xfId="771" xr:uid="{00000000-0005-0000-0000-000055030000}"/>
    <cellStyle name="_적격(화산) _거제U-2(3차)_서후-평은(투찰)_설계변경조서(병풍)2003.9_설계변경(병풍)2003.9_단가산출서_2.무등묘리보고" xfId="772" xr:uid="{00000000-0005-0000-0000-000056030000}"/>
    <cellStyle name="_적격(화산) _거제U-2(3차)_서후-평은(투찰)_설계변경조서(병풍)2003.9_설계변경(병풍)2003.9_단가산출서_단가산출서" xfId="773" xr:uid="{00000000-0005-0000-0000-000057030000}"/>
    <cellStyle name="_적격(화산) _거제U-2(3차)_서후-평은(투찰)_설계변경조서(병풍)2003.9_설계변경(병풍)2003.9_단가산출서_단가산출서_2.무등묘리보고" xfId="774" xr:uid="{00000000-0005-0000-0000-000058030000}"/>
    <cellStyle name="_적격(화산) _거제U-2(3차)_설계변경조서(병풍)2003.9" xfId="775" xr:uid="{00000000-0005-0000-0000-000059030000}"/>
    <cellStyle name="_적격(화산) _거제U-2(3차)_설계변경조서(병풍)2003.9_교량실정보고" xfId="776" xr:uid="{00000000-0005-0000-0000-00005A030000}"/>
    <cellStyle name="_적격(화산) _거제U-2(3차)_설계변경조서(병풍)2003.9_단가산출서" xfId="777" xr:uid="{00000000-0005-0000-0000-00005B030000}"/>
    <cellStyle name="_적격(화산) _거제U-2(3차)_설계변경조서(병풍)2003.9_단가산출서_2.무등묘리보고" xfId="778" xr:uid="{00000000-0005-0000-0000-00005C030000}"/>
    <cellStyle name="_적격(화산) _거제U-2(3차)_설계변경조서(병풍)2003.9_단가산출서_단가산출서" xfId="779" xr:uid="{00000000-0005-0000-0000-00005D030000}"/>
    <cellStyle name="_적격(화산) _거제U-2(3차)_설계변경조서(병풍)2003.9_단가산출서_단가산출서_2.무등묘리보고" xfId="780" xr:uid="{00000000-0005-0000-0000-00005E030000}"/>
    <cellStyle name="_적격(화산) _거제U-2(3차)_설계변경조서(병풍)2003.9_설계변경(병풍)2003.9" xfId="781" xr:uid="{00000000-0005-0000-0000-00005F030000}"/>
    <cellStyle name="_적격(화산) _거제U-2(3차)_설계변경조서(병풍)2003.9_설계변경(병풍)2003.9_교량실정보고" xfId="782" xr:uid="{00000000-0005-0000-0000-000060030000}"/>
    <cellStyle name="_적격(화산) _거제U-2(3차)_설계변경조서(병풍)2003.9_설계변경(병풍)2003.9_단가산출서" xfId="783" xr:uid="{00000000-0005-0000-0000-000061030000}"/>
    <cellStyle name="_적격(화산) _거제U-2(3차)_설계변경조서(병풍)2003.9_설계변경(병풍)2003.9_단가산출서_2.무등묘리보고" xfId="784" xr:uid="{00000000-0005-0000-0000-000062030000}"/>
    <cellStyle name="_적격(화산) _거제U-2(3차)_설계변경조서(병풍)2003.9_설계변경(병풍)2003.9_단가산출서_단가산출서" xfId="785" xr:uid="{00000000-0005-0000-0000-000063030000}"/>
    <cellStyle name="_적격(화산) _거제U-2(3차)_설계변경조서(병풍)2003.9_설계변경(병풍)2003.9_단가산출서_단가산출서_2.무등묘리보고" xfId="786" xr:uid="{00000000-0005-0000-0000-000064030000}"/>
    <cellStyle name="_적격(화산) _교량실정보고" xfId="787" xr:uid="{00000000-0005-0000-0000-000065030000}"/>
    <cellStyle name="_적격(화산) _단가산출서" xfId="788" xr:uid="{00000000-0005-0000-0000-000066030000}"/>
    <cellStyle name="_적격(화산) _단가산출서_2.무등묘리보고" xfId="789" xr:uid="{00000000-0005-0000-0000-000067030000}"/>
    <cellStyle name="_적격(화산) _단가산출서_단가산출서" xfId="790" xr:uid="{00000000-0005-0000-0000-000068030000}"/>
    <cellStyle name="_적격(화산) _단가산출서_단가산출서_2.무등묘리보고" xfId="791" xr:uid="{00000000-0005-0000-0000-000069030000}"/>
    <cellStyle name="_적격(화산) _서후-평은(투찰)" xfId="792" xr:uid="{00000000-0005-0000-0000-00006A030000}"/>
    <cellStyle name="_적격(화산) _서후-평은(투찰)_교량실정보고" xfId="793" xr:uid="{00000000-0005-0000-0000-00006B030000}"/>
    <cellStyle name="_적격(화산) _서후-평은(투찰)_단가산출서" xfId="794" xr:uid="{00000000-0005-0000-0000-00006C030000}"/>
    <cellStyle name="_적격(화산) _서후-평은(투찰)_단가산출서_2.무등묘리보고" xfId="795" xr:uid="{00000000-0005-0000-0000-00006D030000}"/>
    <cellStyle name="_적격(화산) _서후-평은(투찰)_단가산출서_단가산출서" xfId="796" xr:uid="{00000000-0005-0000-0000-00006E030000}"/>
    <cellStyle name="_적격(화산) _서후-평은(투찰)_단가산출서_단가산출서_2.무등묘리보고" xfId="797" xr:uid="{00000000-0005-0000-0000-00006F030000}"/>
    <cellStyle name="_적격(화산) _서후-평은(투찰)_설계변경조서(병풍)2003.9" xfId="798" xr:uid="{00000000-0005-0000-0000-000070030000}"/>
    <cellStyle name="_적격(화산) _서후-평은(투찰)_설계변경조서(병풍)2003.9_교량실정보고" xfId="799" xr:uid="{00000000-0005-0000-0000-000071030000}"/>
    <cellStyle name="_적격(화산) _서후-평은(투찰)_설계변경조서(병풍)2003.9_단가산출서" xfId="800" xr:uid="{00000000-0005-0000-0000-000072030000}"/>
    <cellStyle name="_적격(화산) _서후-평은(투찰)_설계변경조서(병풍)2003.9_단가산출서_2.무등묘리보고" xfId="801" xr:uid="{00000000-0005-0000-0000-000073030000}"/>
    <cellStyle name="_적격(화산) _서후-평은(투찰)_설계변경조서(병풍)2003.9_단가산출서_단가산출서" xfId="802" xr:uid="{00000000-0005-0000-0000-000074030000}"/>
    <cellStyle name="_적격(화산) _서후-평은(투찰)_설계변경조서(병풍)2003.9_단가산출서_단가산출서_2.무등묘리보고" xfId="803" xr:uid="{00000000-0005-0000-0000-000075030000}"/>
    <cellStyle name="_적격(화산) _서후-평은(투찰)_설계변경조서(병풍)2003.9_설계변경(병풍)2003.9" xfId="804" xr:uid="{00000000-0005-0000-0000-000076030000}"/>
    <cellStyle name="_적격(화산) _서후-평은(투찰)_설계변경조서(병풍)2003.9_설계변경(병풍)2003.9_교량실정보고" xfId="805" xr:uid="{00000000-0005-0000-0000-000077030000}"/>
    <cellStyle name="_적격(화산) _서후-평은(투찰)_설계변경조서(병풍)2003.9_설계변경(병풍)2003.9_단가산출서" xfId="806" xr:uid="{00000000-0005-0000-0000-000078030000}"/>
    <cellStyle name="_적격(화산) _서후-평은(투찰)_설계변경조서(병풍)2003.9_설계변경(병풍)2003.9_단가산출서_2.무등묘리보고" xfId="807" xr:uid="{00000000-0005-0000-0000-000079030000}"/>
    <cellStyle name="_적격(화산) _서후-평은(투찰)_설계변경조서(병풍)2003.9_설계변경(병풍)2003.9_단가산출서_단가산출서" xfId="808" xr:uid="{00000000-0005-0000-0000-00007A030000}"/>
    <cellStyle name="_적격(화산) _서후-평은(투찰)_설계변경조서(병풍)2003.9_설계변경(병풍)2003.9_단가산출서_단가산출서_2.무등묘리보고" xfId="809" xr:uid="{00000000-0005-0000-0000-00007B030000}"/>
    <cellStyle name="_적격(화산) _설계변경조서(병풍)2003.9" xfId="810" xr:uid="{00000000-0005-0000-0000-00007C030000}"/>
    <cellStyle name="_적격(화산) _설계변경조서(병풍)2003.9_교량실정보고" xfId="811" xr:uid="{00000000-0005-0000-0000-00007D030000}"/>
    <cellStyle name="_적격(화산) _설계변경조서(병풍)2003.9_단가산출서" xfId="812" xr:uid="{00000000-0005-0000-0000-00007E030000}"/>
    <cellStyle name="_적격(화산) _설계변경조서(병풍)2003.9_단가산출서_2.무등묘리보고" xfId="813" xr:uid="{00000000-0005-0000-0000-00007F030000}"/>
    <cellStyle name="_적격(화산) _설계변경조서(병풍)2003.9_단가산출서_단가산출서" xfId="814" xr:uid="{00000000-0005-0000-0000-000080030000}"/>
    <cellStyle name="_적격(화산) _설계변경조서(병풍)2003.9_단가산출서_단가산출서_2.무등묘리보고" xfId="815" xr:uid="{00000000-0005-0000-0000-000081030000}"/>
    <cellStyle name="_적격(화산) _설계변경조서(병풍)2003.9_설계변경(병풍)2003.9" xfId="816" xr:uid="{00000000-0005-0000-0000-000082030000}"/>
    <cellStyle name="_적격(화산) _설계변경조서(병풍)2003.9_설계변경(병풍)2003.9_교량실정보고" xfId="817" xr:uid="{00000000-0005-0000-0000-000083030000}"/>
    <cellStyle name="_적격(화산) _설계변경조서(병풍)2003.9_설계변경(병풍)2003.9_단가산출서" xfId="818" xr:uid="{00000000-0005-0000-0000-000084030000}"/>
    <cellStyle name="_적격(화산) _설계변경조서(병풍)2003.9_설계변경(병풍)2003.9_단가산출서_2.무등묘리보고" xfId="819" xr:uid="{00000000-0005-0000-0000-000085030000}"/>
    <cellStyle name="_적격(화산) _설계변경조서(병풍)2003.9_설계변경(병풍)2003.9_단가산출서_단가산출서" xfId="820" xr:uid="{00000000-0005-0000-0000-000086030000}"/>
    <cellStyle name="_적격(화산) _설계변경조서(병풍)2003.9_설계변경(병풍)2003.9_단가산출서_단가산출서_2.무등묘리보고" xfId="821" xr:uid="{00000000-0005-0000-0000-000087030000}"/>
    <cellStyle name="_적격(화산) _진월 공내역서" xfId="822" xr:uid="{00000000-0005-0000-0000-000088030000}"/>
    <cellStyle name="_적격(화산) _진월 공내역서_교량실정보고" xfId="823" xr:uid="{00000000-0005-0000-0000-000089030000}"/>
    <cellStyle name="_적격(화산) _진월 공내역서_단가산출서" xfId="824" xr:uid="{00000000-0005-0000-0000-00008A030000}"/>
    <cellStyle name="_적격(화산) _진월 공내역서_단가산출서_2.무등묘리보고" xfId="825" xr:uid="{00000000-0005-0000-0000-00008B030000}"/>
    <cellStyle name="_적격(화산) _진월 공내역서_단가산출서_단가산출서" xfId="826" xr:uid="{00000000-0005-0000-0000-00008C030000}"/>
    <cellStyle name="_적격(화산) _진월 공내역서_단가산출서_단가산출서_2.무등묘리보고" xfId="827" xr:uid="{00000000-0005-0000-0000-00008D030000}"/>
    <cellStyle name="_적격(화산) _진월 공내역서_서후-평은(투찰)" xfId="828" xr:uid="{00000000-0005-0000-0000-00008E030000}"/>
    <cellStyle name="_적격(화산) _진월 공내역서_서후-평은(투찰)_교량실정보고" xfId="829" xr:uid="{00000000-0005-0000-0000-00008F030000}"/>
    <cellStyle name="_적격(화산) _진월 공내역서_서후-평은(투찰)_단가산출서" xfId="830" xr:uid="{00000000-0005-0000-0000-000090030000}"/>
    <cellStyle name="_적격(화산) _진월 공내역서_서후-평은(투찰)_단가산출서_2.무등묘리보고" xfId="831" xr:uid="{00000000-0005-0000-0000-000091030000}"/>
    <cellStyle name="_적격(화산) _진월 공내역서_서후-평은(투찰)_단가산출서_단가산출서" xfId="832" xr:uid="{00000000-0005-0000-0000-000092030000}"/>
    <cellStyle name="_적격(화산) _진월 공내역서_서후-평은(투찰)_단가산출서_단가산출서_2.무등묘리보고" xfId="833" xr:uid="{00000000-0005-0000-0000-000093030000}"/>
    <cellStyle name="_적격(화산) _진월 공내역서_서후-평은(투찰)_설계변경조서(병풍)2003.9" xfId="834" xr:uid="{00000000-0005-0000-0000-000094030000}"/>
    <cellStyle name="_적격(화산) _진월 공내역서_서후-평은(투찰)_설계변경조서(병풍)2003.9_교량실정보고" xfId="835" xr:uid="{00000000-0005-0000-0000-000095030000}"/>
    <cellStyle name="_적격(화산) _진월 공내역서_서후-평은(투찰)_설계변경조서(병풍)2003.9_단가산출서" xfId="836" xr:uid="{00000000-0005-0000-0000-000096030000}"/>
    <cellStyle name="_적격(화산) _진월 공내역서_서후-평은(투찰)_설계변경조서(병풍)2003.9_단가산출서_2.무등묘리보고" xfId="837" xr:uid="{00000000-0005-0000-0000-000097030000}"/>
    <cellStyle name="_적격(화산) _진월 공내역서_서후-평은(투찰)_설계변경조서(병풍)2003.9_단가산출서_단가산출서" xfId="838" xr:uid="{00000000-0005-0000-0000-000098030000}"/>
    <cellStyle name="_적격(화산) _진월 공내역서_서후-평은(투찰)_설계변경조서(병풍)2003.9_단가산출서_단가산출서_2.무등묘리보고" xfId="839" xr:uid="{00000000-0005-0000-0000-000099030000}"/>
    <cellStyle name="_적격(화산) _진월 공내역서_서후-평은(투찰)_설계변경조서(병풍)2003.9_설계변경(병풍)2003.9" xfId="840" xr:uid="{00000000-0005-0000-0000-00009A030000}"/>
    <cellStyle name="_적격(화산) _진월 공내역서_서후-평은(투찰)_설계변경조서(병풍)2003.9_설계변경(병풍)2003.9_교량실정보고" xfId="841" xr:uid="{00000000-0005-0000-0000-00009B030000}"/>
    <cellStyle name="_적격(화산) _진월 공내역서_서후-평은(투찰)_설계변경조서(병풍)2003.9_설계변경(병풍)2003.9_단가산출서" xfId="842" xr:uid="{00000000-0005-0000-0000-00009C030000}"/>
    <cellStyle name="_적격(화산) _진월 공내역서_서후-평은(투찰)_설계변경조서(병풍)2003.9_설계변경(병풍)2003.9_단가산출서_2.무등묘리보고" xfId="843" xr:uid="{00000000-0005-0000-0000-00009D030000}"/>
    <cellStyle name="_적격(화산) _진월 공내역서_서후-평은(투찰)_설계변경조서(병풍)2003.9_설계변경(병풍)2003.9_단가산출서_단가산출서" xfId="844" xr:uid="{00000000-0005-0000-0000-00009E030000}"/>
    <cellStyle name="_적격(화산) _진월 공내역서_서후-평은(투찰)_설계변경조서(병풍)2003.9_설계변경(병풍)2003.9_단가산출서_단가산출서_2.무등묘리보고" xfId="845" xr:uid="{00000000-0005-0000-0000-00009F030000}"/>
    <cellStyle name="_적격(화산) _진월 공내역서_설계변경조서(병풍)2003.9" xfId="846" xr:uid="{00000000-0005-0000-0000-0000A0030000}"/>
    <cellStyle name="_적격(화산) _진월 공내역서_설계변경조서(병풍)2003.9_교량실정보고" xfId="847" xr:uid="{00000000-0005-0000-0000-0000A1030000}"/>
    <cellStyle name="_적격(화산) _진월 공내역서_설계변경조서(병풍)2003.9_단가산출서" xfId="848" xr:uid="{00000000-0005-0000-0000-0000A2030000}"/>
    <cellStyle name="_적격(화산) _진월 공내역서_설계변경조서(병풍)2003.9_단가산출서_2.무등묘리보고" xfId="849" xr:uid="{00000000-0005-0000-0000-0000A3030000}"/>
    <cellStyle name="_적격(화산) _진월 공내역서_설계변경조서(병풍)2003.9_단가산출서_단가산출서" xfId="850" xr:uid="{00000000-0005-0000-0000-0000A4030000}"/>
    <cellStyle name="_적격(화산) _진월 공내역서_설계변경조서(병풍)2003.9_단가산출서_단가산출서_2.무등묘리보고" xfId="851" xr:uid="{00000000-0005-0000-0000-0000A5030000}"/>
    <cellStyle name="_적격(화산) _진월 공내역서_설계변경조서(병풍)2003.9_설계변경(병풍)2003.9" xfId="852" xr:uid="{00000000-0005-0000-0000-0000A6030000}"/>
    <cellStyle name="_적격(화산) _진월 공내역서_설계변경조서(병풍)2003.9_설계변경(병풍)2003.9_교량실정보고" xfId="853" xr:uid="{00000000-0005-0000-0000-0000A7030000}"/>
    <cellStyle name="_적격(화산) _진월 공내역서_설계변경조서(병풍)2003.9_설계변경(병풍)2003.9_단가산출서" xfId="854" xr:uid="{00000000-0005-0000-0000-0000A8030000}"/>
    <cellStyle name="_적격(화산) _진월 공내역서_설계변경조서(병풍)2003.9_설계변경(병풍)2003.9_단가산출서_2.무등묘리보고" xfId="855" xr:uid="{00000000-0005-0000-0000-0000A9030000}"/>
    <cellStyle name="_적격(화산) _진월 공내역서_설계변경조서(병풍)2003.9_설계변경(병풍)2003.9_단가산출서_단가산출서" xfId="856" xr:uid="{00000000-0005-0000-0000-0000AA030000}"/>
    <cellStyle name="_적격(화산) _진월 공내역서_설계변경조서(병풍)2003.9_설계변경(병풍)2003.9_단가산출서_단가산출서_2.무등묘리보고" xfId="857" xr:uid="{00000000-0005-0000-0000-0000AB030000}"/>
    <cellStyle name="_적격(화산) _홍보지구2004내역서" xfId="1466" xr:uid="{00000000-0005-0000-0000-0000AC030000}"/>
    <cellStyle name="_적격(화산) _홍보지구2004내역서(기성)" xfId="1467" xr:uid="{00000000-0005-0000-0000-0000AD030000}"/>
    <cellStyle name="_적격(화산) _홍보지구계약내역서(총괄)" xfId="1468" xr:uid="{00000000-0005-0000-0000-0000AE030000}"/>
    <cellStyle name="_적격(화산) _홍보지구오천공구하자공종분할내역" xfId="1469" xr:uid="{00000000-0005-0000-0000-0000AF030000}"/>
    <cellStyle name="_적용대가 확정수량_강변로" xfId="858" xr:uid="{00000000-0005-0000-0000-0000B0030000}"/>
    <cellStyle name="_전기방식_담암제1수문외1개소자동화전기공사내역서" xfId="859" xr:uid="{00000000-0005-0000-0000-0000B1030000}"/>
    <cellStyle name="_전기방식_담암제2수문외1개소자동화전기공사내역서" xfId="860" xr:uid="{00000000-0005-0000-0000-0000B2030000}"/>
    <cellStyle name="_전기방식_비교내역서" xfId="861" xr:uid="{00000000-0005-0000-0000-0000B3030000}"/>
    <cellStyle name="_전기방식_장산제1배수문외19개소1" xfId="862" xr:uid="{00000000-0005-0000-0000-0000B4030000}"/>
    <cellStyle name="_정선소수력 수해복구-은행" xfId="863" xr:uid="{00000000-0005-0000-0000-0000B5030000}"/>
    <cellStyle name="_지정과제1분기실적(확정990408)" xfId="864" xr:uid="{00000000-0005-0000-0000-0000B6030000}"/>
    <cellStyle name="_지정과제1분기실적(확정990408)_1" xfId="865" xr:uid="{00000000-0005-0000-0000-0000B7030000}"/>
    <cellStyle name="_지정과제2차심의list" xfId="876" xr:uid="{00000000-0005-0000-0000-0000B8030000}"/>
    <cellStyle name="_지정과제2차심의list_1" xfId="877" xr:uid="{00000000-0005-0000-0000-0000B9030000}"/>
    <cellStyle name="_지정과제2차심의list_2" xfId="878" xr:uid="{00000000-0005-0000-0000-0000BA030000}"/>
    <cellStyle name="_지정과제2차심의결과" xfId="866" xr:uid="{00000000-0005-0000-0000-0000BB030000}"/>
    <cellStyle name="_지정과제2차심의결과(금액조정후최종)" xfId="867" xr:uid="{00000000-0005-0000-0000-0000BC030000}"/>
    <cellStyle name="_지정과제2차심의결과(금액조정후최종)_1" xfId="868" xr:uid="{00000000-0005-0000-0000-0000BD030000}"/>
    <cellStyle name="_지정과제2차심의결과(금액조정후최종)_1_경영개선실적보고(전주공장)" xfId="869" xr:uid="{00000000-0005-0000-0000-0000BE030000}"/>
    <cellStyle name="_지정과제2차심의결과(금액조정후최종)_1_별첨1_2" xfId="870" xr:uid="{00000000-0005-0000-0000-0000BF030000}"/>
    <cellStyle name="_지정과제2차심의결과(금액조정후최종)_1_제안과제집계표(공장전체)" xfId="871" xr:uid="{00000000-0005-0000-0000-0000C0030000}"/>
    <cellStyle name="_지정과제2차심의결과(금액조정후최종)_경영개선실적보고(전주공장)" xfId="872" xr:uid="{00000000-0005-0000-0000-0000C1030000}"/>
    <cellStyle name="_지정과제2차심의결과(금액조정후최종)_별첨1_2" xfId="873" xr:uid="{00000000-0005-0000-0000-0000C2030000}"/>
    <cellStyle name="_지정과제2차심의결과(금액조정후최종)_제안과제집계표(공장전체)" xfId="874" xr:uid="{00000000-0005-0000-0000-0000C3030000}"/>
    <cellStyle name="_지정과제2차심의결과_1" xfId="875" xr:uid="{00000000-0005-0000-0000-0000C4030000}"/>
    <cellStyle name="_진월 공내역서" xfId="879" xr:uid="{00000000-0005-0000-0000-0000C5030000}"/>
    <cellStyle name="_진월 공내역서_교량실정보고" xfId="880" xr:uid="{00000000-0005-0000-0000-0000C6030000}"/>
    <cellStyle name="_진월 공내역서_단가산출서" xfId="881" xr:uid="{00000000-0005-0000-0000-0000C7030000}"/>
    <cellStyle name="_진월 공내역서_단가산출서_2.무등묘리보고" xfId="882" xr:uid="{00000000-0005-0000-0000-0000C8030000}"/>
    <cellStyle name="_진월 공내역서_단가산출서_단가산출서" xfId="883" xr:uid="{00000000-0005-0000-0000-0000C9030000}"/>
    <cellStyle name="_진월 공내역서_단가산출서_단가산출서_2.무등묘리보고" xfId="884" xr:uid="{00000000-0005-0000-0000-0000CA030000}"/>
    <cellStyle name="_진월 공내역서_서후-평은(투찰)" xfId="885" xr:uid="{00000000-0005-0000-0000-0000CB030000}"/>
    <cellStyle name="_진월 공내역서_서후-평은(투찰)_교량실정보고" xfId="886" xr:uid="{00000000-0005-0000-0000-0000CC030000}"/>
    <cellStyle name="_진월 공내역서_서후-평은(투찰)_단가산출서" xfId="887" xr:uid="{00000000-0005-0000-0000-0000CD030000}"/>
    <cellStyle name="_진월 공내역서_서후-평은(투찰)_단가산출서_2.무등묘리보고" xfId="888" xr:uid="{00000000-0005-0000-0000-0000CE030000}"/>
    <cellStyle name="_진월 공내역서_서후-평은(투찰)_단가산출서_단가산출서" xfId="889" xr:uid="{00000000-0005-0000-0000-0000CF030000}"/>
    <cellStyle name="_진월 공내역서_서후-평은(투찰)_단가산출서_단가산출서_2.무등묘리보고" xfId="890" xr:uid="{00000000-0005-0000-0000-0000D0030000}"/>
    <cellStyle name="_진월 공내역서_서후-평은(투찰)_설계변경조서(병풍)2003.9" xfId="891" xr:uid="{00000000-0005-0000-0000-0000D1030000}"/>
    <cellStyle name="_진월 공내역서_서후-평은(투찰)_설계변경조서(병풍)2003.9_교량실정보고" xfId="892" xr:uid="{00000000-0005-0000-0000-0000D2030000}"/>
    <cellStyle name="_진월 공내역서_서후-평은(투찰)_설계변경조서(병풍)2003.9_단가산출서" xfId="893" xr:uid="{00000000-0005-0000-0000-0000D3030000}"/>
    <cellStyle name="_진월 공내역서_서후-평은(투찰)_설계변경조서(병풍)2003.9_단가산출서_2.무등묘리보고" xfId="894" xr:uid="{00000000-0005-0000-0000-0000D4030000}"/>
    <cellStyle name="_진월 공내역서_서후-평은(투찰)_설계변경조서(병풍)2003.9_단가산출서_단가산출서" xfId="895" xr:uid="{00000000-0005-0000-0000-0000D5030000}"/>
    <cellStyle name="_진월 공내역서_서후-평은(투찰)_설계변경조서(병풍)2003.9_단가산출서_단가산출서_2.무등묘리보고" xfId="896" xr:uid="{00000000-0005-0000-0000-0000D6030000}"/>
    <cellStyle name="_진월 공내역서_서후-평은(투찰)_설계변경조서(병풍)2003.9_설계변경(병풍)2003.9" xfId="897" xr:uid="{00000000-0005-0000-0000-0000D7030000}"/>
    <cellStyle name="_진월 공내역서_서후-평은(투찰)_설계변경조서(병풍)2003.9_설계변경(병풍)2003.9_교량실정보고" xfId="898" xr:uid="{00000000-0005-0000-0000-0000D8030000}"/>
    <cellStyle name="_진월 공내역서_서후-평은(투찰)_설계변경조서(병풍)2003.9_설계변경(병풍)2003.9_단가산출서" xfId="899" xr:uid="{00000000-0005-0000-0000-0000D9030000}"/>
    <cellStyle name="_진월 공내역서_서후-평은(투찰)_설계변경조서(병풍)2003.9_설계변경(병풍)2003.9_단가산출서_2.무등묘리보고" xfId="900" xr:uid="{00000000-0005-0000-0000-0000DA030000}"/>
    <cellStyle name="_진월 공내역서_서후-평은(투찰)_설계변경조서(병풍)2003.9_설계변경(병풍)2003.9_단가산출서_단가산출서" xfId="901" xr:uid="{00000000-0005-0000-0000-0000DB030000}"/>
    <cellStyle name="_진월 공내역서_서후-평은(투찰)_설계변경조서(병풍)2003.9_설계변경(병풍)2003.9_단가산출서_단가산출서_2.무등묘리보고" xfId="902" xr:uid="{00000000-0005-0000-0000-0000DC030000}"/>
    <cellStyle name="_진월 공내역서_설계변경조서(병풍)2003.9" xfId="903" xr:uid="{00000000-0005-0000-0000-0000DD030000}"/>
    <cellStyle name="_진월 공내역서_설계변경조서(병풍)2003.9_교량실정보고" xfId="904" xr:uid="{00000000-0005-0000-0000-0000DE030000}"/>
    <cellStyle name="_진월 공내역서_설계변경조서(병풍)2003.9_단가산출서" xfId="905" xr:uid="{00000000-0005-0000-0000-0000DF030000}"/>
    <cellStyle name="_진월 공내역서_설계변경조서(병풍)2003.9_단가산출서_2.무등묘리보고" xfId="906" xr:uid="{00000000-0005-0000-0000-0000E0030000}"/>
    <cellStyle name="_진월 공내역서_설계변경조서(병풍)2003.9_단가산출서_단가산출서" xfId="907" xr:uid="{00000000-0005-0000-0000-0000E1030000}"/>
    <cellStyle name="_진월 공내역서_설계변경조서(병풍)2003.9_단가산출서_단가산출서_2.무등묘리보고" xfId="908" xr:uid="{00000000-0005-0000-0000-0000E2030000}"/>
    <cellStyle name="_진월 공내역서_설계변경조서(병풍)2003.9_설계변경(병풍)2003.9" xfId="909" xr:uid="{00000000-0005-0000-0000-0000E3030000}"/>
    <cellStyle name="_진월 공내역서_설계변경조서(병풍)2003.9_설계변경(병풍)2003.9_교량실정보고" xfId="910" xr:uid="{00000000-0005-0000-0000-0000E4030000}"/>
    <cellStyle name="_진월 공내역서_설계변경조서(병풍)2003.9_설계변경(병풍)2003.9_단가산출서" xfId="911" xr:uid="{00000000-0005-0000-0000-0000E5030000}"/>
    <cellStyle name="_진월 공내역서_설계변경조서(병풍)2003.9_설계변경(병풍)2003.9_단가산출서_2.무등묘리보고" xfId="912" xr:uid="{00000000-0005-0000-0000-0000E6030000}"/>
    <cellStyle name="_진월 공내역서_설계변경조서(병풍)2003.9_설계변경(병풍)2003.9_단가산출서_단가산출서" xfId="913" xr:uid="{00000000-0005-0000-0000-0000E7030000}"/>
    <cellStyle name="_진월 공내역서_설계변경조서(병풍)2003.9_설계변경(병풍)2003.9_단가산출서_단가산출서_2.무등묘리보고" xfId="914" xr:uid="{00000000-0005-0000-0000-0000E8030000}"/>
    <cellStyle name="_집중관리(981231)" xfId="915" xr:uid="{00000000-0005-0000-0000-0000E9030000}"/>
    <cellStyle name="_집중관리(981231)_1" xfId="916" xr:uid="{00000000-0005-0000-0000-0000EA030000}"/>
    <cellStyle name="_집중관리(지정과제및 양식)" xfId="917" xr:uid="{00000000-0005-0000-0000-0000EB030000}"/>
    <cellStyle name="_집중관리(지정과제및 양식)_1" xfId="918" xr:uid="{00000000-0005-0000-0000-0000EC030000}"/>
    <cellStyle name="_집행갑지 " xfId="1470" xr:uid="{00000000-0005-0000-0000-0000ED030000}"/>
    <cellStyle name="_집행갑지  2" xfId="1471" xr:uid="{00000000-0005-0000-0000-0000EE030000}"/>
    <cellStyle name="_집행갑지  3" xfId="1472" xr:uid="{00000000-0005-0000-0000-0000EF030000}"/>
    <cellStyle name="_집행갑지 _홍보지구2004내역서" xfId="1473" xr:uid="{00000000-0005-0000-0000-0000F0030000}"/>
    <cellStyle name="_집행갑지 _홍보지구2004내역서(기성)" xfId="1474" xr:uid="{00000000-0005-0000-0000-0000F1030000}"/>
    <cellStyle name="_집행갑지 _홍보지구계약내역서(총괄)" xfId="1475" xr:uid="{00000000-0005-0000-0000-0000F2030000}"/>
    <cellStyle name="_집행갑지 _홍보지구오천공구하자공종분할내역" xfId="1476" xr:uid="{00000000-0005-0000-0000-0000F3030000}"/>
    <cellStyle name="_참조" xfId="919" xr:uid="{00000000-0005-0000-0000-0000F4030000}"/>
    <cellStyle name="_칠보산자연휴양림신축공사(전기)" xfId="920" xr:uid="{00000000-0005-0000-0000-0000F5030000}"/>
    <cellStyle name="_토 공(한밭~새터)" xfId="1477" xr:uid="{00000000-0005-0000-0000-0000F6030000}"/>
    <cellStyle name="_토출구조물(06보완)" xfId="1478" xr:uid="{00000000-0005-0000-0000-0000F7030000}"/>
    <cellStyle name="_하빈기계5차변경(09.12)" xfId="921" xr:uid="{00000000-0005-0000-0000-0000F8030000}"/>
    <cellStyle name="_항만해운청전기산출근거" xfId="922" xr:uid="{00000000-0005-0000-0000-0000F9030000}"/>
    <cellStyle name="_항만해운청통신산출근거" xfId="923" xr:uid="{00000000-0005-0000-0000-0000FA030000}"/>
    <cellStyle name="_홍보지구2004내역서" xfId="1479" xr:uid="{00000000-0005-0000-0000-0000FB030000}"/>
    <cellStyle name="_홍보지구2004내역서(기성)" xfId="1480" xr:uid="{00000000-0005-0000-0000-0000FC030000}"/>
    <cellStyle name="_홍보지구계약내역서(총괄)" xfId="1481" xr:uid="{00000000-0005-0000-0000-0000FD030000}"/>
    <cellStyle name="_홍보지구오천공구하자공종분할내역" xfId="1482" xr:uid="{00000000-0005-0000-0000-0000FE030000}"/>
    <cellStyle name="_화원제위치도" xfId="924" xr:uid="{00000000-0005-0000-0000-0000FF030000}"/>
    <cellStyle name="´þ·¯" xfId="925" xr:uid="{00000000-0005-0000-0000-000000040000}"/>
    <cellStyle name="’E‰Y [0.00]_laroux" xfId="926" xr:uid="{00000000-0005-0000-0000-000001040000}"/>
    <cellStyle name="’E‰Y_laroux" xfId="927" xr:uid="{00000000-0005-0000-0000-000002040000}"/>
    <cellStyle name="¤@?e_TEST-1 " xfId="928" xr:uid="{00000000-0005-0000-0000-000003040000}"/>
    <cellStyle name="+,-,0" xfId="1483" xr:uid="{00000000-0005-0000-0000-000004040000}"/>
    <cellStyle name="△ []" xfId="1484" xr:uid="{00000000-0005-0000-0000-000005040000}"/>
    <cellStyle name="△ [0]" xfId="1485" xr:uid="{00000000-0005-0000-0000-000006040000}"/>
    <cellStyle name="°íá¤¼ò¼ýá¡" xfId="929" xr:uid="{00000000-0005-0000-0000-000007040000}"/>
    <cellStyle name="°íá¤ãâ·â1" xfId="930" xr:uid="{00000000-0005-0000-0000-000008040000}"/>
    <cellStyle name="°íá¤ãâ·â2" xfId="931" xr:uid="{00000000-0005-0000-0000-000009040000}"/>
    <cellStyle name="0.0" xfId="932" xr:uid="{00000000-0005-0000-0000-00000A040000}"/>
    <cellStyle name="0.00" xfId="933" xr:uid="{00000000-0005-0000-0000-00000B040000}"/>
    <cellStyle name="1" xfId="934" xr:uid="{00000000-0005-0000-0000-00000C040000}"/>
    <cellStyle name="14분기입력부분" xfId="935" xr:uid="{00000000-0005-0000-0000-00000D040000}"/>
    <cellStyle name="19990216" xfId="936" xr:uid="{00000000-0005-0000-0000-00000E040000}"/>
    <cellStyle name="¹eº" xfId="937" xr:uid="{00000000-0005-0000-0000-00000F040000}"/>
    <cellStyle name="¹éº" xfId="938" xr:uid="{00000000-0005-0000-0000-000010040000}"/>
    <cellStyle name="¹eº 10" xfId="1486" xr:uid="{00000000-0005-0000-0000-000011040000}"/>
    <cellStyle name="¹éº 10" xfId="1487" xr:uid="{00000000-0005-0000-0000-000012040000}"/>
    <cellStyle name="¹eº 11" xfId="1488" xr:uid="{00000000-0005-0000-0000-000013040000}"/>
    <cellStyle name="¹éº 11" xfId="1489" xr:uid="{00000000-0005-0000-0000-000014040000}"/>
    <cellStyle name="¹eº 12" xfId="1490" xr:uid="{00000000-0005-0000-0000-000015040000}"/>
    <cellStyle name="¹éº 12" xfId="1491" xr:uid="{00000000-0005-0000-0000-000016040000}"/>
    <cellStyle name="¹eº 13" xfId="1492" xr:uid="{00000000-0005-0000-0000-000017040000}"/>
    <cellStyle name="¹éº 13" xfId="1493" xr:uid="{00000000-0005-0000-0000-000018040000}"/>
    <cellStyle name="¹eº 14" xfId="1494" xr:uid="{00000000-0005-0000-0000-000019040000}"/>
    <cellStyle name="¹éº 14" xfId="1495" xr:uid="{00000000-0005-0000-0000-00001A040000}"/>
    <cellStyle name="¹eº 15" xfId="1496" xr:uid="{00000000-0005-0000-0000-00001B040000}"/>
    <cellStyle name="¹éº 15" xfId="1497" xr:uid="{00000000-0005-0000-0000-00001C040000}"/>
    <cellStyle name="¹eº 16" xfId="1498" xr:uid="{00000000-0005-0000-0000-00001D040000}"/>
    <cellStyle name="¹éº 16" xfId="1499" xr:uid="{00000000-0005-0000-0000-00001E040000}"/>
    <cellStyle name="¹eº 17" xfId="1500" xr:uid="{00000000-0005-0000-0000-00001F040000}"/>
    <cellStyle name="¹éº 17" xfId="1501" xr:uid="{00000000-0005-0000-0000-000020040000}"/>
    <cellStyle name="¹eº 18" xfId="1502" xr:uid="{00000000-0005-0000-0000-000021040000}"/>
    <cellStyle name="¹éº 18" xfId="1503" xr:uid="{00000000-0005-0000-0000-000022040000}"/>
    <cellStyle name="¹eº 19" xfId="1504" xr:uid="{00000000-0005-0000-0000-000023040000}"/>
    <cellStyle name="¹éº 19" xfId="1505" xr:uid="{00000000-0005-0000-0000-000024040000}"/>
    <cellStyle name="¹eº 2" xfId="1506" xr:uid="{00000000-0005-0000-0000-000025040000}"/>
    <cellStyle name="¹éº 2" xfId="1507" xr:uid="{00000000-0005-0000-0000-000026040000}"/>
    <cellStyle name="¹eº 20" xfId="1508" xr:uid="{00000000-0005-0000-0000-000027040000}"/>
    <cellStyle name="¹éº 20" xfId="1509" xr:uid="{00000000-0005-0000-0000-000028040000}"/>
    <cellStyle name="¹eº 21" xfId="1510" xr:uid="{00000000-0005-0000-0000-000029040000}"/>
    <cellStyle name="¹éº 21" xfId="1511" xr:uid="{00000000-0005-0000-0000-00002A040000}"/>
    <cellStyle name="¹eº 22" xfId="1512" xr:uid="{00000000-0005-0000-0000-00002B040000}"/>
    <cellStyle name="¹éº 22" xfId="1513" xr:uid="{00000000-0005-0000-0000-00002C040000}"/>
    <cellStyle name="¹eº 23" xfId="1514" xr:uid="{00000000-0005-0000-0000-00002D040000}"/>
    <cellStyle name="¹éº 23" xfId="1515" xr:uid="{00000000-0005-0000-0000-00002E040000}"/>
    <cellStyle name="¹eº 24" xfId="1516" xr:uid="{00000000-0005-0000-0000-00002F040000}"/>
    <cellStyle name="¹éº 24" xfId="1517" xr:uid="{00000000-0005-0000-0000-000030040000}"/>
    <cellStyle name="¹eº 25" xfId="1518" xr:uid="{00000000-0005-0000-0000-000031040000}"/>
    <cellStyle name="¹éº 25" xfId="1519" xr:uid="{00000000-0005-0000-0000-000032040000}"/>
    <cellStyle name="¹eº 26" xfId="1520" xr:uid="{00000000-0005-0000-0000-000033040000}"/>
    <cellStyle name="¹éº 26" xfId="1521" xr:uid="{00000000-0005-0000-0000-000034040000}"/>
    <cellStyle name="¹eº 27" xfId="1522" xr:uid="{00000000-0005-0000-0000-000035040000}"/>
    <cellStyle name="¹éº 27" xfId="1523" xr:uid="{00000000-0005-0000-0000-000036040000}"/>
    <cellStyle name="¹eº 28" xfId="1524" xr:uid="{00000000-0005-0000-0000-000037040000}"/>
    <cellStyle name="¹éº 28" xfId="1525" xr:uid="{00000000-0005-0000-0000-000038040000}"/>
    <cellStyle name="¹eº 29" xfId="1526" xr:uid="{00000000-0005-0000-0000-000039040000}"/>
    <cellStyle name="¹éº 29" xfId="1527" xr:uid="{00000000-0005-0000-0000-00003A040000}"/>
    <cellStyle name="¹eº 3" xfId="1528" xr:uid="{00000000-0005-0000-0000-00003B040000}"/>
    <cellStyle name="¹éº 3" xfId="1529" xr:uid="{00000000-0005-0000-0000-00003C040000}"/>
    <cellStyle name="¹eº 30" xfId="1530" xr:uid="{00000000-0005-0000-0000-00003D040000}"/>
    <cellStyle name="¹éº 30" xfId="1531" xr:uid="{00000000-0005-0000-0000-00003E040000}"/>
    <cellStyle name="¹eº 31" xfId="1532" xr:uid="{00000000-0005-0000-0000-00003F040000}"/>
    <cellStyle name="¹éº 31" xfId="1533" xr:uid="{00000000-0005-0000-0000-000040040000}"/>
    <cellStyle name="¹eº 32" xfId="1534" xr:uid="{00000000-0005-0000-0000-000041040000}"/>
    <cellStyle name="¹éº 32" xfId="1535" xr:uid="{00000000-0005-0000-0000-000042040000}"/>
    <cellStyle name="¹eº 4" xfId="1536" xr:uid="{00000000-0005-0000-0000-000043040000}"/>
    <cellStyle name="¹éº 4" xfId="1537" xr:uid="{00000000-0005-0000-0000-000044040000}"/>
    <cellStyle name="¹eº 5" xfId="1538" xr:uid="{00000000-0005-0000-0000-000045040000}"/>
    <cellStyle name="¹éº 5" xfId="1539" xr:uid="{00000000-0005-0000-0000-000046040000}"/>
    <cellStyle name="¹eº 6" xfId="1540" xr:uid="{00000000-0005-0000-0000-000047040000}"/>
    <cellStyle name="¹éº 6" xfId="1541" xr:uid="{00000000-0005-0000-0000-000048040000}"/>
    <cellStyle name="¹eº 7" xfId="1542" xr:uid="{00000000-0005-0000-0000-000049040000}"/>
    <cellStyle name="¹éº 7" xfId="1543" xr:uid="{00000000-0005-0000-0000-00004A040000}"/>
    <cellStyle name="¹eº 8" xfId="1544" xr:uid="{00000000-0005-0000-0000-00004B040000}"/>
    <cellStyle name="¹éº 8" xfId="1545" xr:uid="{00000000-0005-0000-0000-00004C040000}"/>
    <cellStyle name="¹eº 9" xfId="1546" xr:uid="{00000000-0005-0000-0000-00004D040000}"/>
    <cellStyle name="¹éº 9" xfId="1547" xr:uid="{00000000-0005-0000-0000-00004E040000}"/>
    <cellStyle name="¹eº_3.공사비총괄" xfId="939" xr:uid="{00000000-0005-0000-0000-00004F040000}"/>
    <cellStyle name="¹éº_가산양수장 설치공사 기계내역서(10년)" xfId="1548" xr:uid="{00000000-0005-0000-0000-000050040000}"/>
    <cellStyle name="¹eº_가산양수장 설치공사 기계내역서(10년)_토목재료산출서" xfId="1549" xr:uid="{00000000-0005-0000-0000-000051040000}"/>
    <cellStyle name="¹éº_가산양수장 설치공사 기계내역서(10년)_토목재료산출서" xfId="1550" xr:uid="{00000000-0005-0000-0000-000052040000}"/>
    <cellStyle name="¹eº_가산양수장 설치공사 기계내역서(10년)_토목재료산출서 10" xfId="1551" xr:uid="{00000000-0005-0000-0000-000053040000}"/>
    <cellStyle name="¹éº_가산양수장 설치공사 기계내역서(10년)_토목재료산출서 10" xfId="1552" xr:uid="{00000000-0005-0000-0000-000054040000}"/>
    <cellStyle name="¹eº_가산양수장 설치공사 기계내역서(10년)_토목재료산출서 11" xfId="1553" xr:uid="{00000000-0005-0000-0000-000055040000}"/>
    <cellStyle name="¹éº_가산양수장 설치공사 기계내역서(10년)_토목재료산출서 11" xfId="1554" xr:uid="{00000000-0005-0000-0000-000056040000}"/>
    <cellStyle name="¹eº_가산양수장 설치공사 기계내역서(10년)_토목재료산출서 12" xfId="1555" xr:uid="{00000000-0005-0000-0000-000057040000}"/>
    <cellStyle name="¹éº_가산양수장 설치공사 기계내역서(10년)_토목재료산출서 12" xfId="1556" xr:uid="{00000000-0005-0000-0000-000058040000}"/>
    <cellStyle name="¹eº_가산양수장 설치공사 기계내역서(10년)_토목재료산출서 13" xfId="1557" xr:uid="{00000000-0005-0000-0000-000059040000}"/>
    <cellStyle name="¹éº_가산양수장 설치공사 기계내역서(10년)_토목재료산출서 13" xfId="1558" xr:uid="{00000000-0005-0000-0000-00005A040000}"/>
    <cellStyle name="¹eº_가산양수장 설치공사 기계내역서(10년)_토목재료산출서 14" xfId="1559" xr:uid="{00000000-0005-0000-0000-00005B040000}"/>
    <cellStyle name="¹éº_가산양수장 설치공사 기계내역서(10년)_토목재료산출서 14" xfId="1560" xr:uid="{00000000-0005-0000-0000-00005C040000}"/>
    <cellStyle name="¹eº_가산양수장 설치공사 기계내역서(10년)_토목재료산출서 15" xfId="1561" xr:uid="{00000000-0005-0000-0000-00005D040000}"/>
    <cellStyle name="¹éº_가산양수장 설치공사 기계내역서(10년)_토목재료산출서 15" xfId="1562" xr:uid="{00000000-0005-0000-0000-00005E040000}"/>
    <cellStyle name="¹eº_가산양수장 설치공사 기계내역서(10년)_토목재료산출서 16" xfId="1563" xr:uid="{00000000-0005-0000-0000-00005F040000}"/>
    <cellStyle name="¹éº_가산양수장 설치공사 기계내역서(10년)_토목재료산출서 16" xfId="1564" xr:uid="{00000000-0005-0000-0000-000060040000}"/>
    <cellStyle name="¹eº_가산양수장 설치공사 기계내역서(10년)_토목재료산출서 17" xfId="1565" xr:uid="{00000000-0005-0000-0000-000061040000}"/>
    <cellStyle name="¹éº_가산양수장 설치공사 기계내역서(10년)_토목재료산출서 17" xfId="1566" xr:uid="{00000000-0005-0000-0000-000062040000}"/>
    <cellStyle name="¹eº_가산양수장 설치공사 기계내역서(10년)_토목재료산출서 18" xfId="1567" xr:uid="{00000000-0005-0000-0000-000063040000}"/>
    <cellStyle name="¹éº_가산양수장 설치공사 기계내역서(10년)_토목재료산출서 18" xfId="1568" xr:uid="{00000000-0005-0000-0000-000064040000}"/>
    <cellStyle name="¹eº_가산양수장 설치공사 기계내역서(10년)_토목재료산출서 2" xfId="1569" xr:uid="{00000000-0005-0000-0000-000065040000}"/>
    <cellStyle name="¹éº_가산양수장 설치공사 기계내역서(10년)_토목재료산출서 2" xfId="1570" xr:uid="{00000000-0005-0000-0000-000066040000}"/>
    <cellStyle name="¹eº_가산양수장 설치공사 기계내역서(10년)_토목재료산출서 3" xfId="1571" xr:uid="{00000000-0005-0000-0000-000067040000}"/>
    <cellStyle name="¹éº_가산양수장 설치공사 기계내역서(10년)_토목재료산출서 3" xfId="1572" xr:uid="{00000000-0005-0000-0000-000068040000}"/>
    <cellStyle name="¹eº_가산양수장 설치공사 기계내역서(10년)_토목재료산출서 4" xfId="1573" xr:uid="{00000000-0005-0000-0000-000069040000}"/>
    <cellStyle name="¹éº_가산양수장 설치공사 기계내역서(10년)_토목재료산출서 4" xfId="1574" xr:uid="{00000000-0005-0000-0000-00006A040000}"/>
    <cellStyle name="¹eº_가산양수장 설치공사 기계내역서(10년)_토목재료산출서 5" xfId="1575" xr:uid="{00000000-0005-0000-0000-00006B040000}"/>
    <cellStyle name="¹éº_가산양수장 설치공사 기계내역서(10년)_토목재료산출서 5" xfId="1576" xr:uid="{00000000-0005-0000-0000-00006C040000}"/>
    <cellStyle name="¹eº_가산양수장 설치공사 기계내역서(10년)_토목재료산출서 6" xfId="1577" xr:uid="{00000000-0005-0000-0000-00006D040000}"/>
    <cellStyle name="¹éº_가산양수장 설치공사 기계내역서(10년)_토목재료산출서 6" xfId="1578" xr:uid="{00000000-0005-0000-0000-00006E040000}"/>
    <cellStyle name="¹eº_가산양수장 설치공사 기계내역서(10년)_토목재료산출서 7" xfId="1579" xr:uid="{00000000-0005-0000-0000-00006F040000}"/>
    <cellStyle name="¹éº_가산양수장 설치공사 기계내역서(10년)_토목재료산출서 7" xfId="1580" xr:uid="{00000000-0005-0000-0000-000070040000}"/>
    <cellStyle name="¹eº_가산양수장 설치공사 기계내역서(10년)_토목재료산출서 8" xfId="1581" xr:uid="{00000000-0005-0000-0000-000071040000}"/>
    <cellStyle name="¹éº_가산양수장 설치공사 기계내역서(10년)_토목재료산출서 8" xfId="1582" xr:uid="{00000000-0005-0000-0000-000072040000}"/>
    <cellStyle name="¹eº_가산양수장 설치공사 기계내역서(10년)_토목재료산출서 9" xfId="1583" xr:uid="{00000000-0005-0000-0000-000073040000}"/>
    <cellStyle name="¹éº_가산양수장 설치공사 기계내역서(10년)_토목재료산출서 9" xfId="1584" xr:uid="{00000000-0005-0000-0000-000074040000}"/>
    <cellStyle name="¹eº_가산양수장 설치공사 기계내역서(10년)_토목재료산출서_일위대가표" xfId="1585" xr:uid="{00000000-0005-0000-0000-000075040000}"/>
    <cellStyle name="¹éº_가산양수장 설치공사 기계내역서(10년)_토목재료산출서_일위대가표" xfId="1586" xr:uid="{00000000-0005-0000-0000-000076040000}"/>
    <cellStyle name="¹eº_가산양수장 설치공사 기계내역서(10년)_토목재료산출서_중기시간당" xfId="1587" xr:uid="{00000000-0005-0000-0000-000077040000}"/>
    <cellStyle name="¹éº_가산양수장 설치공사 기계내역서(10년)_토목재료산출서_중기시간당" xfId="1588" xr:uid="{00000000-0005-0000-0000-000078040000}"/>
    <cellStyle name="¹eº_갑문배수장보완(03.6월)" xfId="1589" xr:uid="{00000000-0005-0000-0000-000079040000}"/>
    <cellStyle name="¹éº_공음배수장-2002년단가보완(기계)" xfId="940" xr:uid="{00000000-0005-0000-0000-00007A040000}"/>
    <cellStyle name="¹eº_금사지구공사비" xfId="1590" xr:uid="{00000000-0005-0000-0000-00007B040000}"/>
    <cellStyle name="¹éº_노선토적계산" xfId="1591" xr:uid="{00000000-0005-0000-0000-00007C040000}"/>
    <cellStyle name="¹eº_마곡보완" xfId="941" xr:uid="{00000000-0005-0000-0000-00007D040000}"/>
    <cellStyle name="¹éº_마곡보완" xfId="942" xr:uid="{00000000-0005-0000-0000-00007E040000}"/>
    <cellStyle name="¹eº_마곡보완_토목재료산출서" xfId="1592" xr:uid="{00000000-0005-0000-0000-00007F040000}"/>
    <cellStyle name="¹éº_마곡보완_토목재료산출서" xfId="1593" xr:uid="{00000000-0005-0000-0000-000080040000}"/>
    <cellStyle name="¹eº_서제양수장 설치공사 내역서(기계)" xfId="1594" xr:uid="{00000000-0005-0000-0000-000081040000}"/>
    <cellStyle name="¹éº_서제양수장 설치공사 내역서(기계)" xfId="1595" xr:uid="{00000000-0005-0000-0000-000082040000}"/>
    <cellStyle name="¹eº_성주지구 수리시설개보수사업 토목공사(1기성)" xfId="1596" xr:uid="{00000000-0005-0000-0000-000083040000}"/>
    <cellStyle name="¹éº_성주지구 수리시설개보수사업 토목공사(1기성)" xfId="1597" xr:uid="{00000000-0005-0000-0000-000084040000}"/>
    <cellStyle name="¹eº_성주지구 수리시설개보수사업 토목공사(1기성)_토목재료산출서" xfId="1598" xr:uid="{00000000-0005-0000-0000-000085040000}"/>
    <cellStyle name="¹éº_성주지구 수리시설개보수사업 토목공사(1기성)_토목재료산출서" xfId="1599" xr:uid="{00000000-0005-0000-0000-000086040000}"/>
    <cellStyle name="¹eº_송원양수장 보수공사 내역서" xfId="1600" xr:uid="{00000000-0005-0000-0000-000087040000}"/>
    <cellStyle name="¹éº_송원양수장 보수공사 내역서" xfId="1601" xr:uid="{00000000-0005-0000-0000-000088040000}"/>
    <cellStyle name="¹eº_송원양수장 보수공사 내역서_토목재료산출서" xfId="1602" xr:uid="{00000000-0005-0000-0000-000089040000}"/>
    <cellStyle name="¹éº_송원양수장 보수공사 내역서_토목재료산출서" xfId="1603" xr:uid="{00000000-0005-0000-0000-00008A040000}"/>
    <cellStyle name="¹eº_송원양수장 보수공사 내역서_토목재료산출서 10" xfId="1604" xr:uid="{00000000-0005-0000-0000-00008B040000}"/>
    <cellStyle name="¹éº_송원양수장 보수공사 내역서_토목재료산출서 10" xfId="1605" xr:uid="{00000000-0005-0000-0000-00008C040000}"/>
    <cellStyle name="¹eº_송원양수장 보수공사 내역서_토목재료산출서 11" xfId="1606" xr:uid="{00000000-0005-0000-0000-00008D040000}"/>
    <cellStyle name="¹éº_송원양수장 보수공사 내역서_토목재료산출서 11" xfId="1607" xr:uid="{00000000-0005-0000-0000-00008E040000}"/>
    <cellStyle name="¹eº_송원양수장 보수공사 내역서_토목재료산출서 12" xfId="1608" xr:uid="{00000000-0005-0000-0000-00008F040000}"/>
    <cellStyle name="¹éº_송원양수장 보수공사 내역서_토목재료산출서 12" xfId="1609" xr:uid="{00000000-0005-0000-0000-000090040000}"/>
    <cellStyle name="¹eº_송원양수장 보수공사 내역서_토목재료산출서 13" xfId="1610" xr:uid="{00000000-0005-0000-0000-000091040000}"/>
    <cellStyle name="¹éº_송원양수장 보수공사 내역서_토목재료산출서 13" xfId="1611" xr:uid="{00000000-0005-0000-0000-000092040000}"/>
    <cellStyle name="¹eº_송원양수장 보수공사 내역서_토목재료산출서 14" xfId="1612" xr:uid="{00000000-0005-0000-0000-000093040000}"/>
    <cellStyle name="¹éº_송원양수장 보수공사 내역서_토목재료산출서 14" xfId="1613" xr:uid="{00000000-0005-0000-0000-000094040000}"/>
    <cellStyle name="¹eº_송원양수장 보수공사 내역서_토목재료산출서 15" xfId="1614" xr:uid="{00000000-0005-0000-0000-000095040000}"/>
    <cellStyle name="¹éº_송원양수장 보수공사 내역서_토목재료산출서 15" xfId="1615" xr:uid="{00000000-0005-0000-0000-000096040000}"/>
    <cellStyle name="¹eº_송원양수장 보수공사 내역서_토목재료산출서 16" xfId="1616" xr:uid="{00000000-0005-0000-0000-000097040000}"/>
    <cellStyle name="¹éº_송원양수장 보수공사 내역서_토목재료산출서 16" xfId="1617" xr:uid="{00000000-0005-0000-0000-000098040000}"/>
    <cellStyle name="¹eº_송원양수장 보수공사 내역서_토목재료산출서 17" xfId="1618" xr:uid="{00000000-0005-0000-0000-000099040000}"/>
    <cellStyle name="¹éº_송원양수장 보수공사 내역서_토목재료산출서 17" xfId="1619" xr:uid="{00000000-0005-0000-0000-00009A040000}"/>
    <cellStyle name="¹eº_송원양수장 보수공사 내역서_토목재료산출서 18" xfId="1620" xr:uid="{00000000-0005-0000-0000-00009B040000}"/>
    <cellStyle name="¹éº_송원양수장 보수공사 내역서_토목재료산출서 18" xfId="1621" xr:uid="{00000000-0005-0000-0000-00009C040000}"/>
    <cellStyle name="¹eº_송원양수장 보수공사 내역서_토목재료산출서 2" xfId="1622" xr:uid="{00000000-0005-0000-0000-00009D040000}"/>
    <cellStyle name="¹éº_송원양수장 보수공사 내역서_토목재료산출서 2" xfId="1623" xr:uid="{00000000-0005-0000-0000-00009E040000}"/>
    <cellStyle name="¹eº_송원양수장 보수공사 내역서_토목재료산출서 3" xfId="1624" xr:uid="{00000000-0005-0000-0000-00009F040000}"/>
    <cellStyle name="¹éº_송원양수장 보수공사 내역서_토목재료산출서 3" xfId="1625" xr:uid="{00000000-0005-0000-0000-0000A0040000}"/>
    <cellStyle name="¹eº_송원양수장 보수공사 내역서_토목재료산출서 4" xfId="1626" xr:uid="{00000000-0005-0000-0000-0000A1040000}"/>
    <cellStyle name="¹éº_송원양수장 보수공사 내역서_토목재료산출서 4" xfId="1627" xr:uid="{00000000-0005-0000-0000-0000A2040000}"/>
    <cellStyle name="¹eº_송원양수장 보수공사 내역서_토목재료산출서 5" xfId="1628" xr:uid="{00000000-0005-0000-0000-0000A3040000}"/>
    <cellStyle name="¹éº_송원양수장 보수공사 내역서_토목재료산출서 5" xfId="1629" xr:uid="{00000000-0005-0000-0000-0000A4040000}"/>
    <cellStyle name="¹eº_송원양수장 보수공사 내역서_토목재료산출서 6" xfId="1630" xr:uid="{00000000-0005-0000-0000-0000A5040000}"/>
    <cellStyle name="¹éº_송원양수장 보수공사 내역서_토목재료산출서 6" xfId="1631" xr:uid="{00000000-0005-0000-0000-0000A6040000}"/>
    <cellStyle name="¹eº_송원양수장 보수공사 내역서_토목재료산출서 7" xfId="1632" xr:uid="{00000000-0005-0000-0000-0000A7040000}"/>
    <cellStyle name="¹éº_송원양수장 보수공사 내역서_토목재료산출서 7" xfId="1633" xr:uid="{00000000-0005-0000-0000-0000A8040000}"/>
    <cellStyle name="¹eº_송원양수장 보수공사 내역서_토목재료산출서 8" xfId="1634" xr:uid="{00000000-0005-0000-0000-0000A9040000}"/>
    <cellStyle name="¹éº_송원양수장 보수공사 내역서_토목재료산출서 8" xfId="1635" xr:uid="{00000000-0005-0000-0000-0000AA040000}"/>
    <cellStyle name="¹eº_송원양수장 보수공사 내역서_토목재료산출서 9" xfId="1636" xr:uid="{00000000-0005-0000-0000-0000AB040000}"/>
    <cellStyle name="¹éº_송원양수장 보수공사 내역서_토목재료산출서 9" xfId="1637" xr:uid="{00000000-0005-0000-0000-0000AC040000}"/>
    <cellStyle name="¹eº_송원양수장 보수공사 내역서_토목재료산출서_일위대가표" xfId="1638" xr:uid="{00000000-0005-0000-0000-0000AD040000}"/>
    <cellStyle name="¹éº_송원양수장 보수공사 내역서_토목재료산출서_일위대가표" xfId="1639" xr:uid="{00000000-0005-0000-0000-0000AE040000}"/>
    <cellStyle name="¹eº_송원양수장 보수공사 내역서_토목재료산출서_중기시간당" xfId="1640" xr:uid="{00000000-0005-0000-0000-0000AF040000}"/>
    <cellStyle name="¹éº_송원양수장 보수공사 내역서_토목재료산출서_중기시간당" xfId="1641" xr:uid="{00000000-0005-0000-0000-0000B0040000}"/>
    <cellStyle name="¹eº_송원양수장 전기공사" xfId="1642" xr:uid="{00000000-0005-0000-0000-0000B1040000}"/>
    <cellStyle name="¹éº_송원양수장 전기공사" xfId="1643" xr:uid="{00000000-0005-0000-0000-0000B2040000}"/>
    <cellStyle name="¹eº_송원양수장 전기공사_토목재료산출서" xfId="1644" xr:uid="{00000000-0005-0000-0000-0000B3040000}"/>
    <cellStyle name="¹éº_송원양수장 전기공사_토목재료산출서" xfId="1645" xr:uid="{00000000-0005-0000-0000-0000B4040000}"/>
    <cellStyle name="¹eº_신태인배수장제진기" xfId="943" xr:uid="{00000000-0005-0000-0000-0000B5040000}"/>
    <cellStyle name="¹éº_안계제2 전기 보완 내역서(방침)" xfId="1646" xr:uid="{00000000-0005-0000-0000-0000B6040000}"/>
    <cellStyle name="¹eº_연다산1지구 공사비" xfId="1647" xr:uid="{00000000-0005-0000-0000-0000B7040000}"/>
    <cellStyle name="¹éº_원가계산" xfId="1648" xr:uid="{00000000-0005-0000-0000-0000B8040000}"/>
    <cellStyle name="¹eº_전체분" xfId="944" xr:uid="{00000000-0005-0000-0000-0000B9040000}"/>
    <cellStyle name="¹éº_접지양수장내역서" xfId="945" xr:uid="{00000000-0005-0000-0000-0000BA040000}"/>
    <cellStyle name="¹eº_토목재료산출서" xfId="1649" xr:uid="{00000000-0005-0000-0000-0000BB040000}"/>
    <cellStyle name="¹éº_토목재료산출서" xfId="1650" xr:uid="{00000000-0005-0000-0000-0000BC040000}"/>
    <cellStyle name="¹eºÐA²_AIAIC°AuCoE² " xfId="946" xr:uid="{00000000-0005-0000-0000-0000BD040000}"/>
    <cellStyle name="1월" xfId="1651" xr:uid="{00000000-0005-0000-0000-0000BE040000}"/>
    <cellStyle name="2)" xfId="947" xr:uid="{00000000-0005-0000-0000-0000BF040000}"/>
    <cellStyle name="20% - アクセント 1" xfId="1652" xr:uid="{00000000-0005-0000-0000-0000C0040000}"/>
    <cellStyle name="20% - アクセント 2" xfId="1653" xr:uid="{00000000-0005-0000-0000-0000C1040000}"/>
    <cellStyle name="20% - アクセント 3" xfId="1654" xr:uid="{00000000-0005-0000-0000-0000C2040000}"/>
    <cellStyle name="20% - アクセント 4" xfId="1655" xr:uid="{00000000-0005-0000-0000-0000C3040000}"/>
    <cellStyle name="20% - アクセント 5" xfId="1656" xr:uid="{00000000-0005-0000-0000-0000C4040000}"/>
    <cellStyle name="20% - アクセント 6" xfId="1657" xr:uid="{00000000-0005-0000-0000-0000C5040000}"/>
    <cellStyle name="20% - 강조색1" xfId="948" builtinId="30" customBuiltin="1"/>
    <cellStyle name="20% - 강조색1 2" xfId="1658" xr:uid="{00000000-0005-0000-0000-0000C7040000}"/>
    <cellStyle name="20% - 강조색1 2 2" xfId="1659" xr:uid="{00000000-0005-0000-0000-0000C8040000}"/>
    <cellStyle name="20% - 강조색1 2 2 2" xfId="1660" xr:uid="{00000000-0005-0000-0000-0000C9040000}"/>
    <cellStyle name="20% - 강조색1 3" xfId="1661" xr:uid="{00000000-0005-0000-0000-0000CA040000}"/>
    <cellStyle name="20% - 강조색1 4" xfId="1662" xr:uid="{00000000-0005-0000-0000-0000CB040000}"/>
    <cellStyle name="20% - 강조색2" xfId="949" builtinId="34" customBuiltin="1"/>
    <cellStyle name="20% - 강조색2 2" xfId="1663" xr:uid="{00000000-0005-0000-0000-0000CD040000}"/>
    <cellStyle name="20% - 강조색2 2 2" xfId="1664" xr:uid="{00000000-0005-0000-0000-0000CE040000}"/>
    <cellStyle name="20% - 강조색2 2 2 2" xfId="1665" xr:uid="{00000000-0005-0000-0000-0000CF040000}"/>
    <cellStyle name="20% - 강조색2 3" xfId="1666" xr:uid="{00000000-0005-0000-0000-0000D0040000}"/>
    <cellStyle name="20% - 강조색2 4" xfId="1667" xr:uid="{00000000-0005-0000-0000-0000D1040000}"/>
    <cellStyle name="20% - 강조색3" xfId="950" builtinId="38" customBuiltin="1"/>
    <cellStyle name="20% - 강조색3 2" xfId="1668" xr:uid="{00000000-0005-0000-0000-0000D3040000}"/>
    <cellStyle name="20% - 강조색3 2 2" xfId="1669" xr:uid="{00000000-0005-0000-0000-0000D4040000}"/>
    <cellStyle name="20% - 강조색3 2 2 2" xfId="1670" xr:uid="{00000000-0005-0000-0000-0000D5040000}"/>
    <cellStyle name="20% - 강조색3 3" xfId="1671" xr:uid="{00000000-0005-0000-0000-0000D6040000}"/>
    <cellStyle name="20% - 강조색3 4" xfId="1672" xr:uid="{00000000-0005-0000-0000-0000D7040000}"/>
    <cellStyle name="20% - 강조색4" xfId="951" builtinId="42" customBuiltin="1"/>
    <cellStyle name="20% - 강조색4 2" xfId="1673" xr:uid="{00000000-0005-0000-0000-0000D9040000}"/>
    <cellStyle name="20% - 강조색4 2 2" xfId="1674" xr:uid="{00000000-0005-0000-0000-0000DA040000}"/>
    <cellStyle name="20% - 강조색4 2 2 2" xfId="1675" xr:uid="{00000000-0005-0000-0000-0000DB040000}"/>
    <cellStyle name="20% - 강조색4 3" xfId="1676" xr:uid="{00000000-0005-0000-0000-0000DC040000}"/>
    <cellStyle name="20% - 강조색4 4" xfId="1677" xr:uid="{00000000-0005-0000-0000-0000DD040000}"/>
    <cellStyle name="20% - 강조색5" xfId="952" builtinId="46" customBuiltin="1"/>
    <cellStyle name="20% - 강조색5 2" xfId="1678" xr:uid="{00000000-0005-0000-0000-0000DF040000}"/>
    <cellStyle name="20% - 강조색5 2 2" xfId="1679" xr:uid="{00000000-0005-0000-0000-0000E0040000}"/>
    <cellStyle name="20% - 강조색5 2 2 2" xfId="1680" xr:uid="{00000000-0005-0000-0000-0000E1040000}"/>
    <cellStyle name="20% - 강조색5 3" xfId="1681" xr:uid="{00000000-0005-0000-0000-0000E2040000}"/>
    <cellStyle name="20% - 강조색5 4" xfId="1682" xr:uid="{00000000-0005-0000-0000-0000E3040000}"/>
    <cellStyle name="20% - 강조색6" xfId="953" builtinId="50" customBuiltin="1"/>
    <cellStyle name="20% - 강조색6 2" xfId="1683" xr:uid="{00000000-0005-0000-0000-0000E5040000}"/>
    <cellStyle name="20% - 강조색6 2 2" xfId="1684" xr:uid="{00000000-0005-0000-0000-0000E6040000}"/>
    <cellStyle name="20% - 강조색6 2 2 2" xfId="1685" xr:uid="{00000000-0005-0000-0000-0000E7040000}"/>
    <cellStyle name="20% - 강조색6 3" xfId="1686" xr:uid="{00000000-0005-0000-0000-0000E8040000}"/>
    <cellStyle name="20% - 강조색6 4" xfId="1687" xr:uid="{00000000-0005-0000-0000-0000E9040000}"/>
    <cellStyle name="³¯â¥" xfId="954" xr:uid="{00000000-0005-0000-0000-0000EA040000}"/>
    <cellStyle name="၃urrency_OTD thru NOR " xfId="1688" xr:uid="{00000000-0005-0000-0000-0000EB040000}"/>
    <cellStyle name="40% - アクセント 1" xfId="1689" xr:uid="{00000000-0005-0000-0000-0000EC040000}"/>
    <cellStyle name="40% - アクセント 2" xfId="1690" xr:uid="{00000000-0005-0000-0000-0000ED040000}"/>
    <cellStyle name="40% - アクセント 3" xfId="1691" xr:uid="{00000000-0005-0000-0000-0000EE040000}"/>
    <cellStyle name="40% - アクセント 4" xfId="1692" xr:uid="{00000000-0005-0000-0000-0000EF040000}"/>
    <cellStyle name="40% - アクセント 5" xfId="1693" xr:uid="{00000000-0005-0000-0000-0000F0040000}"/>
    <cellStyle name="40% - アクセント 6" xfId="1694" xr:uid="{00000000-0005-0000-0000-0000F1040000}"/>
    <cellStyle name="40% - 강조색1" xfId="955" builtinId="31" customBuiltin="1"/>
    <cellStyle name="40% - 강조색1 2" xfId="1695" xr:uid="{00000000-0005-0000-0000-0000F3040000}"/>
    <cellStyle name="40% - 강조색1 2 2" xfId="1696" xr:uid="{00000000-0005-0000-0000-0000F4040000}"/>
    <cellStyle name="40% - 강조색1 2 2 2" xfId="1697" xr:uid="{00000000-0005-0000-0000-0000F5040000}"/>
    <cellStyle name="40% - 강조색1 3" xfId="1698" xr:uid="{00000000-0005-0000-0000-0000F6040000}"/>
    <cellStyle name="40% - 강조색1 4" xfId="1699" xr:uid="{00000000-0005-0000-0000-0000F7040000}"/>
    <cellStyle name="40% - 강조색2" xfId="956" builtinId="35" customBuiltin="1"/>
    <cellStyle name="40% - 강조색2 2" xfId="1700" xr:uid="{00000000-0005-0000-0000-0000F9040000}"/>
    <cellStyle name="40% - 강조색2 2 2" xfId="1701" xr:uid="{00000000-0005-0000-0000-0000FA040000}"/>
    <cellStyle name="40% - 강조색2 2 2 2" xfId="1702" xr:uid="{00000000-0005-0000-0000-0000FB040000}"/>
    <cellStyle name="40% - 강조색2 3" xfId="1703" xr:uid="{00000000-0005-0000-0000-0000FC040000}"/>
    <cellStyle name="40% - 강조색2 4" xfId="1704" xr:uid="{00000000-0005-0000-0000-0000FD040000}"/>
    <cellStyle name="40% - 강조색3" xfId="957" builtinId="39" customBuiltin="1"/>
    <cellStyle name="40% - 강조색3 2" xfId="1705" xr:uid="{00000000-0005-0000-0000-0000FF040000}"/>
    <cellStyle name="40% - 강조색3 2 2" xfId="1706" xr:uid="{00000000-0005-0000-0000-000000050000}"/>
    <cellStyle name="40% - 강조색3 2 2 2" xfId="1707" xr:uid="{00000000-0005-0000-0000-000001050000}"/>
    <cellStyle name="40% - 강조색3 3" xfId="1708" xr:uid="{00000000-0005-0000-0000-000002050000}"/>
    <cellStyle name="40% - 강조색3 4" xfId="1709" xr:uid="{00000000-0005-0000-0000-000003050000}"/>
    <cellStyle name="40% - 강조색4" xfId="958" builtinId="43" customBuiltin="1"/>
    <cellStyle name="40% - 강조색4 2" xfId="1710" xr:uid="{00000000-0005-0000-0000-000005050000}"/>
    <cellStyle name="40% - 강조색4 2 2" xfId="1711" xr:uid="{00000000-0005-0000-0000-000006050000}"/>
    <cellStyle name="40% - 강조색4 2 2 2" xfId="1712" xr:uid="{00000000-0005-0000-0000-000007050000}"/>
    <cellStyle name="40% - 강조색4 3" xfId="1713" xr:uid="{00000000-0005-0000-0000-000008050000}"/>
    <cellStyle name="40% - 강조색4 4" xfId="1714" xr:uid="{00000000-0005-0000-0000-000009050000}"/>
    <cellStyle name="40% - 강조색5" xfId="959" builtinId="47" customBuiltin="1"/>
    <cellStyle name="40% - 강조색5 2" xfId="1715" xr:uid="{00000000-0005-0000-0000-00000B050000}"/>
    <cellStyle name="40% - 강조색5 2 2" xfId="1716" xr:uid="{00000000-0005-0000-0000-00000C050000}"/>
    <cellStyle name="40% - 강조색5 2 2 2" xfId="1717" xr:uid="{00000000-0005-0000-0000-00000D050000}"/>
    <cellStyle name="40% - 강조색5 3" xfId="1718" xr:uid="{00000000-0005-0000-0000-00000E050000}"/>
    <cellStyle name="40% - 강조색5 4" xfId="1719" xr:uid="{00000000-0005-0000-0000-00000F050000}"/>
    <cellStyle name="40% - 강조색6" xfId="960" builtinId="51" customBuiltin="1"/>
    <cellStyle name="40% - 강조색6 2" xfId="1720" xr:uid="{00000000-0005-0000-0000-000011050000}"/>
    <cellStyle name="40% - 강조색6 2 2" xfId="1721" xr:uid="{00000000-0005-0000-0000-000012050000}"/>
    <cellStyle name="40% - 강조색6 2 2 2" xfId="1722" xr:uid="{00000000-0005-0000-0000-000013050000}"/>
    <cellStyle name="40% - 강조색6 3" xfId="1723" xr:uid="{00000000-0005-0000-0000-000014050000}"/>
    <cellStyle name="40% - 강조색6 4" xfId="1724" xr:uid="{00000000-0005-0000-0000-000015050000}"/>
    <cellStyle name="60" xfId="961" xr:uid="{00000000-0005-0000-0000-000016050000}"/>
    <cellStyle name="60% - アクセント 1" xfId="1725" xr:uid="{00000000-0005-0000-0000-000017050000}"/>
    <cellStyle name="60% - アクセント 2" xfId="1726" xr:uid="{00000000-0005-0000-0000-000018050000}"/>
    <cellStyle name="60% - アクセント 3" xfId="1727" xr:uid="{00000000-0005-0000-0000-000019050000}"/>
    <cellStyle name="60% - アクセント 4" xfId="1728" xr:uid="{00000000-0005-0000-0000-00001A050000}"/>
    <cellStyle name="60% - アクセント 5" xfId="1729" xr:uid="{00000000-0005-0000-0000-00001B050000}"/>
    <cellStyle name="60% - アクセント 6" xfId="1730" xr:uid="{00000000-0005-0000-0000-00001C050000}"/>
    <cellStyle name="60% - 강조색1" xfId="962" builtinId="32" customBuiltin="1"/>
    <cellStyle name="60% - 강조색1 2" xfId="1731" xr:uid="{00000000-0005-0000-0000-00001E050000}"/>
    <cellStyle name="60% - 강조색1 2 2" xfId="1732" xr:uid="{00000000-0005-0000-0000-00001F050000}"/>
    <cellStyle name="60% - 강조색1 2 2 2" xfId="1733" xr:uid="{00000000-0005-0000-0000-000020050000}"/>
    <cellStyle name="60% - 강조색1 3" xfId="1734" xr:uid="{00000000-0005-0000-0000-000021050000}"/>
    <cellStyle name="60% - 강조색1 4" xfId="1735" xr:uid="{00000000-0005-0000-0000-000022050000}"/>
    <cellStyle name="60% - 강조색2" xfId="963" builtinId="36" customBuiltin="1"/>
    <cellStyle name="60% - 강조색2 2" xfId="1736" xr:uid="{00000000-0005-0000-0000-000024050000}"/>
    <cellStyle name="60% - 강조색2 2 2" xfId="1737" xr:uid="{00000000-0005-0000-0000-000025050000}"/>
    <cellStyle name="60% - 강조색2 2 2 2" xfId="1738" xr:uid="{00000000-0005-0000-0000-000026050000}"/>
    <cellStyle name="60% - 강조색2 3" xfId="1739" xr:uid="{00000000-0005-0000-0000-000027050000}"/>
    <cellStyle name="60% - 강조색2 4" xfId="1740" xr:uid="{00000000-0005-0000-0000-000028050000}"/>
    <cellStyle name="60% - 강조색3" xfId="964" builtinId="40" customBuiltin="1"/>
    <cellStyle name="60% - 강조색3 2" xfId="1741" xr:uid="{00000000-0005-0000-0000-00002A050000}"/>
    <cellStyle name="60% - 강조색3 2 2" xfId="1742" xr:uid="{00000000-0005-0000-0000-00002B050000}"/>
    <cellStyle name="60% - 강조색3 2 2 2" xfId="1743" xr:uid="{00000000-0005-0000-0000-00002C050000}"/>
    <cellStyle name="60% - 강조색3 3" xfId="1744" xr:uid="{00000000-0005-0000-0000-00002D050000}"/>
    <cellStyle name="60% - 강조색3 4" xfId="1745" xr:uid="{00000000-0005-0000-0000-00002E050000}"/>
    <cellStyle name="60% - 강조색4" xfId="965" builtinId="44" customBuiltin="1"/>
    <cellStyle name="60% - 강조색4 2" xfId="1746" xr:uid="{00000000-0005-0000-0000-000030050000}"/>
    <cellStyle name="60% - 강조색4 2 2" xfId="1747" xr:uid="{00000000-0005-0000-0000-000031050000}"/>
    <cellStyle name="60% - 강조색4 2 2 2" xfId="1748" xr:uid="{00000000-0005-0000-0000-000032050000}"/>
    <cellStyle name="60% - 강조색4 3" xfId="1749" xr:uid="{00000000-0005-0000-0000-000033050000}"/>
    <cellStyle name="60% - 강조색4 4" xfId="1750" xr:uid="{00000000-0005-0000-0000-000034050000}"/>
    <cellStyle name="60% - 강조색5" xfId="966" builtinId="48" customBuiltin="1"/>
    <cellStyle name="60% - 강조색5 2" xfId="1751" xr:uid="{00000000-0005-0000-0000-000036050000}"/>
    <cellStyle name="60% - 강조색5 2 2" xfId="1752" xr:uid="{00000000-0005-0000-0000-000037050000}"/>
    <cellStyle name="60% - 강조색5 2 2 2" xfId="1753" xr:uid="{00000000-0005-0000-0000-000038050000}"/>
    <cellStyle name="60% - 강조색5 3" xfId="1754" xr:uid="{00000000-0005-0000-0000-000039050000}"/>
    <cellStyle name="60% - 강조색5 4" xfId="1755" xr:uid="{00000000-0005-0000-0000-00003A050000}"/>
    <cellStyle name="60% - 강조색6" xfId="967" builtinId="52" customBuiltin="1"/>
    <cellStyle name="60% - 강조색6 2" xfId="1756" xr:uid="{00000000-0005-0000-0000-00003C050000}"/>
    <cellStyle name="60% - 강조색6 2 2" xfId="1757" xr:uid="{00000000-0005-0000-0000-00003D050000}"/>
    <cellStyle name="60% - 강조색6 2 2 2" xfId="1758" xr:uid="{00000000-0005-0000-0000-00003E050000}"/>
    <cellStyle name="60% - 강조색6 3" xfId="1759" xr:uid="{00000000-0005-0000-0000-00003F050000}"/>
    <cellStyle name="60% - 강조색6 4" xfId="1760" xr:uid="{00000000-0005-0000-0000-000040050000}"/>
    <cellStyle name="9포인트" xfId="1761" xr:uid="{00000000-0005-0000-0000-000041050000}"/>
    <cellStyle name="9포인트 2" xfId="1762" xr:uid="{00000000-0005-0000-0000-000042050000}"/>
    <cellStyle name="a [0]_mud plant bolted" xfId="1763" xr:uid="{00000000-0005-0000-0000-000043050000}"/>
    <cellStyle name="A¨­￠￢￠O [0]_￠?i¡ieE¡ⓒ¡¤A ¡¾a¡¾￠￢A￠OA¡AC¡I" xfId="1764" xr:uid="{00000000-0005-0000-0000-000044050000}"/>
    <cellStyle name="A¨­￠￢￠O_￠?i¡ieE¡ⓒ¡¤A ¡¾a¡¾￠￢A￠OA¡AC¡I" xfId="1765" xr:uid="{00000000-0005-0000-0000-000045050000}"/>
    <cellStyle name="AA" xfId="1224" xr:uid="{00000000-0005-0000-0000-000046050000}"/>
    <cellStyle name="Aⓒ" xfId="1766" xr:uid="{00000000-0005-0000-0000-000047050000}"/>
    <cellStyle name="Aⓒ­￠￢￠" xfId="1767" xr:uid="{00000000-0005-0000-0000-000048050000}"/>
    <cellStyle name="Ae" xfId="1225" xr:uid="{00000000-0005-0000-0000-000049050000}"/>
    <cellStyle name="Åë" xfId="1226" xr:uid="{00000000-0005-0000-0000-00004A050000}"/>
    <cellStyle name="Ae 10" xfId="1768" xr:uid="{00000000-0005-0000-0000-00004B050000}"/>
    <cellStyle name="Åë 10" xfId="1769" xr:uid="{00000000-0005-0000-0000-00004C050000}"/>
    <cellStyle name="Ae 11" xfId="1770" xr:uid="{00000000-0005-0000-0000-00004D050000}"/>
    <cellStyle name="Åë 11" xfId="1771" xr:uid="{00000000-0005-0000-0000-00004E050000}"/>
    <cellStyle name="Ae 12" xfId="1772" xr:uid="{00000000-0005-0000-0000-00004F050000}"/>
    <cellStyle name="Åë 12" xfId="1773" xr:uid="{00000000-0005-0000-0000-000050050000}"/>
    <cellStyle name="Ae 13" xfId="1774" xr:uid="{00000000-0005-0000-0000-000051050000}"/>
    <cellStyle name="Åë 13" xfId="1775" xr:uid="{00000000-0005-0000-0000-000052050000}"/>
    <cellStyle name="Ae 14" xfId="1776" xr:uid="{00000000-0005-0000-0000-000053050000}"/>
    <cellStyle name="Åë 14" xfId="1777" xr:uid="{00000000-0005-0000-0000-000054050000}"/>
    <cellStyle name="Ae 15" xfId="1778" xr:uid="{00000000-0005-0000-0000-000055050000}"/>
    <cellStyle name="Åë 15" xfId="1779" xr:uid="{00000000-0005-0000-0000-000056050000}"/>
    <cellStyle name="Ae 16" xfId="1780" xr:uid="{00000000-0005-0000-0000-000057050000}"/>
    <cellStyle name="Åë 16" xfId="1781" xr:uid="{00000000-0005-0000-0000-000058050000}"/>
    <cellStyle name="Ae 17" xfId="1782" xr:uid="{00000000-0005-0000-0000-000059050000}"/>
    <cellStyle name="Åë 17" xfId="1783" xr:uid="{00000000-0005-0000-0000-00005A050000}"/>
    <cellStyle name="Ae 18" xfId="1784" xr:uid="{00000000-0005-0000-0000-00005B050000}"/>
    <cellStyle name="Åë 18" xfId="1785" xr:uid="{00000000-0005-0000-0000-00005C050000}"/>
    <cellStyle name="Ae 19" xfId="1786" xr:uid="{00000000-0005-0000-0000-00005D050000}"/>
    <cellStyle name="Åë 19" xfId="1787" xr:uid="{00000000-0005-0000-0000-00005E050000}"/>
    <cellStyle name="Ae 2" xfId="1788" xr:uid="{00000000-0005-0000-0000-00005F050000}"/>
    <cellStyle name="Åë 2" xfId="1789" xr:uid="{00000000-0005-0000-0000-000060050000}"/>
    <cellStyle name="Ae 20" xfId="1790" xr:uid="{00000000-0005-0000-0000-000061050000}"/>
    <cellStyle name="Åë 20" xfId="1791" xr:uid="{00000000-0005-0000-0000-000062050000}"/>
    <cellStyle name="Ae 21" xfId="1792" xr:uid="{00000000-0005-0000-0000-000063050000}"/>
    <cellStyle name="Åë 21" xfId="1793" xr:uid="{00000000-0005-0000-0000-000064050000}"/>
    <cellStyle name="Ae 22" xfId="1794" xr:uid="{00000000-0005-0000-0000-000065050000}"/>
    <cellStyle name="Åë 22" xfId="1795" xr:uid="{00000000-0005-0000-0000-000066050000}"/>
    <cellStyle name="Ae 23" xfId="1796" xr:uid="{00000000-0005-0000-0000-000067050000}"/>
    <cellStyle name="Åë 23" xfId="1797" xr:uid="{00000000-0005-0000-0000-000068050000}"/>
    <cellStyle name="Ae 24" xfId="1798" xr:uid="{00000000-0005-0000-0000-000069050000}"/>
    <cellStyle name="Åë 24" xfId="1799" xr:uid="{00000000-0005-0000-0000-00006A050000}"/>
    <cellStyle name="Ae 25" xfId="1800" xr:uid="{00000000-0005-0000-0000-00006B050000}"/>
    <cellStyle name="Åë 25" xfId="1801" xr:uid="{00000000-0005-0000-0000-00006C050000}"/>
    <cellStyle name="Ae 26" xfId="1802" xr:uid="{00000000-0005-0000-0000-00006D050000}"/>
    <cellStyle name="Åë 26" xfId="1803" xr:uid="{00000000-0005-0000-0000-00006E050000}"/>
    <cellStyle name="Ae 27" xfId="1804" xr:uid="{00000000-0005-0000-0000-00006F050000}"/>
    <cellStyle name="Åë 27" xfId="1805" xr:uid="{00000000-0005-0000-0000-000070050000}"/>
    <cellStyle name="Ae 28" xfId="1806" xr:uid="{00000000-0005-0000-0000-000071050000}"/>
    <cellStyle name="Åë 28" xfId="1807" xr:uid="{00000000-0005-0000-0000-000072050000}"/>
    <cellStyle name="Ae 29" xfId="1808" xr:uid="{00000000-0005-0000-0000-000073050000}"/>
    <cellStyle name="Åë 29" xfId="1809" xr:uid="{00000000-0005-0000-0000-000074050000}"/>
    <cellStyle name="Ae 3" xfId="1810" xr:uid="{00000000-0005-0000-0000-000075050000}"/>
    <cellStyle name="Åë 3" xfId="1811" xr:uid="{00000000-0005-0000-0000-000076050000}"/>
    <cellStyle name="Ae 30" xfId="1812" xr:uid="{00000000-0005-0000-0000-000077050000}"/>
    <cellStyle name="Åë 30" xfId="1813" xr:uid="{00000000-0005-0000-0000-000078050000}"/>
    <cellStyle name="Ae 31" xfId="1814" xr:uid="{00000000-0005-0000-0000-000079050000}"/>
    <cellStyle name="Åë 31" xfId="1815" xr:uid="{00000000-0005-0000-0000-00007A050000}"/>
    <cellStyle name="Ae 32" xfId="1816" xr:uid="{00000000-0005-0000-0000-00007B050000}"/>
    <cellStyle name="Åë 32" xfId="1817" xr:uid="{00000000-0005-0000-0000-00007C050000}"/>
    <cellStyle name="Ae 4" xfId="1818" xr:uid="{00000000-0005-0000-0000-00007D050000}"/>
    <cellStyle name="Åë 4" xfId="1819" xr:uid="{00000000-0005-0000-0000-00007E050000}"/>
    <cellStyle name="Ae 5" xfId="1820" xr:uid="{00000000-0005-0000-0000-00007F050000}"/>
    <cellStyle name="Åë 5" xfId="1821" xr:uid="{00000000-0005-0000-0000-000080050000}"/>
    <cellStyle name="Ae 6" xfId="1822" xr:uid="{00000000-0005-0000-0000-000081050000}"/>
    <cellStyle name="Åë 6" xfId="1823" xr:uid="{00000000-0005-0000-0000-000082050000}"/>
    <cellStyle name="Ae 7" xfId="1824" xr:uid="{00000000-0005-0000-0000-000083050000}"/>
    <cellStyle name="Åë 7" xfId="1825" xr:uid="{00000000-0005-0000-0000-000084050000}"/>
    <cellStyle name="Ae 8" xfId="1826" xr:uid="{00000000-0005-0000-0000-000085050000}"/>
    <cellStyle name="Åë 8" xfId="1827" xr:uid="{00000000-0005-0000-0000-000086050000}"/>
    <cellStyle name="Ae 9" xfId="1828" xr:uid="{00000000-0005-0000-0000-000087050000}"/>
    <cellStyle name="Åë 9" xfId="1829" xr:uid="{00000000-0005-0000-0000-000088050000}"/>
    <cellStyle name="Ae_3.공사비총괄" xfId="1227" xr:uid="{00000000-0005-0000-0000-000089050000}"/>
    <cellStyle name="Åë_가산양수장 설치공사 기계내역서(10년)" xfId="1830" xr:uid="{00000000-0005-0000-0000-00008A050000}"/>
    <cellStyle name="Ae_갑문배수장보완(03.6월)" xfId="1831" xr:uid="{00000000-0005-0000-0000-00008B050000}"/>
    <cellStyle name="Åë_공음배수장-2002년단가보완(기계)" xfId="1228" xr:uid="{00000000-0005-0000-0000-00008C050000}"/>
    <cellStyle name="Ae_금사지구공사비" xfId="1832" xr:uid="{00000000-0005-0000-0000-00008D050000}"/>
    <cellStyle name="Åë_노선토적계산" xfId="1833" xr:uid="{00000000-0005-0000-0000-00008E050000}"/>
    <cellStyle name="Ae_마곡보완" xfId="1229" xr:uid="{00000000-0005-0000-0000-00008F050000}"/>
    <cellStyle name="Åë_마곡보완" xfId="1230" xr:uid="{00000000-0005-0000-0000-000090050000}"/>
    <cellStyle name="Ae_서제양수장 설치공사 내역서(기계)" xfId="1834" xr:uid="{00000000-0005-0000-0000-000091050000}"/>
    <cellStyle name="Åë_서제양수장 설치공사 내역서(기계)" xfId="1835" xr:uid="{00000000-0005-0000-0000-000092050000}"/>
    <cellStyle name="Ae_성주지구 수리시설개보수사업 토목공사(1기성)" xfId="1836" xr:uid="{00000000-0005-0000-0000-000093050000}"/>
    <cellStyle name="Åë_성주지구 수리시설개보수사업 토목공사(1기성)" xfId="1837" xr:uid="{00000000-0005-0000-0000-000094050000}"/>
    <cellStyle name="Ae_송원양수장 보수공사 내역서" xfId="1838" xr:uid="{00000000-0005-0000-0000-000095050000}"/>
    <cellStyle name="Åë_송원양수장 보수공사 내역서" xfId="1839" xr:uid="{00000000-0005-0000-0000-000096050000}"/>
    <cellStyle name="Ae_송원양수장 전기공사" xfId="1840" xr:uid="{00000000-0005-0000-0000-000097050000}"/>
    <cellStyle name="Åë_송원양수장 전기공사" xfId="1841" xr:uid="{00000000-0005-0000-0000-000098050000}"/>
    <cellStyle name="Ae_신태인배수장제진기" xfId="1231" xr:uid="{00000000-0005-0000-0000-000099050000}"/>
    <cellStyle name="Åë_안계제2 전기 보완 내역서(방침)" xfId="1842" xr:uid="{00000000-0005-0000-0000-00009A050000}"/>
    <cellStyle name="Ae_연다산1지구 공사비" xfId="1843" xr:uid="{00000000-0005-0000-0000-00009B050000}"/>
    <cellStyle name="Åë_원가계산" xfId="1844" xr:uid="{00000000-0005-0000-0000-00009C050000}"/>
    <cellStyle name="Ae_전체분" xfId="1232" xr:uid="{00000000-0005-0000-0000-00009D050000}"/>
    <cellStyle name="Åë_접지양수장내역서" xfId="1233" xr:uid="{00000000-0005-0000-0000-00009E050000}"/>
    <cellStyle name="Aee­ [" xfId="1234" xr:uid="{00000000-0005-0000-0000-00009F050000}"/>
    <cellStyle name="Åëè­ [" xfId="1235" xr:uid="{00000000-0005-0000-0000-0000A0050000}"/>
    <cellStyle name="Aee­ [ 10" xfId="1845" xr:uid="{00000000-0005-0000-0000-0000A1050000}"/>
    <cellStyle name="Åëè­ [ 10" xfId="1846" xr:uid="{00000000-0005-0000-0000-0000A2050000}"/>
    <cellStyle name="Aee­ [ 11" xfId="1847" xr:uid="{00000000-0005-0000-0000-0000A3050000}"/>
    <cellStyle name="Åëè­ [ 11" xfId="1848" xr:uid="{00000000-0005-0000-0000-0000A4050000}"/>
    <cellStyle name="Aee­ [ 12" xfId="1849" xr:uid="{00000000-0005-0000-0000-0000A5050000}"/>
    <cellStyle name="Åëè­ [ 12" xfId="1850" xr:uid="{00000000-0005-0000-0000-0000A6050000}"/>
    <cellStyle name="Aee­ [ 13" xfId="1851" xr:uid="{00000000-0005-0000-0000-0000A7050000}"/>
    <cellStyle name="Åëè­ [ 13" xfId="1852" xr:uid="{00000000-0005-0000-0000-0000A8050000}"/>
    <cellStyle name="Aee­ [ 14" xfId="1853" xr:uid="{00000000-0005-0000-0000-0000A9050000}"/>
    <cellStyle name="Åëè­ [ 14" xfId="1854" xr:uid="{00000000-0005-0000-0000-0000AA050000}"/>
    <cellStyle name="Aee­ [ 15" xfId="1855" xr:uid="{00000000-0005-0000-0000-0000AB050000}"/>
    <cellStyle name="Åëè­ [ 15" xfId="1856" xr:uid="{00000000-0005-0000-0000-0000AC050000}"/>
    <cellStyle name="Aee­ [ 16" xfId="1857" xr:uid="{00000000-0005-0000-0000-0000AD050000}"/>
    <cellStyle name="Åëè­ [ 16" xfId="1858" xr:uid="{00000000-0005-0000-0000-0000AE050000}"/>
    <cellStyle name="Aee­ [ 17" xfId="1859" xr:uid="{00000000-0005-0000-0000-0000AF050000}"/>
    <cellStyle name="Åëè­ [ 17" xfId="1860" xr:uid="{00000000-0005-0000-0000-0000B0050000}"/>
    <cellStyle name="Aee­ [ 18" xfId="1861" xr:uid="{00000000-0005-0000-0000-0000B1050000}"/>
    <cellStyle name="Åëè­ [ 18" xfId="1862" xr:uid="{00000000-0005-0000-0000-0000B2050000}"/>
    <cellStyle name="Aee­ [ 19" xfId="1863" xr:uid="{00000000-0005-0000-0000-0000B3050000}"/>
    <cellStyle name="Åëè­ [ 19" xfId="1864" xr:uid="{00000000-0005-0000-0000-0000B4050000}"/>
    <cellStyle name="Aee­ [ 2" xfId="1865" xr:uid="{00000000-0005-0000-0000-0000B5050000}"/>
    <cellStyle name="Åëè­ [ 2" xfId="1866" xr:uid="{00000000-0005-0000-0000-0000B6050000}"/>
    <cellStyle name="Aee­ [ 20" xfId="1867" xr:uid="{00000000-0005-0000-0000-0000B7050000}"/>
    <cellStyle name="Åëè­ [ 20" xfId="1868" xr:uid="{00000000-0005-0000-0000-0000B8050000}"/>
    <cellStyle name="Aee­ [ 21" xfId="1869" xr:uid="{00000000-0005-0000-0000-0000B9050000}"/>
    <cellStyle name="Åëè­ [ 21" xfId="1870" xr:uid="{00000000-0005-0000-0000-0000BA050000}"/>
    <cellStyle name="Aee­ [ 22" xfId="1871" xr:uid="{00000000-0005-0000-0000-0000BB050000}"/>
    <cellStyle name="Åëè­ [ 22" xfId="1872" xr:uid="{00000000-0005-0000-0000-0000BC050000}"/>
    <cellStyle name="Aee­ [ 23" xfId="1873" xr:uid="{00000000-0005-0000-0000-0000BD050000}"/>
    <cellStyle name="Åëè­ [ 23" xfId="1874" xr:uid="{00000000-0005-0000-0000-0000BE050000}"/>
    <cellStyle name="Aee­ [ 24" xfId="1875" xr:uid="{00000000-0005-0000-0000-0000BF050000}"/>
    <cellStyle name="Åëè­ [ 24" xfId="1876" xr:uid="{00000000-0005-0000-0000-0000C0050000}"/>
    <cellStyle name="Aee­ [ 25" xfId="1877" xr:uid="{00000000-0005-0000-0000-0000C1050000}"/>
    <cellStyle name="Åëè­ [ 25" xfId="1878" xr:uid="{00000000-0005-0000-0000-0000C2050000}"/>
    <cellStyle name="Aee­ [ 26" xfId="1879" xr:uid="{00000000-0005-0000-0000-0000C3050000}"/>
    <cellStyle name="Åëè­ [ 26" xfId="1880" xr:uid="{00000000-0005-0000-0000-0000C4050000}"/>
    <cellStyle name="Aee­ [ 27" xfId="1881" xr:uid="{00000000-0005-0000-0000-0000C5050000}"/>
    <cellStyle name="Åëè­ [ 27" xfId="1882" xr:uid="{00000000-0005-0000-0000-0000C6050000}"/>
    <cellStyle name="Aee­ [ 28" xfId="1883" xr:uid="{00000000-0005-0000-0000-0000C7050000}"/>
    <cellStyle name="Åëè­ [ 28" xfId="1884" xr:uid="{00000000-0005-0000-0000-0000C8050000}"/>
    <cellStyle name="Aee­ [ 29" xfId="1885" xr:uid="{00000000-0005-0000-0000-0000C9050000}"/>
    <cellStyle name="Åëè­ [ 29" xfId="1886" xr:uid="{00000000-0005-0000-0000-0000CA050000}"/>
    <cellStyle name="Aee­ [ 3" xfId="1887" xr:uid="{00000000-0005-0000-0000-0000CB050000}"/>
    <cellStyle name="Åëè­ [ 3" xfId="1888" xr:uid="{00000000-0005-0000-0000-0000CC050000}"/>
    <cellStyle name="Aee­ [ 30" xfId="1889" xr:uid="{00000000-0005-0000-0000-0000CD050000}"/>
    <cellStyle name="Åëè­ [ 30" xfId="1890" xr:uid="{00000000-0005-0000-0000-0000CE050000}"/>
    <cellStyle name="Aee­ [ 31" xfId="1891" xr:uid="{00000000-0005-0000-0000-0000CF050000}"/>
    <cellStyle name="Åëè­ [ 31" xfId="1892" xr:uid="{00000000-0005-0000-0000-0000D0050000}"/>
    <cellStyle name="Aee­ [ 32" xfId="1893" xr:uid="{00000000-0005-0000-0000-0000D1050000}"/>
    <cellStyle name="Åëè­ [ 32" xfId="1894" xr:uid="{00000000-0005-0000-0000-0000D2050000}"/>
    <cellStyle name="Aee­ [ 4" xfId="1895" xr:uid="{00000000-0005-0000-0000-0000D3050000}"/>
    <cellStyle name="Åëè­ [ 4" xfId="1896" xr:uid="{00000000-0005-0000-0000-0000D4050000}"/>
    <cellStyle name="Aee­ [ 5" xfId="1897" xr:uid="{00000000-0005-0000-0000-0000D5050000}"/>
    <cellStyle name="Åëè­ [ 5" xfId="1898" xr:uid="{00000000-0005-0000-0000-0000D6050000}"/>
    <cellStyle name="Aee­ [ 6" xfId="1899" xr:uid="{00000000-0005-0000-0000-0000D7050000}"/>
    <cellStyle name="Åëè­ [ 6" xfId="1900" xr:uid="{00000000-0005-0000-0000-0000D8050000}"/>
    <cellStyle name="Aee­ [ 7" xfId="1901" xr:uid="{00000000-0005-0000-0000-0000D9050000}"/>
    <cellStyle name="Åëè­ [ 7" xfId="1902" xr:uid="{00000000-0005-0000-0000-0000DA050000}"/>
    <cellStyle name="Aee­ [ 8" xfId="1903" xr:uid="{00000000-0005-0000-0000-0000DB050000}"/>
    <cellStyle name="Åëè­ [ 8" xfId="1904" xr:uid="{00000000-0005-0000-0000-0000DC050000}"/>
    <cellStyle name="Aee­ [ 9" xfId="1905" xr:uid="{00000000-0005-0000-0000-0000DD050000}"/>
    <cellStyle name="Åëè­ [ 9" xfId="1906" xr:uid="{00000000-0005-0000-0000-0000DE050000}"/>
    <cellStyle name="Aee­ [_3.공사비총괄" xfId="1236" xr:uid="{00000000-0005-0000-0000-0000DF050000}"/>
    <cellStyle name="Åëè­ [_가산양수장 설치공사 기계내역서(10년)" xfId="1907" xr:uid="{00000000-0005-0000-0000-0000E0050000}"/>
    <cellStyle name="Aee­ [_갑문배수장보완(03.6월)" xfId="1908" xr:uid="{00000000-0005-0000-0000-0000E1050000}"/>
    <cellStyle name="Åëè­ [_공음배수장-2002년단가보완(기계)" xfId="1237" xr:uid="{00000000-0005-0000-0000-0000E2050000}"/>
    <cellStyle name="Aee­ [_금사지구공사비" xfId="1909" xr:uid="{00000000-0005-0000-0000-0000E3050000}"/>
    <cellStyle name="Åëè­ [_노선토적계산" xfId="1910" xr:uid="{00000000-0005-0000-0000-0000E4050000}"/>
    <cellStyle name="Aee­ [_마곡보완" xfId="1238" xr:uid="{00000000-0005-0000-0000-0000E5050000}"/>
    <cellStyle name="Åëè­ [_마곡보완" xfId="1239" xr:uid="{00000000-0005-0000-0000-0000E6050000}"/>
    <cellStyle name="Aee­ [_서제양수장 설치공사 내역서(기계)" xfId="1911" xr:uid="{00000000-0005-0000-0000-0000E7050000}"/>
    <cellStyle name="Åëè­ [_서제양수장 설치공사 내역서(기계)" xfId="1912" xr:uid="{00000000-0005-0000-0000-0000E8050000}"/>
    <cellStyle name="Aee­ [_성주지구 수리시설개보수사업 토목공사(1기성)" xfId="1913" xr:uid="{00000000-0005-0000-0000-0000E9050000}"/>
    <cellStyle name="Åëè­ [_성주지구 수리시설개보수사업 토목공사(1기성)" xfId="1914" xr:uid="{00000000-0005-0000-0000-0000EA050000}"/>
    <cellStyle name="Aee­ [_송원양수장 보수공사 내역서" xfId="1915" xr:uid="{00000000-0005-0000-0000-0000EB050000}"/>
    <cellStyle name="Åëè­ [_송원양수장 보수공사 내역서" xfId="1916" xr:uid="{00000000-0005-0000-0000-0000EC050000}"/>
    <cellStyle name="Aee­ [_송원양수장 전기공사" xfId="1917" xr:uid="{00000000-0005-0000-0000-0000ED050000}"/>
    <cellStyle name="Åëè­ [_송원양수장 전기공사" xfId="1918" xr:uid="{00000000-0005-0000-0000-0000EE050000}"/>
    <cellStyle name="Aee­ [_신태인배수장제진기" xfId="1240" xr:uid="{00000000-0005-0000-0000-0000EF050000}"/>
    <cellStyle name="Åëè­ [_안계제2 전기 보완 내역서(방침)" xfId="1919" xr:uid="{00000000-0005-0000-0000-0000F0050000}"/>
    <cellStyle name="Aee­ [_연다산1지구 공사비" xfId="1920" xr:uid="{00000000-0005-0000-0000-0000F1050000}"/>
    <cellStyle name="Åëè­ [_원가계산" xfId="1921" xr:uid="{00000000-0005-0000-0000-0000F2050000}"/>
    <cellStyle name="Aee­ [_전체분" xfId="1241" xr:uid="{00000000-0005-0000-0000-0000F3050000}"/>
    <cellStyle name="Åëè­ [_접지양수장내역서" xfId="1242" xr:uid="{00000000-0005-0000-0000-0000F4050000}"/>
    <cellStyle name="AeE­ [0]_  A¾  CO  " xfId="1243" xr:uid="{00000000-0005-0000-0000-0000F5050000}"/>
    <cellStyle name="ÅëÈ­ [0]_»óºÎ¼ö·®Áý°è " xfId="1244" xr:uid="{00000000-0005-0000-0000-0000F6050000}"/>
    <cellStyle name="AeE­ [0]_¼oAI¼º " xfId="1245" xr:uid="{00000000-0005-0000-0000-0000F7050000}"/>
    <cellStyle name="ÅëÈ­ [0]_INQUIRY ¿µ¾÷ÃßÁø " xfId="1246" xr:uid="{00000000-0005-0000-0000-0000F8050000}"/>
    <cellStyle name="AeE­ [0]_INQUIRY ¿μ¾÷AßAø " xfId="1247" xr:uid="{00000000-0005-0000-0000-0000F9050000}"/>
    <cellStyle name="ÅëÈ­ [0]_laroux" xfId="1922" xr:uid="{00000000-0005-0000-0000-0000FA050000}"/>
    <cellStyle name="AeE­ [0]_º≫¼± ±æ¾i±uºI ¼o·R Ay°eC￥ " xfId="1923" xr:uid="{00000000-0005-0000-0000-0000FB050000}"/>
    <cellStyle name="ÅëÈ­ [0]_Sheet1" xfId="1924" xr:uid="{00000000-0005-0000-0000-0000FC050000}"/>
    <cellStyle name="AeE­_  A¾  CO  " xfId="1248" xr:uid="{00000000-0005-0000-0000-0000FD050000}"/>
    <cellStyle name="ÅëÈ­_»óºÎ¼ö·®Áý°è " xfId="1249" xr:uid="{00000000-0005-0000-0000-0000FE050000}"/>
    <cellStyle name="AeE­_¼oAI¼º " xfId="1250" xr:uid="{00000000-0005-0000-0000-0000FF050000}"/>
    <cellStyle name="ÅëÈ­_INQUIRY ¿µ¾÷ÃßÁø " xfId="1251" xr:uid="{00000000-0005-0000-0000-000000060000}"/>
    <cellStyle name="AeE­_INQUIRY ¿μ¾÷AßAø " xfId="1252" xr:uid="{00000000-0005-0000-0000-000001060000}"/>
    <cellStyle name="ÅëÈ­_laroux" xfId="1925" xr:uid="{00000000-0005-0000-0000-000002060000}"/>
    <cellStyle name="AeE­_º≫¼± ±æ¾i±uºI ¼o·R Ay°eC￥ " xfId="1926" xr:uid="{00000000-0005-0000-0000-000003060000}"/>
    <cellStyle name="ÅëÈ­_Sheet1" xfId="1927" xr:uid="{00000000-0005-0000-0000-000004060000}"/>
    <cellStyle name="Aee¡ⓒ " xfId="1928" xr:uid="{00000000-0005-0000-0000-000005060000}"/>
    <cellStyle name="AeE¡ⓒ [0]_￠?i¡ieE¡ⓒ¡¤A ¡¾a¡¾￠￢A￠OA¡AC¡I" xfId="1929" xr:uid="{00000000-0005-0000-0000-000006060000}"/>
    <cellStyle name="Aee¡ⓒ _노선토적계산" xfId="1930" xr:uid="{00000000-0005-0000-0000-000007060000}"/>
    <cellStyle name="AeE¡ⓒ_￠?i¡ieE¡ⓒ¡¤A ¡¾a¡¾￠￢A￠OA¡AC¡I" xfId="1931" xr:uid="{00000000-0005-0000-0000-000008060000}"/>
    <cellStyle name="Æû¼¾æ®" xfId="1253" xr:uid="{00000000-0005-0000-0000-000009060000}"/>
    <cellStyle name="ALIGNMENT" xfId="1254" xr:uid="{00000000-0005-0000-0000-00000A060000}"/>
    <cellStyle name="Aþ" xfId="1255" xr:uid="{00000000-0005-0000-0000-00000B060000}"/>
    <cellStyle name="Äþ" xfId="1256" xr:uid="{00000000-0005-0000-0000-00000C060000}"/>
    <cellStyle name="Aþ 10" xfId="1932" xr:uid="{00000000-0005-0000-0000-00000D060000}"/>
    <cellStyle name="Äþ 10" xfId="1933" xr:uid="{00000000-0005-0000-0000-00000E060000}"/>
    <cellStyle name="Aþ 11" xfId="1934" xr:uid="{00000000-0005-0000-0000-00000F060000}"/>
    <cellStyle name="Äþ 11" xfId="1935" xr:uid="{00000000-0005-0000-0000-000010060000}"/>
    <cellStyle name="Aþ 12" xfId="1936" xr:uid="{00000000-0005-0000-0000-000011060000}"/>
    <cellStyle name="Äþ 12" xfId="1937" xr:uid="{00000000-0005-0000-0000-000012060000}"/>
    <cellStyle name="Aþ 13" xfId="1938" xr:uid="{00000000-0005-0000-0000-000013060000}"/>
    <cellStyle name="Äþ 13" xfId="1939" xr:uid="{00000000-0005-0000-0000-000014060000}"/>
    <cellStyle name="Aþ 14" xfId="1940" xr:uid="{00000000-0005-0000-0000-000015060000}"/>
    <cellStyle name="Äþ 14" xfId="1941" xr:uid="{00000000-0005-0000-0000-000016060000}"/>
    <cellStyle name="Aþ 15" xfId="1942" xr:uid="{00000000-0005-0000-0000-000017060000}"/>
    <cellStyle name="Äþ 15" xfId="1943" xr:uid="{00000000-0005-0000-0000-000018060000}"/>
    <cellStyle name="Aþ 16" xfId="1944" xr:uid="{00000000-0005-0000-0000-000019060000}"/>
    <cellStyle name="Äþ 16" xfId="1945" xr:uid="{00000000-0005-0000-0000-00001A060000}"/>
    <cellStyle name="Aþ 17" xfId="1946" xr:uid="{00000000-0005-0000-0000-00001B060000}"/>
    <cellStyle name="Äþ 17" xfId="1947" xr:uid="{00000000-0005-0000-0000-00001C060000}"/>
    <cellStyle name="Aþ 18" xfId="1948" xr:uid="{00000000-0005-0000-0000-00001D060000}"/>
    <cellStyle name="Äþ 18" xfId="1949" xr:uid="{00000000-0005-0000-0000-00001E060000}"/>
    <cellStyle name="Aþ 19" xfId="1950" xr:uid="{00000000-0005-0000-0000-00001F060000}"/>
    <cellStyle name="Äþ 19" xfId="1951" xr:uid="{00000000-0005-0000-0000-000020060000}"/>
    <cellStyle name="Aþ 2" xfId="1952" xr:uid="{00000000-0005-0000-0000-000021060000}"/>
    <cellStyle name="Äþ 2" xfId="1953" xr:uid="{00000000-0005-0000-0000-000022060000}"/>
    <cellStyle name="Aþ 20" xfId="1954" xr:uid="{00000000-0005-0000-0000-000023060000}"/>
    <cellStyle name="Äþ 20" xfId="1955" xr:uid="{00000000-0005-0000-0000-000024060000}"/>
    <cellStyle name="Aþ 21" xfId="1956" xr:uid="{00000000-0005-0000-0000-000025060000}"/>
    <cellStyle name="Äþ 21" xfId="1957" xr:uid="{00000000-0005-0000-0000-000026060000}"/>
    <cellStyle name="Aþ 22" xfId="1958" xr:uid="{00000000-0005-0000-0000-000027060000}"/>
    <cellStyle name="Äþ 22" xfId="1959" xr:uid="{00000000-0005-0000-0000-000028060000}"/>
    <cellStyle name="Aþ 23" xfId="1960" xr:uid="{00000000-0005-0000-0000-000029060000}"/>
    <cellStyle name="Äþ 23" xfId="1961" xr:uid="{00000000-0005-0000-0000-00002A060000}"/>
    <cellStyle name="Aþ 24" xfId="1962" xr:uid="{00000000-0005-0000-0000-00002B060000}"/>
    <cellStyle name="Äþ 24" xfId="1963" xr:uid="{00000000-0005-0000-0000-00002C060000}"/>
    <cellStyle name="Aþ 25" xfId="1964" xr:uid="{00000000-0005-0000-0000-00002D060000}"/>
    <cellStyle name="Äþ 25" xfId="1965" xr:uid="{00000000-0005-0000-0000-00002E060000}"/>
    <cellStyle name="Aþ 26" xfId="1966" xr:uid="{00000000-0005-0000-0000-00002F060000}"/>
    <cellStyle name="Äþ 26" xfId="1967" xr:uid="{00000000-0005-0000-0000-000030060000}"/>
    <cellStyle name="Aþ 27" xfId="1968" xr:uid="{00000000-0005-0000-0000-000031060000}"/>
    <cellStyle name="Äþ 27" xfId="1969" xr:uid="{00000000-0005-0000-0000-000032060000}"/>
    <cellStyle name="Aþ 28" xfId="1970" xr:uid="{00000000-0005-0000-0000-000033060000}"/>
    <cellStyle name="Äþ 28" xfId="1971" xr:uid="{00000000-0005-0000-0000-000034060000}"/>
    <cellStyle name="Aþ 29" xfId="1972" xr:uid="{00000000-0005-0000-0000-000035060000}"/>
    <cellStyle name="Äþ 29" xfId="1973" xr:uid="{00000000-0005-0000-0000-000036060000}"/>
    <cellStyle name="Aþ 3" xfId="1974" xr:uid="{00000000-0005-0000-0000-000037060000}"/>
    <cellStyle name="Äþ 3" xfId="1975" xr:uid="{00000000-0005-0000-0000-000038060000}"/>
    <cellStyle name="Aþ 30" xfId="1976" xr:uid="{00000000-0005-0000-0000-000039060000}"/>
    <cellStyle name="Äþ 30" xfId="1977" xr:uid="{00000000-0005-0000-0000-00003A060000}"/>
    <cellStyle name="Aþ 31" xfId="1978" xr:uid="{00000000-0005-0000-0000-00003B060000}"/>
    <cellStyle name="Äþ 31" xfId="1979" xr:uid="{00000000-0005-0000-0000-00003C060000}"/>
    <cellStyle name="Aþ 32" xfId="1980" xr:uid="{00000000-0005-0000-0000-00003D060000}"/>
    <cellStyle name="Äþ 32" xfId="1981" xr:uid="{00000000-0005-0000-0000-00003E060000}"/>
    <cellStyle name="Aþ 4" xfId="1982" xr:uid="{00000000-0005-0000-0000-00003F060000}"/>
    <cellStyle name="Äþ 4" xfId="1983" xr:uid="{00000000-0005-0000-0000-000040060000}"/>
    <cellStyle name="Aþ 5" xfId="1984" xr:uid="{00000000-0005-0000-0000-000041060000}"/>
    <cellStyle name="Äþ 5" xfId="1985" xr:uid="{00000000-0005-0000-0000-000042060000}"/>
    <cellStyle name="Aþ 6" xfId="1986" xr:uid="{00000000-0005-0000-0000-000043060000}"/>
    <cellStyle name="Äþ 6" xfId="1987" xr:uid="{00000000-0005-0000-0000-000044060000}"/>
    <cellStyle name="Aþ 7" xfId="1988" xr:uid="{00000000-0005-0000-0000-000045060000}"/>
    <cellStyle name="Äþ 7" xfId="1989" xr:uid="{00000000-0005-0000-0000-000046060000}"/>
    <cellStyle name="Aþ 8" xfId="1990" xr:uid="{00000000-0005-0000-0000-000047060000}"/>
    <cellStyle name="Äþ 8" xfId="1991" xr:uid="{00000000-0005-0000-0000-000048060000}"/>
    <cellStyle name="Aþ 9" xfId="1992" xr:uid="{00000000-0005-0000-0000-000049060000}"/>
    <cellStyle name="Äþ 9" xfId="1993" xr:uid="{00000000-0005-0000-0000-00004A060000}"/>
    <cellStyle name="Aþ_3.공사비총괄" xfId="1257" xr:uid="{00000000-0005-0000-0000-00004B060000}"/>
    <cellStyle name="Äþ_가산양수장 설치공사 기계내역서(10년)" xfId="1994" xr:uid="{00000000-0005-0000-0000-00004C060000}"/>
    <cellStyle name="Aþ_갑문배수장보완(03.6월)" xfId="1995" xr:uid="{00000000-0005-0000-0000-00004D060000}"/>
    <cellStyle name="Äþ_공음배수장-2002년단가보완(기계)" xfId="1258" xr:uid="{00000000-0005-0000-0000-00004E060000}"/>
    <cellStyle name="Aþ_금사지구공사비" xfId="1996" xr:uid="{00000000-0005-0000-0000-00004F060000}"/>
    <cellStyle name="Äþ_노선토적계산" xfId="1997" xr:uid="{00000000-0005-0000-0000-000050060000}"/>
    <cellStyle name="Aþ_마곡보완" xfId="1259" xr:uid="{00000000-0005-0000-0000-000051060000}"/>
    <cellStyle name="Äþ_마곡보완" xfId="1260" xr:uid="{00000000-0005-0000-0000-000052060000}"/>
    <cellStyle name="Aþ_서제양수장 설치공사 내역서(기계)" xfId="1998" xr:uid="{00000000-0005-0000-0000-000053060000}"/>
    <cellStyle name="Äþ_서제양수장 설치공사 내역서(기계)" xfId="1999" xr:uid="{00000000-0005-0000-0000-000054060000}"/>
    <cellStyle name="Aþ_성주지구 수리시설개보수사업 토목공사(1기성)" xfId="2000" xr:uid="{00000000-0005-0000-0000-000055060000}"/>
    <cellStyle name="Äþ_성주지구 수리시설개보수사업 토목공사(1기성)" xfId="2001" xr:uid="{00000000-0005-0000-0000-000056060000}"/>
    <cellStyle name="Aþ_송원양수장 보수공사 내역서" xfId="2002" xr:uid="{00000000-0005-0000-0000-000057060000}"/>
    <cellStyle name="Äþ_송원양수장 보수공사 내역서" xfId="2003" xr:uid="{00000000-0005-0000-0000-000058060000}"/>
    <cellStyle name="Aþ_송원양수장 전기공사" xfId="2004" xr:uid="{00000000-0005-0000-0000-000059060000}"/>
    <cellStyle name="Äþ_송원양수장 전기공사" xfId="2005" xr:uid="{00000000-0005-0000-0000-00005A060000}"/>
    <cellStyle name="Aþ_신태인배수장제진기" xfId="1261" xr:uid="{00000000-0005-0000-0000-00005B060000}"/>
    <cellStyle name="Äþ_안계제2 전기 보완 내역서(방침)" xfId="2006" xr:uid="{00000000-0005-0000-0000-00005C060000}"/>
    <cellStyle name="Aþ_연다산1지구 공사비" xfId="2007" xr:uid="{00000000-0005-0000-0000-00005D060000}"/>
    <cellStyle name="Äþ_원가계산" xfId="2008" xr:uid="{00000000-0005-0000-0000-00005E060000}"/>
    <cellStyle name="Aþ_전체분" xfId="1262" xr:uid="{00000000-0005-0000-0000-00005F060000}"/>
    <cellStyle name="Äþ_접지양수장내역서" xfId="1263" xr:uid="{00000000-0005-0000-0000-000060060000}"/>
    <cellStyle name="Aþ¸¶ [" xfId="1264" xr:uid="{00000000-0005-0000-0000-000061060000}"/>
    <cellStyle name="Äþ¸¶ [" xfId="1265" xr:uid="{00000000-0005-0000-0000-000062060000}"/>
    <cellStyle name="Aþ¸¶ [ 10" xfId="2009" xr:uid="{00000000-0005-0000-0000-000063060000}"/>
    <cellStyle name="Äþ¸¶ [ 10" xfId="2010" xr:uid="{00000000-0005-0000-0000-000064060000}"/>
    <cellStyle name="Aþ¸¶ [ 11" xfId="2011" xr:uid="{00000000-0005-0000-0000-000065060000}"/>
    <cellStyle name="Äþ¸¶ [ 11" xfId="2012" xr:uid="{00000000-0005-0000-0000-000066060000}"/>
    <cellStyle name="Aþ¸¶ [ 12" xfId="2013" xr:uid="{00000000-0005-0000-0000-000067060000}"/>
    <cellStyle name="Äþ¸¶ [ 12" xfId="2014" xr:uid="{00000000-0005-0000-0000-000068060000}"/>
    <cellStyle name="Aþ¸¶ [ 13" xfId="2015" xr:uid="{00000000-0005-0000-0000-000069060000}"/>
    <cellStyle name="Äþ¸¶ [ 13" xfId="2016" xr:uid="{00000000-0005-0000-0000-00006A060000}"/>
    <cellStyle name="Aþ¸¶ [ 14" xfId="2017" xr:uid="{00000000-0005-0000-0000-00006B060000}"/>
    <cellStyle name="Äþ¸¶ [ 14" xfId="2018" xr:uid="{00000000-0005-0000-0000-00006C060000}"/>
    <cellStyle name="Aþ¸¶ [ 15" xfId="2019" xr:uid="{00000000-0005-0000-0000-00006D060000}"/>
    <cellStyle name="Äþ¸¶ [ 15" xfId="2020" xr:uid="{00000000-0005-0000-0000-00006E060000}"/>
    <cellStyle name="Aþ¸¶ [ 16" xfId="2021" xr:uid="{00000000-0005-0000-0000-00006F060000}"/>
    <cellStyle name="Äþ¸¶ [ 16" xfId="2022" xr:uid="{00000000-0005-0000-0000-000070060000}"/>
    <cellStyle name="Aþ¸¶ [ 17" xfId="2023" xr:uid="{00000000-0005-0000-0000-000071060000}"/>
    <cellStyle name="Äþ¸¶ [ 17" xfId="2024" xr:uid="{00000000-0005-0000-0000-000072060000}"/>
    <cellStyle name="Aþ¸¶ [ 18" xfId="2025" xr:uid="{00000000-0005-0000-0000-000073060000}"/>
    <cellStyle name="Äþ¸¶ [ 18" xfId="2026" xr:uid="{00000000-0005-0000-0000-000074060000}"/>
    <cellStyle name="Aþ¸¶ [ 19" xfId="2027" xr:uid="{00000000-0005-0000-0000-000075060000}"/>
    <cellStyle name="Äþ¸¶ [ 19" xfId="2028" xr:uid="{00000000-0005-0000-0000-000076060000}"/>
    <cellStyle name="Aþ¸¶ [ 2" xfId="2029" xr:uid="{00000000-0005-0000-0000-000077060000}"/>
    <cellStyle name="Äþ¸¶ [ 2" xfId="2030" xr:uid="{00000000-0005-0000-0000-000078060000}"/>
    <cellStyle name="Aþ¸¶ [ 20" xfId="2031" xr:uid="{00000000-0005-0000-0000-000079060000}"/>
    <cellStyle name="Äþ¸¶ [ 20" xfId="2032" xr:uid="{00000000-0005-0000-0000-00007A060000}"/>
    <cellStyle name="Aþ¸¶ [ 21" xfId="2033" xr:uid="{00000000-0005-0000-0000-00007B060000}"/>
    <cellStyle name="Äþ¸¶ [ 21" xfId="2034" xr:uid="{00000000-0005-0000-0000-00007C060000}"/>
    <cellStyle name="Aþ¸¶ [ 22" xfId="2035" xr:uid="{00000000-0005-0000-0000-00007D060000}"/>
    <cellStyle name="Äþ¸¶ [ 22" xfId="2036" xr:uid="{00000000-0005-0000-0000-00007E060000}"/>
    <cellStyle name="Aþ¸¶ [ 23" xfId="2037" xr:uid="{00000000-0005-0000-0000-00007F060000}"/>
    <cellStyle name="Äþ¸¶ [ 23" xfId="2038" xr:uid="{00000000-0005-0000-0000-000080060000}"/>
    <cellStyle name="Aþ¸¶ [ 24" xfId="2039" xr:uid="{00000000-0005-0000-0000-000081060000}"/>
    <cellStyle name="Äþ¸¶ [ 24" xfId="2040" xr:uid="{00000000-0005-0000-0000-000082060000}"/>
    <cellStyle name="Aþ¸¶ [ 25" xfId="2041" xr:uid="{00000000-0005-0000-0000-000083060000}"/>
    <cellStyle name="Äþ¸¶ [ 25" xfId="2042" xr:uid="{00000000-0005-0000-0000-000084060000}"/>
    <cellStyle name="Aþ¸¶ [ 26" xfId="2043" xr:uid="{00000000-0005-0000-0000-000085060000}"/>
    <cellStyle name="Äþ¸¶ [ 26" xfId="2044" xr:uid="{00000000-0005-0000-0000-000086060000}"/>
    <cellStyle name="Aþ¸¶ [ 27" xfId="2045" xr:uid="{00000000-0005-0000-0000-000087060000}"/>
    <cellStyle name="Äþ¸¶ [ 27" xfId="2046" xr:uid="{00000000-0005-0000-0000-000088060000}"/>
    <cellStyle name="Aþ¸¶ [ 28" xfId="2047" xr:uid="{00000000-0005-0000-0000-000089060000}"/>
    <cellStyle name="Äþ¸¶ [ 28" xfId="2048" xr:uid="{00000000-0005-0000-0000-00008A060000}"/>
    <cellStyle name="Aþ¸¶ [ 29" xfId="2049" xr:uid="{00000000-0005-0000-0000-00008B060000}"/>
    <cellStyle name="Äþ¸¶ [ 29" xfId="2050" xr:uid="{00000000-0005-0000-0000-00008C060000}"/>
    <cellStyle name="Aþ¸¶ [ 3" xfId="2051" xr:uid="{00000000-0005-0000-0000-00008D060000}"/>
    <cellStyle name="Äþ¸¶ [ 3" xfId="2052" xr:uid="{00000000-0005-0000-0000-00008E060000}"/>
    <cellStyle name="Aþ¸¶ [ 30" xfId="2053" xr:uid="{00000000-0005-0000-0000-00008F060000}"/>
    <cellStyle name="Äþ¸¶ [ 30" xfId="2054" xr:uid="{00000000-0005-0000-0000-000090060000}"/>
    <cellStyle name="Aþ¸¶ [ 31" xfId="2055" xr:uid="{00000000-0005-0000-0000-000091060000}"/>
    <cellStyle name="Äþ¸¶ [ 31" xfId="2056" xr:uid="{00000000-0005-0000-0000-000092060000}"/>
    <cellStyle name="Aþ¸¶ [ 32" xfId="2057" xr:uid="{00000000-0005-0000-0000-000093060000}"/>
    <cellStyle name="Äþ¸¶ [ 32" xfId="2058" xr:uid="{00000000-0005-0000-0000-000094060000}"/>
    <cellStyle name="Aþ¸¶ [ 4" xfId="2059" xr:uid="{00000000-0005-0000-0000-000095060000}"/>
    <cellStyle name="Äþ¸¶ [ 4" xfId="2060" xr:uid="{00000000-0005-0000-0000-000096060000}"/>
    <cellStyle name="Aþ¸¶ [ 5" xfId="2061" xr:uid="{00000000-0005-0000-0000-000097060000}"/>
    <cellStyle name="Äþ¸¶ [ 5" xfId="2062" xr:uid="{00000000-0005-0000-0000-000098060000}"/>
    <cellStyle name="Aþ¸¶ [ 6" xfId="2063" xr:uid="{00000000-0005-0000-0000-000099060000}"/>
    <cellStyle name="Äþ¸¶ [ 6" xfId="2064" xr:uid="{00000000-0005-0000-0000-00009A060000}"/>
    <cellStyle name="Aþ¸¶ [ 7" xfId="2065" xr:uid="{00000000-0005-0000-0000-00009B060000}"/>
    <cellStyle name="Äþ¸¶ [ 7" xfId="2066" xr:uid="{00000000-0005-0000-0000-00009C060000}"/>
    <cellStyle name="Aþ¸¶ [ 8" xfId="2067" xr:uid="{00000000-0005-0000-0000-00009D060000}"/>
    <cellStyle name="Äþ¸¶ [ 8" xfId="2068" xr:uid="{00000000-0005-0000-0000-00009E060000}"/>
    <cellStyle name="Aþ¸¶ [ 9" xfId="2069" xr:uid="{00000000-0005-0000-0000-00009F060000}"/>
    <cellStyle name="Äþ¸¶ [ 9" xfId="2070" xr:uid="{00000000-0005-0000-0000-0000A0060000}"/>
    <cellStyle name="Aþ¸¶ [_3.공사비총괄" xfId="1266" xr:uid="{00000000-0005-0000-0000-0000A1060000}"/>
    <cellStyle name="Äþ¸¶ [_가산양수장 설치공사 기계내역서(10년)" xfId="2071" xr:uid="{00000000-0005-0000-0000-0000A2060000}"/>
    <cellStyle name="Aþ¸¶ [_갑문배수장보완(03.6월)" xfId="2072" xr:uid="{00000000-0005-0000-0000-0000A3060000}"/>
    <cellStyle name="Äþ¸¶ [_공음배수장-2002년단가보완(기계)" xfId="1267" xr:uid="{00000000-0005-0000-0000-0000A4060000}"/>
    <cellStyle name="Aþ¸¶ [_금사지구공사비" xfId="2073" xr:uid="{00000000-0005-0000-0000-0000A5060000}"/>
    <cellStyle name="Äþ¸¶ [_노선토적계산" xfId="2074" xr:uid="{00000000-0005-0000-0000-0000A6060000}"/>
    <cellStyle name="Aþ¸¶ [_마곡보완" xfId="1268" xr:uid="{00000000-0005-0000-0000-0000A7060000}"/>
    <cellStyle name="Äþ¸¶ [_마곡보완" xfId="1269" xr:uid="{00000000-0005-0000-0000-0000A8060000}"/>
    <cellStyle name="Aþ¸¶ [_서제양수장 설치공사 내역서(기계)" xfId="2075" xr:uid="{00000000-0005-0000-0000-0000A9060000}"/>
    <cellStyle name="Äþ¸¶ [_서제양수장 설치공사 내역서(기계)" xfId="2076" xr:uid="{00000000-0005-0000-0000-0000AA060000}"/>
    <cellStyle name="Aþ¸¶ [_성주지구 수리시설개보수사업 토목공사(1기성)" xfId="2077" xr:uid="{00000000-0005-0000-0000-0000AB060000}"/>
    <cellStyle name="Äþ¸¶ [_성주지구 수리시설개보수사업 토목공사(1기성)" xfId="2078" xr:uid="{00000000-0005-0000-0000-0000AC060000}"/>
    <cellStyle name="Aþ¸¶ [_송원양수장 보수공사 내역서" xfId="2079" xr:uid="{00000000-0005-0000-0000-0000AD060000}"/>
    <cellStyle name="Äþ¸¶ [_송원양수장 보수공사 내역서" xfId="2080" xr:uid="{00000000-0005-0000-0000-0000AE060000}"/>
    <cellStyle name="Aþ¸¶ [_송원양수장 전기공사" xfId="2081" xr:uid="{00000000-0005-0000-0000-0000AF060000}"/>
    <cellStyle name="Äþ¸¶ [_송원양수장 전기공사" xfId="2082" xr:uid="{00000000-0005-0000-0000-0000B0060000}"/>
    <cellStyle name="Aþ¸¶ [_신태인배수장제진기" xfId="1270" xr:uid="{00000000-0005-0000-0000-0000B1060000}"/>
    <cellStyle name="Äþ¸¶ [_안계제2 전기 보완 내역서(방침)" xfId="2083" xr:uid="{00000000-0005-0000-0000-0000B2060000}"/>
    <cellStyle name="Aþ¸¶ [_연다산1지구 공사비" xfId="2084" xr:uid="{00000000-0005-0000-0000-0000B3060000}"/>
    <cellStyle name="Äþ¸¶ [_원가계산" xfId="2085" xr:uid="{00000000-0005-0000-0000-0000B4060000}"/>
    <cellStyle name="Aþ¸¶ [_전체분" xfId="1271" xr:uid="{00000000-0005-0000-0000-0000B5060000}"/>
    <cellStyle name="Äþ¸¶ [_접지양수장내역서" xfId="1272" xr:uid="{00000000-0005-0000-0000-0000B6060000}"/>
    <cellStyle name="AÞ¸¶ [0]_  A¾  CO  " xfId="1273" xr:uid="{00000000-0005-0000-0000-0000B7060000}"/>
    <cellStyle name="ÄÞ¸¶ [0]_»óºÎ¼ö·®Áý°è " xfId="1274" xr:uid="{00000000-0005-0000-0000-0000B8060000}"/>
    <cellStyle name="AÞ¸¶ [0]_¼oAI¼º " xfId="1275" xr:uid="{00000000-0005-0000-0000-0000B9060000}"/>
    <cellStyle name="ÄÞ¸¶ [0]_Åä¸ñ°ø»çÃÑ°ýÇ¥" xfId="2086" xr:uid="{00000000-0005-0000-0000-0000BA060000}"/>
    <cellStyle name="AÞ¸¶ [0]_AN°y(1.25) " xfId="2087" xr:uid="{00000000-0005-0000-0000-0000BB060000}"/>
    <cellStyle name="ÄÞ¸¶ [0]_INQUIRY ¿µ¾÷ÃßÁø " xfId="1276" xr:uid="{00000000-0005-0000-0000-0000BC060000}"/>
    <cellStyle name="AÞ¸¶ [0]_INQUIRY ¿μ¾÷AßAø " xfId="1277" xr:uid="{00000000-0005-0000-0000-0000BD060000}"/>
    <cellStyle name="ÄÞ¸¶ [0]_laroux" xfId="2088" xr:uid="{00000000-0005-0000-0000-0000BE060000}"/>
    <cellStyle name="AÞ¸¶ [0]_º≫¼± ±æ¾i±uºI ¼o·R Ay°eC￥ " xfId="2089" xr:uid="{00000000-0005-0000-0000-0000BF060000}"/>
    <cellStyle name="ÄÞ¸¶ [0]_Sheet1" xfId="2090" xr:uid="{00000000-0005-0000-0000-0000C0060000}"/>
    <cellStyle name="AÞ¸¶_  A¾  CO  " xfId="1278" xr:uid="{00000000-0005-0000-0000-0000C1060000}"/>
    <cellStyle name="ÄÞ¸¶_»óºÎ¼ö·®Áý°è " xfId="1279" xr:uid="{00000000-0005-0000-0000-0000C2060000}"/>
    <cellStyle name="AÞ¸¶_¼oAI¼º " xfId="1280" xr:uid="{00000000-0005-0000-0000-0000C3060000}"/>
    <cellStyle name="ÄÞ¸¶_INQUIRY ¿µ¾÷ÃßÁø " xfId="1281" xr:uid="{00000000-0005-0000-0000-0000C4060000}"/>
    <cellStyle name="AÞ¸¶_INQUIRY ¿μ¾÷AßAø " xfId="1282" xr:uid="{00000000-0005-0000-0000-0000C5060000}"/>
    <cellStyle name="ÄÞ¸¶_laroux" xfId="2091" xr:uid="{00000000-0005-0000-0000-0000C6060000}"/>
    <cellStyle name="AÞ¸¶_º≫¼± ±æ¾i±uºI ¼o·R Ay°eC￥ " xfId="2092" xr:uid="{00000000-0005-0000-0000-0000C7060000}"/>
    <cellStyle name="ÄÞ¸¶_Sheet1" xfId="2093" xr:uid="{00000000-0005-0000-0000-0000C8060000}"/>
    <cellStyle name="Àú¸®¼ö" xfId="1283" xr:uid="{00000000-0005-0000-0000-0000C9060000}"/>
    <cellStyle name="Àú¸®¼ö0" xfId="1284" xr:uid="{00000000-0005-0000-0000-0000CA060000}"/>
    <cellStyle name="Background" xfId="2094" xr:uid="{00000000-0005-0000-0000-0000CB060000}"/>
    <cellStyle name="BoldHdr" xfId="2095" xr:uid="{00000000-0005-0000-0000-0000CC060000}"/>
    <cellStyle name="C¡" xfId="2096" xr:uid="{00000000-0005-0000-0000-0000CD060000}"/>
    <cellStyle name="C¡IA¨ª_¡ic¨u¡A¨￢I¨￢¡Æ AN¡Æe " xfId="1285" xr:uid="{00000000-0005-0000-0000-0000CE060000}"/>
    <cellStyle name="C￥" xfId="1286" xr:uid="{00000000-0005-0000-0000-0000CF060000}"/>
    <cellStyle name="Ç¥" xfId="1287" xr:uid="{00000000-0005-0000-0000-0000D0060000}"/>
    <cellStyle name="C￥ 10" xfId="2097" xr:uid="{00000000-0005-0000-0000-0000D1060000}"/>
    <cellStyle name="Ç¥ 10" xfId="2098" xr:uid="{00000000-0005-0000-0000-0000D2060000}"/>
    <cellStyle name="C￥ 11" xfId="2099" xr:uid="{00000000-0005-0000-0000-0000D3060000}"/>
    <cellStyle name="Ç¥ 11" xfId="2100" xr:uid="{00000000-0005-0000-0000-0000D4060000}"/>
    <cellStyle name="C￥ 12" xfId="2101" xr:uid="{00000000-0005-0000-0000-0000D5060000}"/>
    <cellStyle name="Ç¥ 12" xfId="2102" xr:uid="{00000000-0005-0000-0000-0000D6060000}"/>
    <cellStyle name="C￥ 13" xfId="2103" xr:uid="{00000000-0005-0000-0000-0000D7060000}"/>
    <cellStyle name="Ç¥ 13" xfId="2104" xr:uid="{00000000-0005-0000-0000-0000D8060000}"/>
    <cellStyle name="C￥ 14" xfId="2105" xr:uid="{00000000-0005-0000-0000-0000D9060000}"/>
    <cellStyle name="Ç¥ 14" xfId="2106" xr:uid="{00000000-0005-0000-0000-0000DA060000}"/>
    <cellStyle name="C￥ 15" xfId="2107" xr:uid="{00000000-0005-0000-0000-0000DB060000}"/>
    <cellStyle name="Ç¥ 15" xfId="2108" xr:uid="{00000000-0005-0000-0000-0000DC060000}"/>
    <cellStyle name="C￥ 16" xfId="2109" xr:uid="{00000000-0005-0000-0000-0000DD060000}"/>
    <cellStyle name="Ç¥ 16" xfId="2110" xr:uid="{00000000-0005-0000-0000-0000DE060000}"/>
    <cellStyle name="C￥ 17" xfId="2111" xr:uid="{00000000-0005-0000-0000-0000DF060000}"/>
    <cellStyle name="Ç¥ 17" xfId="2112" xr:uid="{00000000-0005-0000-0000-0000E0060000}"/>
    <cellStyle name="C￥ 18" xfId="2113" xr:uid="{00000000-0005-0000-0000-0000E1060000}"/>
    <cellStyle name="Ç¥ 18" xfId="2114" xr:uid="{00000000-0005-0000-0000-0000E2060000}"/>
    <cellStyle name="C￥ 19" xfId="2115" xr:uid="{00000000-0005-0000-0000-0000E3060000}"/>
    <cellStyle name="Ç¥ 19" xfId="2116" xr:uid="{00000000-0005-0000-0000-0000E4060000}"/>
    <cellStyle name="C￥ 2" xfId="2117" xr:uid="{00000000-0005-0000-0000-0000E5060000}"/>
    <cellStyle name="Ç¥ 2" xfId="2118" xr:uid="{00000000-0005-0000-0000-0000E6060000}"/>
    <cellStyle name="C￥ 20" xfId="2119" xr:uid="{00000000-0005-0000-0000-0000E7060000}"/>
    <cellStyle name="Ç¥ 20" xfId="2120" xr:uid="{00000000-0005-0000-0000-0000E8060000}"/>
    <cellStyle name="C￥ 21" xfId="2121" xr:uid="{00000000-0005-0000-0000-0000E9060000}"/>
    <cellStyle name="Ç¥ 21" xfId="2122" xr:uid="{00000000-0005-0000-0000-0000EA060000}"/>
    <cellStyle name="C￥ 22" xfId="2123" xr:uid="{00000000-0005-0000-0000-0000EB060000}"/>
    <cellStyle name="Ç¥ 22" xfId="2124" xr:uid="{00000000-0005-0000-0000-0000EC060000}"/>
    <cellStyle name="C￥ 23" xfId="2125" xr:uid="{00000000-0005-0000-0000-0000ED060000}"/>
    <cellStyle name="Ç¥ 23" xfId="2126" xr:uid="{00000000-0005-0000-0000-0000EE060000}"/>
    <cellStyle name="C￥ 24" xfId="2127" xr:uid="{00000000-0005-0000-0000-0000EF060000}"/>
    <cellStyle name="Ç¥ 24" xfId="2128" xr:uid="{00000000-0005-0000-0000-0000F0060000}"/>
    <cellStyle name="C￥ 25" xfId="2129" xr:uid="{00000000-0005-0000-0000-0000F1060000}"/>
    <cellStyle name="Ç¥ 25" xfId="2130" xr:uid="{00000000-0005-0000-0000-0000F2060000}"/>
    <cellStyle name="C￥ 26" xfId="2131" xr:uid="{00000000-0005-0000-0000-0000F3060000}"/>
    <cellStyle name="Ç¥ 26" xfId="2132" xr:uid="{00000000-0005-0000-0000-0000F4060000}"/>
    <cellStyle name="C￥ 27" xfId="2133" xr:uid="{00000000-0005-0000-0000-0000F5060000}"/>
    <cellStyle name="Ç¥ 27" xfId="2134" xr:uid="{00000000-0005-0000-0000-0000F6060000}"/>
    <cellStyle name="C￥ 28" xfId="2135" xr:uid="{00000000-0005-0000-0000-0000F7060000}"/>
    <cellStyle name="Ç¥ 28" xfId="2136" xr:uid="{00000000-0005-0000-0000-0000F8060000}"/>
    <cellStyle name="C￥ 29" xfId="2137" xr:uid="{00000000-0005-0000-0000-0000F9060000}"/>
    <cellStyle name="Ç¥ 29" xfId="2138" xr:uid="{00000000-0005-0000-0000-0000FA060000}"/>
    <cellStyle name="C￥ 3" xfId="2139" xr:uid="{00000000-0005-0000-0000-0000FB060000}"/>
    <cellStyle name="Ç¥ 3" xfId="2140" xr:uid="{00000000-0005-0000-0000-0000FC060000}"/>
    <cellStyle name="C￥ 30" xfId="2141" xr:uid="{00000000-0005-0000-0000-0000FD060000}"/>
    <cellStyle name="Ç¥ 30" xfId="2142" xr:uid="{00000000-0005-0000-0000-0000FE060000}"/>
    <cellStyle name="C￥ 31" xfId="2143" xr:uid="{00000000-0005-0000-0000-0000FF060000}"/>
    <cellStyle name="Ç¥ 31" xfId="2144" xr:uid="{00000000-0005-0000-0000-000000070000}"/>
    <cellStyle name="C￥ 32" xfId="2145" xr:uid="{00000000-0005-0000-0000-000001070000}"/>
    <cellStyle name="Ç¥ 32" xfId="2146" xr:uid="{00000000-0005-0000-0000-000002070000}"/>
    <cellStyle name="C￥ 4" xfId="2147" xr:uid="{00000000-0005-0000-0000-000003070000}"/>
    <cellStyle name="Ç¥ 4" xfId="2148" xr:uid="{00000000-0005-0000-0000-000004070000}"/>
    <cellStyle name="C￥ 5" xfId="2149" xr:uid="{00000000-0005-0000-0000-000005070000}"/>
    <cellStyle name="Ç¥ 5" xfId="2150" xr:uid="{00000000-0005-0000-0000-000006070000}"/>
    <cellStyle name="C￥ 6" xfId="2151" xr:uid="{00000000-0005-0000-0000-000007070000}"/>
    <cellStyle name="Ç¥ 6" xfId="2152" xr:uid="{00000000-0005-0000-0000-000008070000}"/>
    <cellStyle name="C￥ 7" xfId="2153" xr:uid="{00000000-0005-0000-0000-000009070000}"/>
    <cellStyle name="Ç¥ 7" xfId="2154" xr:uid="{00000000-0005-0000-0000-00000A070000}"/>
    <cellStyle name="C￥ 8" xfId="2155" xr:uid="{00000000-0005-0000-0000-00000B070000}"/>
    <cellStyle name="Ç¥ 8" xfId="2156" xr:uid="{00000000-0005-0000-0000-00000C070000}"/>
    <cellStyle name="C￥ 9" xfId="2157" xr:uid="{00000000-0005-0000-0000-00000D070000}"/>
    <cellStyle name="Ç¥ 9" xfId="2158" xr:uid="{00000000-0005-0000-0000-00000E070000}"/>
    <cellStyle name="C￥_3.공사비총괄" xfId="1288" xr:uid="{00000000-0005-0000-0000-00000F070000}"/>
    <cellStyle name="Ç¥_가산양수장 설치공사 기계내역서(10년)" xfId="2159" xr:uid="{00000000-0005-0000-0000-000010070000}"/>
    <cellStyle name="C￥_갑문배수장보완(03.6월)" xfId="2160" xr:uid="{00000000-0005-0000-0000-000011070000}"/>
    <cellStyle name="Ç¥_공음배수장-2002년단가보완(기계)" xfId="1289" xr:uid="{00000000-0005-0000-0000-000012070000}"/>
    <cellStyle name="C￥_금사지구공사비" xfId="2161" xr:uid="{00000000-0005-0000-0000-000013070000}"/>
    <cellStyle name="Ç¥_노선토적계산" xfId="2162" xr:uid="{00000000-0005-0000-0000-000014070000}"/>
    <cellStyle name="C￥_마곡보완" xfId="1290" xr:uid="{00000000-0005-0000-0000-000015070000}"/>
    <cellStyle name="Ç¥_마곡보완" xfId="1291" xr:uid="{00000000-0005-0000-0000-000016070000}"/>
    <cellStyle name="C￥_서제양수장 설치공사 내역서(기계)" xfId="2163" xr:uid="{00000000-0005-0000-0000-000017070000}"/>
    <cellStyle name="Ç¥_서제양수장 설치공사 내역서(기계)" xfId="2164" xr:uid="{00000000-0005-0000-0000-000018070000}"/>
    <cellStyle name="C￥_성주지구 수리시설개보수사업 토목공사(1기성)" xfId="2165" xr:uid="{00000000-0005-0000-0000-000019070000}"/>
    <cellStyle name="Ç¥_성주지구 수리시설개보수사업 토목공사(1기성)" xfId="2166" xr:uid="{00000000-0005-0000-0000-00001A070000}"/>
    <cellStyle name="C￥_송원양수장 보수공사 내역서" xfId="2167" xr:uid="{00000000-0005-0000-0000-00001B070000}"/>
    <cellStyle name="Ç¥_송원양수장 보수공사 내역서" xfId="2168" xr:uid="{00000000-0005-0000-0000-00001C070000}"/>
    <cellStyle name="C￥_송원양수장 전기공사" xfId="2169" xr:uid="{00000000-0005-0000-0000-00001D070000}"/>
    <cellStyle name="Ç¥_송원양수장 전기공사" xfId="2170" xr:uid="{00000000-0005-0000-0000-00001E070000}"/>
    <cellStyle name="C￥_신태인배수장제진기" xfId="1292" xr:uid="{00000000-0005-0000-0000-00001F070000}"/>
    <cellStyle name="Ç¥_안계제2 전기 보완 내역서(방침)" xfId="2171" xr:uid="{00000000-0005-0000-0000-000020070000}"/>
    <cellStyle name="C￥_연다산1지구 공사비" xfId="2172" xr:uid="{00000000-0005-0000-0000-000021070000}"/>
    <cellStyle name="Ç¥_원가계산" xfId="2173" xr:uid="{00000000-0005-0000-0000-000022070000}"/>
    <cellStyle name="C￥_전체분" xfId="1293" xr:uid="{00000000-0005-0000-0000-000023070000}"/>
    <cellStyle name="Ç¥_접지양수장내역서" xfId="1294" xr:uid="{00000000-0005-0000-0000-000024070000}"/>
    <cellStyle name="C￥AØ_  A¾  CO  " xfId="1295" xr:uid="{00000000-0005-0000-0000-000025070000}"/>
    <cellStyle name="Ç¥ÁØ_¿µ¾÷ÇöÈ² " xfId="1296" xr:uid="{00000000-0005-0000-0000-000026070000}"/>
    <cellStyle name="C￥AØ_¿μ¾÷CoE² " xfId="1297" xr:uid="{00000000-0005-0000-0000-000027070000}"/>
    <cellStyle name="Ç¥ÁØ_±â¼ú°ËÅä" xfId="1298" xr:uid="{00000000-0005-0000-0000-000028070000}"/>
    <cellStyle name="C￥AØ_≫c¾÷ºIº° AN°e " xfId="2174" xr:uid="{00000000-0005-0000-0000-000029070000}"/>
    <cellStyle name="Ç¥ÁØ_0N-HANDLING " xfId="2175" xr:uid="{00000000-0005-0000-0000-00002A070000}"/>
    <cellStyle name="C￥AØ_¾c½A " xfId="1299" xr:uid="{00000000-0005-0000-0000-00002B070000}"/>
    <cellStyle name="Ç¥ÁØ_5-1±¤°í " xfId="1300" xr:uid="{00000000-0005-0000-0000-00002C070000}"/>
    <cellStyle name="C￥AØ_5-1±¤°i  10" xfId="2176" xr:uid="{00000000-0005-0000-0000-00002D070000}"/>
    <cellStyle name="Ç¥ÁØ_Áý°èÇ¥(2¿ù) " xfId="1301" xr:uid="{00000000-0005-0000-0000-00002E070000}"/>
    <cellStyle name="C￥AØ_CoAo¹yAI °A¾×¿ⓒ½A " xfId="2177" xr:uid="{00000000-0005-0000-0000-00002F070000}"/>
    <cellStyle name="Ç¥ÁØ_Sheet1_¿µ¾÷ÇöÈ² " xfId="2178" xr:uid="{00000000-0005-0000-0000-000030070000}"/>
    <cellStyle name="C￥AØ_SOON1 " xfId="1302" xr:uid="{00000000-0005-0000-0000-000031070000}"/>
    <cellStyle name="Calc Currency (0)" xfId="1303" xr:uid="{00000000-0005-0000-0000-000032070000}"/>
    <cellStyle name="Calc Currency (0) 2" xfId="2179" xr:uid="{00000000-0005-0000-0000-000033070000}"/>
    <cellStyle name="Calc Currency (0) 3" xfId="2180" xr:uid="{00000000-0005-0000-0000-000034070000}"/>
    <cellStyle name="Calc Currency (0) 4" xfId="2181" xr:uid="{00000000-0005-0000-0000-000035070000}"/>
    <cellStyle name="Calc Currency (0)_건축내역서" xfId="2182" xr:uid="{00000000-0005-0000-0000-000036070000}"/>
    <cellStyle name="Calc Currency (2)" xfId="2183" xr:uid="{00000000-0005-0000-0000-000037070000}"/>
    <cellStyle name="Calc Percent (0)" xfId="2184" xr:uid="{00000000-0005-0000-0000-000038070000}"/>
    <cellStyle name="Calc Percent (1)" xfId="2185" xr:uid="{00000000-0005-0000-0000-000039070000}"/>
    <cellStyle name="Calc Percent (2)" xfId="2186" xr:uid="{00000000-0005-0000-0000-00003A070000}"/>
    <cellStyle name="Calc Units (0)" xfId="2187" xr:uid="{00000000-0005-0000-0000-00003B070000}"/>
    <cellStyle name="Calc Units (1)" xfId="2188" xr:uid="{00000000-0005-0000-0000-00003C070000}"/>
    <cellStyle name="Calc Units (2)" xfId="2189" xr:uid="{00000000-0005-0000-0000-00003D070000}"/>
    <cellStyle name="category" xfId="1304" xr:uid="{00000000-0005-0000-0000-00003E070000}"/>
    <cellStyle name="Çõ»ê" xfId="1305" xr:uid="{00000000-0005-0000-0000-00003F070000}"/>
    <cellStyle name="ⓒoe" xfId="2190" xr:uid="{00000000-0005-0000-0000-000040070000}"/>
    <cellStyle name="ColHdr" xfId="2191" xr:uid="{00000000-0005-0000-0000-000041070000}"/>
    <cellStyle name="Column Heading" xfId="1306" xr:uid="{00000000-0005-0000-0000-000042070000}"/>
    <cellStyle name="Column Headings" xfId="2192" xr:uid="{00000000-0005-0000-0000-000043070000}"/>
    <cellStyle name="columns_array" xfId="2193" xr:uid="{00000000-0005-0000-0000-000044070000}"/>
    <cellStyle name="Comma" xfId="1308" xr:uid="{00000000-0005-0000-0000-000045070000}"/>
    <cellStyle name="Comma [0]" xfId="1309" xr:uid="{00000000-0005-0000-0000-000046070000}"/>
    <cellStyle name="Comma [0] 2" xfId="2194" xr:uid="{00000000-0005-0000-0000-000047070000}"/>
    <cellStyle name="Comma [00]" xfId="2195" xr:uid="{00000000-0005-0000-0000-000048070000}"/>
    <cellStyle name="Comma 10" xfId="2196" xr:uid="{00000000-0005-0000-0000-000049070000}"/>
    <cellStyle name="Comma 11" xfId="2197" xr:uid="{00000000-0005-0000-0000-00004A070000}"/>
    <cellStyle name="Comma 12" xfId="2198" xr:uid="{00000000-0005-0000-0000-00004B070000}"/>
    <cellStyle name="Comma 13" xfId="2199" xr:uid="{00000000-0005-0000-0000-00004C070000}"/>
    <cellStyle name="Comma 14" xfId="2200" xr:uid="{00000000-0005-0000-0000-00004D070000}"/>
    <cellStyle name="Comma 15" xfId="2201" xr:uid="{00000000-0005-0000-0000-00004E070000}"/>
    <cellStyle name="Comma 16" xfId="2202" xr:uid="{00000000-0005-0000-0000-00004F070000}"/>
    <cellStyle name="Comma 17" xfId="2203" xr:uid="{00000000-0005-0000-0000-000050070000}"/>
    <cellStyle name="Comma 18" xfId="2204" xr:uid="{00000000-0005-0000-0000-000051070000}"/>
    <cellStyle name="Comma 19" xfId="2205" xr:uid="{00000000-0005-0000-0000-000052070000}"/>
    <cellStyle name="Comma 2" xfId="2206" xr:uid="{00000000-0005-0000-0000-000053070000}"/>
    <cellStyle name="Comma 20" xfId="2207" xr:uid="{00000000-0005-0000-0000-000054070000}"/>
    <cellStyle name="Comma 21" xfId="2208" xr:uid="{00000000-0005-0000-0000-000055070000}"/>
    <cellStyle name="Comma 22" xfId="2209" xr:uid="{00000000-0005-0000-0000-000056070000}"/>
    <cellStyle name="Comma 23" xfId="2210" xr:uid="{00000000-0005-0000-0000-000057070000}"/>
    <cellStyle name="Comma 24" xfId="2211" xr:uid="{00000000-0005-0000-0000-000058070000}"/>
    <cellStyle name="Comma 25" xfId="2212" xr:uid="{00000000-0005-0000-0000-000059070000}"/>
    <cellStyle name="Comma 26" xfId="2213" xr:uid="{00000000-0005-0000-0000-00005A070000}"/>
    <cellStyle name="Comma 27" xfId="2214" xr:uid="{00000000-0005-0000-0000-00005B070000}"/>
    <cellStyle name="Comma 28" xfId="2215" xr:uid="{00000000-0005-0000-0000-00005C070000}"/>
    <cellStyle name="Comma 3" xfId="2216" xr:uid="{00000000-0005-0000-0000-00005D070000}"/>
    <cellStyle name="Comma 4" xfId="2217" xr:uid="{00000000-0005-0000-0000-00005E070000}"/>
    <cellStyle name="Comma 5" xfId="2218" xr:uid="{00000000-0005-0000-0000-00005F070000}"/>
    <cellStyle name="Comma 6" xfId="2219" xr:uid="{00000000-0005-0000-0000-000060070000}"/>
    <cellStyle name="Comma 7" xfId="2220" xr:uid="{00000000-0005-0000-0000-000061070000}"/>
    <cellStyle name="Comma 8" xfId="2221" xr:uid="{00000000-0005-0000-0000-000062070000}"/>
    <cellStyle name="Comma 9" xfId="2222" xr:uid="{00000000-0005-0000-0000-000063070000}"/>
    <cellStyle name="comma zerodec" xfId="1310" xr:uid="{00000000-0005-0000-0000-000064070000}"/>
    <cellStyle name="comma zerodec 2" xfId="2223" xr:uid="{00000000-0005-0000-0000-000065070000}"/>
    <cellStyle name="comma zerodec 3" xfId="2224" xr:uid="{00000000-0005-0000-0000-000066070000}"/>
    <cellStyle name="comma zerodec 4" xfId="2225" xr:uid="{00000000-0005-0000-0000-000067070000}"/>
    <cellStyle name="Comma_ SG&amp;A Bridge " xfId="1311" xr:uid="{00000000-0005-0000-0000-000068070000}"/>
    <cellStyle name="Comma0" xfId="1312" xr:uid="{00000000-0005-0000-0000-000069070000}"/>
    <cellStyle name="Comma0 2" xfId="2226" xr:uid="{00000000-0005-0000-0000-00006A070000}"/>
    <cellStyle name="Comm뼬_E&amp;ONW2" xfId="1307" xr:uid="{00000000-0005-0000-0000-00006B070000}"/>
    <cellStyle name="Company Info" xfId="2227" xr:uid="{00000000-0005-0000-0000-00006C070000}"/>
    <cellStyle name="Contents Heading 1" xfId="2228" xr:uid="{00000000-0005-0000-0000-00006D070000}"/>
    <cellStyle name="Contents Heading 2" xfId="2229" xr:uid="{00000000-0005-0000-0000-00006E070000}"/>
    <cellStyle name="Contents Heading 3" xfId="2230" xr:uid="{00000000-0005-0000-0000-00006F070000}"/>
    <cellStyle name="Copied" xfId="1313" xr:uid="{00000000-0005-0000-0000-000070070000}"/>
    <cellStyle name="CoverHeadline1" xfId="2231" xr:uid="{00000000-0005-0000-0000-000071070000}"/>
    <cellStyle name="Curr" xfId="2232" xr:uid="{00000000-0005-0000-0000-000072070000}"/>
    <cellStyle name="Curren" xfId="2233" xr:uid="{00000000-0005-0000-0000-000073070000}"/>
    <cellStyle name="Curren?_x0012_퐀_x0017_?" xfId="1314" xr:uid="{00000000-0005-0000-0000-000074070000}"/>
    <cellStyle name="Currency" xfId="1315" xr:uid="{00000000-0005-0000-0000-000075070000}"/>
    <cellStyle name="Currency [0]" xfId="1316" xr:uid="{00000000-0005-0000-0000-000076070000}"/>
    <cellStyle name="Currency [0] 2" xfId="2234" xr:uid="{00000000-0005-0000-0000-000077070000}"/>
    <cellStyle name="Currency [00]" xfId="2235" xr:uid="{00000000-0005-0000-0000-000078070000}"/>
    <cellStyle name="Currency 10" xfId="2236" xr:uid="{00000000-0005-0000-0000-000079070000}"/>
    <cellStyle name="Currency 11" xfId="2237" xr:uid="{00000000-0005-0000-0000-00007A070000}"/>
    <cellStyle name="Currency 12" xfId="2238" xr:uid="{00000000-0005-0000-0000-00007B070000}"/>
    <cellStyle name="Currency 13" xfId="2239" xr:uid="{00000000-0005-0000-0000-00007C070000}"/>
    <cellStyle name="Currency 14" xfId="2240" xr:uid="{00000000-0005-0000-0000-00007D070000}"/>
    <cellStyle name="Currency 15" xfId="2241" xr:uid="{00000000-0005-0000-0000-00007E070000}"/>
    <cellStyle name="Currency 16" xfId="2242" xr:uid="{00000000-0005-0000-0000-00007F070000}"/>
    <cellStyle name="Currency 17" xfId="2243" xr:uid="{00000000-0005-0000-0000-000080070000}"/>
    <cellStyle name="Currency 18" xfId="2244" xr:uid="{00000000-0005-0000-0000-000081070000}"/>
    <cellStyle name="Currency 19" xfId="2245" xr:uid="{00000000-0005-0000-0000-000082070000}"/>
    <cellStyle name="Currency 2" xfId="2246" xr:uid="{00000000-0005-0000-0000-000083070000}"/>
    <cellStyle name="Currency 20" xfId="2247" xr:uid="{00000000-0005-0000-0000-000084070000}"/>
    <cellStyle name="Currency 21" xfId="2248" xr:uid="{00000000-0005-0000-0000-000085070000}"/>
    <cellStyle name="Currency 22" xfId="2249" xr:uid="{00000000-0005-0000-0000-000086070000}"/>
    <cellStyle name="Currency 23" xfId="2250" xr:uid="{00000000-0005-0000-0000-000087070000}"/>
    <cellStyle name="Currency 24" xfId="2251" xr:uid="{00000000-0005-0000-0000-000088070000}"/>
    <cellStyle name="Currency 25" xfId="2252" xr:uid="{00000000-0005-0000-0000-000089070000}"/>
    <cellStyle name="Currency 26" xfId="2253" xr:uid="{00000000-0005-0000-0000-00008A070000}"/>
    <cellStyle name="Currency 27" xfId="2254" xr:uid="{00000000-0005-0000-0000-00008B070000}"/>
    <cellStyle name="Currency 28" xfId="2255" xr:uid="{00000000-0005-0000-0000-00008C070000}"/>
    <cellStyle name="Currency 3" xfId="2256" xr:uid="{00000000-0005-0000-0000-00008D070000}"/>
    <cellStyle name="Currency 4" xfId="2257" xr:uid="{00000000-0005-0000-0000-00008E070000}"/>
    <cellStyle name="Currency 5" xfId="2258" xr:uid="{00000000-0005-0000-0000-00008F070000}"/>
    <cellStyle name="Currency 6" xfId="2259" xr:uid="{00000000-0005-0000-0000-000090070000}"/>
    <cellStyle name="Currency 7" xfId="2260" xr:uid="{00000000-0005-0000-0000-000091070000}"/>
    <cellStyle name="Currency 8" xfId="2261" xr:uid="{00000000-0005-0000-0000-000092070000}"/>
    <cellStyle name="Currency 9" xfId="2262" xr:uid="{00000000-0005-0000-0000-000093070000}"/>
    <cellStyle name="currency-$_표지 " xfId="1317" xr:uid="{00000000-0005-0000-0000-000094070000}"/>
    <cellStyle name="Currency_ SG&amp;A Bridge " xfId="1318" xr:uid="{00000000-0005-0000-0000-000095070000}"/>
    <cellStyle name="Currency0" xfId="1319" xr:uid="{00000000-0005-0000-0000-000096070000}"/>
    <cellStyle name="Currency0 2" xfId="2263" xr:uid="{00000000-0005-0000-0000-000097070000}"/>
    <cellStyle name="Currency1" xfId="1320" xr:uid="{00000000-0005-0000-0000-000098070000}"/>
    <cellStyle name="Currency1 2" xfId="2264" xr:uid="{00000000-0005-0000-0000-000099070000}"/>
    <cellStyle name="Currency1 2 2" xfId="2265" xr:uid="{00000000-0005-0000-0000-00009A070000}"/>
    <cellStyle name="Currency1 3" xfId="2266" xr:uid="{00000000-0005-0000-0000-00009B070000}"/>
    <cellStyle name="Currency1 4" xfId="2267" xr:uid="{00000000-0005-0000-0000-00009C070000}"/>
    <cellStyle name="Data" xfId="2268" xr:uid="{00000000-0005-0000-0000-00009D070000}"/>
    <cellStyle name="Date" xfId="1321" xr:uid="{00000000-0005-0000-0000-00009E070000}"/>
    <cellStyle name="Date 2" xfId="2269" xr:uid="{00000000-0005-0000-0000-00009F070000}"/>
    <cellStyle name="Date Short" xfId="2270" xr:uid="{00000000-0005-0000-0000-0000A0070000}"/>
    <cellStyle name="Date_황산총괄변경1회내역서" xfId="2271" xr:uid="{00000000-0005-0000-0000-0000A1070000}"/>
    <cellStyle name="Dezimal [0]_Ausdruck RUND (D)" xfId="2272" xr:uid="{00000000-0005-0000-0000-0000A2070000}"/>
    <cellStyle name="Dezimal_Ausdruck RUND (D)" xfId="2273" xr:uid="{00000000-0005-0000-0000-0000A3070000}"/>
    <cellStyle name="Display" xfId="2274" xr:uid="{00000000-0005-0000-0000-0000A4070000}"/>
    <cellStyle name="Display Price" xfId="2275" xr:uid="{00000000-0005-0000-0000-0000A5070000}"/>
    <cellStyle name="Dollar (zero dec)" xfId="1322" xr:uid="{00000000-0005-0000-0000-0000A6070000}"/>
    <cellStyle name="Dollar (zero dec) 2" xfId="2276" xr:uid="{00000000-0005-0000-0000-0000A7070000}"/>
    <cellStyle name="Dollar (zero dec) 3" xfId="2277" xr:uid="{00000000-0005-0000-0000-0000A8070000}"/>
    <cellStyle name="È­æó±âè£" xfId="1323" xr:uid="{00000000-0005-0000-0000-0000A9070000}"/>
    <cellStyle name="È­æó±âè£0" xfId="1324" xr:uid="{00000000-0005-0000-0000-0000AA070000}"/>
    <cellStyle name="Enter Currency (0)" xfId="2278" xr:uid="{00000000-0005-0000-0000-0000AB070000}"/>
    <cellStyle name="Enter Currency (2)" xfId="2279" xr:uid="{00000000-0005-0000-0000-0000AC070000}"/>
    <cellStyle name="Enter Units (0)" xfId="2280" xr:uid="{00000000-0005-0000-0000-0000AD070000}"/>
    <cellStyle name="Enter Units (1)" xfId="2281" xr:uid="{00000000-0005-0000-0000-0000AE070000}"/>
    <cellStyle name="Enter Units (2)" xfId="2282" xr:uid="{00000000-0005-0000-0000-0000AF070000}"/>
    <cellStyle name="Entered" xfId="1325" xr:uid="{00000000-0005-0000-0000-0000B0070000}"/>
    <cellStyle name="Euro" xfId="1326" xr:uid="{00000000-0005-0000-0000-0000B1070000}"/>
    <cellStyle name="F2" xfId="1327" xr:uid="{00000000-0005-0000-0000-0000B2070000}"/>
    <cellStyle name="F3" xfId="1328" xr:uid="{00000000-0005-0000-0000-0000B3070000}"/>
    <cellStyle name="F4" xfId="1329" xr:uid="{00000000-0005-0000-0000-0000B4070000}"/>
    <cellStyle name="F5" xfId="1330" xr:uid="{00000000-0005-0000-0000-0000B5070000}"/>
    <cellStyle name="F6" xfId="1331" xr:uid="{00000000-0005-0000-0000-0000B6070000}"/>
    <cellStyle name="F7" xfId="1332" xr:uid="{00000000-0005-0000-0000-0000B7070000}"/>
    <cellStyle name="F8" xfId="1333" xr:uid="{00000000-0005-0000-0000-0000B8070000}"/>
    <cellStyle name="FinePrint" xfId="2283" xr:uid="{00000000-0005-0000-0000-0000B9070000}"/>
    <cellStyle name="Fixed" xfId="1334" xr:uid="{00000000-0005-0000-0000-0000BA070000}"/>
    <cellStyle name="Fixed 2" xfId="2284" xr:uid="{00000000-0005-0000-0000-0000BB070000}"/>
    <cellStyle name="ǦǦ_x0003_" xfId="1335" xr:uid="{00000000-0005-0000-0000-0000BC070000}"/>
    <cellStyle name="Grey" xfId="1336" xr:uid="{00000000-0005-0000-0000-0000BD070000}"/>
    <cellStyle name="Grey 2" xfId="2285" xr:uid="{00000000-0005-0000-0000-0000BE070000}"/>
    <cellStyle name="HEADER" xfId="1337" xr:uid="{00000000-0005-0000-0000-0000BF070000}"/>
    <cellStyle name="Header1" xfId="1338" xr:uid="{00000000-0005-0000-0000-0000C0070000}"/>
    <cellStyle name="Header2" xfId="1339" xr:uid="{00000000-0005-0000-0000-0000C1070000}"/>
    <cellStyle name="Heading" xfId="2286" xr:uid="{00000000-0005-0000-0000-0000C2070000}"/>
    <cellStyle name="Heading 1" xfId="1340" xr:uid="{00000000-0005-0000-0000-0000C3070000}"/>
    <cellStyle name="Heading 2" xfId="1341" xr:uid="{00000000-0005-0000-0000-0000C4070000}"/>
    <cellStyle name="Heading 3" xfId="2287" xr:uid="{00000000-0005-0000-0000-0000C5070000}"/>
    <cellStyle name="Heading1" xfId="1342" xr:uid="{00000000-0005-0000-0000-0000C6070000}"/>
    <cellStyle name="Heading1 2" xfId="2288" xr:uid="{00000000-0005-0000-0000-0000C7070000}"/>
    <cellStyle name="Heading2" xfId="1343" xr:uid="{00000000-0005-0000-0000-0000C8070000}"/>
    <cellStyle name="Heading2 2" xfId="2289" xr:uid="{00000000-0005-0000-0000-0000C9070000}"/>
    <cellStyle name="Heading2Divider" xfId="2290" xr:uid="{00000000-0005-0000-0000-0000CA070000}"/>
    <cellStyle name="Helv8_PFD4.XLS" xfId="1344" xr:uid="{00000000-0005-0000-0000-0000CB070000}"/>
    <cellStyle name="Hyperlink" xfId="2291" xr:uid="{00000000-0005-0000-0000-0000CC070000}"/>
    <cellStyle name="Input" xfId="2292" xr:uid="{00000000-0005-0000-0000-0000CD070000}"/>
    <cellStyle name="Input [yellow]" xfId="1345" xr:uid="{00000000-0005-0000-0000-0000CE070000}"/>
    <cellStyle name="Input [yellow] 2" xfId="2293" xr:uid="{00000000-0005-0000-0000-0000CF070000}"/>
    <cellStyle name="Input Price" xfId="2294" xr:uid="{00000000-0005-0000-0000-0000D0070000}"/>
    <cellStyle name="Input Quantity" xfId="2295" xr:uid="{00000000-0005-0000-0000-0000D1070000}"/>
    <cellStyle name="Input Single Cell" xfId="2296" xr:uid="{00000000-0005-0000-0000-0000D2070000}"/>
    <cellStyle name="InputBodyCurr" xfId="2297" xr:uid="{00000000-0005-0000-0000-0000D3070000}"/>
    <cellStyle name="InputBodyDate" xfId="2298" xr:uid="{00000000-0005-0000-0000-0000D4070000}"/>
    <cellStyle name="InputBodyText" xfId="2299" xr:uid="{00000000-0005-0000-0000-0000D5070000}"/>
    <cellStyle name="InputColor" xfId="2300" xr:uid="{00000000-0005-0000-0000-0000D6070000}"/>
    <cellStyle name="Item" xfId="2301" xr:uid="{00000000-0005-0000-0000-0000D7070000}"/>
    <cellStyle name="Item Input" xfId="2302" xr:uid="{00000000-0005-0000-0000-0000D8070000}"/>
    <cellStyle name="_x0001__x0002_ĵĵ_x0007__x0009_ĵĵ_x000d__x000d_ƨƬ_x0001__x0002_ƨƬ_x0007__x000d_ǒǓ_x0009__x000d_ǜǜ_x000d__x000d_ǪǪ_x0007__x0007__x0005__x0005__x0010__x0001_ဠ" xfId="1346" xr:uid="{00000000-0005-0000-0000-0000D9070000}"/>
    <cellStyle name="L`" xfId="2303" xr:uid="{00000000-0005-0000-0000-0000DA070000}"/>
    <cellStyle name="Link Currency (0)" xfId="2304" xr:uid="{00000000-0005-0000-0000-0000DB070000}"/>
    <cellStyle name="Link Currency (2)" xfId="2305" xr:uid="{00000000-0005-0000-0000-0000DC070000}"/>
    <cellStyle name="Link Units (0)" xfId="2306" xr:uid="{00000000-0005-0000-0000-0000DD070000}"/>
    <cellStyle name="Link Units (1)" xfId="2307" xr:uid="{00000000-0005-0000-0000-0000DE070000}"/>
    <cellStyle name="Link Units (2)" xfId="2308" xr:uid="{00000000-0005-0000-0000-0000DF070000}"/>
    <cellStyle name="Midtitle" xfId="1347" xr:uid="{00000000-0005-0000-0000-0000E0070000}"/>
    <cellStyle name="Midtitle 2" xfId="2309" xr:uid="{00000000-0005-0000-0000-0000E1070000}"/>
    <cellStyle name="Midtitle 3" xfId="2310" xr:uid="{00000000-0005-0000-0000-0000E2070000}"/>
    <cellStyle name="Milliers [0]_Arabian Spec" xfId="1348" xr:uid="{00000000-0005-0000-0000-0000E3070000}"/>
    <cellStyle name="Milliers_Arabian Spec" xfId="1349" xr:uid="{00000000-0005-0000-0000-0000E4070000}"/>
    <cellStyle name="Model" xfId="1350" xr:uid="{00000000-0005-0000-0000-0000E5070000}"/>
    <cellStyle name="Mon?aire [0]_Arabian Spec" xfId="1351" xr:uid="{00000000-0005-0000-0000-0000E6070000}"/>
    <cellStyle name="Mon?aire_Arabian Spec" xfId="1352" xr:uid="{00000000-0005-0000-0000-0000E7070000}"/>
    <cellStyle name="MS Proofing Tools" xfId="2311" xr:uid="{00000000-0005-0000-0000-0000E8070000}"/>
    <cellStyle name="no dec" xfId="1353" xr:uid="{00000000-0005-0000-0000-0000E9070000}"/>
    <cellStyle name="normal" xfId="1354" xr:uid="{00000000-0005-0000-0000-0000EA070000}"/>
    <cellStyle name="Normal - Style1" xfId="1356" xr:uid="{00000000-0005-0000-0000-0000EB070000}"/>
    <cellStyle name="Normal - Style1 2" xfId="2312" xr:uid="{00000000-0005-0000-0000-0000EC070000}"/>
    <cellStyle name="Normal - Style1 2 2" xfId="2313" xr:uid="{00000000-0005-0000-0000-0000ED070000}"/>
    <cellStyle name="Normal - Style1 2 3" xfId="2314" xr:uid="{00000000-0005-0000-0000-0000EE070000}"/>
    <cellStyle name="Normal - Style1 3" xfId="2315" xr:uid="{00000000-0005-0000-0000-0000EF070000}"/>
    <cellStyle name="Normal - Style1 4" xfId="2316" xr:uid="{00000000-0005-0000-0000-0000F0070000}"/>
    <cellStyle name="Normal - Style1 5" xfId="2317" xr:uid="{00000000-0005-0000-0000-0000F1070000}"/>
    <cellStyle name="Normal - Style1_마곡중앙공원 기계용량계산서-최종2" xfId="2318" xr:uid="{00000000-0005-0000-0000-0000F2070000}"/>
    <cellStyle name="Normal - Style2" xfId="1357" xr:uid="{00000000-0005-0000-0000-0000F3070000}"/>
    <cellStyle name="Normal - Style3" xfId="1358" xr:uid="{00000000-0005-0000-0000-0000F4070000}"/>
    <cellStyle name="Normal - Style4" xfId="1359" xr:uid="{00000000-0005-0000-0000-0000F5070000}"/>
    <cellStyle name="Normal - Style5" xfId="1360" xr:uid="{00000000-0005-0000-0000-0000F6070000}"/>
    <cellStyle name="Normal - Style6" xfId="1361" xr:uid="{00000000-0005-0000-0000-0000F7070000}"/>
    <cellStyle name="Normal - Style7" xfId="1362" xr:uid="{00000000-0005-0000-0000-0000F8070000}"/>
    <cellStyle name="Normal - Style8" xfId="1363" xr:uid="{00000000-0005-0000-0000-0000F9070000}"/>
    <cellStyle name="Normal - 유형1" xfId="1355" xr:uid="{00000000-0005-0000-0000-0000FA070000}"/>
    <cellStyle name="Normal_ SG&amp;A Bridge " xfId="1364" xr:uid="{00000000-0005-0000-0000-0000FB070000}"/>
    <cellStyle name="Œ…?æ맖?e [0.00]_laroux" xfId="2319" xr:uid="{00000000-0005-0000-0000-0000FC070000}"/>
    <cellStyle name="Œ…?æ맖?e_laroux" xfId="2320" xr:uid="{00000000-0005-0000-0000-0000FD070000}"/>
    <cellStyle name="oft Excel]_x000d__x000a_Comment=The open=/f lines load custom functions into the Paste Function list._x000d__x000a_Maximized=1_x000d__x000a_AutoFormat=" xfId="1365" xr:uid="{00000000-0005-0000-0000-0000FE070000}"/>
    <cellStyle name="oft Excel]_x000d__x000a_Comment=The open=/f lines load custom functions into the Paste Function list._x000d__x000a_Maximized=3_x000d__x000a_AutoFormat=" xfId="1366" xr:uid="{00000000-0005-0000-0000-0000FF070000}"/>
    <cellStyle name="Output Single Cell" xfId="2321" xr:uid="{00000000-0005-0000-0000-000000080000}"/>
    <cellStyle name="Package Size" xfId="2322" xr:uid="{00000000-0005-0000-0000-000001080000}"/>
    <cellStyle name="Percent" xfId="1367" xr:uid="{00000000-0005-0000-0000-000002080000}"/>
    <cellStyle name="Percent [0]" xfId="2323" xr:uid="{00000000-0005-0000-0000-000003080000}"/>
    <cellStyle name="Percent [00]" xfId="2324" xr:uid="{00000000-0005-0000-0000-000004080000}"/>
    <cellStyle name="Percent [2]" xfId="1368" xr:uid="{00000000-0005-0000-0000-000005080000}"/>
    <cellStyle name="Percent 10" xfId="2325" xr:uid="{00000000-0005-0000-0000-000006080000}"/>
    <cellStyle name="Percent 11" xfId="2326" xr:uid="{00000000-0005-0000-0000-000007080000}"/>
    <cellStyle name="Percent 12" xfId="2327" xr:uid="{00000000-0005-0000-0000-000008080000}"/>
    <cellStyle name="Percent 13" xfId="2328" xr:uid="{00000000-0005-0000-0000-000009080000}"/>
    <cellStyle name="Percent 14" xfId="2329" xr:uid="{00000000-0005-0000-0000-00000A080000}"/>
    <cellStyle name="Percent 15" xfId="2330" xr:uid="{00000000-0005-0000-0000-00000B080000}"/>
    <cellStyle name="Percent 16" xfId="2331" xr:uid="{00000000-0005-0000-0000-00000C080000}"/>
    <cellStyle name="Percent 17" xfId="2332" xr:uid="{00000000-0005-0000-0000-00000D080000}"/>
    <cellStyle name="Percent 18" xfId="2333" xr:uid="{00000000-0005-0000-0000-00000E080000}"/>
    <cellStyle name="Percent 19" xfId="2334" xr:uid="{00000000-0005-0000-0000-00000F080000}"/>
    <cellStyle name="Percent 2" xfId="2335" xr:uid="{00000000-0005-0000-0000-000010080000}"/>
    <cellStyle name="Percent 20" xfId="2336" xr:uid="{00000000-0005-0000-0000-000011080000}"/>
    <cellStyle name="Percent 21" xfId="2337" xr:uid="{00000000-0005-0000-0000-000012080000}"/>
    <cellStyle name="Percent 22" xfId="2338" xr:uid="{00000000-0005-0000-0000-000013080000}"/>
    <cellStyle name="Percent 23" xfId="2339" xr:uid="{00000000-0005-0000-0000-000014080000}"/>
    <cellStyle name="Percent 24" xfId="2340" xr:uid="{00000000-0005-0000-0000-000015080000}"/>
    <cellStyle name="Percent 25" xfId="2341" xr:uid="{00000000-0005-0000-0000-000016080000}"/>
    <cellStyle name="Percent 26" xfId="2342" xr:uid="{00000000-0005-0000-0000-000017080000}"/>
    <cellStyle name="Percent 27" xfId="2343" xr:uid="{00000000-0005-0000-0000-000018080000}"/>
    <cellStyle name="Percent 28" xfId="2344" xr:uid="{00000000-0005-0000-0000-000019080000}"/>
    <cellStyle name="Percent 3" xfId="2345" xr:uid="{00000000-0005-0000-0000-00001A080000}"/>
    <cellStyle name="Percent 4" xfId="2346" xr:uid="{00000000-0005-0000-0000-00001B080000}"/>
    <cellStyle name="Percent 5" xfId="2347" xr:uid="{00000000-0005-0000-0000-00001C080000}"/>
    <cellStyle name="Percent 6" xfId="2348" xr:uid="{00000000-0005-0000-0000-00001D080000}"/>
    <cellStyle name="Percent 7" xfId="2349" xr:uid="{00000000-0005-0000-0000-00001E080000}"/>
    <cellStyle name="Percent 8" xfId="2350" xr:uid="{00000000-0005-0000-0000-00001F080000}"/>
    <cellStyle name="Percent 9" xfId="2351" xr:uid="{00000000-0005-0000-0000-000020080000}"/>
    <cellStyle name="Percent_#6 Temps &amp; Contractors" xfId="2352" xr:uid="{00000000-0005-0000-0000-000021080000}"/>
    <cellStyle name="PrePop Currency (0)" xfId="2353" xr:uid="{00000000-0005-0000-0000-000022080000}"/>
    <cellStyle name="PrePop Currency (2)" xfId="2354" xr:uid="{00000000-0005-0000-0000-000023080000}"/>
    <cellStyle name="PrePop Units (0)" xfId="2355" xr:uid="{00000000-0005-0000-0000-000024080000}"/>
    <cellStyle name="PrePop Units (1)" xfId="2356" xr:uid="{00000000-0005-0000-0000-000025080000}"/>
    <cellStyle name="PrePop Units (2)" xfId="2357" xr:uid="{00000000-0005-0000-0000-000026080000}"/>
    <cellStyle name="Print Heading" xfId="2358" xr:uid="{00000000-0005-0000-0000-000027080000}"/>
    <cellStyle name="Q값(소수점,3)" xfId="2359" xr:uid="{00000000-0005-0000-0000-000028080000}"/>
    <cellStyle name="Recipe" xfId="2360" xr:uid="{00000000-0005-0000-0000-000029080000}"/>
    <cellStyle name="Recipe Heading" xfId="2361" xr:uid="{00000000-0005-0000-0000-00002A080000}"/>
    <cellStyle name="Recipe_노선토적계산" xfId="2362" xr:uid="{00000000-0005-0000-0000-00002B080000}"/>
    <cellStyle name="Revenue" xfId="2363" xr:uid="{00000000-0005-0000-0000-00002C080000}"/>
    <cellStyle name="RevList" xfId="1369" xr:uid="{00000000-0005-0000-0000-00002D080000}"/>
    <cellStyle name="RptTitle" xfId="2364" xr:uid="{00000000-0005-0000-0000-00002E080000}"/>
    <cellStyle name="SHIM" xfId="2365" xr:uid="{00000000-0005-0000-0000-00002F080000}"/>
    <cellStyle name="_x0001__x0002_ƨƬ_x0007__x000d_ǒǓ_x0009__x000d_ǜǜ_x000d__x000d_ǪǪ_x0007__x0007__x0005__x0005__x0010__x0001_ဠ" xfId="1370" xr:uid="{00000000-0005-0000-0000-000030080000}"/>
    <cellStyle name="Standard_A" xfId="2366" xr:uid="{00000000-0005-0000-0000-000031080000}"/>
    <cellStyle name="subhead" xfId="1371" xr:uid="{00000000-0005-0000-0000-000032080000}"/>
    <cellStyle name="SubHeading" xfId="2367" xr:uid="{00000000-0005-0000-0000-000033080000}"/>
    <cellStyle name="Subtotal" xfId="1372" xr:uid="{00000000-0005-0000-0000-000034080000}"/>
    <cellStyle name="Subtotal 1" xfId="2368" xr:uid="{00000000-0005-0000-0000-000035080000}"/>
    <cellStyle name="Suggested Quantity" xfId="2369" xr:uid="{00000000-0005-0000-0000-000036080000}"/>
    <cellStyle name="testtitle" xfId="1373" xr:uid="{00000000-0005-0000-0000-000037080000}"/>
    <cellStyle name="testtitle 2" xfId="2370" xr:uid="{00000000-0005-0000-0000-000038080000}"/>
    <cellStyle name="testtitle 3" xfId="2371" xr:uid="{00000000-0005-0000-0000-000039080000}"/>
    <cellStyle name="Text Indent A" xfId="2372" xr:uid="{00000000-0005-0000-0000-00003A080000}"/>
    <cellStyle name="Text Indent B" xfId="2373" xr:uid="{00000000-0005-0000-0000-00003B080000}"/>
    <cellStyle name="Text Indent C" xfId="2374" xr:uid="{00000000-0005-0000-0000-00003C080000}"/>
    <cellStyle name="Title" xfId="1374" xr:uid="{00000000-0005-0000-0000-00003D080000}"/>
    <cellStyle name="title [1]" xfId="1375" xr:uid="{00000000-0005-0000-0000-00003E080000}"/>
    <cellStyle name="title [2]" xfId="1376" xr:uid="{00000000-0005-0000-0000-00003F080000}"/>
    <cellStyle name="Total" xfId="1377" xr:uid="{00000000-0005-0000-0000-000040080000}"/>
    <cellStyle name="Total 2" xfId="2375" xr:uid="{00000000-0005-0000-0000-000041080000}"/>
    <cellStyle name="Total_연안지 개보수공사" xfId="2376" xr:uid="{00000000-0005-0000-0000-000042080000}"/>
    <cellStyle name="TotalCurr" xfId="2377" xr:uid="{00000000-0005-0000-0000-000043080000}"/>
    <cellStyle name="TotalHdr" xfId="2378" xr:uid="{00000000-0005-0000-0000-000044080000}"/>
    <cellStyle name="UM" xfId="1378" xr:uid="{00000000-0005-0000-0000-000045080000}"/>
    <cellStyle name="W?rung [0]_Ausdruck RUND (D)" xfId="2379" xr:uid="{00000000-0005-0000-0000-000046080000}"/>
    <cellStyle name="W?rung_Ausdruck RUND (D)" xfId="2380" xr:uid="{00000000-0005-0000-0000-000047080000}"/>
    <cellStyle name="アクセント 1" xfId="2381" xr:uid="{00000000-0005-0000-0000-000048080000}"/>
    <cellStyle name="アクセント 2" xfId="2382" xr:uid="{00000000-0005-0000-0000-000049080000}"/>
    <cellStyle name="アクセント 3" xfId="2383" xr:uid="{00000000-0005-0000-0000-00004A080000}"/>
    <cellStyle name="アクセント 4" xfId="2384" xr:uid="{00000000-0005-0000-0000-00004B080000}"/>
    <cellStyle name="アクセント 5" xfId="2385" xr:uid="{00000000-0005-0000-0000-00004C080000}"/>
    <cellStyle name="アクセント 6" xfId="2386" xr:uid="{00000000-0005-0000-0000-00004D080000}"/>
    <cellStyle name="タイトル" xfId="2387" xr:uid="{00000000-0005-0000-0000-00004E080000}"/>
    <cellStyle name="チェック セル" xfId="2388" xr:uid="{00000000-0005-0000-0000-00004F080000}"/>
    <cellStyle name="どちらでもない" xfId="2389" xr:uid="{00000000-0005-0000-0000-000050080000}"/>
    <cellStyle name="ハイパーリンク" xfId="2390" xr:uid="{00000000-0005-0000-0000-000051080000}"/>
    <cellStyle name="メモ" xfId="2391" xr:uid="{00000000-0005-0000-0000-000052080000}"/>
    <cellStyle name="リンク セル" xfId="2392" xr:uid="{00000000-0005-0000-0000-000053080000}"/>
    <cellStyle name="_x0010__x0001_ဠ" xfId="1379" xr:uid="{00000000-0005-0000-0000-000054080000}"/>
    <cellStyle name="|?ドE" xfId="2393" xr:uid="{00000000-0005-0000-0000-000055080000}"/>
    <cellStyle name="가.인건비" xfId="2394" xr:uid="{00000000-0005-0000-0000-000056080000}"/>
    <cellStyle name="가.인건비 2" xfId="2395" xr:uid="{00000000-0005-0000-0000-000057080000}"/>
    <cellStyle name="강조색1" xfId="968" builtinId="29" customBuiltin="1"/>
    <cellStyle name="강조색1 2" xfId="2396" xr:uid="{00000000-0005-0000-0000-000059080000}"/>
    <cellStyle name="강조색1 2 2" xfId="2397" xr:uid="{00000000-0005-0000-0000-00005A080000}"/>
    <cellStyle name="강조색1 2 2 2" xfId="2398" xr:uid="{00000000-0005-0000-0000-00005B080000}"/>
    <cellStyle name="강조색1 3" xfId="2399" xr:uid="{00000000-0005-0000-0000-00005C080000}"/>
    <cellStyle name="강조색1 4" xfId="2400" xr:uid="{00000000-0005-0000-0000-00005D080000}"/>
    <cellStyle name="강조색2" xfId="969" builtinId="33" customBuiltin="1"/>
    <cellStyle name="강조색2 2" xfId="2401" xr:uid="{00000000-0005-0000-0000-00005F080000}"/>
    <cellStyle name="강조색2 2 2" xfId="2402" xr:uid="{00000000-0005-0000-0000-000060080000}"/>
    <cellStyle name="강조색2 2 2 2" xfId="2403" xr:uid="{00000000-0005-0000-0000-000061080000}"/>
    <cellStyle name="강조색2 3" xfId="2404" xr:uid="{00000000-0005-0000-0000-000062080000}"/>
    <cellStyle name="강조색2 4" xfId="2405" xr:uid="{00000000-0005-0000-0000-000063080000}"/>
    <cellStyle name="강조색3" xfId="970" builtinId="37" customBuiltin="1"/>
    <cellStyle name="강조색3 2" xfId="2406" xr:uid="{00000000-0005-0000-0000-000065080000}"/>
    <cellStyle name="강조색3 2 2" xfId="2407" xr:uid="{00000000-0005-0000-0000-000066080000}"/>
    <cellStyle name="강조색3 2 2 2" xfId="2408" xr:uid="{00000000-0005-0000-0000-000067080000}"/>
    <cellStyle name="강조색3 3" xfId="2409" xr:uid="{00000000-0005-0000-0000-000068080000}"/>
    <cellStyle name="강조색3 4" xfId="2410" xr:uid="{00000000-0005-0000-0000-000069080000}"/>
    <cellStyle name="강조색4" xfId="971" builtinId="41" customBuiltin="1"/>
    <cellStyle name="강조색4 2" xfId="2411" xr:uid="{00000000-0005-0000-0000-00006B080000}"/>
    <cellStyle name="강조색4 2 2" xfId="2412" xr:uid="{00000000-0005-0000-0000-00006C080000}"/>
    <cellStyle name="강조색4 2 2 2" xfId="2413" xr:uid="{00000000-0005-0000-0000-00006D080000}"/>
    <cellStyle name="강조색4 3" xfId="2414" xr:uid="{00000000-0005-0000-0000-00006E080000}"/>
    <cellStyle name="강조색4 4" xfId="2415" xr:uid="{00000000-0005-0000-0000-00006F080000}"/>
    <cellStyle name="강조색5" xfId="972" builtinId="45" customBuiltin="1"/>
    <cellStyle name="강조색5 2" xfId="2416" xr:uid="{00000000-0005-0000-0000-000071080000}"/>
    <cellStyle name="강조색5 2 2" xfId="2417" xr:uid="{00000000-0005-0000-0000-000072080000}"/>
    <cellStyle name="강조색5 2 2 2" xfId="2418" xr:uid="{00000000-0005-0000-0000-000073080000}"/>
    <cellStyle name="강조색5 3" xfId="2419" xr:uid="{00000000-0005-0000-0000-000074080000}"/>
    <cellStyle name="강조색5 4" xfId="2420" xr:uid="{00000000-0005-0000-0000-000075080000}"/>
    <cellStyle name="강조색6" xfId="973" builtinId="49" customBuiltin="1"/>
    <cellStyle name="강조색6 2" xfId="2421" xr:uid="{00000000-0005-0000-0000-000077080000}"/>
    <cellStyle name="강조색6 2 2" xfId="2422" xr:uid="{00000000-0005-0000-0000-000078080000}"/>
    <cellStyle name="강조색6 2 2 2" xfId="2423" xr:uid="{00000000-0005-0000-0000-000079080000}"/>
    <cellStyle name="강조색6 3" xfId="2424" xr:uid="{00000000-0005-0000-0000-00007A080000}"/>
    <cellStyle name="강조색6 4" xfId="2425" xr:uid="{00000000-0005-0000-0000-00007B080000}"/>
    <cellStyle name="견적부" xfId="974" xr:uid="{00000000-0005-0000-0000-00007C080000}"/>
    <cellStyle name="見出し 1" xfId="2426" xr:uid="{00000000-0005-0000-0000-00007D080000}"/>
    <cellStyle name="見出し 2" xfId="2427" xr:uid="{00000000-0005-0000-0000-00007E080000}"/>
    <cellStyle name="見出し 3" xfId="2428" xr:uid="{00000000-0005-0000-0000-00007F080000}"/>
    <cellStyle name="見出し 4" xfId="2429" xr:uid="{00000000-0005-0000-0000-000080080000}"/>
    <cellStyle name="경고문" xfId="975" builtinId="11" customBuiltin="1"/>
    <cellStyle name="警告文" xfId="2430" xr:uid="{00000000-0005-0000-0000-000082080000}"/>
    <cellStyle name="경고문 2" xfId="2431" xr:uid="{00000000-0005-0000-0000-000083080000}"/>
    <cellStyle name="경고문 2 2" xfId="2432" xr:uid="{00000000-0005-0000-0000-000084080000}"/>
    <cellStyle name="경고문 2 2 2" xfId="2433" xr:uid="{00000000-0005-0000-0000-000085080000}"/>
    <cellStyle name="경고문 3" xfId="2434" xr:uid="{00000000-0005-0000-0000-000086080000}"/>
    <cellStyle name="경고문 4" xfId="2435" xr:uid="{00000000-0005-0000-0000-000087080000}"/>
    <cellStyle name="계" xfId="2436" xr:uid="{00000000-0005-0000-0000-000088080000}"/>
    <cellStyle name="계(단가)" xfId="2437" xr:uid="{00000000-0005-0000-0000-000089080000}"/>
    <cellStyle name="계(일위,계, 소수0)" xfId="2438" xr:uid="{00000000-0005-0000-0000-00008A080000}"/>
    <cellStyle name="계_99상일위대가" xfId="2439" xr:uid="{00000000-0005-0000-0000-00008B080000}"/>
    <cellStyle name="계_설계예산98.하" xfId="2440" xr:uid="{00000000-0005-0000-0000-00008C080000}"/>
    <cellStyle name="계_일위대가증" xfId="2441" xr:uid="{00000000-0005-0000-0000-00008D080000}"/>
    <cellStyle name="계산" xfId="976" builtinId="22" customBuiltin="1"/>
    <cellStyle name="計算" xfId="2442" xr:uid="{00000000-0005-0000-0000-00008F080000}"/>
    <cellStyle name="계산 2" xfId="2443" xr:uid="{00000000-0005-0000-0000-000090080000}"/>
    <cellStyle name="계산 2 2" xfId="2444" xr:uid="{00000000-0005-0000-0000-000091080000}"/>
    <cellStyle name="계산 2 2 2" xfId="2445" xr:uid="{00000000-0005-0000-0000-000092080000}"/>
    <cellStyle name="계산 3" xfId="2446" xr:uid="{00000000-0005-0000-0000-000093080000}"/>
    <cellStyle name="계산 4" xfId="2447" xr:uid="{00000000-0005-0000-0000-000094080000}"/>
    <cellStyle name="고정소숫점" xfId="977" xr:uid="{00000000-0005-0000-0000-000095080000}"/>
    <cellStyle name="고정소숫점 2" xfId="2448" xr:uid="{00000000-0005-0000-0000-000096080000}"/>
    <cellStyle name="고정소숫점 3" xfId="2449" xr:uid="{00000000-0005-0000-0000-000097080000}"/>
    <cellStyle name="고정소숫점 4" xfId="2450" xr:uid="{00000000-0005-0000-0000-000098080000}"/>
    <cellStyle name="고정소숫점_토목재료산출서" xfId="2451" xr:uid="{00000000-0005-0000-0000-000099080000}"/>
    <cellStyle name="고정출력1" xfId="978" xr:uid="{00000000-0005-0000-0000-00009A080000}"/>
    <cellStyle name="고정출력1 2" xfId="2452" xr:uid="{00000000-0005-0000-0000-00009B080000}"/>
    <cellStyle name="고정출력1_토목재료산출서" xfId="2453" xr:uid="{00000000-0005-0000-0000-00009C080000}"/>
    <cellStyle name="고정출력2" xfId="979" xr:uid="{00000000-0005-0000-0000-00009D080000}"/>
    <cellStyle name="고정출력2 2" xfId="2454" xr:uid="{00000000-0005-0000-0000-00009E080000}"/>
    <cellStyle name="고정출력2_토목재료산출서" xfId="2455" xr:uid="{00000000-0005-0000-0000-00009F080000}"/>
    <cellStyle name="공사원가계산서(조경)" xfId="2456" xr:uid="{00000000-0005-0000-0000-0000A0080000}"/>
    <cellStyle name="咬訌裝?INCOM1" xfId="980" xr:uid="{00000000-0005-0000-0000-0000A1080000}"/>
    <cellStyle name="咬訌裝?INCOM10" xfId="981" xr:uid="{00000000-0005-0000-0000-0000A2080000}"/>
    <cellStyle name="咬訌裝?INCOM2" xfId="982" xr:uid="{00000000-0005-0000-0000-0000A3080000}"/>
    <cellStyle name="咬訌裝?INCOM3" xfId="983" xr:uid="{00000000-0005-0000-0000-0000A4080000}"/>
    <cellStyle name="咬訌裝?INCOM4" xfId="984" xr:uid="{00000000-0005-0000-0000-0000A5080000}"/>
    <cellStyle name="咬訌裝?INCOM5" xfId="985" xr:uid="{00000000-0005-0000-0000-0000A6080000}"/>
    <cellStyle name="咬訌裝?INCOM6" xfId="986" xr:uid="{00000000-0005-0000-0000-0000A7080000}"/>
    <cellStyle name="咬訌裝?INCOM7" xfId="987" xr:uid="{00000000-0005-0000-0000-0000A8080000}"/>
    <cellStyle name="咬訌裝?INCOM8" xfId="988" xr:uid="{00000000-0005-0000-0000-0000A9080000}"/>
    <cellStyle name="咬訌裝?INCOM9" xfId="989" xr:uid="{00000000-0005-0000-0000-0000AA080000}"/>
    <cellStyle name="咬訌裝?PRIB11" xfId="990" xr:uid="{00000000-0005-0000-0000-0000AB080000}"/>
    <cellStyle name="국종합건설" xfId="991" xr:uid="{00000000-0005-0000-0000-0000AC080000}"/>
    <cellStyle name="그림" xfId="2457" xr:uid="{00000000-0005-0000-0000-0000AD080000}"/>
    <cellStyle name="금액" xfId="992" xr:uid="{00000000-0005-0000-0000-0000AE080000}"/>
    <cellStyle name="끼_x0001_?" xfId="2458" xr:uid="{00000000-0005-0000-0000-0000AF080000}"/>
    <cellStyle name="나쁨" xfId="993" builtinId="27" customBuiltin="1"/>
    <cellStyle name="나쁨 2" xfId="2459" xr:uid="{00000000-0005-0000-0000-0000B1080000}"/>
    <cellStyle name="나쁨 2 2" xfId="2460" xr:uid="{00000000-0005-0000-0000-0000B2080000}"/>
    <cellStyle name="나쁨 2 2 2" xfId="2461" xr:uid="{00000000-0005-0000-0000-0000B3080000}"/>
    <cellStyle name="나쁨 3" xfId="2462" xr:uid="{00000000-0005-0000-0000-0000B4080000}"/>
    <cellStyle name="나쁨 4" xfId="2463" xr:uid="{00000000-0005-0000-0000-0000B5080000}"/>
    <cellStyle name="날짜" xfId="994" xr:uid="{00000000-0005-0000-0000-0000B6080000}"/>
    <cellStyle name="날짜 2" xfId="2464" xr:uid="{00000000-0005-0000-0000-0000B7080000}"/>
    <cellStyle name="날짜_토목재료산출서" xfId="2465" xr:uid="{00000000-0005-0000-0000-0000B8080000}"/>
    <cellStyle name="내역" xfId="995" xr:uid="{00000000-0005-0000-0000-0000B9080000}"/>
    <cellStyle name="내역서" xfId="996" xr:uid="{00000000-0005-0000-0000-0000BA080000}"/>
    <cellStyle name="단위" xfId="997" xr:uid="{00000000-0005-0000-0000-0000BB080000}"/>
    <cellStyle name="달러" xfId="998" xr:uid="{00000000-0005-0000-0000-0000BC080000}"/>
    <cellStyle name="달러 2" xfId="2466" xr:uid="{00000000-0005-0000-0000-0000BD080000}"/>
    <cellStyle name="달러_토목재료산출서" xfId="2467" xr:uid="{00000000-0005-0000-0000-0000BE080000}"/>
    <cellStyle name="'도급대비&quot;표준" xfId="999" xr:uid="{00000000-0005-0000-0000-0000BF080000}"/>
    <cellStyle name="뒤에 오는 하이퍼링크" xfId="1000" xr:uid="{00000000-0005-0000-0000-0000C0080000}"/>
    <cellStyle name="뒤에 오는 하이퍼링크 2" xfId="2468" xr:uid="{00000000-0005-0000-0000-0000C1080000}"/>
    <cellStyle name="뒤에 오는 하이퍼링크 3" xfId="2469" xr:uid="{00000000-0005-0000-0000-0000C2080000}"/>
    <cellStyle name="똿떓죶Ø괻 [0.00]_PRODUCT DETAIL Q1" xfId="2470" xr:uid="{00000000-0005-0000-0000-0000C3080000}"/>
    <cellStyle name="똿떓죶Ø괻_PRODUCT DETAIL Q1" xfId="2471" xr:uid="{00000000-0005-0000-0000-0000C4080000}"/>
    <cellStyle name="똿뗦먛귟 [0.00]_laroux" xfId="1001" xr:uid="{00000000-0005-0000-0000-0000C5080000}"/>
    <cellStyle name="똿뗦먛귟_laroux" xfId="1002" xr:uid="{00000000-0005-0000-0000-0000C6080000}"/>
    <cellStyle name="良い" xfId="2472" xr:uid="{00000000-0005-0000-0000-0000C7080000}"/>
    <cellStyle name="메모" xfId="1003" builtinId="10" customBuiltin="1"/>
    <cellStyle name="메모 2" xfId="2473" xr:uid="{00000000-0005-0000-0000-0000C9080000}"/>
    <cellStyle name="메모 2 2" xfId="2474" xr:uid="{00000000-0005-0000-0000-0000CA080000}"/>
    <cellStyle name="메모 3" xfId="2475" xr:uid="{00000000-0005-0000-0000-0000CB080000}"/>
    <cellStyle name="묮뎋 [0.00]_PRODUCT DETAIL Q1" xfId="2476" xr:uid="{00000000-0005-0000-0000-0000CC080000}"/>
    <cellStyle name="묮뎋_PRODUCT DETAIL Q1" xfId="2477" xr:uid="{00000000-0005-0000-0000-0000CD080000}"/>
    <cellStyle name="믅됞 [0.00]_laroux" xfId="1004" xr:uid="{00000000-0005-0000-0000-0000CE080000}"/>
    <cellStyle name="믅됞_laroux" xfId="1005" xr:uid="{00000000-0005-0000-0000-0000CF080000}"/>
    <cellStyle name="未定義" xfId="2478" xr:uid="{00000000-0005-0000-0000-0000D0080000}"/>
    <cellStyle name="배분" xfId="2479" xr:uid="{00000000-0005-0000-0000-0000D1080000}"/>
    <cellStyle name="백" xfId="1006" xr:uid="{00000000-0005-0000-0000-0000D2080000}"/>
    <cellStyle name="백_노선토적계산" xfId="2480" xr:uid="{00000000-0005-0000-0000-0000D3080000}"/>
    <cellStyle name="백_사본 - 고련지구2004년변경공정계획(농조)" xfId="2481" xr:uid="{00000000-0005-0000-0000-0000D4080000}"/>
    <cellStyle name="백_사본 - 고련지구2004년변경공정계획(농조)_고련지추가변경(우치곡)" xfId="2482" xr:uid="{00000000-0005-0000-0000-0000D5080000}"/>
    <cellStyle name="백_사본 - 고련지구2004년변경공정계획(농조)_고련지추가변경(우치곡)_노선토적계산" xfId="2483" xr:uid="{00000000-0005-0000-0000-0000D6080000}"/>
    <cellStyle name="백_사본 - 고련지구2004년변경공정계획(농조)_고련지추가변경(우치곡)_정지토적-면적및노선토적" xfId="2484" xr:uid="{00000000-0005-0000-0000-0000D7080000}"/>
    <cellStyle name="백_사본 - 고련지구2004년변경공정계획(농조)_고련지추가변경(우치곡)_해평1지구 토공재료집계표" xfId="2485" xr:uid="{00000000-0005-0000-0000-0000D8080000}"/>
    <cellStyle name="백_사본 - 고련지구2004년변경공정계획(농조)_노선토적계산" xfId="2486" xr:uid="{00000000-0005-0000-0000-0000D9080000}"/>
    <cellStyle name="백_사본 - 고련지구2004년변경공정계획(농조)_정지토적-면적및노선토적" xfId="2487" xr:uid="{00000000-0005-0000-0000-0000DA080000}"/>
    <cellStyle name="백_사본 - 고련지구2004년변경공정계획(농조)_해평1지구 토공재료집계표" xfId="2488" xr:uid="{00000000-0005-0000-0000-0000DB080000}"/>
    <cellStyle name="백_수량산출서(수정)" xfId="2489" xr:uid="{00000000-0005-0000-0000-0000DC080000}"/>
    <cellStyle name="백_수량산출서(수정)_노선토적계산" xfId="2490" xr:uid="{00000000-0005-0000-0000-0000DD080000}"/>
    <cellStyle name="백_수량산출서(수정)_사본 - 고련지구2004년변경공정계획(농조)" xfId="2491" xr:uid="{00000000-0005-0000-0000-0000DE080000}"/>
    <cellStyle name="백_수량산출서(수정)_사본 - 고련지구2004년변경공정계획(농조)_고련지추가변경(우치곡)" xfId="2492" xr:uid="{00000000-0005-0000-0000-0000DF080000}"/>
    <cellStyle name="백_수량산출서(수정)_사본 - 고련지구2004년변경공정계획(농조)_고련지추가변경(우치곡)_노선토적계산" xfId="2493" xr:uid="{00000000-0005-0000-0000-0000E0080000}"/>
    <cellStyle name="백_수량산출서(수정)_사본 - 고련지구2004년변경공정계획(농조)_고련지추가변경(우치곡)_정지토적-면적및노선토적" xfId="2494" xr:uid="{00000000-0005-0000-0000-0000E1080000}"/>
    <cellStyle name="백_수량산출서(수정)_사본 - 고련지구2004년변경공정계획(농조)_고련지추가변경(우치곡)_해평1지구 토공재료집계표" xfId="2495" xr:uid="{00000000-0005-0000-0000-0000E2080000}"/>
    <cellStyle name="백_수량산출서(수정)_사본 - 고련지구2004년변경공정계획(농조)_노선토적계산" xfId="2496" xr:uid="{00000000-0005-0000-0000-0000E3080000}"/>
    <cellStyle name="백_수량산출서(수정)_사본 - 고련지구2004년변경공정계획(농조)_정지토적-면적및노선토적" xfId="2497" xr:uid="{00000000-0005-0000-0000-0000E4080000}"/>
    <cellStyle name="백_수량산출서(수정)_사본 - 고련지구2004년변경공정계획(농조)_해평1지구 토공재료집계표" xfId="2498" xr:uid="{00000000-0005-0000-0000-0000E5080000}"/>
    <cellStyle name="백_수량산출서(수정)_정지토적-면적및노선토적" xfId="2499" xr:uid="{00000000-0005-0000-0000-0000E6080000}"/>
    <cellStyle name="백_수량산출서(수정)_해평1지구 토공재료집계표" xfId="2500" xr:uid="{00000000-0005-0000-0000-0000E7080000}"/>
    <cellStyle name="백_정지토적-면적및노선토적" xfId="2501" xr:uid="{00000000-0005-0000-0000-0000E8080000}"/>
    <cellStyle name="백_토목재료산출서" xfId="2502" xr:uid="{00000000-0005-0000-0000-0000E9080000}"/>
    <cellStyle name="백_토목재료산출서 2" xfId="2503" xr:uid="{00000000-0005-0000-0000-0000EA080000}"/>
    <cellStyle name="백_토목재료산출서_일위대가표" xfId="2504" xr:uid="{00000000-0005-0000-0000-0000EB080000}"/>
    <cellStyle name="백_토목재료산출서_중기시간당" xfId="2505" xr:uid="{00000000-0005-0000-0000-0000EC080000}"/>
    <cellStyle name="백_해평1지구 토공재료집계표" xfId="2506" xr:uid="{00000000-0005-0000-0000-0000ED080000}"/>
    <cellStyle name="백분율 [△1]" xfId="2507" xr:uid="{00000000-0005-0000-0000-0000EE080000}"/>
    <cellStyle name="백분율 [△2]" xfId="2508" xr:uid="{00000000-0005-0000-0000-0000EF080000}"/>
    <cellStyle name="백분율 [0]" xfId="1007" xr:uid="{00000000-0005-0000-0000-0000F0080000}"/>
    <cellStyle name="백분율 [2]" xfId="1008" xr:uid="{00000000-0005-0000-0000-0000F1080000}"/>
    <cellStyle name="백분율 10" xfId="2509" xr:uid="{00000000-0005-0000-0000-0000F2080000}"/>
    <cellStyle name="백분율 11" xfId="2510" xr:uid="{00000000-0005-0000-0000-0000F3080000}"/>
    <cellStyle name="백분율 12" xfId="2511" xr:uid="{00000000-0005-0000-0000-0000F4080000}"/>
    <cellStyle name="백분율 13" xfId="2512" xr:uid="{00000000-0005-0000-0000-0000F5080000}"/>
    <cellStyle name="백분율 14" xfId="2513" xr:uid="{00000000-0005-0000-0000-0000F6080000}"/>
    <cellStyle name="백분율 15" xfId="2514" xr:uid="{00000000-0005-0000-0000-0000F7080000}"/>
    <cellStyle name="백분율 16" xfId="2515" xr:uid="{00000000-0005-0000-0000-0000F8080000}"/>
    <cellStyle name="백분율 17" xfId="2516" xr:uid="{00000000-0005-0000-0000-0000F9080000}"/>
    <cellStyle name="백분율 18" xfId="2517" xr:uid="{00000000-0005-0000-0000-0000FA080000}"/>
    <cellStyle name="백분율 2" xfId="1009" xr:uid="{00000000-0005-0000-0000-0000FB080000}"/>
    <cellStyle name="백분율 2 2" xfId="2518" xr:uid="{00000000-0005-0000-0000-0000FC080000}"/>
    <cellStyle name="백분율 2 2 10" xfId="2519" xr:uid="{00000000-0005-0000-0000-0000FD080000}"/>
    <cellStyle name="백분율 2 2 11" xfId="2520" xr:uid="{00000000-0005-0000-0000-0000FE080000}"/>
    <cellStyle name="백분율 2 2 12" xfId="2521" xr:uid="{00000000-0005-0000-0000-0000FF080000}"/>
    <cellStyle name="백분율 2 2 13" xfId="2522" xr:uid="{00000000-0005-0000-0000-000000090000}"/>
    <cellStyle name="백분율 2 2 14" xfId="2523" xr:uid="{00000000-0005-0000-0000-000001090000}"/>
    <cellStyle name="백분율 2 2 15" xfId="2524" xr:uid="{00000000-0005-0000-0000-000002090000}"/>
    <cellStyle name="백분율 2 2 16" xfId="2525" xr:uid="{00000000-0005-0000-0000-000003090000}"/>
    <cellStyle name="백분율 2 2 17" xfId="2526" xr:uid="{00000000-0005-0000-0000-000004090000}"/>
    <cellStyle name="백분율 2 2 18" xfId="2527" xr:uid="{00000000-0005-0000-0000-000005090000}"/>
    <cellStyle name="백분율 2 2 19" xfId="2528" xr:uid="{00000000-0005-0000-0000-000006090000}"/>
    <cellStyle name="백분율 2 2 2" xfId="2529" xr:uid="{00000000-0005-0000-0000-000007090000}"/>
    <cellStyle name="백분율 2 2 20" xfId="2530" xr:uid="{00000000-0005-0000-0000-000008090000}"/>
    <cellStyle name="백분율 2 2 21" xfId="2531" xr:uid="{00000000-0005-0000-0000-000009090000}"/>
    <cellStyle name="백분율 2 2 3" xfId="2532" xr:uid="{00000000-0005-0000-0000-00000A090000}"/>
    <cellStyle name="백분율 2 2 4" xfId="2533" xr:uid="{00000000-0005-0000-0000-00000B090000}"/>
    <cellStyle name="백분율 2 2 5" xfId="2534" xr:uid="{00000000-0005-0000-0000-00000C090000}"/>
    <cellStyle name="백분율 2 2 6" xfId="2535" xr:uid="{00000000-0005-0000-0000-00000D090000}"/>
    <cellStyle name="백분율 2 2 7" xfId="2536" xr:uid="{00000000-0005-0000-0000-00000E090000}"/>
    <cellStyle name="백분율 2 2 8" xfId="2537" xr:uid="{00000000-0005-0000-0000-00000F090000}"/>
    <cellStyle name="백분율 2 2 9" xfId="2538" xr:uid="{00000000-0005-0000-0000-000010090000}"/>
    <cellStyle name="백분율 2 3" xfId="2539" xr:uid="{00000000-0005-0000-0000-000011090000}"/>
    <cellStyle name="백분율 2 3 2" xfId="2540" xr:uid="{00000000-0005-0000-0000-000012090000}"/>
    <cellStyle name="백분율 2 3 3" xfId="2541" xr:uid="{00000000-0005-0000-0000-000013090000}"/>
    <cellStyle name="백분율 2 4" xfId="2542" xr:uid="{00000000-0005-0000-0000-000014090000}"/>
    <cellStyle name="백분율 3" xfId="2543" xr:uid="{00000000-0005-0000-0000-000015090000}"/>
    <cellStyle name="백분율 3 2" xfId="2544" xr:uid="{00000000-0005-0000-0000-000016090000}"/>
    <cellStyle name="백분율 3 3" xfId="2545" xr:uid="{00000000-0005-0000-0000-000017090000}"/>
    <cellStyle name="백분율 3 4" xfId="2546" xr:uid="{00000000-0005-0000-0000-000018090000}"/>
    <cellStyle name="백분율 4" xfId="2547" xr:uid="{00000000-0005-0000-0000-000019090000}"/>
    <cellStyle name="백분율 4 2" xfId="2548" xr:uid="{00000000-0005-0000-0000-00001A090000}"/>
    <cellStyle name="백분율 4 3" xfId="2549" xr:uid="{00000000-0005-0000-0000-00001B090000}"/>
    <cellStyle name="백분율 5" xfId="2550" xr:uid="{00000000-0005-0000-0000-00001C090000}"/>
    <cellStyle name="백분율 5 2" xfId="2551" xr:uid="{00000000-0005-0000-0000-00001D090000}"/>
    <cellStyle name="백분율 5 3" xfId="2552" xr:uid="{00000000-0005-0000-0000-00001E090000}"/>
    <cellStyle name="백분율 6" xfId="2553" xr:uid="{00000000-0005-0000-0000-00001F090000}"/>
    <cellStyle name="백분율 7" xfId="2554" xr:uid="{00000000-0005-0000-0000-000020090000}"/>
    <cellStyle name="백분율 7 2" xfId="2555" xr:uid="{00000000-0005-0000-0000-000021090000}"/>
    <cellStyle name="백분율 7 3" xfId="2556" xr:uid="{00000000-0005-0000-0000-000022090000}"/>
    <cellStyle name="백분율 8" xfId="2557" xr:uid="{00000000-0005-0000-0000-000023090000}"/>
    <cellStyle name="백분율 9" xfId="2558" xr:uid="{00000000-0005-0000-0000-000024090000}"/>
    <cellStyle name="백분율［△1］" xfId="2559" xr:uid="{00000000-0005-0000-0000-000025090000}"/>
    <cellStyle name="백분율［△2］" xfId="2560" xr:uid="{00000000-0005-0000-0000-000026090000}"/>
    <cellStyle name="보통" xfId="1010" builtinId="28" customBuiltin="1"/>
    <cellStyle name="보통 2" xfId="2561" xr:uid="{00000000-0005-0000-0000-000028090000}"/>
    <cellStyle name="보통 2 2" xfId="2562" xr:uid="{00000000-0005-0000-0000-000029090000}"/>
    <cellStyle name="보통 2 2 2" xfId="2563" xr:uid="{00000000-0005-0000-0000-00002A090000}"/>
    <cellStyle name="보통 3" xfId="2564" xr:uid="{00000000-0005-0000-0000-00002B090000}"/>
    <cellStyle name="보통 4" xfId="2565" xr:uid="{00000000-0005-0000-0000-00002C090000}"/>
    <cellStyle name="뷭?" xfId="2566" xr:uid="{00000000-0005-0000-0000-00002D090000}"/>
    <cellStyle name="빨강" xfId="1011" xr:uid="{00000000-0005-0000-0000-00002E090000}"/>
    <cellStyle name="빨강다시" xfId="2567" xr:uid="{00000000-0005-0000-0000-00002F090000}"/>
    <cellStyle name="상단배분" xfId="2568" xr:uid="{00000000-0005-0000-0000-000030090000}"/>
    <cellStyle name="선택영역의 가운데로" xfId="2569" xr:uid="{00000000-0005-0000-0000-000031090000}"/>
    <cellStyle name="설계서" xfId="1012" xr:uid="{00000000-0005-0000-0000-000032090000}"/>
    <cellStyle name="설명 텍스트" xfId="1013" builtinId="53" customBuiltin="1"/>
    <cellStyle name="설명 텍스트 2" xfId="2570" xr:uid="{00000000-0005-0000-0000-000034090000}"/>
    <cellStyle name="설명 텍스트 2 2" xfId="2571" xr:uid="{00000000-0005-0000-0000-000035090000}"/>
    <cellStyle name="설명 텍스트 2 2 2" xfId="2572" xr:uid="{00000000-0005-0000-0000-000036090000}"/>
    <cellStyle name="설명 텍스트 3" xfId="2573" xr:uid="{00000000-0005-0000-0000-000037090000}"/>
    <cellStyle name="설명 텍스트 4" xfId="2574" xr:uid="{00000000-0005-0000-0000-000038090000}"/>
    <cellStyle name="説明文" xfId="2575" xr:uid="{00000000-0005-0000-0000-000039090000}"/>
    <cellStyle name="셀 확인" xfId="1014" builtinId="23" customBuiltin="1"/>
    <cellStyle name="셀 확인 2" xfId="2576" xr:uid="{00000000-0005-0000-0000-00003B090000}"/>
    <cellStyle name="셀 확인 2 2" xfId="2577" xr:uid="{00000000-0005-0000-0000-00003C090000}"/>
    <cellStyle name="셀 확인 2 2 2" xfId="2578" xr:uid="{00000000-0005-0000-0000-00003D090000}"/>
    <cellStyle name="셀 확인 3" xfId="2579" xr:uid="{00000000-0005-0000-0000-00003E090000}"/>
    <cellStyle name="셀 확인 4" xfId="2580" xr:uid="{00000000-0005-0000-0000-00003F090000}"/>
    <cellStyle name="소계(소수점0,10포)" xfId="2581" xr:uid="{00000000-0005-0000-0000-000040090000}"/>
    <cellStyle name="소계무늬" xfId="2582" xr:uid="{00000000-0005-0000-0000-000041090000}"/>
    <cellStyle name="소수" xfId="1015" xr:uid="{00000000-0005-0000-0000-000042090000}"/>
    <cellStyle name="소수3" xfId="1016" xr:uid="{00000000-0005-0000-0000-000043090000}"/>
    <cellStyle name="소수4" xfId="1017" xr:uid="{00000000-0005-0000-0000-000044090000}"/>
    <cellStyle name="소수점" xfId="1018" xr:uid="{00000000-0005-0000-0000-000045090000}"/>
    <cellStyle name="소숫점0" xfId="1019" xr:uid="{00000000-0005-0000-0000-000046090000}"/>
    <cellStyle name="소숫점3" xfId="1020" xr:uid="{00000000-0005-0000-0000-000047090000}"/>
    <cellStyle name="수량" xfId="1021" xr:uid="{00000000-0005-0000-0000-000048090000}"/>
    <cellStyle name="숫자" xfId="1022" xr:uid="{00000000-0005-0000-0000-000049090000}"/>
    <cellStyle name="숫자(R)" xfId="1023" xr:uid="{00000000-0005-0000-0000-00004A090000}"/>
    <cellStyle name="숫자(R) 2" xfId="2583" xr:uid="{00000000-0005-0000-0000-00004B090000}"/>
    <cellStyle name="숫자(R) 3" xfId="2584" xr:uid="{00000000-0005-0000-0000-00004C090000}"/>
    <cellStyle name="숫자(R) 4" xfId="2585" xr:uid="{00000000-0005-0000-0000-00004D090000}"/>
    <cellStyle name="쉼표 [0]" xfId="1024" builtinId="6"/>
    <cellStyle name="쉼표 [0] 10" xfId="2586" xr:uid="{00000000-0005-0000-0000-00004F090000}"/>
    <cellStyle name="쉼표 [0] 10 2" xfId="2587" xr:uid="{00000000-0005-0000-0000-000050090000}"/>
    <cellStyle name="쉼표 [0] 2" xfId="1025" xr:uid="{00000000-0005-0000-0000-000051090000}"/>
    <cellStyle name="쉼표 [0] 2 2" xfId="2588" xr:uid="{00000000-0005-0000-0000-000052090000}"/>
    <cellStyle name="쉼표 [0] 2 2 10" xfId="2589" xr:uid="{00000000-0005-0000-0000-000053090000}"/>
    <cellStyle name="쉼표 [0] 2 2 10 2" xfId="2590" xr:uid="{00000000-0005-0000-0000-000054090000}"/>
    <cellStyle name="쉼표 [0] 2 2 10 3" xfId="2591" xr:uid="{00000000-0005-0000-0000-000055090000}"/>
    <cellStyle name="쉼표 [0] 2 2 11" xfId="2592" xr:uid="{00000000-0005-0000-0000-000056090000}"/>
    <cellStyle name="쉼표 [0] 2 2 12" xfId="2593" xr:uid="{00000000-0005-0000-0000-000057090000}"/>
    <cellStyle name="쉼표 [0] 2 2 13" xfId="2594" xr:uid="{00000000-0005-0000-0000-000058090000}"/>
    <cellStyle name="쉼표 [0] 2 2 14" xfId="2595" xr:uid="{00000000-0005-0000-0000-000059090000}"/>
    <cellStyle name="쉼표 [0] 2 2 15" xfId="2596" xr:uid="{00000000-0005-0000-0000-00005A090000}"/>
    <cellStyle name="쉼표 [0] 2 2 16" xfId="2597" xr:uid="{00000000-0005-0000-0000-00005B090000}"/>
    <cellStyle name="쉼표 [0] 2 2 17" xfId="2598" xr:uid="{00000000-0005-0000-0000-00005C090000}"/>
    <cellStyle name="쉼표 [0] 2 2 18" xfId="2599" xr:uid="{00000000-0005-0000-0000-00005D090000}"/>
    <cellStyle name="쉼표 [0] 2 2 19" xfId="2600" xr:uid="{00000000-0005-0000-0000-00005E090000}"/>
    <cellStyle name="쉼표 [0] 2 2 2" xfId="2601" xr:uid="{00000000-0005-0000-0000-00005F090000}"/>
    <cellStyle name="쉼표 [0] 2 2 20" xfId="2602" xr:uid="{00000000-0005-0000-0000-000060090000}"/>
    <cellStyle name="쉼표 [0] 2 2 21" xfId="2603" xr:uid="{00000000-0005-0000-0000-000061090000}"/>
    <cellStyle name="쉼표 [0] 2 2 22" xfId="2604" xr:uid="{00000000-0005-0000-0000-000062090000}"/>
    <cellStyle name="쉼표 [0] 2 2 22 2" xfId="2605" xr:uid="{00000000-0005-0000-0000-000063090000}"/>
    <cellStyle name="쉼표 [0] 2 2 3" xfId="2606" xr:uid="{00000000-0005-0000-0000-000064090000}"/>
    <cellStyle name="쉼표 [0] 2 2 4" xfId="2607" xr:uid="{00000000-0005-0000-0000-000065090000}"/>
    <cellStyle name="쉼표 [0] 2 2 5" xfId="2608" xr:uid="{00000000-0005-0000-0000-000066090000}"/>
    <cellStyle name="쉼표 [0] 2 2 6" xfId="2609" xr:uid="{00000000-0005-0000-0000-000067090000}"/>
    <cellStyle name="쉼표 [0] 2 2 7" xfId="2610" xr:uid="{00000000-0005-0000-0000-000068090000}"/>
    <cellStyle name="쉼표 [0] 2 2 8" xfId="2611" xr:uid="{00000000-0005-0000-0000-000069090000}"/>
    <cellStyle name="쉼표 [0] 2 2 9" xfId="2612" xr:uid="{00000000-0005-0000-0000-00006A090000}"/>
    <cellStyle name="쉼표 [0] 2 3" xfId="2613" xr:uid="{00000000-0005-0000-0000-00006B090000}"/>
    <cellStyle name="쉼표 [0] 2 3 2" xfId="2614" xr:uid="{00000000-0005-0000-0000-00006C090000}"/>
    <cellStyle name="쉼표 [0] 2 3 3" xfId="2615" xr:uid="{00000000-0005-0000-0000-00006D090000}"/>
    <cellStyle name="쉼표 [0] 2 4 2" xfId="2616" xr:uid="{00000000-0005-0000-0000-00006E090000}"/>
    <cellStyle name="쉼표 [0] 2_11111111" xfId="2617" xr:uid="{00000000-0005-0000-0000-00006F090000}"/>
    <cellStyle name="쉼표 [0] 3" xfId="1026" xr:uid="{00000000-0005-0000-0000-000070090000}"/>
    <cellStyle name="쉼표 [0] 3 10" xfId="2618" xr:uid="{00000000-0005-0000-0000-000071090000}"/>
    <cellStyle name="쉼표 [0] 3 11" xfId="2619" xr:uid="{00000000-0005-0000-0000-000072090000}"/>
    <cellStyle name="쉼표 [0] 3 12" xfId="2620" xr:uid="{00000000-0005-0000-0000-000073090000}"/>
    <cellStyle name="쉼표 [0] 3 13" xfId="2621" xr:uid="{00000000-0005-0000-0000-000074090000}"/>
    <cellStyle name="쉼표 [0] 3 14" xfId="2622" xr:uid="{00000000-0005-0000-0000-000075090000}"/>
    <cellStyle name="쉼표 [0] 3 15" xfId="2623" xr:uid="{00000000-0005-0000-0000-000076090000}"/>
    <cellStyle name="쉼표 [0] 3 16" xfId="2624" xr:uid="{00000000-0005-0000-0000-000077090000}"/>
    <cellStyle name="쉼표 [0] 3 17" xfId="2625" xr:uid="{00000000-0005-0000-0000-000078090000}"/>
    <cellStyle name="쉼표 [0] 3 18" xfId="2626" xr:uid="{00000000-0005-0000-0000-000079090000}"/>
    <cellStyle name="쉼표 [0] 3 19" xfId="2627" xr:uid="{00000000-0005-0000-0000-00007A090000}"/>
    <cellStyle name="쉼표 [0] 3 2" xfId="2628" xr:uid="{00000000-0005-0000-0000-00007B090000}"/>
    <cellStyle name="쉼표 [0] 3 2 10" xfId="2629" xr:uid="{00000000-0005-0000-0000-00007C090000}"/>
    <cellStyle name="쉼표 [0] 3 2 11" xfId="2630" xr:uid="{00000000-0005-0000-0000-00007D090000}"/>
    <cellStyle name="쉼표 [0] 3 2 12" xfId="2631" xr:uid="{00000000-0005-0000-0000-00007E090000}"/>
    <cellStyle name="쉼표 [0] 3 2 13" xfId="2632" xr:uid="{00000000-0005-0000-0000-00007F090000}"/>
    <cellStyle name="쉼표 [0] 3 2 14" xfId="2633" xr:uid="{00000000-0005-0000-0000-000080090000}"/>
    <cellStyle name="쉼표 [0] 3 2 15" xfId="2634" xr:uid="{00000000-0005-0000-0000-000081090000}"/>
    <cellStyle name="쉼표 [0] 3 2 16" xfId="2635" xr:uid="{00000000-0005-0000-0000-000082090000}"/>
    <cellStyle name="쉼표 [0] 3 2 17" xfId="2636" xr:uid="{00000000-0005-0000-0000-000083090000}"/>
    <cellStyle name="쉼표 [0] 3 2 18" xfId="2637" xr:uid="{00000000-0005-0000-0000-000084090000}"/>
    <cellStyle name="쉼표 [0] 3 2 19" xfId="2638" xr:uid="{00000000-0005-0000-0000-000085090000}"/>
    <cellStyle name="쉼표 [0] 3 2 2" xfId="2639" xr:uid="{00000000-0005-0000-0000-000086090000}"/>
    <cellStyle name="쉼표 [0] 3 2 20" xfId="2640" xr:uid="{00000000-0005-0000-0000-000087090000}"/>
    <cellStyle name="쉼표 [0] 3 2 21" xfId="2641" xr:uid="{00000000-0005-0000-0000-000088090000}"/>
    <cellStyle name="쉼표 [0] 3 2 22" xfId="2642" xr:uid="{00000000-0005-0000-0000-000089090000}"/>
    <cellStyle name="쉼표 [0] 3 2 23" xfId="2643" xr:uid="{00000000-0005-0000-0000-00008A090000}"/>
    <cellStyle name="쉼표 [0] 3 2 3" xfId="2644" xr:uid="{00000000-0005-0000-0000-00008B090000}"/>
    <cellStyle name="쉼표 [0] 3 2 4" xfId="2645" xr:uid="{00000000-0005-0000-0000-00008C090000}"/>
    <cellStyle name="쉼표 [0] 3 2 5" xfId="2646" xr:uid="{00000000-0005-0000-0000-00008D090000}"/>
    <cellStyle name="쉼표 [0] 3 2 6" xfId="2647" xr:uid="{00000000-0005-0000-0000-00008E090000}"/>
    <cellStyle name="쉼표 [0] 3 2 7" xfId="2648" xr:uid="{00000000-0005-0000-0000-00008F090000}"/>
    <cellStyle name="쉼표 [0] 3 2 8" xfId="2649" xr:uid="{00000000-0005-0000-0000-000090090000}"/>
    <cellStyle name="쉼표 [0] 3 2 9" xfId="2650" xr:uid="{00000000-0005-0000-0000-000091090000}"/>
    <cellStyle name="쉼표 [0] 3 20" xfId="2651" xr:uid="{00000000-0005-0000-0000-000092090000}"/>
    <cellStyle name="쉼표 [0] 3 21" xfId="2652" xr:uid="{00000000-0005-0000-0000-000093090000}"/>
    <cellStyle name="쉼표 [0] 3 22" xfId="2653" xr:uid="{00000000-0005-0000-0000-000094090000}"/>
    <cellStyle name="쉼표 [0] 3 3" xfId="2654" xr:uid="{00000000-0005-0000-0000-000095090000}"/>
    <cellStyle name="쉼표 [0] 3 4" xfId="2655" xr:uid="{00000000-0005-0000-0000-000096090000}"/>
    <cellStyle name="쉼표 [0] 3 5" xfId="2656" xr:uid="{00000000-0005-0000-0000-000097090000}"/>
    <cellStyle name="쉼표 [0] 3 6" xfId="2657" xr:uid="{00000000-0005-0000-0000-000098090000}"/>
    <cellStyle name="쉼표 [0] 3 7" xfId="2658" xr:uid="{00000000-0005-0000-0000-000099090000}"/>
    <cellStyle name="쉼표 [0] 3 8" xfId="2659" xr:uid="{00000000-0005-0000-0000-00009A090000}"/>
    <cellStyle name="쉼표 [0] 3 9" xfId="2660" xr:uid="{00000000-0005-0000-0000-00009B090000}"/>
    <cellStyle name="쉼표 [0] 3_마곡중앙공원 기계용량계산서-최종2" xfId="2661" xr:uid="{00000000-0005-0000-0000-00009C090000}"/>
    <cellStyle name="쉼표 [0] 4" xfId="1382" xr:uid="{00000000-0005-0000-0000-00009D090000}"/>
    <cellStyle name="쉼표 [0] 4 2" xfId="2662" xr:uid="{00000000-0005-0000-0000-00009E090000}"/>
    <cellStyle name="쉼표 [0] 4 2 10" xfId="2663" xr:uid="{00000000-0005-0000-0000-00009F090000}"/>
    <cellStyle name="쉼표 [0] 4 2 11" xfId="2664" xr:uid="{00000000-0005-0000-0000-0000A0090000}"/>
    <cellStyle name="쉼표 [0] 4 2 12" xfId="2665" xr:uid="{00000000-0005-0000-0000-0000A1090000}"/>
    <cellStyle name="쉼표 [0] 4 2 13" xfId="2666" xr:uid="{00000000-0005-0000-0000-0000A2090000}"/>
    <cellStyle name="쉼표 [0] 4 2 14" xfId="2667" xr:uid="{00000000-0005-0000-0000-0000A3090000}"/>
    <cellStyle name="쉼표 [0] 4 2 15" xfId="2668" xr:uid="{00000000-0005-0000-0000-0000A4090000}"/>
    <cellStyle name="쉼표 [0] 4 2 16" xfId="2669" xr:uid="{00000000-0005-0000-0000-0000A5090000}"/>
    <cellStyle name="쉼표 [0] 4 2 17" xfId="2670" xr:uid="{00000000-0005-0000-0000-0000A6090000}"/>
    <cellStyle name="쉼표 [0] 4 2 18" xfId="2671" xr:uid="{00000000-0005-0000-0000-0000A7090000}"/>
    <cellStyle name="쉼표 [0] 4 2 19" xfId="2672" xr:uid="{00000000-0005-0000-0000-0000A8090000}"/>
    <cellStyle name="쉼표 [0] 4 2 2" xfId="2673" xr:uid="{00000000-0005-0000-0000-0000A9090000}"/>
    <cellStyle name="쉼표 [0] 4 2 20" xfId="2674" xr:uid="{00000000-0005-0000-0000-0000AA090000}"/>
    <cellStyle name="쉼표 [0] 4 2 21" xfId="2675" xr:uid="{00000000-0005-0000-0000-0000AB090000}"/>
    <cellStyle name="쉼표 [0] 4 2 22" xfId="2676" xr:uid="{00000000-0005-0000-0000-0000AC090000}"/>
    <cellStyle name="쉼표 [0] 4 2 23" xfId="2677" xr:uid="{00000000-0005-0000-0000-0000AD090000}"/>
    <cellStyle name="쉼표 [0] 4 2 3" xfId="2678" xr:uid="{00000000-0005-0000-0000-0000AE090000}"/>
    <cellStyle name="쉼표 [0] 4 2 4" xfId="2679" xr:uid="{00000000-0005-0000-0000-0000AF090000}"/>
    <cellStyle name="쉼표 [0] 4 2 5" xfId="2680" xr:uid="{00000000-0005-0000-0000-0000B0090000}"/>
    <cellStyle name="쉼표 [0] 4 2 6" xfId="2681" xr:uid="{00000000-0005-0000-0000-0000B1090000}"/>
    <cellStyle name="쉼표 [0] 4 2 7" xfId="2682" xr:uid="{00000000-0005-0000-0000-0000B2090000}"/>
    <cellStyle name="쉼표 [0] 4 2 8" xfId="2683" xr:uid="{00000000-0005-0000-0000-0000B3090000}"/>
    <cellStyle name="쉼표 [0] 4 2 9" xfId="2684" xr:uid="{00000000-0005-0000-0000-0000B4090000}"/>
    <cellStyle name="쉼표 [0] 4 3" xfId="2685" xr:uid="{00000000-0005-0000-0000-0000B5090000}"/>
    <cellStyle name="쉼표 [0] 4 4" xfId="2686" xr:uid="{00000000-0005-0000-0000-0000B6090000}"/>
    <cellStyle name="쉼표 [0] 4 5" xfId="2687" xr:uid="{00000000-0005-0000-0000-0000B7090000}"/>
    <cellStyle name="쉼표 [0] 4 6" xfId="2688" xr:uid="{00000000-0005-0000-0000-0000B8090000}"/>
    <cellStyle name="쉼표 [0] 5" xfId="2689" xr:uid="{00000000-0005-0000-0000-0000B9090000}"/>
    <cellStyle name="쉼표 [0] 5 2" xfId="2690" xr:uid="{00000000-0005-0000-0000-0000BA090000}"/>
    <cellStyle name="쉼표 [0] 5 2 2" xfId="2691" xr:uid="{00000000-0005-0000-0000-0000BB090000}"/>
    <cellStyle name="쉼표 [0] 5 2 3" xfId="2692" xr:uid="{00000000-0005-0000-0000-0000BC090000}"/>
    <cellStyle name="쉼표 [0] 6" xfId="2693" xr:uid="{00000000-0005-0000-0000-0000BD090000}"/>
    <cellStyle name="쉼표 [0] 6 2" xfId="2694" xr:uid="{00000000-0005-0000-0000-0000BE090000}"/>
    <cellStyle name="쉼표 [0] 6 2 2" xfId="2695" xr:uid="{00000000-0005-0000-0000-0000BF090000}"/>
    <cellStyle name="쉼표 [0] 6 3" xfId="2696" xr:uid="{00000000-0005-0000-0000-0000C0090000}"/>
    <cellStyle name="쉼표 [0] 7" xfId="2697" xr:uid="{00000000-0005-0000-0000-0000C1090000}"/>
    <cellStyle name="쉼표 [0] 7 2" xfId="2698" xr:uid="{00000000-0005-0000-0000-0000C2090000}"/>
    <cellStyle name="쉼표 [0] 7 3" xfId="2699" xr:uid="{00000000-0005-0000-0000-0000C3090000}"/>
    <cellStyle name="쉼표 [0] 8" xfId="2700" xr:uid="{00000000-0005-0000-0000-0000C4090000}"/>
    <cellStyle name="쉼표 [0] 9" xfId="2701" xr:uid="{00000000-0005-0000-0000-0000C5090000}"/>
    <cellStyle name="쉼표 [0]_2007 용배수로 수문보수 공사" xfId="1027" xr:uid="{00000000-0005-0000-0000-0000C6090000}"/>
    <cellStyle name="쉼표 [0]_3.공사비총괄" xfId="1028" xr:uid="{00000000-0005-0000-0000-0000C7090000}"/>
    <cellStyle name="쉼표 2" xfId="2702" xr:uid="{00000000-0005-0000-0000-0000C8090000}"/>
    <cellStyle name="쉼표[0]" xfId="1029" xr:uid="{00000000-0005-0000-0000-0000C9090000}"/>
    <cellStyle name="'쉼표[0]'" xfId="1030" xr:uid="{00000000-0005-0000-0000-0000CA090000}"/>
    <cellStyle name="스타일 1" xfId="1031" xr:uid="{00000000-0005-0000-0000-0000CB090000}"/>
    <cellStyle name="스타일 1 2" xfId="2703" xr:uid="{00000000-0005-0000-0000-0000CC090000}"/>
    <cellStyle name="스타일 2" xfId="1032" xr:uid="{00000000-0005-0000-0000-0000CD090000}"/>
    <cellStyle name="스타일 2 2" xfId="2704" xr:uid="{00000000-0005-0000-0000-0000CE090000}"/>
    <cellStyle name="스타일 2 3" xfId="2705" xr:uid="{00000000-0005-0000-0000-0000CF090000}"/>
    <cellStyle name="스타일 3" xfId="1033" xr:uid="{00000000-0005-0000-0000-0000D0090000}"/>
    <cellStyle name="스타일 3 2" xfId="2706" xr:uid="{00000000-0005-0000-0000-0000D1090000}"/>
    <cellStyle name="스타일 3 3" xfId="2707" xr:uid="{00000000-0005-0000-0000-0000D2090000}"/>
    <cellStyle name="스타일 4" xfId="1034" xr:uid="{00000000-0005-0000-0000-0000D3090000}"/>
    <cellStyle name="스타일 5" xfId="1035" xr:uid="{00000000-0005-0000-0000-0000D4090000}"/>
    <cellStyle name="스타일 6" xfId="1036" xr:uid="{00000000-0005-0000-0000-0000D5090000}"/>
    <cellStyle name="悪い" xfId="2708" xr:uid="{00000000-0005-0000-0000-0000D6090000}"/>
    <cellStyle name="안건회계법인" xfId="1037" xr:uid="{00000000-0005-0000-0000-0000D7090000}"/>
    <cellStyle name="안상수10" xfId="2709" xr:uid="{00000000-0005-0000-0000-0000D8090000}"/>
    <cellStyle name="안상수10 2" xfId="2710" xr:uid="{00000000-0005-0000-0000-0000D9090000}"/>
    <cellStyle name="연결된 셀" xfId="1038" builtinId="24" customBuiltin="1"/>
    <cellStyle name="연결된 셀 2" xfId="2711" xr:uid="{00000000-0005-0000-0000-0000DB090000}"/>
    <cellStyle name="연결된 셀 2 2" xfId="2712" xr:uid="{00000000-0005-0000-0000-0000DC090000}"/>
    <cellStyle name="연결된 셀 2 2 2" xfId="2713" xr:uid="{00000000-0005-0000-0000-0000DD090000}"/>
    <cellStyle name="연결된 셀 3" xfId="2714" xr:uid="{00000000-0005-0000-0000-0000DE090000}"/>
    <cellStyle name="연결된 셀 4" xfId="2715" xr:uid="{00000000-0005-0000-0000-0000DF090000}"/>
    <cellStyle name="요약" xfId="1039" builtinId="25" customBuiltin="1"/>
    <cellStyle name="요약 2" xfId="2716" xr:uid="{00000000-0005-0000-0000-0000E1090000}"/>
    <cellStyle name="요약 2 2" xfId="2717" xr:uid="{00000000-0005-0000-0000-0000E2090000}"/>
    <cellStyle name="요약 2 2 2" xfId="2718" xr:uid="{00000000-0005-0000-0000-0000E3090000}"/>
    <cellStyle name="요약 3" xfId="2719" xr:uid="{00000000-0005-0000-0000-0000E4090000}"/>
    <cellStyle name="요약 4" xfId="2720" xr:uid="{00000000-0005-0000-0000-0000E5090000}"/>
    <cellStyle name="원" xfId="1040" xr:uid="{00000000-0005-0000-0000-0000E6090000}"/>
    <cellStyle name="원 2" xfId="2721" xr:uid="{00000000-0005-0000-0000-0000E7090000}"/>
    <cellStyle name="원 2 2" xfId="2722" xr:uid="{00000000-0005-0000-0000-0000E8090000}"/>
    <cellStyle name="원 2 3" xfId="2723" xr:uid="{00000000-0005-0000-0000-0000E9090000}"/>
    <cellStyle name="원_★경천제당재료집계1(변경)" xfId="2724" xr:uid="{00000000-0005-0000-0000-0000EA090000}"/>
    <cellStyle name="원_★구이여방수로재료" xfId="2725" xr:uid="{00000000-0005-0000-0000-0000EB090000}"/>
    <cellStyle name="원_★도로토적계산" xfId="2726" xr:uid="{00000000-0005-0000-0000-0000EC090000}"/>
    <cellStyle name="원_★부대공(변경)" xfId="2727" xr:uid="{00000000-0005-0000-0000-0000ED090000}"/>
    <cellStyle name="원_00.정곡지구사업비_최종" xfId="2728" xr:uid="{00000000-0005-0000-0000-0000EE090000}"/>
    <cellStyle name="원_060929아산공사비" xfId="1041" xr:uid="{00000000-0005-0000-0000-0000EF090000}"/>
    <cellStyle name="원_07 신락 지급자재 보완" xfId="2729" xr:uid="{00000000-0005-0000-0000-0000F0090000}"/>
    <cellStyle name="원_0설계예산서(내산지구)-수정(단가수정)" xfId="2730" xr:uid="{00000000-0005-0000-0000-0000F1090000}"/>
    <cellStyle name="원_1공구조정(1차)" xfId="2731" xr:uid="{00000000-0005-0000-0000-0000F2090000}"/>
    <cellStyle name="원_1우곡기계내역" xfId="1042" xr:uid="{00000000-0005-0000-0000-0000F3090000}"/>
    <cellStyle name="원_1차분공사비(배수로)" xfId="2732" xr:uid="{00000000-0005-0000-0000-0000F4090000}"/>
    <cellStyle name="원_2.'09년 양배수장 등 일위_상반기" xfId="2733" xr:uid="{00000000-0005-0000-0000-0000F5090000}"/>
    <cellStyle name="원_2.3.녹차밭체험로공사비" xfId="2734" xr:uid="{00000000-0005-0000-0000-0000F6090000}"/>
    <cellStyle name="원_2.3.전통돌담정비공사비" xfId="2735" xr:uid="{00000000-0005-0000-0000-0000F7090000}"/>
    <cellStyle name="원_2.3.평사권역공사비" xfId="2736" xr:uid="{00000000-0005-0000-0000-0000F8090000}"/>
    <cellStyle name="원_2001년 9월" xfId="1043" xr:uid="{00000000-0005-0000-0000-0000F9090000}"/>
    <cellStyle name="원_2001년 9월 일위" xfId="1044" xr:uid="{00000000-0005-0000-0000-0000FA090000}"/>
    <cellStyle name="원_2001년7월내역" xfId="1045" xr:uid="{00000000-0005-0000-0000-0000FB090000}"/>
    <cellStyle name="원_2001년8월내역" xfId="1046" xr:uid="{00000000-0005-0000-0000-0000FC090000}"/>
    <cellStyle name="원_2002.양산시농생사업계획(지하수+이용시설)-정산" xfId="2737" xr:uid="{00000000-0005-0000-0000-0000FD090000}"/>
    <cellStyle name="원_2002년 설치" xfId="1047" xr:uid="{00000000-0005-0000-0000-0000FE090000}"/>
    <cellStyle name="원_2002년 합판거푸집" xfId="1048" xr:uid="{00000000-0005-0000-0000-0000FF090000}"/>
    <cellStyle name="원_2002년2,3월" xfId="1049" xr:uid="{00000000-0005-0000-0000-0000000A0000}"/>
    <cellStyle name="원_2007년 오천 폐기물처리 원가산출내역" xfId="2738" xr:uid="{00000000-0005-0000-0000-0000010A0000}"/>
    <cellStyle name="원_2007양배수장일위대가" xfId="2739" xr:uid="{00000000-0005-0000-0000-0000020A0000}"/>
    <cellStyle name="원_2008기계분야(양배수장등) 일위_상반기" xfId="2740" xr:uid="{00000000-0005-0000-0000-0000030A0000}"/>
    <cellStyle name="원_2008년양배수장보수공사내역서(08.08)" xfId="2741" xr:uid="{00000000-0005-0000-0000-0000040A0000}"/>
    <cellStyle name="원_3) 테마공원진입로" xfId="2742" xr:uid="{00000000-0005-0000-0000-0000050A0000}"/>
    <cellStyle name="원_3.마을숲정비공사비" xfId="2743" xr:uid="{00000000-0005-0000-0000-0000060A0000}"/>
    <cellStyle name="원_4.'10년 수문(5x5이하) 일위_상반기" xfId="1050" xr:uid="{00000000-0005-0000-0000-0000070A0000}"/>
    <cellStyle name="원_7.동정호생태공원공사비" xfId="2744" xr:uid="{00000000-0005-0000-0000-0000080A0000}"/>
    <cellStyle name="원_8.동정호생태공원공사비" xfId="2745" xr:uid="{00000000-0005-0000-0000-0000090A0000}"/>
    <cellStyle name="원_8.동정호연습" xfId="2746" xr:uid="{00000000-0005-0000-0000-00000A0A0000}"/>
    <cellStyle name="원_99옥성양보완" xfId="2747" xr:uid="{00000000-0005-0000-0000-00000B0A0000}"/>
    <cellStyle name="원_Book1" xfId="1170" xr:uid="{00000000-0005-0000-0000-00000C0A0000}"/>
    <cellStyle name="원_NEGS" xfId="1171" xr:uid="{00000000-0005-0000-0000-00000D0A0000}"/>
    <cellStyle name="원_NEGS 2" xfId="2748" xr:uid="{00000000-0005-0000-0000-00000E0A0000}"/>
    <cellStyle name="원_NEGS 3" xfId="2749" xr:uid="{00000000-0005-0000-0000-00000F0A0000}"/>
    <cellStyle name="원_sluice, gate 단가비교표" xfId="1172" xr:uid="{00000000-0005-0000-0000-0000100A0000}"/>
    <cellStyle name="원_TDW제작시방" xfId="1173" xr:uid="{00000000-0005-0000-0000-0000110A0000}"/>
    <cellStyle name="원_TDW제작시방(2002,05,27)" xfId="1174" xr:uid="{00000000-0005-0000-0000-0000120A0000}"/>
    <cellStyle name="원_가산2지구-세부내역(기계)최종" xfId="1051" xr:uid="{00000000-0005-0000-0000-0000130A0000}"/>
    <cellStyle name="원_갑지" xfId="1052" xr:uid="{00000000-0005-0000-0000-0000140A0000}"/>
    <cellStyle name="원_강릉재료집계" xfId="2750" xr:uid="{00000000-0005-0000-0000-0000150A0000}"/>
    <cellStyle name="원_강정내역" xfId="2751" xr:uid="{00000000-0005-0000-0000-0000160A0000}"/>
    <cellStyle name="원_개거재료계산" xfId="1053" xr:uid="{00000000-0005-0000-0000-0000170A0000}"/>
    <cellStyle name="원_개략사업비" xfId="2752" xr:uid="{00000000-0005-0000-0000-0000180A0000}"/>
    <cellStyle name="원_거림(시목)공정표" xfId="2753" xr:uid="{00000000-0005-0000-0000-0000190A0000}"/>
    <cellStyle name="원_건축내역서" xfId="1054" xr:uid="{00000000-0005-0000-0000-00001A0A0000}"/>
    <cellStyle name="원_건축내역서(황산지구 최종)" xfId="2754" xr:uid="{00000000-0005-0000-0000-00001B0A0000}"/>
    <cellStyle name="원_결성3공구하자공종분할및03내역" xfId="2755" xr:uid="{00000000-0005-0000-0000-00001C0A0000}"/>
    <cellStyle name="원_결재(관동취입보)" xfId="1055" xr:uid="{00000000-0005-0000-0000-00001D0A0000}"/>
    <cellStyle name="원_경광등제작설치내역서" xfId="1056" xr:uid="{00000000-0005-0000-0000-00001E0A0000}"/>
    <cellStyle name="원_고곡구조물집계" xfId="2756" xr:uid="{00000000-0005-0000-0000-00001F0A0000}"/>
    <cellStyle name="원_고곡지구세부사업비" xfId="2757" xr:uid="{00000000-0005-0000-0000-0000200A0000}"/>
    <cellStyle name="원_고곡지표수기본사업비" xfId="2758" xr:uid="{00000000-0005-0000-0000-0000210A0000}"/>
    <cellStyle name="원_고성사업비" xfId="2759" xr:uid="{00000000-0005-0000-0000-0000220A0000}"/>
    <cellStyle name="원_공근도로포장토적구조물(최종-수정)" xfId="1057" xr:uid="{00000000-0005-0000-0000-0000230A0000}"/>
    <cellStyle name="원_공사비" xfId="2760" xr:uid="{00000000-0005-0000-0000-0000240A0000}"/>
    <cellStyle name="원_공사비2001-06" xfId="1058" xr:uid="{00000000-0005-0000-0000-0000250A0000}"/>
    <cellStyle name="원_공사비2001-07" xfId="1059" xr:uid="{00000000-0005-0000-0000-0000260A0000}"/>
    <cellStyle name="원_공사비내역(마을진입도로)" xfId="2761" xr:uid="{00000000-0005-0000-0000-0000270A0000}"/>
    <cellStyle name="원_공사비총괄" xfId="2762" xr:uid="{00000000-0005-0000-0000-0000280A0000}"/>
    <cellStyle name="원_공사원가(대대리)" xfId="2763" xr:uid="{00000000-0005-0000-0000-0000290A0000}"/>
    <cellStyle name="원_관로물량" xfId="2764" xr:uid="{00000000-0005-0000-0000-00002A0A0000}"/>
    <cellStyle name="원_괴당배수장 전기 내역서" xfId="2765" xr:uid="{00000000-0005-0000-0000-00002B0A0000}"/>
    <cellStyle name="원_교량재료집계" xfId="2766" xr:uid="{00000000-0005-0000-0000-00002C0A0000}"/>
    <cellStyle name="원_구계권역농촌마을(사업비최종)" xfId="2767" xr:uid="{00000000-0005-0000-0000-00002D0A0000}"/>
    <cellStyle name="원_구계농로토적,재료계산서" xfId="2768" xr:uid="{00000000-0005-0000-0000-00002E0A0000}"/>
    <cellStyle name="원_구연양수장 기계공사(08.03)" xfId="2769" xr:uid="{00000000-0005-0000-0000-00002F0A0000}"/>
    <cellStyle name="원_구조물공" xfId="1060" xr:uid="{00000000-0005-0000-0000-0000300A0000}"/>
    <cellStyle name="원_권양기,수문및스크린(최종)" xfId="2770" xr:uid="{00000000-0005-0000-0000-0000310A0000}"/>
    <cellStyle name="원_금계공사비" xfId="1061" xr:uid="{00000000-0005-0000-0000-0000320A0000}"/>
    <cellStyle name="원_금남(2005단가보완)" xfId="2771" xr:uid="{00000000-0005-0000-0000-0000330A0000}"/>
    <cellStyle name="원_금당지구공사비(수지예산)" xfId="2772" xr:uid="{00000000-0005-0000-0000-0000340A0000}"/>
    <cellStyle name="원_금매지구(0605)" xfId="1062" xr:uid="{00000000-0005-0000-0000-0000350A0000}"/>
    <cellStyle name="원_금봉지 GATE내역1" xfId="1063" xr:uid="{00000000-0005-0000-0000-0000360A0000}"/>
    <cellStyle name="원_금사잡지출" xfId="2773" xr:uid="{00000000-0005-0000-0000-0000370A0000}"/>
    <cellStyle name="원_금사재료집계표(0626)" xfId="2774" xr:uid="{00000000-0005-0000-0000-0000380A0000}"/>
    <cellStyle name="원_금사지구공사비" xfId="2775" xr:uid="{00000000-0005-0000-0000-0000390A0000}"/>
    <cellStyle name="원_금호2양수0101" xfId="1064" xr:uid="{00000000-0005-0000-0000-00003A0A0000}"/>
    <cellStyle name="원_기계내역서(낙산)4__(기중기 수정)" xfId="1065" xr:uid="{00000000-0005-0000-0000-00003B0A0000}"/>
    <cellStyle name="원_기계보수공사(잡종)" xfId="2776" xr:uid="{00000000-0005-0000-0000-00003C0A0000}"/>
    <cellStyle name="원_기계분야(양배수장등) 일위" xfId="1066" xr:uid="{00000000-0005-0000-0000-00003D0A0000}"/>
    <cellStyle name="원_기계분야일위(2008상반기)" xfId="1067" xr:uid="{00000000-0005-0000-0000-00003E0A0000}"/>
    <cellStyle name="원_기계설비 일위대가" xfId="1068" xr:uid="{00000000-0005-0000-0000-00003F0A0000}"/>
    <cellStyle name="원_기계신안배수장내역" xfId="2777" xr:uid="{00000000-0005-0000-0000-0000400A0000}"/>
    <cellStyle name="원_기계신안배수장내역(05년내역)" xfId="2778" xr:uid="{00000000-0005-0000-0000-0000410A0000}"/>
    <cellStyle name="원_낙차부암거재료계산" xfId="1069" xr:uid="{00000000-0005-0000-0000-0000420A0000}"/>
    <cellStyle name="원_낙차부암거재료계산_04적각도로(토공-구조물)최종본" xfId="1070" xr:uid="{00000000-0005-0000-0000-0000430A0000}"/>
    <cellStyle name="원_낙차부암거재료계산_공근배수로(토공-구조물)" xfId="1071" xr:uid="{00000000-0005-0000-0000-0000440A0000}"/>
    <cellStyle name="원_낙차부암거재료계산_내동도로(토공-포장)집계" xfId="1072" xr:uid="{00000000-0005-0000-0000-0000450A0000}"/>
    <cellStyle name="원_낙차부암거재료계산_석축재료집계표" xfId="1073" xr:uid="{00000000-0005-0000-0000-0000460A0000}"/>
    <cellStyle name="원_낙차부암거재료계산_송현도로(토공-포장)집계" xfId="1074" xr:uid="{00000000-0005-0000-0000-0000470A0000}"/>
    <cellStyle name="원_남광TS-60B(둔기교)" xfId="1075" xr:uid="{00000000-0005-0000-0000-0000480A0000}"/>
    <cellStyle name="원_남평사업수지" xfId="2779" xr:uid="{00000000-0005-0000-0000-0000490A0000}"/>
    <cellStyle name="원_내역표지" xfId="1076" xr:uid="{00000000-0005-0000-0000-00004A0A0000}"/>
    <cellStyle name="원_내천지구재료(0709수로제외)" xfId="2780" xr:uid="{00000000-0005-0000-0000-00004B0A0000}"/>
    <cellStyle name="원_내촌용수로재료계산" xfId="2781" xr:uid="{00000000-0005-0000-0000-00004C0A0000}"/>
    <cellStyle name="원_노임2008년" xfId="1077" xr:uid="{00000000-0005-0000-0000-00004D0A0000}"/>
    <cellStyle name="원_농로공사비내역서" xfId="2782" xr:uid="{00000000-0005-0000-0000-00004E0A0000}"/>
    <cellStyle name="원_능평배수암거재료계산서" xfId="2783" xr:uid="{00000000-0005-0000-0000-00004F0A0000}"/>
    <cellStyle name="원_단가일람표" xfId="2784" xr:uid="{00000000-0005-0000-0000-0000500A0000}"/>
    <cellStyle name="원_달창지구 평야부 수문공사내역-최종" xfId="1078" xr:uid="{00000000-0005-0000-0000-0000510A0000}"/>
    <cellStyle name="원_대덕공사비(6장)" xfId="2785" xr:uid="{00000000-0005-0000-0000-0000520A0000}"/>
    <cellStyle name="원_대덕공사비(6장)최종" xfId="2786" xr:uid="{00000000-0005-0000-0000-0000530A0000}"/>
    <cellStyle name="원_대석공사비" xfId="2787" xr:uid="{00000000-0005-0000-0000-0000540A0000}"/>
    <cellStyle name="원_대정수정내역" xfId="1079" xr:uid="{00000000-0005-0000-0000-0000550A0000}"/>
    <cellStyle name="원_덕골 송수관로 보수" xfId="2788" xr:uid="{00000000-0005-0000-0000-0000560A0000}"/>
    <cellStyle name="원_도개(보완04.05)" xfId="1080" xr:uid="{00000000-0005-0000-0000-0000570A0000}"/>
    <cellStyle name="원_도로구조물수정" xfId="1081" xr:uid="{00000000-0005-0000-0000-0000580A0000}"/>
    <cellStyle name="원_도로구조물수정_04적각도로(토공-구조물)최종본" xfId="1082" xr:uid="{00000000-0005-0000-0000-0000590A0000}"/>
    <cellStyle name="원_도로구조물수정_공근배수로(토공-구조물)" xfId="1083" xr:uid="{00000000-0005-0000-0000-00005A0A0000}"/>
    <cellStyle name="원_도로구조물수정_내동도로(토공-포장)집계" xfId="1084" xr:uid="{00000000-0005-0000-0000-00005B0A0000}"/>
    <cellStyle name="원_도로구조물수정_석축재료집계표" xfId="1085" xr:uid="{00000000-0005-0000-0000-00005C0A0000}"/>
    <cellStyle name="원_도로구조물수정_송현도로(토공-포장)집계" xfId="1086" xr:uid="{00000000-0005-0000-0000-00005D0A0000}"/>
    <cellStyle name="원_두곡공사비" xfId="2789" xr:uid="{00000000-0005-0000-0000-00005E0A0000}"/>
    <cellStyle name="원_두량공사비(실적공사비)" xfId="2790" xr:uid="{00000000-0005-0000-0000-00005F0A0000}"/>
    <cellStyle name="원_만돌토적계산(1.18)김" xfId="2791" xr:uid="{00000000-0005-0000-0000-0000600A0000}"/>
    <cellStyle name="원_만돌토적종단유용계산(1.18)김" xfId="2792" xr:uid="{00000000-0005-0000-0000-0000610A0000}"/>
    <cellStyle name="원_매내천" xfId="1087" xr:uid="{00000000-0005-0000-0000-0000620A0000}"/>
    <cellStyle name="원_매내천_수량산출" xfId="1088" xr:uid="{00000000-0005-0000-0000-0000630A0000}"/>
    <cellStyle name="원_매내천_수량산출_1" xfId="1089" xr:uid="{00000000-0005-0000-0000-0000640A0000}"/>
    <cellStyle name="원_매내천_수량산출서1" xfId="1090" xr:uid="{00000000-0005-0000-0000-0000650A0000}"/>
    <cellStyle name="원_먹골전기(0701)" xfId="1091" xr:uid="{00000000-0005-0000-0000-0000660A0000}"/>
    <cellStyle name="원_명금지구 기계내역 보완(유압식2002,10,2)" xfId="1092" xr:uid="{00000000-0005-0000-0000-0000670A0000}"/>
    <cellStyle name="원_모임터" xfId="2793" xr:uid="{00000000-0005-0000-0000-0000680A0000}"/>
    <cellStyle name="원_모임터총괄" xfId="2794" xr:uid="{00000000-0005-0000-0000-0000690A0000}"/>
    <cellStyle name="원_무고권역 사업수지예산(최종)" xfId="2795" xr:uid="{00000000-0005-0000-0000-00006A0A0000}"/>
    <cellStyle name="원_배수공" xfId="1093" xr:uid="{00000000-0005-0000-0000-00006B0A0000}"/>
    <cellStyle name="원_배수로덮개재료집계" xfId="1094" xr:uid="{00000000-0005-0000-0000-00006C0A0000}"/>
    <cellStyle name="원_배수로덮개재료집계_04적각도로(토공-구조물)최종본" xfId="1095" xr:uid="{00000000-0005-0000-0000-00006D0A0000}"/>
    <cellStyle name="원_배수로덮개재료집계_공근배수로(토공-구조물)" xfId="1096" xr:uid="{00000000-0005-0000-0000-00006E0A0000}"/>
    <cellStyle name="원_배수로덮개재료집계_내동도로(토공-포장)집계" xfId="1097" xr:uid="{00000000-0005-0000-0000-00006F0A0000}"/>
    <cellStyle name="원_배수로덮개재료집계_석축재료집계표" xfId="1098" xr:uid="{00000000-0005-0000-0000-0000700A0000}"/>
    <cellStyle name="원_배수로덮개재료집계_송현도로(토공-포장)집계" xfId="1099" xr:uid="{00000000-0005-0000-0000-0000710A0000}"/>
    <cellStyle name="원_배수로제수문설치(08.04)" xfId="2796" xr:uid="{00000000-0005-0000-0000-0000720A0000}"/>
    <cellStyle name="원_배수문(신하,성암)보수공사(07.10)" xfId="2797" xr:uid="{00000000-0005-0000-0000-0000730A0000}"/>
    <cellStyle name="원_배수암거(철통)" xfId="1100" xr:uid="{00000000-0005-0000-0000-0000740A0000}"/>
    <cellStyle name="원_법수문화단가(하수처리)" xfId="2798" xr:uid="{00000000-0005-0000-0000-0000750A0000}"/>
    <cellStyle name="원_병성배수장내역" xfId="1101" xr:uid="{00000000-0005-0000-0000-0000760A0000}"/>
    <cellStyle name="원_병성배수장내역(최종)" xfId="1102" xr:uid="{00000000-0005-0000-0000-0000770A0000}"/>
    <cellStyle name="원_보성회령제사통-변경1" xfId="1103" xr:uid="{00000000-0005-0000-0000-0000780A0000}"/>
    <cellStyle name="원_복곡공사비" xfId="2799" xr:uid="{00000000-0005-0000-0000-0000790A0000}"/>
    <cellStyle name="원_복곡사업수지예산서" xfId="2800" xr:uid="{00000000-0005-0000-0000-00007A0A0000}"/>
    <cellStyle name="원_부대공사" xfId="2801" xr:uid="{00000000-0005-0000-0000-00007B0A0000}"/>
    <cellStyle name="원_부대공사비명세서" xfId="2802" xr:uid="{00000000-0005-0000-0000-00007C0A0000}"/>
    <cellStyle name="원_부대공사수량집계" xfId="2803" xr:uid="{00000000-0005-0000-0000-00007D0A0000}"/>
    <cellStyle name="원_부도정비재료계산" xfId="2804" xr:uid="{00000000-0005-0000-0000-00007E0A0000}"/>
    <cellStyle name="원_부림배수로토공" xfId="2805" xr:uid="{00000000-0005-0000-0000-00007F0A0000}"/>
    <cellStyle name="원_북평배수암거재료계산서" xfId="2806" xr:uid="{00000000-0005-0000-0000-0000800A0000}"/>
    <cellStyle name="원_불암1공구물량산출" xfId="2807" xr:uid="{00000000-0005-0000-0000-0000810A0000}"/>
    <cellStyle name="원_불암2공구물량산출" xfId="2808" xr:uid="{00000000-0005-0000-0000-0000820A0000}"/>
    <cellStyle name="원_비상수문 공사비(백학)" xfId="2809" xr:uid="{00000000-0005-0000-0000-0000830A0000}"/>
    <cellStyle name="원_사업비(손항)" xfId="2810" xr:uid="{00000000-0005-0000-0000-0000840A0000}"/>
    <cellStyle name="원_사통 토공재료집계표(삼춘)" xfId="1104" xr:uid="{00000000-0005-0000-0000-0000850A0000}"/>
    <cellStyle name="원_산책로재료집계(6.2)" xfId="2811" xr:uid="{00000000-0005-0000-0000-0000860A0000}"/>
    <cellStyle name="원_삼춘지구여수토토적계산" xfId="1105" xr:uid="{00000000-0005-0000-0000-0000870A0000}"/>
    <cellStyle name="원_서부-광천배수장-최종" xfId="1106" xr:uid="{00000000-0005-0000-0000-0000880A0000}"/>
    <cellStyle name="원_설계예산서(동방저수지)" xfId="2812" xr:uid="{00000000-0005-0000-0000-0000890A0000}"/>
    <cellStyle name="원_성구전기보완(03.08)" xfId="1107" xr:uid="{00000000-0005-0000-0000-00008A0A0000}"/>
    <cellStyle name="원_성구지구_중규모_농업용수_개발사업_(전기공사)1" xfId="1108" xr:uid="{00000000-0005-0000-0000-00008B0A0000}"/>
    <cellStyle name="원_세풍승인" xfId="1109" xr:uid="{00000000-0005-0000-0000-00008C0A0000}"/>
    <cellStyle name="원_송상양수장 진입교량 설계내역(08.04)" xfId="2813" xr:uid="{00000000-0005-0000-0000-00008D0A0000}"/>
    <cellStyle name="원_송현지구배수암거" xfId="1110" xr:uid="{00000000-0005-0000-0000-00008E0A0000}"/>
    <cellStyle name="원_수곡TC,CN 완성" xfId="2814" xr:uid="{00000000-0005-0000-0000-00008F0A0000}"/>
    <cellStyle name="원_수량산출" xfId="1111" xr:uid="{00000000-0005-0000-0000-0000900A0000}"/>
    <cellStyle name="원_수량산출_1" xfId="1112" xr:uid="{00000000-0005-0000-0000-0000910A0000}"/>
    <cellStyle name="원_수량산출_2" xfId="1113" xr:uid="{00000000-0005-0000-0000-0000920A0000}"/>
    <cellStyle name="원_수량산출서1" xfId="1114" xr:uid="{00000000-0005-0000-0000-0000930A0000}"/>
    <cellStyle name="원_수령도로측구덮개재료집계" xfId="1115" xr:uid="{00000000-0005-0000-0000-0000940A0000}"/>
    <cellStyle name="원_수령도로측구덮개재료집계_04적각도로(토공-구조물)최종본" xfId="1116" xr:uid="{00000000-0005-0000-0000-0000950A0000}"/>
    <cellStyle name="원_수령도로측구덮개재료집계_공근배수로(토공-구조물)" xfId="1117" xr:uid="{00000000-0005-0000-0000-0000960A0000}"/>
    <cellStyle name="원_수령도로측구덮개재료집계_내동도로(토공-포장)집계" xfId="1118" xr:uid="{00000000-0005-0000-0000-0000970A0000}"/>
    <cellStyle name="원_수령도로측구덮개재료집계_석축재료집계표" xfId="1119" xr:uid="{00000000-0005-0000-0000-0000980A0000}"/>
    <cellStyle name="원_수령도로측구덮개재료집계_송현도로(토공-포장)집계" xfId="1120" xr:uid="{00000000-0005-0000-0000-0000990A0000}"/>
    <cellStyle name="원_수령배수암거재료계산서" xfId="1121" xr:uid="{00000000-0005-0000-0000-00009A0A0000}"/>
    <cellStyle name="원_수령배수암거재료계산서_04적각도로(토공-구조물)최종본" xfId="1122" xr:uid="{00000000-0005-0000-0000-00009B0A0000}"/>
    <cellStyle name="원_수령배수암거재료계산서_공근배수로(토공-구조물)" xfId="1123" xr:uid="{00000000-0005-0000-0000-00009C0A0000}"/>
    <cellStyle name="원_수령배수암거재료계산서_내동도로(토공-포장)집계" xfId="1124" xr:uid="{00000000-0005-0000-0000-00009D0A0000}"/>
    <cellStyle name="원_수령배수암거재료계산서_송현도로(토공-포장)집계" xfId="1125" xr:uid="{00000000-0005-0000-0000-00009E0A0000}"/>
    <cellStyle name="원_수문_5m이하(2007년)-하반기" xfId="2815" xr:uid="{00000000-0005-0000-0000-00009F0A0000}"/>
    <cellStyle name="원_수산사업비" xfId="2816" xr:uid="{00000000-0005-0000-0000-0000A00A0000}"/>
    <cellStyle name="원_수산재료집계,계산" xfId="2817" xr:uid="{00000000-0005-0000-0000-0000A10A0000}"/>
    <cellStyle name="원_수원공제계산서" xfId="2818" xr:uid="{00000000-0005-0000-0000-0000A20A0000}"/>
    <cellStyle name="원_순천구룡" xfId="1126" xr:uid="{00000000-0005-0000-0000-0000A30A0000}"/>
    <cellStyle name="원_순천지부구룡해룡" xfId="1127" xr:uid="{00000000-0005-0000-0000-0000A40A0000}"/>
    <cellStyle name="원_스크린 물량산출" xfId="1128" xr:uid="{00000000-0005-0000-0000-0000A50A0000}"/>
    <cellStyle name="원_승인도서" xfId="2819" xr:uid="{00000000-0005-0000-0000-0000A60A0000}"/>
    <cellStyle name="원_시방서" xfId="1129" xr:uid="{00000000-0005-0000-0000-0000A70A0000}"/>
    <cellStyle name="원_시험비산출" xfId="2820" xr:uid="{00000000-0005-0000-0000-0000A80A0000}"/>
    <cellStyle name="원_신기배수장그라우팅내역" xfId="2821" xr:uid="{00000000-0005-0000-0000-0000A90A0000}"/>
    <cellStyle name="원_신당2공사비내역서(2008.01.30)" xfId="1130" xr:uid="{00000000-0005-0000-0000-0000AA0A0000}"/>
    <cellStyle name="원_신촌배수장토공" xfId="2822" xr:uid="{00000000-0005-0000-0000-0000AB0A0000}"/>
    <cellStyle name="원_신하양수장전기공사(변경)(2006년분)" xfId="2823" xr:uid="{00000000-0005-0000-0000-0000AC0A0000}"/>
    <cellStyle name="원_안교내역" xfId="2824" xr:uid="{00000000-0005-0000-0000-0000AD0A0000}"/>
    <cellStyle name="원_앵금공사비" xfId="2825" xr:uid="{00000000-0005-0000-0000-0000AE0A0000}"/>
    <cellStyle name="원_양배수장기계설비소규모보수공사(08.09)" xfId="2826" xr:uid="{00000000-0005-0000-0000-0000AF0A0000}"/>
    <cellStyle name="원_양서3지구공사1회기성내역서(07(1).12)" xfId="2827" xr:uid="{00000000-0005-0000-0000-0000B00A0000}"/>
    <cellStyle name="원_여방수로 재료계산서(산학)" xfId="1131" xr:uid="{00000000-0005-0000-0000-0000B10A0000}"/>
    <cellStyle name="원_역T형옹벽" xfId="1132" xr:uid="{00000000-0005-0000-0000-0000B20A0000}"/>
    <cellStyle name="원_역T형옹벽_04적각도로(토공-구조물)최종본" xfId="1133" xr:uid="{00000000-0005-0000-0000-0000B30A0000}"/>
    <cellStyle name="원_역T형옹벽_공근배수로(토공-구조물)" xfId="1134" xr:uid="{00000000-0005-0000-0000-0000B40A0000}"/>
    <cellStyle name="원_역T형옹벽_내동도로(토공-포장)집계" xfId="1135" xr:uid="{00000000-0005-0000-0000-0000B50A0000}"/>
    <cellStyle name="원_역T형옹벽_석축재료집계표" xfId="1136" xr:uid="{00000000-0005-0000-0000-0000B60A0000}"/>
    <cellStyle name="원_역T형옹벽_송현도로(토공-포장)집계" xfId="1137" xr:uid="{00000000-0005-0000-0000-0000B70A0000}"/>
    <cellStyle name="원_연락교량" xfId="1138" xr:uid="{00000000-0005-0000-0000-0000B80A0000}"/>
    <cellStyle name="원_영전권역 수지예산서" xfId="2828" xr:uid="{00000000-0005-0000-0000-0000B90A0000}"/>
    <cellStyle name="원_영전권역 수지예산서_1단계" xfId="2829" xr:uid="{00000000-0005-0000-0000-0000BA0A0000}"/>
    <cellStyle name="원_오로보완(0111)" xfId="1139" xr:uid="{00000000-0005-0000-0000-0000BB0A0000}"/>
    <cellStyle name="원_오야(09.01보완)" xfId="1140" xr:uid="{00000000-0005-0000-0000-0000BC0A0000}"/>
    <cellStyle name="원_오천단가보완(2004(1).11.)" xfId="2830" xr:uid="{00000000-0005-0000-0000-0000BD0A0000}"/>
    <cellStyle name="원_오천양수장펌프수리등보수공사(08.09)" xfId="2831" xr:uid="{00000000-0005-0000-0000-0000BE0A0000}"/>
    <cellStyle name="원_옥포지구수리시설개보수-금포배수장 제진기 및 수문" xfId="1141" xr:uid="{00000000-0005-0000-0000-0000BF0A0000}"/>
    <cellStyle name="원_요고지구공사비" xfId="2832" xr:uid="{00000000-0005-0000-0000-0000C00A0000}"/>
    <cellStyle name="원_용수로(구조물)재료계산" xfId="2833" xr:uid="{00000000-0005-0000-0000-0000C10A0000}"/>
    <cellStyle name="원_용지매수비(녹차)" xfId="2834" xr:uid="{00000000-0005-0000-0000-0000C20A0000}"/>
    <cellStyle name="원_용지매수조서" xfId="2835" xr:uid="{00000000-0005-0000-0000-0000C30A0000}"/>
    <cellStyle name="원_용지조서" xfId="1142" xr:uid="{00000000-0005-0000-0000-0000C40A0000}"/>
    <cellStyle name="원_우곡04.02" xfId="1143" xr:uid="{00000000-0005-0000-0000-0000C50A0000}"/>
    <cellStyle name="원_운수사업비총괄0402" xfId="2836" xr:uid="{00000000-0005-0000-0000-0000C60A0000}"/>
    <cellStyle name="원_운암건축변경내역서(1회변경)(05,9,30)" xfId="1144" xr:uid="{00000000-0005-0000-0000-0000C70A0000}"/>
    <cellStyle name="원_운암공사비총괄" xfId="2837" xr:uid="{00000000-0005-0000-0000-0000C80A0000}"/>
    <cellStyle name="원_운암사업비" xfId="2838" xr:uid="{00000000-0005-0000-0000-0000C90A0000}"/>
    <cellStyle name="원_운암제당공사비" xfId="2839" xr:uid="{00000000-0005-0000-0000-0000CA0A0000}"/>
    <cellStyle name="원_울현소수력 전체내역총괄표" xfId="1145" xr:uid="{00000000-0005-0000-0000-0000CB0A0000}"/>
    <cellStyle name="원_원가계산" xfId="2840" xr:uid="{00000000-0005-0000-0000-0000CC0A0000}"/>
    <cellStyle name="원_원가계산서_수정" xfId="2841" xr:uid="{00000000-0005-0000-0000-0000CD0A0000}"/>
    <cellStyle name="원_월롱토적(ㅅㅌ)" xfId="2842" xr:uid="{00000000-0005-0000-0000-0000CE0A0000}"/>
    <cellStyle name="원_월천2호도수로집수정재료집계" xfId="1146" xr:uid="{00000000-0005-0000-0000-0000CF0A0000}"/>
    <cellStyle name="원_위생단가보완(2004(1).11)" xfId="2843" xr:uid="{00000000-0005-0000-0000-0000D00A0000}"/>
    <cellStyle name="원_율곡(사업수지)확정" xfId="2844" xr:uid="{00000000-0005-0000-0000-0000D10A0000}"/>
    <cellStyle name="원_율현소수력기계내역" xfId="1147" xr:uid="{00000000-0005-0000-0000-0000D20A0000}"/>
    <cellStyle name="원_응석공사비명세서" xfId="2845" xr:uid="{00000000-0005-0000-0000-0000D30A0000}"/>
    <cellStyle name="원_응석배수로토공" xfId="2846" xr:uid="{00000000-0005-0000-0000-0000D40A0000}"/>
    <cellStyle name="원_응석배수장토공집계" xfId="2847" xr:uid="{00000000-0005-0000-0000-0000D50A0000}"/>
    <cellStyle name="원_응석평야부구조물" xfId="2848" xr:uid="{00000000-0005-0000-0000-0000D60A0000}"/>
    <cellStyle name="원_이연양수장 기계공사(08.03)" xfId="2849" xr:uid="{00000000-0005-0000-0000-0000D70A0000}"/>
    <cellStyle name="원_이전공사비(06상반)" xfId="2850" xr:uid="{00000000-0005-0000-0000-0000D80A0000}"/>
    <cellStyle name="원_일위대가" xfId="2851" xr:uid="{00000000-0005-0000-0000-0000D90A0000}"/>
    <cellStyle name="원_임천1호배수로토공" xfId="2852" xr:uid="{00000000-0005-0000-0000-0000DA0A0000}"/>
    <cellStyle name="원_자일지구수리시설개보수사업(최종납품)" xfId="2853" xr:uid="{00000000-0005-0000-0000-0000DB0A0000}"/>
    <cellStyle name="원_자재집계표" xfId="2854" xr:uid="{00000000-0005-0000-0000-0000DC0A0000}"/>
    <cellStyle name="원_장마루(수정)" xfId="2855" xr:uid="{00000000-0005-0000-0000-0000DD0A0000}"/>
    <cellStyle name="원_장흥광평양수장" xfId="1148" xr:uid="{00000000-0005-0000-0000-0000DE0A0000}"/>
    <cellStyle name="원_재료계산(테마공원)" xfId="2856" xr:uid="{00000000-0005-0000-0000-0000DF0A0000}"/>
    <cellStyle name="원_재료계산및집계(운봉평야부)" xfId="2857" xr:uid="{00000000-0005-0000-0000-0000E00A0000}"/>
    <cellStyle name="원_재료계산서" xfId="2858" xr:uid="{00000000-0005-0000-0000-0000E10A0000}"/>
    <cellStyle name="원_재료계산서(도랑애쉼터)" xfId="2859" xr:uid="{00000000-0005-0000-0000-0000E20A0000}"/>
    <cellStyle name="원_재료집계표(두들기쉼터)" xfId="2860" xr:uid="{00000000-0005-0000-0000-0000E30A0000}"/>
    <cellStyle name="원_적각배수암거재료집계-1" xfId="1149" xr:uid="{00000000-0005-0000-0000-0000E40A0000}"/>
    <cellStyle name="원_적각배수암거재료집계-5" xfId="1150" xr:uid="{00000000-0005-0000-0000-0000E50A0000}"/>
    <cellStyle name="원_전기(0109)" xfId="1151" xr:uid="{00000000-0005-0000-0000-0000E60A0000}"/>
    <cellStyle name="원_전기도급내역" xfId="1152" xr:uid="{00000000-0005-0000-0000-0000E70A0000}"/>
    <cellStyle name="원_전북 용산지구 다단 21×1.2-2련(020417)" xfId="1153" xr:uid="{00000000-0005-0000-0000-0000E80A0000}"/>
    <cellStyle name="원_정선소수력 수해복구-은행" xfId="1154" xr:uid="{00000000-0005-0000-0000-0000E90A0000}"/>
    <cellStyle name="원_제진기 및 콘베이어 설치단가" xfId="1155" xr:uid="{00000000-0005-0000-0000-0000EA0A0000}"/>
    <cellStyle name="원_중봉도로(토공-구조물)" xfId="1156" xr:uid="{00000000-0005-0000-0000-0000EB0A0000}"/>
    <cellStyle name="원_지부송부-포동내역-1" xfId="2861" xr:uid="{00000000-0005-0000-0000-0000EC0A0000}"/>
    <cellStyle name="원_지선(토공-구조물)" xfId="1157" xr:uid="{00000000-0005-0000-0000-0000ED0A0000}"/>
    <cellStyle name="원_진도 보전지구" xfId="1158" xr:uid="{00000000-0005-0000-0000-0000EE0A0000}"/>
    <cellStyle name="원_진도마산2차제출F18x21" xfId="1159" xr:uid="{00000000-0005-0000-0000-0000EF0A0000}"/>
    <cellStyle name="원_창내사업비(0928)" xfId="2862" xr:uid="{00000000-0005-0000-0000-0000F00A0000}"/>
    <cellStyle name="원_창산지여수토재료계산(05.29)" xfId="2863" xr:uid="{00000000-0005-0000-0000-0000F10A0000}"/>
    <cellStyle name="원_청운" xfId="2864" xr:uid="{00000000-0005-0000-0000-0000F20A0000}"/>
    <cellStyle name="원_총괄" xfId="2865" xr:uid="{00000000-0005-0000-0000-0000F30A0000}"/>
    <cellStyle name="원_취수탑" xfId="1160" xr:uid="{00000000-0005-0000-0000-0000F40A0000}"/>
    <cellStyle name="원_취입보기계공사비" xfId="1161" xr:uid="{00000000-0005-0000-0000-0000F50A0000}"/>
    <cellStyle name="원_콘크리트헐기" xfId="2866" xr:uid="{00000000-0005-0000-0000-0000F60A0000}"/>
    <cellStyle name="원_큐비클단가대비표" xfId="1162" xr:uid="{00000000-0005-0000-0000-0000F70A0000}"/>
    <cellStyle name="원_토공계산" xfId="2867" xr:uid="{00000000-0005-0000-0000-0000F80A0000}"/>
    <cellStyle name="원_펌프보수1" xfId="2868" xr:uid="{00000000-0005-0000-0000-0000F90A0000}"/>
    <cellStyle name="원_폐기물" xfId="2869" xr:uid="{00000000-0005-0000-0000-0000FA0A0000}"/>
    <cellStyle name="원_폐기물처리집계(수정)" xfId="2870" xr:uid="{00000000-0005-0000-0000-0000FB0A0000}"/>
    <cellStyle name="원_포장" xfId="1163" xr:uid="{00000000-0005-0000-0000-0000FC0A0000}"/>
    <cellStyle name="원_포항도구정-사통내역-최종" xfId="1164" xr:uid="{00000000-0005-0000-0000-0000FD0A0000}"/>
    <cellStyle name="원_풍천(1200)-펌프계산" xfId="1165" xr:uid="{00000000-0005-0000-0000-0000FE0A0000}"/>
    <cellStyle name="원_한림부대공사" xfId="2871" xr:uid="{00000000-0005-0000-0000-0000FF0A0000}"/>
    <cellStyle name="원_합판거푸집" xfId="1166" xr:uid="{00000000-0005-0000-0000-0000000B0000}"/>
    <cellStyle name="원_해평2양수장(기계)" xfId="1167" xr:uid="{00000000-0005-0000-0000-0000010B0000}"/>
    <cellStyle name="원_핸들형권양기-시방서(안계지구3호제수문)-06.10" xfId="2872" xr:uid="{00000000-0005-0000-0000-0000020B0000}"/>
    <cellStyle name="원_화본지 설계내역(08.10)" xfId="2873" xr:uid="{00000000-0005-0000-0000-0000030B0000}"/>
    <cellStyle name="원_화본지설계내역(08(1).10)" xfId="2874" xr:uid="{00000000-0005-0000-0000-0000040B0000}"/>
    <cellStyle name="원_황계(0203)" xfId="1168" xr:uid="{00000000-0005-0000-0000-0000050B0000}"/>
    <cellStyle name="원_황산총괄변경1회내역서" xfId="2875" xr:uid="{00000000-0005-0000-0000-0000060B0000}"/>
    <cellStyle name="원_흥각지구스크린 물량산출" xfId="1169" xr:uid="{00000000-0005-0000-0000-0000070B0000}"/>
    <cellStyle name="유1" xfId="1175" xr:uid="{00000000-0005-0000-0000-0000080B0000}"/>
    <cellStyle name="유영" xfId="2876" xr:uid="{00000000-0005-0000-0000-0000090B0000}"/>
    <cellStyle name="을지" xfId="1176" xr:uid="{00000000-0005-0000-0000-00000A0B0000}"/>
    <cellStyle name="인원수(0.1)" xfId="2877" xr:uid="{00000000-0005-0000-0000-00000B0B0000}"/>
    <cellStyle name="일위(text)" xfId="2878" xr:uid="{00000000-0005-0000-0000-00000C0B0000}"/>
    <cellStyle name="일위(소수1위9포)" xfId="2879" xr:uid="{00000000-0005-0000-0000-00000D0B0000}"/>
    <cellStyle name="일위(소수1위사이띔9포)" xfId="2880" xr:uid="{00000000-0005-0000-0000-00000E0B0000}"/>
    <cellStyle name="일위(소수점 1)" xfId="2881" xr:uid="{00000000-0005-0000-0000-00000F0B0000}"/>
    <cellStyle name="일위계(9포)" xfId="2882" xr:uid="{00000000-0005-0000-0000-0000100B0000}"/>
    <cellStyle name="입력" xfId="1177" builtinId="20" customBuiltin="1"/>
    <cellStyle name="入力" xfId="2883" xr:uid="{00000000-0005-0000-0000-0000120B0000}"/>
    <cellStyle name="입력 2" xfId="2884" xr:uid="{00000000-0005-0000-0000-0000130B0000}"/>
    <cellStyle name="입력 2 2" xfId="2885" xr:uid="{00000000-0005-0000-0000-0000140B0000}"/>
    <cellStyle name="입력 2 2 2" xfId="2886" xr:uid="{00000000-0005-0000-0000-0000150B0000}"/>
    <cellStyle name="입력 3" xfId="2887" xr:uid="{00000000-0005-0000-0000-0000160B0000}"/>
    <cellStyle name="입력 4" xfId="2888" xr:uid="{00000000-0005-0000-0000-0000170B0000}"/>
    <cellStyle name="자리수" xfId="1178" xr:uid="{00000000-0005-0000-0000-0000180B0000}"/>
    <cellStyle name="자리수 2" xfId="2889" xr:uid="{00000000-0005-0000-0000-0000190B0000}"/>
    <cellStyle name="자리수_토목재료산출서" xfId="2890" xr:uid="{00000000-0005-0000-0000-00001A0B0000}"/>
    <cellStyle name="자리수0" xfId="1179" xr:uid="{00000000-0005-0000-0000-00001B0B0000}"/>
    <cellStyle name="자리수0 2" xfId="2891" xr:uid="{00000000-0005-0000-0000-00001C0B0000}"/>
    <cellStyle name="자리수0 3" xfId="2892" xr:uid="{00000000-0005-0000-0000-00001D0B0000}"/>
    <cellStyle name="자리수0 4" xfId="2893" xr:uid="{00000000-0005-0000-0000-00001E0B0000}"/>
    <cellStyle name="자리수0_토목재료산출서" xfId="2894" xr:uid="{00000000-0005-0000-0000-00001F0B0000}"/>
    <cellStyle name="잡품" xfId="2895" xr:uid="{00000000-0005-0000-0000-0000200B0000}"/>
    <cellStyle name="제목" xfId="1180" builtinId="15" customBuiltin="1"/>
    <cellStyle name="제목 1" xfId="1181" builtinId="16" customBuiltin="1"/>
    <cellStyle name="제목 1 2" xfId="2896" xr:uid="{00000000-0005-0000-0000-0000230B0000}"/>
    <cellStyle name="제목 1 2 2" xfId="2897" xr:uid="{00000000-0005-0000-0000-0000240B0000}"/>
    <cellStyle name="제목 1 3" xfId="2898" xr:uid="{00000000-0005-0000-0000-0000250B0000}"/>
    <cellStyle name="제목 1 4" xfId="2899" xr:uid="{00000000-0005-0000-0000-0000260B0000}"/>
    <cellStyle name="제목 1(左)" xfId="2900" xr:uid="{00000000-0005-0000-0000-0000270B0000}"/>
    <cellStyle name="제목 1(中)" xfId="2901" xr:uid="{00000000-0005-0000-0000-0000280B0000}"/>
    <cellStyle name="제목 10" xfId="2902" xr:uid="{00000000-0005-0000-0000-0000290B0000}"/>
    <cellStyle name="제목 11" xfId="2903" xr:uid="{00000000-0005-0000-0000-00002A0B0000}"/>
    <cellStyle name="제목 12" xfId="2904" xr:uid="{00000000-0005-0000-0000-00002B0B0000}"/>
    <cellStyle name="제목 13" xfId="2905" xr:uid="{00000000-0005-0000-0000-00002C0B0000}"/>
    <cellStyle name="제목 14" xfId="2906" xr:uid="{00000000-0005-0000-0000-00002D0B0000}"/>
    <cellStyle name="제목 15" xfId="2907" xr:uid="{00000000-0005-0000-0000-00002E0B0000}"/>
    <cellStyle name="제목 16" xfId="2908" xr:uid="{00000000-0005-0000-0000-00002F0B0000}"/>
    <cellStyle name="제목 17" xfId="2909" xr:uid="{00000000-0005-0000-0000-0000300B0000}"/>
    <cellStyle name="제목 18" xfId="2910" xr:uid="{00000000-0005-0000-0000-0000310B0000}"/>
    <cellStyle name="제목 19" xfId="2911" xr:uid="{00000000-0005-0000-0000-0000320B0000}"/>
    <cellStyle name="제목 2" xfId="1182" builtinId="17" customBuiltin="1"/>
    <cellStyle name="제목 2 2" xfId="2912" xr:uid="{00000000-0005-0000-0000-0000340B0000}"/>
    <cellStyle name="제목 2 2 2" xfId="2913" xr:uid="{00000000-0005-0000-0000-0000350B0000}"/>
    <cellStyle name="제목 2 3" xfId="2914" xr:uid="{00000000-0005-0000-0000-0000360B0000}"/>
    <cellStyle name="제목 2 4" xfId="2915" xr:uid="{00000000-0005-0000-0000-0000370B0000}"/>
    <cellStyle name="제목 20" xfId="2916" xr:uid="{00000000-0005-0000-0000-0000380B0000}"/>
    <cellStyle name="제목 21" xfId="2917" xr:uid="{00000000-0005-0000-0000-0000390B0000}"/>
    <cellStyle name="제목 22" xfId="2918" xr:uid="{00000000-0005-0000-0000-00003A0B0000}"/>
    <cellStyle name="제목 23" xfId="2919" xr:uid="{00000000-0005-0000-0000-00003B0B0000}"/>
    <cellStyle name="제목 24" xfId="2920" xr:uid="{00000000-0005-0000-0000-00003C0B0000}"/>
    <cellStyle name="제목 25" xfId="2921" xr:uid="{00000000-0005-0000-0000-00003D0B0000}"/>
    <cellStyle name="제목 26" xfId="2922" xr:uid="{00000000-0005-0000-0000-00003E0B0000}"/>
    <cellStyle name="제목 3" xfId="1183" builtinId="18" customBuiltin="1"/>
    <cellStyle name="제목 3 2" xfId="2923" xr:uid="{00000000-0005-0000-0000-0000400B0000}"/>
    <cellStyle name="제목 3 2 2" xfId="2924" xr:uid="{00000000-0005-0000-0000-0000410B0000}"/>
    <cellStyle name="제목 3 3" xfId="2925" xr:uid="{00000000-0005-0000-0000-0000420B0000}"/>
    <cellStyle name="제목 3 4" xfId="2926" xr:uid="{00000000-0005-0000-0000-0000430B0000}"/>
    <cellStyle name="제목 4" xfId="1184" builtinId="19" customBuiltin="1"/>
    <cellStyle name="제목 4 2" xfId="2927" xr:uid="{00000000-0005-0000-0000-0000450B0000}"/>
    <cellStyle name="제목 4 2 2" xfId="2928" xr:uid="{00000000-0005-0000-0000-0000460B0000}"/>
    <cellStyle name="제목 4 3" xfId="2929" xr:uid="{00000000-0005-0000-0000-0000470B0000}"/>
    <cellStyle name="제목 4 4" xfId="2930" xr:uid="{00000000-0005-0000-0000-0000480B0000}"/>
    <cellStyle name="제목 5" xfId="2931" xr:uid="{00000000-0005-0000-0000-0000490B0000}"/>
    <cellStyle name="제목 5 2" xfId="2932" xr:uid="{00000000-0005-0000-0000-00004A0B0000}"/>
    <cellStyle name="제목 6" xfId="2933" xr:uid="{00000000-0005-0000-0000-00004B0B0000}"/>
    <cellStyle name="제목 7" xfId="2934" xr:uid="{00000000-0005-0000-0000-00004C0B0000}"/>
    <cellStyle name="제목 8" xfId="2935" xr:uid="{00000000-0005-0000-0000-00004D0B0000}"/>
    <cellStyle name="제목 9" xfId="2936" xr:uid="{00000000-0005-0000-0000-00004E0B0000}"/>
    <cellStyle name="제목[1 줄]" xfId="2937" xr:uid="{00000000-0005-0000-0000-00004F0B0000}"/>
    <cellStyle name="제목[2줄 아래]" xfId="2938" xr:uid="{00000000-0005-0000-0000-0000500B0000}"/>
    <cellStyle name="제목[2줄 위]" xfId="2939" xr:uid="{00000000-0005-0000-0000-0000510B0000}"/>
    <cellStyle name="제목1" xfId="2940" xr:uid="{00000000-0005-0000-0000-0000520B0000}"/>
    <cellStyle name="제목1.###(12)" xfId="2941" xr:uid="{00000000-0005-0000-0000-0000530B0000}"/>
    <cellStyle name="제목1.###(12) 2" xfId="2942" xr:uid="{00000000-0005-0000-0000-0000540B0000}"/>
    <cellStyle name="제목12" xfId="2943" xr:uid="{00000000-0005-0000-0000-0000550B0000}"/>
    <cellStyle name="제목12-1" xfId="2944" xr:uid="{00000000-0005-0000-0000-0000560B0000}"/>
    <cellStyle name="제목13" xfId="2945" xr:uid="{00000000-0005-0000-0000-0000570B0000}"/>
    <cellStyle name="제목15" xfId="2946" xr:uid="{00000000-0005-0000-0000-0000580B0000}"/>
    <cellStyle name="제목솔체20" xfId="2947" xr:uid="{00000000-0005-0000-0000-0000590B0000}"/>
    <cellStyle name="좋음" xfId="1185" builtinId="26" customBuiltin="1"/>
    <cellStyle name="좋음 2" xfId="2948" xr:uid="{00000000-0005-0000-0000-00005B0B0000}"/>
    <cellStyle name="좋음 2 2" xfId="2949" xr:uid="{00000000-0005-0000-0000-00005C0B0000}"/>
    <cellStyle name="좋음 2 2 2" xfId="2950" xr:uid="{00000000-0005-0000-0000-00005D0B0000}"/>
    <cellStyle name="좋음 3" xfId="2951" xr:uid="{00000000-0005-0000-0000-00005E0B0000}"/>
    <cellStyle name="좋음 4" xfId="2952" xr:uid="{00000000-0005-0000-0000-00005F0B0000}"/>
    <cellStyle name="중기사용11" xfId="2953" xr:uid="{00000000-0005-0000-0000-0000600B0000}"/>
    <cellStyle name="중기사용11-1" xfId="2954" xr:uid="{00000000-0005-0000-0000-0000610B0000}"/>
    <cellStyle name="중기사용12" xfId="2955" xr:uid="{00000000-0005-0000-0000-0000620B0000}"/>
    <cellStyle name="중기사용13" xfId="2956" xr:uid="{00000000-0005-0000-0000-0000630B0000}"/>
    <cellStyle name="重量合計" xfId="2957" xr:uid="{00000000-0005-0000-0000-0000640B0000}"/>
    <cellStyle name="지수문제" xfId="2958" xr:uid="{00000000-0005-0000-0000-0000650B0000}"/>
    <cellStyle name="지정되지 않음" xfId="1186" xr:uid="{00000000-0005-0000-0000-0000660B0000}"/>
    <cellStyle name="集計" xfId="2959" xr:uid="{00000000-0005-0000-0000-0000670B0000}"/>
    <cellStyle name="출력" xfId="1187" builtinId="21" customBuiltin="1"/>
    <cellStyle name="出力" xfId="2960" xr:uid="{00000000-0005-0000-0000-0000690B0000}"/>
    <cellStyle name="출력 2" xfId="2961" xr:uid="{00000000-0005-0000-0000-00006A0B0000}"/>
    <cellStyle name="출력 2 2" xfId="2962" xr:uid="{00000000-0005-0000-0000-00006B0B0000}"/>
    <cellStyle name="출력 2 2 2" xfId="2963" xr:uid="{00000000-0005-0000-0000-00006C0B0000}"/>
    <cellStyle name="출력 3" xfId="2964" xr:uid="{00000000-0005-0000-0000-00006D0B0000}"/>
    <cellStyle name="출력 4" xfId="2965" xr:uid="{00000000-0005-0000-0000-00006E0B0000}"/>
    <cellStyle name="측점" xfId="2966" xr:uid="{00000000-0005-0000-0000-00006F0B0000}"/>
    <cellStyle name="코드" xfId="1188" xr:uid="{00000000-0005-0000-0000-0000700B0000}"/>
    <cellStyle name="콤" xfId="1189" xr:uid="{00000000-0005-0000-0000-0000710B0000}"/>
    <cellStyle name="콤_노선토적계산" xfId="2967" xr:uid="{00000000-0005-0000-0000-0000720B0000}"/>
    <cellStyle name="콤_사본 - 고련지구2004년변경공정계획(농조)" xfId="2968" xr:uid="{00000000-0005-0000-0000-0000730B0000}"/>
    <cellStyle name="콤_사본 - 고련지구2004년변경공정계획(농조)_고련지추가변경(우치곡)" xfId="2969" xr:uid="{00000000-0005-0000-0000-0000740B0000}"/>
    <cellStyle name="콤_사본 - 고련지구2004년변경공정계획(농조)_고련지추가변경(우치곡)_노선토적계산" xfId="2970" xr:uid="{00000000-0005-0000-0000-0000750B0000}"/>
    <cellStyle name="콤_사본 - 고련지구2004년변경공정계획(농조)_고련지추가변경(우치곡)_정지토적-면적및노선토적" xfId="2971" xr:uid="{00000000-0005-0000-0000-0000760B0000}"/>
    <cellStyle name="콤_사본 - 고련지구2004년변경공정계획(농조)_고련지추가변경(우치곡)_해평1지구 토공재료집계표" xfId="2972" xr:uid="{00000000-0005-0000-0000-0000770B0000}"/>
    <cellStyle name="콤_사본 - 고련지구2004년변경공정계획(농조)_노선토적계산" xfId="2973" xr:uid="{00000000-0005-0000-0000-0000780B0000}"/>
    <cellStyle name="콤_사본 - 고련지구2004년변경공정계획(농조)_정지토적-면적및노선토적" xfId="2974" xr:uid="{00000000-0005-0000-0000-0000790B0000}"/>
    <cellStyle name="콤_사본 - 고련지구2004년변경공정계획(농조)_해평1지구 토공재료집계표" xfId="2975" xr:uid="{00000000-0005-0000-0000-00007A0B0000}"/>
    <cellStyle name="콤_수량산출서(수정)" xfId="2976" xr:uid="{00000000-0005-0000-0000-00007B0B0000}"/>
    <cellStyle name="콤_수량산출서(수정)_노선토적계산" xfId="2977" xr:uid="{00000000-0005-0000-0000-00007C0B0000}"/>
    <cellStyle name="콤_수량산출서(수정)_사본 - 고련지구2004년변경공정계획(농조)" xfId="2978" xr:uid="{00000000-0005-0000-0000-00007D0B0000}"/>
    <cellStyle name="콤_수량산출서(수정)_사본 - 고련지구2004년변경공정계획(농조)_고련지추가변경(우치곡)" xfId="2979" xr:uid="{00000000-0005-0000-0000-00007E0B0000}"/>
    <cellStyle name="콤_수량산출서(수정)_사본 - 고련지구2004년변경공정계획(농조)_고련지추가변경(우치곡)_노선토적계산" xfId="2980" xr:uid="{00000000-0005-0000-0000-00007F0B0000}"/>
    <cellStyle name="콤_수량산출서(수정)_사본 - 고련지구2004년변경공정계획(농조)_고련지추가변경(우치곡)_정지토적-면적및노선토적" xfId="2981" xr:uid="{00000000-0005-0000-0000-0000800B0000}"/>
    <cellStyle name="콤_수량산출서(수정)_사본 - 고련지구2004년변경공정계획(농조)_고련지추가변경(우치곡)_해평1지구 토공재료집계표" xfId="2982" xr:uid="{00000000-0005-0000-0000-0000810B0000}"/>
    <cellStyle name="콤_수량산출서(수정)_사본 - 고련지구2004년변경공정계획(농조)_노선토적계산" xfId="2983" xr:uid="{00000000-0005-0000-0000-0000820B0000}"/>
    <cellStyle name="콤_수량산출서(수정)_사본 - 고련지구2004년변경공정계획(농조)_정지토적-면적및노선토적" xfId="2984" xr:uid="{00000000-0005-0000-0000-0000830B0000}"/>
    <cellStyle name="콤_수량산출서(수정)_사본 - 고련지구2004년변경공정계획(농조)_해평1지구 토공재료집계표" xfId="2985" xr:uid="{00000000-0005-0000-0000-0000840B0000}"/>
    <cellStyle name="콤_수량산출서(수정)_정지토적-면적및노선토적" xfId="2986" xr:uid="{00000000-0005-0000-0000-0000850B0000}"/>
    <cellStyle name="콤_수량산출서(수정)_해평1지구 토공재료집계표" xfId="2987" xr:uid="{00000000-0005-0000-0000-0000860B0000}"/>
    <cellStyle name="콤_정지토적-면적및노선토적" xfId="2988" xr:uid="{00000000-0005-0000-0000-0000870B0000}"/>
    <cellStyle name="콤_토목재료산출서" xfId="2989" xr:uid="{00000000-0005-0000-0000-0000880B0000}"/>
    <cellStyle name="콤_토목재료산출서 2" xfId="2990" xr:uid="{00000000-0005-0000-0000-0000890B0000}"/>
    <cellStyle name="콤_토목재료산출서_일위대가표" xfId="2991" xr:uid="{00000000-0005-0000-0000-00008A0B0000}"/>
    <cellStyle name="콤_토목재료산출서_중기시간당" xfId="2992" xr:uid="{00000000-0005-0000-0000-00008B0B0000}"/>
    <cellStyle name="콤_해평1지구 토공재료집계표" xfId="2993" xr:uid="{00000000-0005-0000-0000-00008C0B0000}"/>
    <cellStyle name="콤마 [" xfId="1190" xr:uid="{00000000-0005-0000-0000-00008D0B0000}"/>
    <cellStyle name="콤마 [#]" xfId="2994" xr:uid="{00000000-0005-0000-0000-00008E0B0000}"/>
    <cellStyle name="콤마 []" xfId="2995" xr:uid="{00000000-0005-0000-0000-00008F0B0000}"/>
    <cellStyle name="콤마 [0.00]" xfId="1191" xr:uid="{00000000-0005-0000-0000-0000900B0000}"/>
    <cellStyle name="콤마 [0]" xfId="1192" xr:uid="{00000000-0005-0000-0000-0000910B0000}"/>
    <cellStyle name="콤마 [0] 2" xfId="1193" xr:uid="{00000000-0005-0000-0000-0000920B0000}"/>
    <cellStyle name="콤마 [0] 3" xfId="2996" xr:uid="{00000000-0005-0000-0000-0000930B0000}"/>
    <cellStyle name="콤마 [0]_ 견적기준 FLOW " xfId="2997" xr:uid="{00000000-0005-0000-0000-0000940B0000}"/>
    <cellStyle name="콤마 [0]기기자재비" xfId="2998" xr:uid="{00000000-0005-0000-0000-0000950B0000}"/>
    <cellStyle name="콤마 [1]" xfId="1194" xr:uid="{00000000-0005-0000-0000-0000960B0000}"/>
    <cellStyle name="콤마 [2]" xfId="1195" xr:uid="{00000000-0005-0000-0000-0000970B0000}"/>
    <cellStyle name="콤마 [2] 2" xfId="2999" xr:uid="{00000000-0005-0000-0000-0000980B0000}"/>
    <cellStyle name="콤마 [2] 3" xfId="3000" xr:uid="{00000000-0005-0000-0000-0000990B0000}"/>
    <cellStyle name="콤마 [금액]" xfId="3001" xr:uid="{00000000-0005-0000-0000-00009A0B0000}"/>
    <cellStyle name="콤마 [소수]" xfId="3002" xr:uid="{00000000-0005-0000-0000-00009B0B0000}"/>
    <cellStyle name="콤마 [수량]" xfId="1196" xr:uid="{00000000-0005-0000-0000-00009C0B0000}"/>
    <cellStyle name="콤마[ ]" xfId="1197" xr:uid="{00000000-0005-0000-0000-00009D0B0000}"/>
    <cellStyle name="콤마[*]" xfId="1198" xr:uid="{00000000-0005-0000-0000-00009E0B0000}"/>
    <cellStyle name="콤마[.]" xfId="1199" xr:uid="{00000000-0005-0000-0000-00009F0B0000}"/>
    <cellStyle name="콤마[0]" xfId="1200" xr:uid="{00000000-0005-0000-0000-0000A00B0000}"/>
    <cellStyle name="콤마_  종  합  " xfId="1201" xr:uid="{00000000-0005-0000-0000-0000A10B0000}"/>
    <cellStyle name="타이틀" xfId="3003" xr:uid="{00000000-0005-0000-0000-0000A20B0000}"/>
    <cellStyle name="토목" xfId="3004" xr:uid="{00000000-0005-0000-0000-0000A30B0000}"/>
    <cellStyle name="통" xfId="1202" xr:uid="{00000000-0005-0000-0000-0000A40B0000}"/>
    <cellStyle name="통_노선토적계산" xfId="3005" xr:uid="{00000000-0005-0000-0000-0000A50B0000}"/>
    <cellStyle name="통_사본 - 고련지구2004년변경공정계획(농조)" xfId="3006" xr:uid="{00000000-0005-0000-0000-0000A60B0000}"/>
    <cellStyle name="통_사본 - 고련지구2004년변경공정계획(농조)_고련지추가변경(우치곡)" xfId="3007" xr:uid="{00000000-0005-0000-0000-0000A70B0000}"/>
    <cellStyle name="통_사본 - 고련지구2004년변경공정계획(농조)_고련지추가변경(우치곡)_노선토적계산" xfId="3008" xr:uid="{00000000-0005-0000-0000-0000A80B0000}"/>
    <cellStyle name="통_사본 - 고련지구2004년변경공정계획(농조)_고련지추가변경(우치곡)_정지토적-면적및노선토적" xfId="3009" xr:uid="{00000000-0005-0000-0000-0000A90B0000}"/>
    <cellStyle name="통_사본 - 고련지구2004년변경공정계획(농조)_고련지추가변경(우치곡)_해평1지구 토공재료집계표" xfId="3010" xr:uid="{00000000-0005-0000-0000-0000AA0B0000}"/>
    <cellStyle name="통_사본 - 고련지구2004년변경공정계획(농조)_노선토적계산" xfId="3011" xr:uid="{00000000-0005-0000-0000-0000AB0B0000}"/>
    <cellStyle name="통_사본 - 고련지구2004년변경공정계획(농조)_정지토적-면적및노선토적" xfId="3012" xr:uid="{00000000-0005-0000-0000-0000AC0B0000}"/>
    <cellStyle name="통_사본 - 고련지구2004년변경공정계획(농조)_해평1지구 토공재료집계표" xfId="3013" xr:uid="{00000000-0005-0000-0000-0000AD0B0000}"/>
    <cellStyle name="통_수량산출서(수정)" xfId="3014" xr:uid="{00000000-0005-0000-0000-0000AE0B0000}"/>
    <cellStyle name="통_수량산출서(수정)_노선토적계산" xfId="3015" xr:uid="{00000000-0005-0000-0000-0000AF0B0000}"/>
    <cellStyle name="통_수량산출서(수정)_사본 - 고련지구2004년변경공정계획(농조)" xfId="3016" xr:uid="{00000000-0005-0000-0000-0000B00B0000}"/>
    <cellStyle name="통_수량산출서(수정)_사본 - 고련지구2004년변경공정계획(농조)_고련지추가변경(우치곡)" xfId="3017" xr:uid="{00000000-0005-0000-0000-0000B10B0000}"/>
    <cellStyle name="통_수량산출서(수정)_사본 - 고련지구2004년변경공정계획(농조)_고련지추가변경(우치곡)_노선토적계산" xfId="3018" xr:uid="{00000000-0005-0000-0000-0000B20B0000}"/>
    <cellStyle name="통_수량산출서(수정)_사본 - 고련지구2004년변경공정계획(농조)_고련지추가변경(우치곡)_정지토적-면적및노선토적" xfId="3019" xr:uid="{00000000-0005-0000-0000-0000B30B0000}"/>
    <cellStyle name="통_수량산출서(수정)_사본 - 고련지구2004년변경공정계획(농조)_고련지추가변경(우치곡)_해평1지구 토공재료집계표" xfId="3020" xr:uid="{00000000-0005-0000-0000-0000B40B0000}"/>
    <cellStyle name="통_수량산출서(수정)_사본 - 고련지구2004년변경공정계획(농조)_노선토적계산" xfId="3021" xr:uid="{00000000-0005-0000-0000-0000B50B0000}"/>
    <cellStyle name="통_수량산출서(수정)_사본 - 고련지구2004년변경공정계획(농조)_정지토적-면적및노선토적" xfId="3022" xr:uid="{00000000-0005-0000-0000-0000B60B0000}"/>
    <cellStyle name="통_수량산출서(수정)_사본 - 고련지구2004년변경공정계획(농조)_해평1지구 토공재료집계표" xfId="3023" xr:uid="{00000000-0005-0000-0000-0000B70B0000}"/>
    <cellStyle name="통_수량산출서(수정)_정지토적-면적및노선토적" xfId="3024" xr:uid="{00000000-0005-0000-0000-0000B80B0000}"/>
    <cellStyle name="통_수량산출서(수정)_해평1지구 토공재료집계표" xfId="3025" xr:uid="{00000000-0005-0000-0000-0000B90B0000}"/>
    <cellStyle name="통_정지토적-면적및노선토적" xfId="3026" xr:uid="{00000000-0005-0000-0000-0000BA0B0000}"/>
    <cellStyle name="통_토목재료산출서" xfId="3027" xr:uid="{00000000-0005-0000-0000-0000BB0B0000}"/>
    <cellStyle name="통_토목재료산출서 2" xfId="3028" xr:uid="{00000000-0005-0000-0000-0000BC0B0000}"/>
    <cellStyle name="통_토목재료산출서_일위대가표" xfId="3029" xr:uid="{00000000-0005-0000-0000-0000BD0B0000}"/>
    <cellStyle name="통_토목재료산출서_중기시간당" xfId="3030" xr:uid="{00000000-0005-0000-0000-0000BE0B0000}"/>
    <cellStyle name="통_해평1지구 토공재료집계표" xfId="3031" xr:uid="{00000000-0005-0000-0000-0000BF0B0000}"/>
    <cellStyle name="통화 [" xfId="1203" xr:uid="{00000000-0005-0000-0000-0000C00B0000}"/>
    <cellStyle name="통화 [0] 2" xfId="3032" xr:uid="{00000000-0005-0000-0000-0000C10B0000}"/>
    <cellStyle name="통화 [0] 3" xfId="3033" xr:uid="{00000000-0005-0000-0000-0000C20B0000}"/>
    <cellStyle name="통화 [0]_기본조사내역서" xfId="1204" xr:uid="{00000000-0005-0000-0000-0000C30B0000}"/>
    <cellStyle name="통화 [0㉝〸" xfId="3034" xr:uid="{00000000-0005-0000-0000-0000C40B0000}"/>
    <cellStyle name="퍼센트" xfId="1205" xr:uid="{00000000-0005-0000-0000-0000C50B0000}"/>
    <cellStyle name="퍼센트 2" xfId="3035" xr:uid="{00000000-0005-0000-0000-0000C60B0000}"/>
    <cellStyle name="퍼센트 3" xfId="3036" xr:uid="{00000000-0005-0000-0000-0000C70B0000}"/>
    <cellStyle name="퍼센트 4" xfId="3037" xr:uid="{00000000-0005-0000-0000-0000C80B0000}"/>
    <cellStyle name="퍼센트 4 2" xfId="3038" xr:uid="{00000000-0005-0000-0000-0000C90B0000}"/>
    <cellStyle name="퍼센트_건축내역서" xfId="3039" xr:uid="{00000000-0005-0000-0000-0000CA0B0000}"/>
    <cellStyle name="표" xfId="1206" xr:uid="{00000000-0005-0000-0000-0000CB0B0000}"/>
    <cellStyle name="표(가는선,가운데,중앙)" xfId="3040" xr:uid="{00000000-0005-0000-0000-0000CC0B0000}"/>
    <cellStyle name="표(가는선,왼쪽,중앙)" xfId="3041" xr:uid="{00000000-0005-0000-0000-0000CD0B0000}"/>
    <cellStyle name="표(세로쓰기)" xfId="3042" xr:uid="{00000000-0005-0000-0000-0000CE0B0000}"/>
    <cellStyle name="표_노선토적계산" xfId="3043" xr:uid="{00000000-0005-0000-0000-0000CF0B0000}"/>
    <cellStyle name="표_사본 - 고련지구2004년변경공정계획(농조)" xfId="3044" xr:uid="{00000000-0005-0000-0000-0000D00B0000}"/>
    <cellStyle name="표_사본 - 고련지구2004년변경공정계획(농조)_고련지추가변경(우치곡)" xfId="3045" xr:uid="{00000000-0005-0000-0000-0000D10B0000}"/>
    <cellStyle name="표_사본 - 고련지구2004년변경공정계획(농조)_고련지추가변경(우치곡)_노선토적계산" xfId="3046" xr:uid="{00000000-0005-0000-0000-0000D20B0000}"/>
    <cellStyle name="표_사본 - 고련지구2004년변경공정계획(농조)_고련지추가변경(우치곡)_정지토적-면적및노선토적" xfId="3047" xr:uid="{00000000-0005-0000-0000-0000D30B0000}"/>
    <cellStyle name="표_사본 - 고련지구2004년변경공정계획(농조)_고련지추가변경(우치곡)_해평1지구 토공재료집계표" xfId="3048" xr:uid="{00000000-0005-0000-0000-0000D40B0000}"/>
    <cellStyle name="표_사본 - 고련지구2004년변경공정계획(농조)_노선토적계산" xfId="3049" xr:uid="{00000000-0005-0000-0000-0000D50B0000}"/>
    <cellStyle name="표_사본 - 고련지구2004년변경공정계획(농조)_정지토적-면적및노선토적" xfId="3050" xr:uid="{00000000-0005-0000-0000-0000D60B0000}"/>
    <cellStyle name="표_사본 - 고련지구2004년변경공정계획(농조)_해평1지구 토공재료집계표" xfId="3051" xr:uid="{00000000-0005-0000-0000-0000D70B0000}"/>
    <cellStyle name="표_수량산출서(수정)" xfId="3052" xr:uid="{00000000-0005-0000-0000-0000D80B0000}"/>
    <cellStyle name="표_수량산출서(수정)_노선토적계산" xfId="3053" xr:uid="{00000000-0005-0000-0000-0000D90B0000}"/>
    <cellStyle name="표_수량산출서(수정)_사본 - 고련지구2004년변경공정계획(농조)" xfId="3054" xr:uid="{00000000-0005-0000-0000-0000DA0B0000}"/>
    <cellStyle name="표_수량산출서(수정)_사본 - 고련지구2004년변경공정계획(농조)_고련지추가변경(우치곡)" xfId="3055" xr:uid="{00000000-0005-0000-0000-0000DB0B0000}"/>
    <cellStyle name="표_수량산출서(수정)_사본 - 고련지구2004년변경공정계획(농조)_고련지추가변경(우치곡)_노선토적계산" xfId="3056" xr:uid="{00000000-0005-0000-0000-0000DC0B0000}"/>
    <cellStyle name="표_수량산출서(수정)_사본 - 고련지구2004년변경공정계획(농조)_고련지추가변경(우치곡)_정지토적-면적및노선토적" xfId="3057" xr:uid="{00000000-0005-0000-0000-0000DD0B0000}"/>
    <cellStyle name="표_수량산출서(수정)_사본 - 고련지구2004년변경공정계획(농조)_고련지추가변경(우치곡)_해평1지구 토공재료집계표" xfId="3058" xr:uid="{00000000-0005-0000-0000-0000DE0B0000}"/>
    <cellStyle name="표_수량산출서(수정)_사본 - 고련지구2004년변경공정계획(농조)_노선토적계산" xfId="3059" xr:uid="{00000000-0005-0000-0000-0000DF0B0000}"/>
    <cellStyle name="표_수량산출서(수정)_사본 - 고련지구2004년변경공정계획(농조)_정지토적-면적및노선토적" xfId="3060" xr:uid="{00000000-0005-0000-0000-0000E00B0000}"/>
    <cellStyle name="표_수량산출서(수정)_사본 - 고련지구2004년변경공정계획(농조)_해평1지구 토공재료집계표" xfId="3061" xr:uid="{00000000-0005-0000-0000-0000E10B0000}"/>
    <cellStyle name="표_수량산출서(수정)_정지토적-면적및노선토적" xfId="3062" xr:uid="{00000000-0005-0000-0000-0000E20B0000}"/>
    <cellStyle name="표_수량산출서(수정)_해평1지구 토공재료집계표" xfId="3063" xr:uid="{00000000-0005-0000-0000-0000E30B0000}"/>
    <cellStyle name="표_정지토적-면적및노선토적" xfId="3064" xr:uid="{00000000-0005-0000-0000-0000E40B0000}"/>
    <cellStyle name="표_토목재료산출서" xfId="3065" xr:uid="{00000000-0005-0000-0000-0000E50B0000}"/>
    <cellStyle name="표_토목재료산출서 2" xfId="3066" xr:uid="{00000000-0005-0000-0000-0000E60B0000}"/>
    <cellStyle name="표_토목재료산출서_일위대가표" xfId="3067" xr:uid="{00000000-0005-0000-0000-0000E70B0000}"/>
    <cellStyle name="표_토목재료산출서_중기시간당" xfId="3068" xr:uid="{00000000-0005-0000-0000-0000E80B0000}"/>
    <cellStyle name="표_해평1지구 토공재료집계표" xfId="3069" xr:uid="{00000000-0005-0000-0000-0000E90B0000}"/>
    <cellStyle name="표머릿글(上)" xfId="3070" xr:uid="{00000000-0005-0000-0000-0000EA0B0000}"/>
    <cellStyle name="표머릿글(中)" xfId="3071" xr:uid="{00000000-0005-0000-0000-0000EB0B0000}"/>
    <cellStyle name="표머릿글(下)" xfId="3072" xr:uid="{00000000-0005-0000-0000-0000EC0B0000}"/>
    <cellStyle name="表示済みのハイパーリンク" xfId="3073" xr:uid="{00000000-0005-0000-0000-0000ED0B0000}"/>
    <cellStyle name="표준" xfId="0" builtinId="0"/>
    <cellStyle name="표준 10" xfId="3074" xr:uid="{00000000-0005-0000-0000-0000EF0B0000}"/>
    <cellStyle name="표준 11" xfId="3075" xr:uid="{00000000-0005-0000-0000-0000F00B0000}"/>
    <cellStyle name="표준 12" xfId="3076" xr:uid="{00000000-0005-0000-0000-0000F10B0000}"/>
    <cellStyle name="표준 13" xfId="3077" xr:uid="{00000000-0005-0000-0000-0000F20B0000}"/>
    <cellStyle name="표준 14" xfId="3078" xr:uid="{00000000-0005-0000-0000-0000F30B0000}"/>
    <cellStyle name="표준 15" xfId="3079" xr:uid="{00000000-0005-0000-0000-0000F40B0000}"/>
    <cellStyle name="표준 16" xfId="3080" xr:uid="{00000000-0005-0000-0000-0000F50B0000}"/>
    <cellStyle name="표준 17" xfId="3081" xr:uid="{00000000-0005-0000-0000-0000F60B0000}"/>
    <cellStyle name="표준 18" xfId="3082" xr:uid="{00000000-0005-0000-0000-0000F70B0000}"/>
    <cellStyle name="표준 19" xfId="3083" xr:uid="{00000000-0005-0000-0000-0000F80B0000}"/>
    <cellStyle name="표준 2" xfId="1207" xr:uid="{00000000-0005-0000-0000-0000F90B0000}"/>
    <cellStyle name="표준 2 2" xfId="3084" xr:uid="{00000000-0005-0000-0000-0000FA0B0000}"/>
    <cellStyle name="표준 2 2 10" xfId="3085" xr:uid="{00000000-0005-0000-0000-0000FB0B0000}"/>
    <cellStyle name="표준 2 2 11" xfId="3086" xr:uid="{00000000-0005-0000-0000-0000FC0B0000}"/>
    <cellStyle name="표준 2 2 12" xfId="3087" xr:uid="{00000000-0005-0000-0000-0000FD0B0000}"/>
    <cellStyle name="표준 2 2 13" xfId="3088" xr:uid="{00000000-0005-0000-0000-0000FE0B0000}"/>
    <cellStyle name="표준 2 2 14" xfId="3089" xr:uid="{00000000-0005-0000-0000-0000FF0B0000}"/>
    <cellStyle name="표준 2 2 15" xfId="3090" xr:uid="{00000000-0005-0000-0000-0000000C0000}"/>
    <cellStyle name="표준 2 2 16" xfId="3091" xr:uid="{00000000-0005-0000-0000-0000010C0000}"/>
    <cellStyle name="표준 2 2 17" xfId="3092" xr:uid="{00000000-0005-0000-0000-0000020C0000}"/>
    <cellStyle name="표준 2 2 18" xfId="3093" xr:uid="{00000000-0005-0000-0000-0000030C0000}"/>
    <cellStyle name="표준 2 2 19" xfId="3094" xr:uid="{00000000-0005-0000-0000-0000040C0000}"/>
    <cellStyle name="표준 2 2 2" xfId="3095" xr:uid="{00000000-0005-0000-0000-0000050C0000}"/>
    <cellStyle name="표준 2 2 20" xfId="3096" xr:uid="{00000000-0005-0000-0000-0000060C0000}"/>
    <cellStyle name="표준 2 2 21" xfId="3097" xr:uid="{00000000-0005-0000-0000-0000070C0000}"/>
    <cellStyle name="표준 2 2 22" xfId="3098" xr:uid="{00000000-0005-0000-0000-0000080C0000}"/>
    <cellStyle name="표준 2 2 23" xfId="3099" xr:uid="{00000000-0005-0000-0000-0000090C0000}"/>
    <cellStyle name="표준 2 2 24" xfId="3100" xr:uid="{00000000-0005-0000-0000-00000A0C0000}"/>
    <cellStyle name="표준 2 2 3" xfId="3101" xr:uid="{00000000-0005-0000-0000-00000B0C0000}"/>
    <cellStyle name="표준 2 2 4" xfId="3102" xr:uid="{00000000-0005-0000-0000-00000C0C0000}"/>
    <cellStyle name="표준 2 2 5" xfId="3103" xr:uid="{00000000-0005-0000-0000-00000D0C0000}"/>
    <cellStyle name="표준 2 2 6" xfId="3104" xr:uid="{00000000-0005-0000-0000-00000E0C0000}"/>
    <cellStyle name="표준 2 2 7" xfId="3105" xr:uid="{00000000-0005-0000-0000-00000F0C0000}"/>
    <cellStyle name="표준 2 2 8" xfId="3106" xr:uid="{00000000-0005-0000-0000-0000100C0000}"/>
    <cellStyle name="표준 2 2 9" xfId="3107" xr:uid="{00000000-0005-0000-0000-0000110C0000}"/>
    <cellStyle name="표준 2 3" xfId="3108" xr:uid="{00000000-0005-0000-0000-0000120C0000}"/>
    <cellStyle name="표준 2 3 2" xfId="3109" xr:uid="{00000000-0005-0000-0000-0000130C0000}"/>
    <cellStyle name="표준 2 3 3" xfId="3110" xr:uid="{00000000-0005-0000-0000-0000140C0000}"/>
    <cellStyle name="표준 2 4" xfId="3111" xr:uid="{00000000-0005-0000-0000-0000150C0000}"/>
    <cellStyle name="표준 2 4 2" xfId="3112" xr:uid="{00000000-0005-0000-0000-0000160C0000}"/>
    <cellStyle name="표준 2 5" xfId="3113" xr:uid="{00000000-0005-0000-0000-0000170C0000}"/>
    <cellStyle name="표준 2_구룡양수장수문계산서(초안)-3" xfId="3114" xr:uid="{00000000-0005-0000-0000-0000180C0000}"/>
    <cellStyle name="표준 20" xfId="3115" xr:uid="{00000000-0005-0000-0000-0000190C0000}"/>
    <cellStyle name="표준 21" xfId="3116" xr:uid="{00000000-0005-0000-0000-00001A0C0000}"/>
    <cellStyle name="표준 22" xfId="3117" xr:uid="{00000000-0005-0000-0000-00001B0C0000}"/>
    <cellStyle name="표준 23" xfId="3118" xr:uid="{00000000-0005-0000-0000-00001C0C0000}"/>
    <cellStyle name="표준 24" xfId="3119" xr:uid="{00000000-0005-0000-0000-00001D0C0000}"/>
    <cellStyle name="표준 25" xfId="3120" xr:uid="{00000000-0005-0000-0000-00001E0C0000}"/>
    <cellStyle name="표준 26" xfId="3121" xr:uid="{00000000-0005-0000-0000-00001F0C0000}"/>
    <cellStyle name="표준 27" xfId="3122" xr:uid="{00000000-0005-0000-0000-0000200C0000}"/>
    <cellStyle name="표준 28" xfId="3123" xr:uid="{00000000-0005-0000-0000-0000210C0000}"/>
    <cellStyle name="표준 29" xfId="3124" xr:uid="{00000000-0005-0000-0000-0000220C0000}"/>
    <cellStyle name="표준 3" xfId="1208" xr:uid="{00000000-0005-0000-0000-0000230C0000}"/>
    <cellStyle name="표준 3 2" xfId="3125" xr:uid="{00000000-0005-0000-0000-0000240C0000}"/>
    <cellStyle name="표준 3 2 10" xfId="3126" xr:uid="{00000000-0005-0000-0000-0000250C0000}"/>
    <cellStyle name="표준 3 2 11" xfId="3127" xr:uid="{00000000-0005-0000-0000-0000260C0000}"/>
    <cellStyle name="표준 3 2 12" xfId="3128" xr:uid="{00000000-0005-0000-0000-0000270C0000}"/>
    <cellStyle name="표준 3 2 13" xfId="3129" xr:uid="{00000000-0005-0000-0000-0000280C0000}"/>
    <cellStyle name="표준 3 2 14" xfId="3130" xr:uid="{00000000-0005-0000-0000-0000290C0000}"/>
    <cellStyle name="표준 3 2 15" xfId="3131" xr:uid="{00000000-0005-0000-0000-00002A0C0000}"/>
    <cellStyle name="표준 3 2 16" xfId="3132" xr:uid="{00000000-0005-0000-0000-00002B0C0000}"/>
    <cellStyle name="표준 3 2 17" xfId="3133" xr:uid="{00000000-0005-0000-0000-00002C0C0000}"/>
    <cellStyle name="표준 3 2 18" xfId="3134" xr:uid="{00000000-0005-0000-0000-00002D0C0000}"/>
    <cellStyle name="표준 3 2 19" xfId="3135" xr:uid="{00000000-0005-0000-0000-00002E0C0000}"/>
    <cellStyle name="표준 3 2 2" xfId="3136" xr:uid="{00000000-0005-0000-0000-00002F0C0000}"/>
    <cellStyle name="표준 3 2 20" xfId="3137" xr:uid="{00000000-0005-0000-0000-0000300C0000}"/>
    <cellStyle name="표준 3 2 21" xfId="3138" xr:uid="{00000000-0005-0000-0000-0000310C0000}"/>
    <cellStyle name="표준 3 2 22" xfId="3139" xr:uid="{00000000-0005-0000-0000-0000320C0000}"/>
    <cellStyle name="표준 3 2 23" xfId="3140" xr:uid="{00000000-0005-0000-0000-0000330C0000}"/>
    <cellStyle name="표준 3 2 3" xfId="3141" xr:uid="{00000000-0005-0000-0000-0000340C0000}"/>
    <cellStyle name="표준 3 2 4" xfId="3142" xr:uid="{00000000-0005-0000-0000-0000350C0000}"/>
    <cellStyle name="표준 3 2 5" xfId="3143" xr:uid="{00000000-0005-0000-0000-0000360C0000}"/>
    <cellStyle name="표준 3 2 6" xfId="3144" xr:uid="{00000000-0005-0000-0000-0000370C0000}"/>
    <cellStyle name="표준 3 2 7" xfId="3145" xr:uid="{00000000-0005-0000-0000-0000380C0000}"/>
    <cellStyle name="표준 3 2 8" xfId="3146" xr:uid="{00000000-0005-0000-0000-0000390C0000}"/>
    <cellStyle name="표준 3 2 9" xfId="3147" xr:uid="{00000000-0005-0000-0000-00003A0C0000}"/>
    <cellStyle name="표준 3 2_기계용량계산서-작업중" xfId="3148" xr:uid="{00000000-0005-0000-0000-00003B0C0000}"/>
    <cellStyle name="표준 3 3" xfId="3149" xr:uid="{00000000-0005-0000-0000-00003C0C0000}"/>
    <cellStyle name="표준 3 3 2" xfId="3150" xr:uid="{00000000-0005-0000-0000-00003D0C0000}"/>
    <cellStyle name="표준 3 3 3" xfId="3151" xr:uid="{00000000-0005-0000-0000-00003E0C0000}"/>
    <cellStyle name="표준 3 4" xfId="3152" xr:uid="{00000000-0005-0000-0000-00003F0C0000}"/>
    <cellStyle name="표준 3 5" xfId="3153" xr:uid="{00000000-0005-0000-0000-0000400C0000}"/>
    <cellStyle name="표준 3_마곡중앙공원 기계용량계산서-최종2" xfId="3154" xr:uid="{00000000-0005-0000-0000-0000410C0000}"/>
    <cellStyle name="표준 30" xfId="3155" xr:uid="{00000000-0005-0000-0000-0000420C0000}"/>
    <cellStyle name="표준 31" xfId="3156" xr:uid="{00000000-0005-0000-0000-0000430C0000}"/>
    <cellStyle name="표준 32" xfId="3157" xr:uid="{00000000-0005-0000-0000-0000440C0000}"/>
    <cellStyle name="표준 33" xfId="3158" xr:uid="{00000000-0005-0000-0000-0000450C0000}"/>
    <cellStyle name="표준 34" xfId="3159" xr:uid="{00000000-0005-0000-0000-0000460C0000}"/>
    <cellStyle name="표준 35" xfId="3160" xr:uid="{00000000-0005-0000-0000-0000470C0000}"/>
    <cellStyle name="표준 36" xfId="3161" xr:uid="{00000000-0005-0000-0000-0000480C0000}"/>
    <cellStyle name="표준 37" xfId="3162" xr:uid="{00000000-0005-0000-0000-0000490C0000}"/>
    <cellStyle name="표준 38" xfId="3163" xr:uid="{00000000-0005-0000-0000-00004A0C0000}"/>
    <cellStyle name="표준 39" xfId="3164" xr:uid="{00000000-0005-0000-0000-00004B0C0000}"/>
    <cellStyle name="표준 4" xfId="1209" xr:uid="{00000000-0005-0000-0000-00004C0C0000}"/>
    <cellStyle name="표준 4 10" xfId="3165" xr:uid="{00000000-0005-0000-0000-00004D0C0000}"/>
    <cellStyle name="표준 4 11" xfId="3166" xr:uid="{00000000-0005-0000-0000-00004E0C0000}"/>
    <cellStyle name="표준 4 12" xfId="3167" xr:uid="{00000000-0005-0000-0000-00004F0C0000}"/>
    <cellStyle name="표준 4 13" xfId="3168" xr:uid="{00000000-0005-0000-0000-0000500C0000}"/>
    <cellStyle name="표준 4 14" xfId="3169" xr:uid="{00000000-0005-0000-0000-0000510C0000}"/>
    <cellStyle name="표준 4 15" xfId="3170" xr:uid="{00000000-0005-0000-0000-0000520C0000}"/>
    <cellStyle name="표준 4 16" xfId="3171" xr:uid="{00000000-0005-0000-0000-0000530C0000}"/>
    <cellStyle name="표준 4 17" xfId="3172" xr:uid="{00000000-0005-0000-0000-0000540C0000}"/>
    <cellStyle name="표준 4 18" xfId="3173" xr:uid="{00000000-0005-0000-0000-0000550C0000}"/>
    <cellStyle name="표준 4 19" xfId="3174" xr:uid="{00000000-0005-0000-0000-0000560C0000}"/>
    <cellStyle name="표준 4 2" xfId="3175" xr:uid="{00000000-0005-0000-0000-0000570C0000}"/>
    <cellStyle name="표준 4 2 2" xfId="3176" xr:uid="{00000000-0005-0000-0000-0000580C0000}"/>
    <cellStyle name="표준 4 2 3" xfId="3177" xr:uid="{00000000-0005-0000-0000-0000590C0000}"/>
    <cellStyle name="표준 4 20" xfId="3178" xr:uid="{00000000-0005-0000-0000-00005A0C0000}"/>
    <cellStyle name="표준 4 21" xfId="3179" xr:uid="{00000000-0005-0000-0000-00005B0C0000}"/>
    <cellStyle name="표준 4 22" xfId="3180" xr:uid="{00000000-0005-0000-0000-00005C0C0000}"/>
    <cellStyle name="표준 4 3" xfId="3181" xr:uid="{00000000-0005-0000-0000-00005D0C0000}"/>
    <cellStyle name="표준 4 4" xfId="3182" xr:uid="{00000000-0005-0000-0000-00005E0C0000}"/>
    <cellStyle name="표준 4 5" xfId="3183" xr:uid="{00000000-0005-0000-0000-00005F0C0000}"/>
    <cellStyle name="표준 4 6" xfId="3184" xr:uid="{00000000-0005-0000-0000-0000600C0000}"/>
    <cellStyle name="표준 4 7" xfId="3185" xr:uid="{00000000-0005-0000-0000-0000610C0000}"/>
    <cellStyle name="표준 4 8" xfId="3186" xr:uid="{00000000-0005-0000-0000-0000620C0000}"/>
    <cellStyle name="표준 4 9" xfId="3187" xr:uid="{00000000-0005-0000-0000-0000630C0000}"/>
    <cellStyle name="표준 4_연제2양수장 토목" xfId="3188" xr:uid="{00000000-0005-0000-0000-0000640C0000}"/>
    <cellStyle name="표준 40" xfId="3189" xr:uid="{00000000-0005-0000-0000-0000650C0000}"/>
    <cellStyle name="표준 41" xfId="3190" xr:uid="{00000000-0005-0000-0000-0000660C0000}"/>
    <cellStyle name="표준 42" xfId="3191" xr:uid="{00000000-0005-0000-0000-0000670C0000}"/>
    <cellStyle name="표준 43" xfId="3192" xr:uid="{00000000-0005-0000-0000-0000680C0000}"/>
    <cellStyle name="표준 44" xfId="3193" xr:uid="{00000000-0005-0000-0000-0000690C0000}"/>
    <cellStyle name="표준 45" xfId="3194" xr:uid="{00000000-0005-0000-0000-00006A0C0000}"/>
    <cellStyle name="표준 46" xfId="3195" xr:uid="{00000000-0005-0000-0000-00006B0C0000}"/>
    <cellStyle name="표준 47" xfId="3196" xr:uid="{00000000-0005-0000-0000-00006C0C0000}"/>
    <cellStyle name="표준 48" xfId="3197" xr:uid="{00000000-0005-0000-0000-00006D0C0000}"/>
    <cellStyle name="표준 49" xfId="3198" xr:uid="{00000000-0005-0000-0000-00006E0C0000}"/>
    <cellStyle name="표준 5" xfId="1381" xr:uid="{00000000-0005-0000-0000-00006F0C0000}"/>
    <cellStyle name="표준 5 2" xfId="1380" xr:uid="{00000000-0005-0000-0000-0000700C0000}"/>
    <cellStyle name="표준 5 3" xfId="3199" xr:uid="{00000000-0005-0000-0000-0000710C0000}"/>
    <cellStyle name="표준 50" xfId="3200" xr:uid="{00000000-0005-0000-0000-0000720C0000}"/>
    <cellStyle name="표준 51" xfId="3201" xr:uid="{00000000-0005-0000-0000-0000730C0000}"/>
    <cellStyle name="표준 52" xfId="3202" xr:uid="{00000000-0005-0000-0000-0000740C0000}"/>
    <cellStyle name="표준 53" xfId="3203" xr:uid="{00000000-0005-0000-0000-0000750C0000}"/>
    <cellStyle name="표준 54" xfId="3204" xr:uid="{00000000-0005-0000-0000-0000760C0000}"/>
    <cellStyle name="표준 55" xfId="3205" xr:uid="{00000000-0005-0000-0000-0000770C0000}"/>
    <cellStyle name="표준 56" xfId="3206" xr:uid="{00000000-0005-0000-0000-0000780C0000}"/>
    <cellStyle name="표준 57" xfId="3207" xr:uid="{00000000-0005-0000-0000-0000790C0000}"/>
    <cellStyle name="표준 58" xfId="3208" xr:uid="{00000000-0005-0000-0000-00007A0C0000}"/>
    <cellStyle name="표준 59" xfId="3209" xr:uid="{00000000-0005-0000-0000-00007B0C0000}"/>
    <cellStyle name="표준 6" xfId="3210" xr:uid="{00000000-0005-0000-0000-00007C0C0000}"/>
    <cellStyle name="표준 60" xfId="3211" xr:uid="{00000000-0005-0000-0000-00007D0C0000}"/>
    <cellStyle name="표준 61" xfId="3212" xr:uid="{00000000-0005-0000-0000-00007E0C0000}"/>
    <cellStyle name="표준 62" xfId="3213" xr:uid="{00000000-0005-0000-0000-00007F0C0000}"/>
    <cellStyle name="표준 63" xfId="3214" xr:uid="{00000000-0005-0000-0000-0000800C0000}"/>
    <cellStyle name="표준 64" xfId="3215" xr:uid="{00000000-0005-0000-0000-0000810C0000}"/>
    <cellStyle name="표준 65" xfId="3216" xr:uid="{00000000-0005-0000-0000-0000820C0000}"/>
    <cellStyle name="표준 66" xfId="3217" xr:uid="{00000000-0005-0000-0000-0000830C0000}"/>
    <cellStyle name="표준 67" xfId="3218" xr:uid="{00000000-0005-0000-0000-0000840C0000}"/>
    <cellStyle name="표준 68" xfId="3219" xr:uid="{00000000-0005-0000-0000-0000850C0000}"/>
    <cellStyle name="표준 69" xfId="3220" xr:uid="{00000000-0005-0000-0000-0000860C0000}"/>
    <cellStyle name="표준 7" xfId="3221" xr:uid="{00000000-0005-0000-0000-0000870C0000}"/>
    <cellStyle name="표준 70" xfId="3222" xr:uid="{00000000-0005-0000-0000-0000880C0000}"/>
    <cellStyle name="표준 71" xfId="3223" xr:uid="{00000000-0005-0000-0000-0000890C0000}"/>
    <cellStyle name="표준 72" xfId="3224" xr:uid="{00000000-0005-0000-0000-00008A0C0000}"/>
    <cellStyle name="표준 72 2" xfId="3225" xr:uid="{00000000-0005-0000-0000-00008B0C0000}"/>
    <cellStyle name="표준 73" xfId="3226" xr:uid="{00000000-0005-0000-0000-00008C0C0000}"/>
    <cellStyle name="표준 74" xfId="3227" xr:uid="{00000000-0005-0000-0000-00008D0C0000}"/>
    <cellStyle name="표준 75" xfId="3228" xr:uid="{00000000-0005-0000-0000-00008E0C0000}"/>
    <cellStyle name="표준 76" xfId="3229" xr:uid="{00000000-0005-0000-0000-00008F0C0000}"/>
    <cellStyle name="표준 77" xfId="3230" xr:uid="{00000000-0005-0000-0000-0000900C0000}"/>
    <cellStyle name="표준 8" xfId="3231" xr:uid="{00000000-0005-0000-0000-0000910C0000}"/>
    <cellStyle name="표준 87" xfId="3249" xr:uid="{FDD0F2C7-35E4-4EF1-A167-9DE08E3477E9}"/>
    <cellStyle name="표준 9" xfId="3232" xr:uid="{00000000-0005-0000-0000-0000920C0000}"/>
    <cellStyle name="표준(배분)" xfId="3233" xr:uid="{00000000-0005-0000-0000-0000930C0000}"/>
    <cellStyle name="標準_09歯車~1" xfId="3234" xr:uid="{00000000-0005-0000-0000-0000940C0000}"/>
    <cellStyle name="표준_3.공사비총괄" xfId="1210" xr:uid="{00000000-0005-0000-0000-0000950C0000}"/>
    <cellStyle name="標準_Akia(F）-8" xfId="1216" xr:uid="{00000000-0005-0000-0000-0000960C0000}"/>
    <cellStyle name="표준_금지기계(2001.1.22)" xfId="1211" xr:uid="{00000000-0005-0000-0000-0000970C0000}"/>
    <cellStyle name="표준_기본조사내역서" xfId="1212" xr:uid="{00000000-0005-0000-0000-0000980C0000}"/>
    <cellStyle name="표준_서제배수장 제수변 교체(2008.06.02)" xfId="1213" xr:uid="{00000000-0005-0000-0000-0000990C0000}"/>
    <cellStyle name="표준_신당2양수장송수관로 교체공사(변경내역12.07)" xfId="1214" xr:uid="{00000000-0005-0000-0000-00009A0C0000}"/>
    <cellStyle name="표준_온양조작실" xfId="1215" xr:uid="{00000000-0005-0000-0000-00009B0C0000}"/>
    <cellStyle name="표준1" xfId="1217" xr:uid="{00000000-0005-0000-0000-00009C0C0000}"/>
    <cellStyle name="標準８Ｐ" xfId="3235" xr:uid="{00000000-0005-0000-0000-00009D0C0000}"/>
    <cellStyle name="하이퍼링크 2" xfId="1218" xr:uid="{00000000-0005-0000-0000-00009E0C0000}"/>
    <cellStyle name="합계" xfId="1219" xr:uid="{00000000-0005-0000-0000-00009F0C0000}"/>
    <cellStyle name="合計行" xfId="3236" xr:uid="{00000000-0005-0000-0000-0000A00C0000}"/>
    <cellStyle name="합산" xfId="1220" xr:uid="{00000000-0005-0000-0000-0000A10C0000}"/>
    <cellStyle name="합산 2" xfId="3237" xr:uid="{00000000-0005-0000-0000-0000A20C0000}"/>
    <cellStyle name="합산_연안지 개보수공사" xfId="3238" xr:uid="{00000000-0005-0000-0000-0000A30C0000}"/>
    <cellStyle name="해동양식" xfId="1221" xr:uid="{00000000-0005-0000-0000-0000A40C0000}"/>
    <cellStyle name="화폐기호" xfId="1222" xr:uid="{00000000-0005-0000-0000-0000A50C0000}"/>
    <cellStyle name="화폐기호 2" xfId="3239" xr:uid="{00000000-0005-0000-0000-0000A60C0000}"/>
    <cellStyle name="화폐기호 3" xfId="3240" xr:uid="{00000000-0005-0000-0000-0000A70C0000}"/>
    <cellStyle name="화폐기호 3 2" xfId="3241" xr:uid="{00000000-0005-0000-0000-0000A80C0000}"/>
    <cellStyle name="화폐기호 4" xfId="3242" xr:uid="{00000000-0005-0000-0000-0000A90C0000}"/>
    <cellStyle name="화폐기호 4 2" xfId="3243" xr:uid="{00000000-0005-0000-0000-0000AA0C0000}"/>
    <cellStyle name="화폐기호 5" xfId="3244" xr:uid="{00000000-0005-0000-0000-0000AB0C0000}"/>
    <cellStyle name="화폐기호_건축내역서" xfId="3245" xr:uid="{00000000-0005-0000-0000-0000AC0C0000}"/>
    <cellStyle name="화폐기호0" xfId="1223" xr:uid="{00000000-0005-0000-0000-0000AD0C0000}"/>
    <cellStyle name="화폐기호0 2" xfId="3246" xr:uid="{00000000-0005-0000-0000-0000AE0C0000}"/>
    <cellStyle name="화폐기호0 3" xfId="3247" xr:uid="{00000000-0005-0000-0000-0000AF0C0000}"/>
    <cellStyle name="화폐기호0 4" xfId="3248" xr:uid="{00000000-0005-0000-0000-0000B0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0</xdr:col>
      <xdr:colOff>0</xdr:colOff>
      <xdr:row>23</xdr:row>
      <xdr:rowOff>0</xdr:rowOff>
    </xdr:to>
    <xdr:pic>
      <xdr:nvPicPr>
        <xdr:cNvPr id="35562" name="Picture 1">
          <a:extLst>
            <a:ext uri="{FF2B5EF4-FFF2-40B4-BE49-F238E27FC236}">
              <a16:creationId xmlns:a16="http://schemas.microsoft.com/office/drawing/2014/main" id="{00000000-0008-0000-0000-0000EA8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0674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315045</xdr:colOff>
      <xdr:row>17</xdr:row>
      <xdr:rowOff>171450</xdr:rowOff>
    </xdr:from>
    <xdr:to>
      <xdr:col>4</xdr:col>
      <xdr:colOff>219076</xdr:colOff>
      <xdr:row>20</xdr:row>
      <xdr:rowOff>76200</xdr:rowOff>
    </xdr:to>
    <xdr:pic>
      <xdr:nvPicPr>
        <xdr:cNvPr id="3" name="Picture 4" descr="UNI00000dd0372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01020" y="4781550"/>
          <a:ext cx="999406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219075</xdr:colOff>
      <xdr:row>30</xdr:row>
      <xdr:rowOff>19050</xdr:rowOff>
    </xdr:from>
    <xdr:to>
      <xdr:col>25</xdr:col>
      <xdr:colOff>179956</xdr:colOff>
      <xdr:row>36</xdr:row>
      <xdr:rowOff>9293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72925" y="6305550"/>
          <a:ext cx="6818881" cy="1247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N36"/>
  <sheetViews>
    <sheetView showGridLines="0" view="pageBreakPreview" zoomScaleNormal="100" zoomScaleSheetLayoutView="100" workbookViewId="0">
      <selection activeCell="B28" sqref="B28"/>
    </sheetView>
  </sheetViews>
  <sheetFormatPr defaultColWidth="10" defaultRowHeight="18" customHeight="1"/>
  <cols>
    <col min="1" max="1" width="6.5" style="11" customWidth="1"/>
    <col min="2" max="2" width="14.375" style="11" customWidth="1"/>
    <col min="3" max="3" width="6.5" style="11" customWidth="1"/>
    <col min="4" max="4" width="14.375" style="11" customWidth="1"/>
    <col min="5" max="5" width="6.5" style="11" customWidth="1"/>
    <col min="6" max="6" width="14.375" style="11" customWidth="1"/>
    <col min="7" max="7" width="6.5" style="11" customWidth="1"/>
    <col min="8" max="8" width="14.375" style="11" customWidth="1"/>
    <col min="9" max="9" width="4.25" style="11" customWidth="1"/>
    <col min="10" max="12" width="6.5" style="11" customWidth="1"/>
    <col min="13" max="13" width="7.625" style="11" customWidth="1"/>
    <col min="14" max="14" width="14.375" style="11" customWidth="1"/>
    <col min="15" max="16384" width="10" style="11"/>
  </cols>
  <sheetData>
    <row r="1" spans="1:14" s="8" customFormat="1" ht="20.100000000000001" customHeight="1">
      <c r="A1" s="347"/>
      <c r="B1" s="128"/>
      <c r="C1" s="353"/>
      <c r="D1" s="128"/>
      <c r="E1" s="353"/>
      <c r="F1" s="128"/>
      <c r="G1" s="353"/>
      <c r="H1" s="129"/>
      <c r="I1" s="355"/>
      <c r="J1" s="355"/>
      <c r="K1" s="355"/>
      <c r="L1" s="355"/>
      <c r="M1" s="355"/>
      <c r="N1" s="356"/>
    </row>
    <row r="2" spans="1:14" s="8" customFormat="1" ht="50.1" customHeight="1">
      <c r="A2" s="348"/>
      <c r="B2" s="130"/>
      <c r="C2" s="354"/>
      <c r="D2" s="130"/>
      <c r="E2" s="354"/>
      <c r="F2" s="130"/>
      <c r="G2" s="354"/>
      <c r="H2" s="131"/>
      <c r="I2" s="357"/>
      <c r="J2" s="357"/>
      <c r="K2" s="357"/>
      <c r="L2" s="357"/>
      <c r="M2" s="357"/>
      <c r="N2" s="358"/>
    </row>
    <row r="3" spans="1:14" ht="24.95" customHeight="1">
      <c r="A3" s="12"/>
      <c r="B3" s="132">
        <v>2026</v>
      </c>
      <c r="C3" s="132" t="s">
        <v>27</v>
      </c>
      <c r="D3" s="9"/>
      <c r="E3" s="9"/>
      <c r="F3" s="9"/>
      <c r="G3" s="9"/>
      <c r="H3" s="9"/>
      <c r="I3" s="9"/>
      <c r="J3" s="9"/>
      <c r="K3" s="9"/>
      <c r="L3" s="9"/>
      <c r="M3" s="360"/>
      <c r="N3" s="10"/>
    </row>
    <row r="4" spans="1:14" ht="12">
      <c r="A4" s="12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360"/>
      <c r="N4" s="10"/>
    </row>
    <row r="5" spans="1:14" ht="24.95" customHeight="1">
      <c r="A5" s="344" t="s">
        <v>379</v>
      </c>
      <c r="B5" s="345"/>
      <c r="C5" s="345"/>
      <c r="D5" s="345"/>
      <c r="E5" s="345"/>
      <c r="F5" s="345"/>
      <c r="G5" s="345"/>
      <c r="H5" s="345"/>
      <c r="I5" s="345"/>
      <c r="J5" s="345"/>
      <c r="K5" s="345"/>
      <c r="L5" s="345"/>
      <c r="M5" s="345"/>
      <c r="N5" s="346"/>
    </row>
    <row r="6" spans="1:14" ht="22.5" customHeight="1">
      <c r="A6" s="349" t="s">
        <v>328</v>
      </c>
      <c r="B6" s="350"/>
      <c r="C6" s="350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1"/>
    </row>
    <row r="7" spans="1:14" ht="11.1" customHeight="1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5"/>
    </row>
    <row r="8" spans="1:14" ht="21" customHeight="1">
      <c r="A8" s="13"/>
      <c r="B8" s="16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</row>
    <row r="9" spans="1:14" ht="21" customHeight="1">
      <c r="A9" s="13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4"/>
      <c r="N9" s="15"/>
    </row>
    <row r="10" spans="1:14" ht="21" customHeight="1">
      <c r="A10" s="13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4"/>
      <c r="N10" s="15"/>
    </row>
    <row r="11" spans="1:14" ht="21" customHeight="1">
      <c r="A11" s="13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4"/>
      <c r="N11" s="15"/>
    </row>
    <row r="12" spans="1:14" ht="21" customHeight="1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5"/>
    </row>
    <row r="13" spans="1:14" ht="21" customHeight="1">
      <c r="A13" s="13"/>
      <c r="B13" s="14"/>
      <c r="D13" s="359" t="s">
        <v>23</v>
      </c>
      <c r="E13" s="359"/>
      <c r="F13" s="18" t="str">
        <f t="shared" ref="F13:F15" si="0">"일금  "  &amp;  NUMBERSTRING(J13,1)&amp;  "원정"</f>
        <v>일금  일천사백삼십일만일천원정</v>
      </c>
      <c r="G13" s="18"/>
      <c r="H13" s="18"/>
      <c r="I13" s="18"/>
      <c r="J13" s="343">
        <f>SUM(J14:J20)</f>
        <v>14311000</v>
      </c>
      <c r="K13" s="343"/>
      <c r="L13" s="343"/>
      <c r="M13" s="343"/>
      <c r="N13" s="19"/>
    </row>
    <row r="14" spans="1:14" ht="21" customHeight="1">
      <c r="A14" s="13"/>
      <c r="B14" s="14"/>
      <c r="D14" s="352" t="s">
        <v>24</v>
      </c>
      <c r="E14" s="352"/>
      <c r="F14" s="18" t="str">
        <f t="shared" si="0"/>
        <v>일금  일천사백삼십일만일천원정</v>
      </c>
      <c r="G14" s="20"/>
      <c r="H14" s="20"/>
      <c r="I14" s="20"/>
      <c r="J14" s="343">
        <f>기계총괄!G32</f>
        <v>14311000</v>
      </c>
      <c r="K14" s="343"/>
      <c r="L14" s="343"/>
      <c r="M14" s="343"/>
      <c r="N14" s="19"/>
    </row>
    <row r="15" spans="1:14" ht="21" customHeight="1">
      <c r="A15" s="13"/>
      <c r="B15" s="14"/>
      <c r="D15" s="352" t="s">
        <v>25</v>
      </c>
      <c r="E15" s="352"/>
      <c r="F15" s="18" t="str">
        <f t="shared" si="0"/>
        <v>일금  영원정</v>
      </c>
      <c r="G15" s="20"/>
      <c r="H15" s="20"/>
      <c r="I15" s="20"/>
      <c r="J15" s="343">
        <v>0</v>
      </c>
      <c r="K15" s="343"/>
      <c r="L15" s="343"/>
      <c r="M15" s="343"/>
      <c r="N15" s="19"/>
    </row>
    <row r="16" spans="1:14" ht="21" customHeight="1">
      <c r="A16" s="13"/>
      <c r="B16" s="14"/>
      <c r="D16" s="154"/>
      <c r="E16" s="154"/>
      <c r="F16" s="18"/>
      <c r="G16" s="20"/>
      <c r="H16" s="20"/>
      <c r="I16" s="20"/>
      <c r="J16" s="153"/>
      <c r="K16" s="153"/>
      <c r="L16" s="153"/>
      <c r="M16" s="153"/>
      <c r="N16" s="19"/>
    </row>
    <row r="17" spans="1:14" ht="21" customHeight="1">
      <c r="A17" s="13"/>
      <c r="B17" s="14"/>
      <c r="D17" s="352"/>
      <c r="E17" s="352"/>
      <c r="F17" s="18"/>
      <c r="G17" s="20"/>
      <c r="H17" s="20"/>
      <c r="I17" s="20"/>
      <c r="J17" s="343"/>
      <c r="K17" s="343"/>
      <c r="L17" s="343"/>
      <c r="M17" s="343"/>
      <c r="N17" s="19"/>
    </row>
    <row r="18" spans="1:14" ht="21" customHeight="1">
      <c r="A18" s="13"/>
      <c r="B18" s="14"/>
      <c r="D18" s="342" t="s">
        <v>298</v>
      </c>
      <c r="E18" s="342"/>
      <c r="F18" s="342"/>
      <c r="G18" s="342"/>
      <c r="H18" s="342"/>
      <c r="I18" s="342"/>
      <c r="J18" s="342"/>
      <c r="K18" s="342"/>
      <c r="L18" s="342"/>
      <c r="M18" s="170"/>
      <c r="N18" s="19"/>
    </row>
    <row r="19" spans="1:14" ht="21" customHeight="1">
      <c r="A19" s="13"/>
      <c r="B19" s="14"/>
      <c r="D19" s="342"/>
      <c r="E19" s="342"/>
      <c r="F19" s="342"/>
      <c r="G19" s="342"/>
      <c r="H19" s="342"/>
      <c r="I19" s="342"/>
      <c r="J19" s="342"/>
      <c r="K19" s="342"/>
      <c r="L19" s="342"/>
      <c r="M19" s="170"/>
      <c r="N19" s="19"/>
    </row>
    <row r="20" spans="1:14" ht="15.75" customHeight="1">
      <c r="A20" s="13"/>
      <c r="B20" s="14"/>
      <c r="D20" s="341" t="s">
        <v>26</v>
      </c>
      <c r="E20" s="341"/>
      <c r="F20" s="341"/>
      <c r="G20" s="341"/>
      <c r="H20" s="341"/>
      <c r="I20" s="341"/>
      <c r="J20" s="341"/>
      <c r="K20" s="341"/>
      <c r="L20" s="341"/>
      <c r="M20" s="171"/>
      <c r="N20" s="19"/>
    </row>
    <row r="21" spans="1:14" ht="15.75" customHeight="1">
      <c r="A21" s="13"/>
      <c r="B21" s="14"/>
      <c r="D21" s="341"/>
      <c r="E21" s="341"/>
      <c r="F21" s="341"/>
      <c r="G21" s="341"/>
      <c r="H21" s="341"/>
      <c r="I21" s="341"/>
      <c r="J21" s="341"/>
      <c r="K21" s="341"/>
      <c r="L21" s="341"/>
      <c r="M21" s="171"/>
      <c r="N21" s="19"/>
    </row>
    <row r="22" spans="1:14" ht="15.75" customHeight="1">
      <c r="A22" s="13"/>
      <c r="B22" s="14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9"/>
    </row>
    <row r="23" spans="1:14" ht="15" customHeight="1" thickBot="1">
      <c r="A23" s="21"/>
      <c r="B23" s="22"/>
      <c r="C23" s="2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23"/>
    </row>
    <row r="27" spans="1:14" ht="18" customHeight="1">
      <c r="H27" s="24"/>
    </row>
    <row r="28" spans="1:14" ht="18" customHeight="1">
      <c r="F28" s="24"/>
    </row>
    <row r="29" spans="1:14" ht="18" customHeight="1">
      <c r="F29" s="24"/>
    </row>
    <row r="30" spans="1:14" ht="18" customHeight="1">
      <c r="F30" s="24"/>
    </row>
    <row r="32" spans="1:14" ht="18" customHeight="1">
      <c r="F32" s="24"/>
    </row>
    <row r="35" spans="6:6" ht="18" customHeight="1">
      <c r="F35" s="24"/>
    </row>
    <row r="36" spans="6:6" ht="18" customHeight="1">
      <c r="F36" s="24"/>
    </row>
  </sheetData>
  <mergeCells count="18">
    <mergeCell ref="A1:A2"/>
    <mergeCell ref="A6:N6"/>
    <mergeCell ref="D15:E15"/>
    <mergeCell ref="E1:E2"/>
    <mergeCell ref="D17:E17"/>
    <mergeCell ref="I1:N2"/>
    <mergeCell ref="D13:E13"/>
    <mergeCell ref="C1:C2"/>
    <mergeCell ref="J14:M14"/>
    <mergeCell ref="D14:E14"/>
    <mergeCell ref="J13:M13"/>
    <mergeCell ref="G1:G2"/>
    <mergeCell ref="M3:M4"/>
    <mergeCell ref="D20:L21"/>
    <mergeCell ref="D18:L19"/>
    <mergeCell ref="J15:M15"/>
    <mergeCell ref="J17:M17"/>
    <mergeCell ref="A5:N5"/>
  </mergeCells>
  <phoneticPr fontId="8" type="noConversion"/>
  <printOptions horizontalCentered="1" verticalCentered="1"/>
  <pageMargins left="0.70866141732283472" right="0.55118110236220474" top="0.86614173228346458" bottom="0.70866141732283472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7"/>
  <sheetViews>
    <sheetView showGridLines="0" view="pageBreakPreview" zoomScaleNormal="100" zoomScaleSheetLayoutView="100" workbookViewId="0">
      <selection activeCell="H11" sqref="H11"/>
    </sheetView>
  </sheetViews>
  <sheetFormatPr defaultRowHeight="20.100000000000001" customHeight="1"/>
  <cols>
    <col min="1" max="1" width="4.375" customWidth="1"/>
    <col min="2" max="2" width="4" customWidth="1"/>
    <col min="3" max="3" width="24.625" customWidth="1"/>
    <col min="4" max="4" width="65.625" customWidth="1"/>
    <col min="5" max="5" width="16.125" customWidth="1"/>
  </cols>
  <sheetData>
    <row r="1" spans="1:5" ht="8.1" customHeight="1"/>
    <row r="2" spans="1:5" ht="21.75" customHeight="1">
      <c r="A2" s="361" t="s">
        <v>22</v>
      </c>
      <c r="B2" s="361"/>
      <c r="C2" s="361"/>
      <c r="D2" s="361"/>
      <c r="E2" s="361"/>
    </row>
    <row r="3" spans="1:5" ht="20.100000000000001" customHeight="1">
      <c r="B3" s="6" t="s">
        <v>17</v>
      </c>
    </row>
    <row r="4" spans="1:5" ht="15" customHeight="1">
      <c r="B4" s="139" t="s">
        <v>380</v>
      </c>
    </row>
    <row r="5" spans="1:5" ht="15" customHeight="1">
      <c r="B5" s="133" t="s">
        <v>327</v>
      </c>
    </row>
    <row r="6" spans="1:5" ht="15" customHeight="1">
      <c r="B6" s="133" t="s">
        <v>297</v>
      </c>
    </row>
    <row r="7" spans="1:5" ht="13.5" customHeight="1">
      <c r="B7" s="6" t="s">
        <v>18</v>
      </c>
    </row>
    <row r="8" spans="1:5" ht="8.1" customHeight="1" thickBot="1"/>
    <row r="9" spans="1:5" s="7" customFormat="1" ht="20.100000000000001" customHeight="1">
      <c r="C9" s="220" t="s">
        <v>19</v>
      </c>
      <c r="D9" s="221" t="s">
        <v>20</v>
      </c>
      <c r="E9" s="222" t="s">
        <v>0</v>
      </c>
    </row>
    <row r="10" spans="1:5" s="7" customFormat="1" ht="20.100000000000001" customHeight="1">
      <c r="C10" s="229" t="str">
        <f>공사명세서!A6</f>
        <v>1.앞골용수지선 분수문 교체</v>
      </c>
      <c r="D10" s="223" t="str">
        <f>공사명세서!A24</f>
        <v>-랙크형 일체식 문비 설치(b0.88*h0.14*H0.5)</v>
      </c>
      <c r="E10" s="224"/>
    </row>
    <row r="11" spans="1:5" s="7" customFormat="1" ht="20.100000000000001" customHeight="1">
      <c r="C11" s="229" t="str">
        <f>공사명세서!A7</f>
        <v>2.낙산3-8용수지선 개폐기 설치</v>
      </c>
      <c r="D11" s="244" t="s">
        <v>391</v>
      </c>
      <c r="E11" s="224"/>
    </row>
    <row r="12" spans="1:5" s="7" customFormat="1" ht="20.100000000000001" customHeight="1">
      <c r="C12" s="229" t="str">
        <f>공사명세서!A8</f>
        <v>3.해평2양수장 흡입구  스크린 설치</v>
      </c>
      <c r="D12" s="223" t="str">
        <f>공사명세서!A68</f>
        <v>-랙크형 일체식 문비 설치(b0.88*h0.54*H1.3)</v>
      </c>
      <c r="E12" s="224"/>
    </row>
    <row r="13" spans="1:5" s="7" customFormat="1" ht="20.100000000000001" customHeight="1">
      <c r="C13" s="229" t="str">
        <f>공사명세서!A9</f>
        <v>4. 오상1용수지선 외 4개소 물막이 설치</v>
      </c>
      <c r="D13" s="244" t="str">
        <f>공사명세서!A68</f>
        <v>-랙크형 일체식 문비 설치(b0.88*h0.54*H1.3)</v>
      </c>
      <c r="E13" s="224"/>
    </row>
    <row r="14" spans="1:5" s="7" customFormat="1" ht="20.100000000000001" customHeight="1">
      <c r="C14" s="229" t="str">
        <f>공사명세서!A10</f>
        <v>5.해평3용수간선 제수문 교체</v>
      </c>
      <c r="D14" s="244" t="str">
        <f>공사명세서!A90</f>
        <v>-삽자루형 문비 설치(b0.3*h0.35*H0.6)</v>
      </c>
      <c r="E14" s="224"/>
    </row>
    <row r="15" spans="1:5" s="7" customFormat="1" ht="20.100000000000001" customHeight="1">
      <c r="C15" s="229" t="str">
        <f>공사명세서!A11</f>
        <v>6. 해평2-16용수지선 분수문 설치</v>
      </c>
      <c r="D15" s="244" t="str">
        <f>공사명세서!A107</f>
        <v>-랙크형 일체식 문비 설치(b0.31*h0.29*H0.8)</v>
      </c>
      <c r="E15" s="224"/>
    </row>
    <row r="16" spans="1:5" s="7" customFormat="1" ht="20.100000000000001" customHeight="1">
      <c r="C16" s="229" t="str">
        <f>공사명세서!A12</f>
        <v>7.낙산1용수간선 분수문 4개소 교체</v>
      </c>
      <c r="D16" s="244" t="str">
        <f>공사명세서!A107</f>
        <v>-랙크형 일체식 문비 설치(b0.31*h0.29*H0.8)</v>
      </c>
      <c r="E16" s="224"/>
    </row>
    <row r="17" spans="2:5" s="7" customFormat="1" ht="20.100000000000001" customHeight="1">
      <c r="C17" s="229" t="str">
        <f>공사명세서!A13</f>
        <v>8.낙산3-8용수지선 개폐기 설치</v>
      </c>
      <c r="D17" s="244" t="s">
        <v>392</v>
      </c>
      <c r="E17" s="224"/>
    </row>
    <row r="18" spans="2:5" s="7" customFormat="1" ht="20.100000000000001" customHeight="1">
      <c r="C18" s="229" t="str">
        <f>공사명세서!A14</f>
        <v>9.광덕양수장 다단펌프 보수공사</v>
      </c>
      <c r="D18" s="244" t="s">
        <v>393</v>
      </c>
      <c r="E18" s="224"/>
    </row>
    <row r="19" spans="2:5" s="7" customFormat="1" ht="20.100000000000001" customHeight="1">
      <c r="C19" s="229"/>
      <c r="D19" s="225"/>
      <c r="E19" s="224"/>
    </row>
    <row r="20" spans="2:5" s="7" customFormat="1" ht="20.100000000000001" customHeight="1">
      <c r="C20" s="229"/>
      <c r="D20" s="238"/>
      <c r="E20" s="224"/>
    </row>
    <row r="21" spans="2:5" s="7" customFormat="1" ht="20.100000000000001" customHeight="1">
      <c r="C21" s="229"/>
      <c r="D21" s="241"/>
      <c r="E21" s="224"/>
    </row>
    <row r="22" spans="2:5" s="7" customFormat="1" ht="20.100000000000001" customHeight="1">
      <c r="C22" s="239"/>
      <c r="D22" s="238"/>
      <c r="E22" s="240"/>
    </row>
    <row r="23" spans="2:5" s="7" customFormat="1" ht="20.100000000000001" customHeight="1" thickBot="1">
      <c r="C23" s="230"/>
      <c r="D23" s="226"/>
      <c r="E23" s="227"/>
    </row>
    <row r="24" spans="2:5" ht="8.1" customHeight="1"/>
    <row r="25" spans="2:5" ht="15" customHeight="1">
      <c r="B25" s="6" t="s">
        <v>21</v>
      </c>
    </row>
    <row r="26" spans="2:5" ht="20.100000000000001" customHeight="1">
      <c r="C26" s="70" t="s">
        <v>314</v>
      </c>
    </row>
    <row r="27" spans="2:5" ht="20.100000000000001" customHeight="1">
      <c r="C27" s="70" t="s">
        <v>315</v>
      </c>
    </row>
  </sheetData>
  <mergeCells count="1">
    <mergeCell ref="A2:E2"/>
  </mergeCells>
  <phoneticPr fontId="8" type="noConversion"/>
  <pageMargins left="0.74803149606299213" right="0.74803149606299213" top="0.7" bottom="0.69" header="0.51181102362204722" footer="0.51181102362204722"/>
  <pageSetup paperSize="9" scale="9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3"/>
  <sheetViews>
    <sheetView showGridLines="0" tabSelected="1" view="pageBreakPreview" zoomScaleNormal="100" zoomScaleSheetLayoutView="100" workbookViewId="0">
      <selection activeCell="G36" sqref="G36:G37"/>
    </sheetView>
  </sheetViews>
  <sheetFormatPr defaultColWidth="9.875" defaultRowHeight="13.5"/>
  <cols>
    <col min="1" max="1" width="2.25" style="27" customWidth="1"/>
    <col min="2" max="2" width="4" style="27" customWidth="1"/>
    <col min="3" max="3" width="4.25" style="27" customWidth="1"/>
    <col min="4" max="4" width="14.25" style="27" customWidth="1"/>
    <col min="5" max="5" width="7.25" style="27" customWidth="1"/>
    <col min="6" max="6" width="4.75" style="27" customWidth="1"/>
    <col min="7" max="7" width="27.25" style="27" customWidth="1"/>
    <col min="8" max="11" width="18.625" style="27" customWidth="1"/>
    <col min="12" max="12" width="9.875" style="27"/>
    <col min="13" max="13" width="12.75" style="27" bestFit="1" customWidth="1"/>
    <col min="14" max="16384" width="9.875" style="27"/>
  </cols>
  <sheetData>
    <row r="1" spans="1:15" ht="14.25" thickBot="1"/>
    <row r="2" spans="1:15" ht="15">
      <c r="B2" s="140" t="s">
        <v>381</v>
      </c>
      <c r="C2" s="28"/>
      <c r="D2" s="28"/>
      <c r="E2" s="28"/>
      <c r="F2" s="28"/>
      <c r="G2" s="28"/>
      <c r="H2" s="28"/>
      <c r="I2" s="28"/>
      <c r="J2" s="28"/>
      <c r="K2" s="29"/>
    </row>
    <row r="3" spans="1:15" ht="34.5" customHeight="1">
      <c r="B3" s="368" t="s">
        <v>35</v>
      </c>
      <c r="C3" s="369"/>
      <c r="D3" s="369"/>
      <c r="E3" s="369"/>
      <c r="F3" s="369"/>
      <c r="G3" s="369"/>
      <c r="H3" s="369"/>
      <c r="I3" s="369"/>
      <c r="J3" s="369"/>
      <c r="K3" s="370"/>
    </row>
    <row r="4" spans="1:15">
      <c r="B4" s="30"/>
      <c r="C4" s="31" t="s">
        <v>36</v>
      </c>
      <c r="D4" s="31">
        <f>G32</f>
        <v>14311000</v>
      </c>
      <c r="E4" s="32" t="s">
        <v>37</v>
      </c>
      <c r="F4" s="33"/>
      <c r="G4" s="34"/>
      <c r="H4" s="35"/>
      <c r="I4" s="35"/>
      <c r="J4" s="35"/>
      <c r="K4" s="36"/>
    </row>
    <row r="5" spans="1:15" ht="15.95" customHeight="1">
      <c r="B5" s="371" t="s">
        <v>38</v>
      </c>
      <c r="C5" s="372"/>
      <c r="D5" s="372"/>
      <c r="E5" s="372"/>
      <c r="F5" s="373"/>
      <c r="G5" s="377" t="s">
        <v>39</v>
      </c>
      <c r="H5" s="379" t="s">
        <v>40</v>
      </c>
      <c r="I5" s="380"/>
      <c r="J5" s="383" t="s">
        <v>3</v>
      </c>
      <c r="K5" s="384"/>
    </row>
    <row r="6" spans="1:15" ht="15.95" customHeight="1">
      <c r="B6" s="374"/>
      <c r="C6" s="375"/>
      <c r="D6" s="375"/>
      <c r="E6" s="375"/>
      <c r="F6" s="376"/>
      <c r="G6" s="378"/>
      <c r="H6" s="381"/>
      <c r="I6" s="382"/>
      <c r="J6" s="385"/>
      <c r="K6" s="386"/>
    </row>
    <row r="7" spans="1:15" s="41" customFormat="1" ht="15.95" customHeight="1">
      <c r="A7" s="39"/>
      <c r="B7" s="362" t="s">
        <v>41</v>
      </c>
      <c r="C7" s="363"/>
      <c r="D7" s="363"/>
      <c r="E7" s="363"/>
      <c r="F7" s="364"/>
      <c r="G7" s="40"/>
      <c r="H7" s="365"/>
      <c r="I7" s="366"/>
      <c r="J7" s="365">
        <f>SUM(G7:I7)</f>
        <v>0</v>
      </c>
      <c r="K7" s="367"/>
      <c r="M7" s="108"/>
    </row>
    <row r="8" spans="1:15" ht="15.95" customHeight="1">
      <c r="B8" s="42"/>
      <c r="C8" s="43" t="s">
        <v>42</v>
      </c>
      <c r="D8" s="38" t="s">
        <v>43</v>
      </c>
      <c r="E8" s="33"/>
      <c r="F8" s="44"/>
      <c r="G8" s="178">
        <f>공사명세서!J20</f>
        <v>5864320</v>
      </c>
      <c r="H8" s="387"/>
      <c r="I8" s="387"/>
      <c r="J8" s="365"/>
      <c r="K8" s="367"/>
      <c r="O8" s="41"/>
    </row>
    <row r="9" spans="1:15" ht="15.95" customHeight="1">
      <c r="B9" s="45"/>
      <c r="C9" s="43" t="s">
        <v>44</v>
      </c>
      <c r="D9" s="46" t="s">
        <v>45</v>
      </c>
      <c r="E9" s="47"/>
      <c r="F9" s="48"/>
      <c r="G9" s="179"/>
      <c r="H9" s="365"/>
      <c r="I9" s="366"/>
      <c r="J9" s="365"/>
      <c r="K9" s="367"/>
    </row>
    <row r="10" spans="1:15" ht="15.95" customHeight="1">
      <c r="B10" s="50"/>
      <c r="C10" s="43" t="s">
        <v>46</v>
      </c>
      <c r="D10" s="46" t="s">
        <v>47</v>
      </c>
      <c r="E10" s="47"/>
      <c r="F10" s="51"/>
      <c r="G10" s="179">
        <f>SUM(G8:G9)</f>
        <v>5864320</v>
      </c>
      <c r="H10" s="365"/>
      <c r="I10" s="366"/>
      <c r="J10" s="365"/>
      <c r="K10" s="367"/>
    </row>
    <row r="11" spans="1:15" ht="15.95" customHeight="1">
      <c r="B11" s="45" t="s">
        <v>48</v>
      </c>
      <c r="C11" s="52" t="s">
        <v>49</v>
      </c>
      <c r="D11" s="46" t="s">
        <v>50</v>
      </c>
      <c r="E11" s="47"/>
      <c r="F11" s="51"/>
      <c r="G11" s="178">
        <f>공사명세서!H20</f>
        <v>3578812</v>
      </c>
      <c r="H11" s="365"/>
      <c r="I11" s="366"/>
      <c r="J11" s="365"/>
      <c r="K11" s="367"/>
    </row>
    <row r="12" spans="1:15" ht="15.95" customHeight="1">
      <c r="B12" s="50"/>
      <c r="C12" s="43" t="s">
        <v>51</v>
      </c>
      <c r="D12" s="46" t="s">
        <v>52</v>
      </c>
      <c r="E12" s="173">
        <v>0.16500000000000001</v>
      </c>
      <c r="F12" s="53" t="s">
        <v>53</v>
      </c>
      <c r="G12" s="179">
        <f>TRUNC($E$12*G11)</f>
        <v>590503</v>
      </c>
      <c r="H12" s="365" t="s">
        <v>299</v>
      </c>
      <c r="I12" s="366"/>
      <c r="J12" s="365" t="s">
        <v>81</v>
      </c>
      <c r="K12" s="367"/>
    </row>
    <row r="13" spans="1:15" ht="15.95" customHeight="1">
      <c r="B13" s="45"/>
      <c r="C13" s="43" t="s">
        <v>46</v>
      </c>
      <c r="D13" s="46" t="s">
        <v>47</v>
      </c>
      <c r="E13" s="174"/>
      <c r="F13" s="51"/>
      <c r="G13" s="179">
        <f>SUM(G11:G12)</f>
        <v>4169315</v>
      </c>
      <c r="H13" s="365"/>
      <c r="I13" s="366"/>
      <c r="J13" s="365"/>
      <c r="K13" s="367"/>
    </row>
    <row r="14" spans="1:15" ht="15.95" customHeight="1">
      <c r="B14" s="45" t="s">
        <v>54</v>
      </c>
      <c r="C14" s="54"/>
      <c r="D14" s="46" t="s">
        <v>55</v>
      </c>
      <c r="E14" s="174"/>
      <c r="F14" s="51"/>
      <c r="G14" s="178">
        <f>공사명세서!L20</f>
        <v>557698</v>
      </c>
      <c r="H14" s="365"/>
      <c r="I14" s="366"/>
      <c r="J14" s="365"/>
      <c r="K14" s="367"/>
    </row>
    <row r="15" spans="1:15" ht="15.95" customHeight="1">
      <c r="B15" s="45"/>
      <c r="C15" s="55"/>
      <c r="D15" s="46" t="s">
        <v>56</v>
      </c>
      <c r="E15" s="173">
        <v>3.56E-2</v>
      </c>
      <c r="F15" s="53" t="s">
        <v>53</v>
      </c>
      <c r="G15" s="49">
        <f>TRUNC($E$15*G13)</f>
        <v>148427</v>
      </c>
      <c r="H15" s="365" t="s">
        <v>300</v>
      </c>
      <c r="I15" s="366" t="s">
        <v>29</v>
      </c>
      <c r="J15" s="365"/>
      <c r="K15" s="367"/>
    </row>
    <row r="16" spans="1:15" ht="15.95" customHeight="1">
      <c r="B16" s="45"/>
      <c r="C16" s="43" t="s">
        <v>57</v>
      </c>
      <c r="D16" s="46" t="s">
        <v>58</v>
      </c>
      <c r="E16" s="173">
        <v>1.01E-2</v>
      </c>
      <c r="F16" s="53" t="s">
        <v>53</v>
      </c>
      <c r="G16" s="49">
        <f>TRUNC($E$16*G13)</f>
        <v>42110</v>
      </c>
      <c r="H16" s="365" t="s">
        <v>242</v>
      </c>
      <c r="I16" s="366" t="s">
        <v>30</v>
      </c>
      <c r="J16" s="365" t="s">
        <v>102</v>
      </c>
      <c r="K16" s="367"/>
    </row>
    <row r="17" spans="2:11" ht="15.95" customHeight="1">
      <c r="B17" s="45" t="s">
        <v>59</v>
      </c>
      <c r="C17" s="43"/>
      <c r="D17" s="46" t="s">
        <v>60</v>
      </c>
      <c r="E17" s="173">
        <v>0</v>
      </c>
      <c r="F17" s="53" t="s">
        <v>53</v>
      </c>
      <c r="G17" s="49">
        <f>TRUNC($E$17*G11)</f>
        <v>0</v>
      </c>
      <c r="H17" s="365"/>
      <c r="I17" s="366"/>
      <c r="J17" s="365" t="s">
        <v>34</v>
      </c>
      <c r="K17" s="367"/>
    </row>
    <row r="18" spans="2:11" ht="15.95" customHeight="1">
      <c r="B18" s="45"/>
      <c r="C18" s="43"/>
      <c r="D18" s="46" t="s">
        <v>61</v>
      </c>
      <c r="E18" s="173">
        <v>0</v>
      </c>
      <c r="F18" s="53" t="s">
        <v>53</v>
      </c>
      <c r="G18" s="49">
        <f>TRUNC($E$18*G11)</f>
        <v>0</v>
      </c>
      <c r="H18" s="365"/>
      <c r="I18" s="366"/>
      <c r="J18" s="365" t="s">
        <v>34</v>
      </c>
      <c r="K18" s="367"/>
    </row>
    <row r="19" spans="2:11" ht="15.95" customHeight="1">
      <c r="B19" s="45"/>
      <c r="C19" s="43"/>
      <c r="D19" s="56" t="s">
        <v>62</v>
      </c>
      <c r="E19" s="173">
        <v>0</v>
      </c>
      <c r="F19" s="53" t="s">
        <v>53</v>
      </c>
      <c r="G19" s="49">
        <f>INT(G17*$E19)</f>
        <v>0</v>
      </c>
      <c r="H19" s="365"/>
      <c r="I19" s="366"/>
      <c r="J19" s="365" t="s">
        <v>63</v>
      </c>
      <c r="K19" s="367"/>
    </row>
    <row r="20" spans="2:11" ht="15.95" customHeight="1">
      <c r="B20" s="45"/>
      <c r="C20" s="55"/>
      <c r="D20" s="56" t="s">
        <v>264</v>
      </c>
      <c r="E20" s="173">
        <v>3.15E-2</v>
      </c>
      <c r="F20" s="53" t="s">
        <v>53</v>
      </c>
      <c r="G20" s="49">
        <f>TRUNC(($E$20*(G11+G10)))</f>
        <v>297458</v>
      </c>
      <c r="H20" s="365" t="s">
        <v>301</v>
      </c>
      <c r="I20" s="366"/>
      <c r="J20" s="365" t="s">
        <v>265</v>
      </c>
      <c r="K20" s="367"/>
    </row>
    <row r="21" spans="2:11" ht="15.95" customHeight="1">
      <c r="B21" s="45"/>
      <c r="C21" s="43" t="s">
        <v>46</v>
      </c>
      <c r="D21" s="46" t="s">
        <v>64</v>
      </c>
      <c r="E21" s="173">
        <v>0</v>
      </c>
      <c r="F21" s="53" t="s">
        <v>53</v>
      </c>
      <c r="G21" s="49">
        <f>TRUNC(($E$21*(G10+G11+G14)))</f>
        <v>0</v>
      </c>
      <c r="H21" s="365"/>
      <c r="I21" s="366"/>
      <c r="J21" s="365" t="s">
        <v>65</v>
      </c>
      <c r="K21" s="367"/>
    </row>
    <row r="22" spans="2:11" ht="15.95" customHeight="1">
      <c r="B22" s="45"/>
      <c r="C22" s="57"/>
      <c r="D22" s="46" t="s">
        <v>66</v>
      </c>
      <c r="E22" s="173">
        <v>0</v>
      </c>
      <c r="F22" s="53" t="s">
        <v>53</v>
      </c>
      <c r="G22" s="49">
        <f>TRUNC($E$22*G11)</f>
        <v>0</v>
      </c>
      <c r="H22" s="365"/>
      <c r="I22" s="366"/>
      <c r="J22" s="365" t="s">
        <v>82</v>
      </c>
      <c r="K22" s="367"/>
    </row>
    <row r="23" spans="2:11" ht="15.95" customHeight="1">
      <c r="B23" s="45"/>
      <c r="C23" s="55"/>
      <c r="D23" s="46" t="s">
        <v>67</v>
      </c>
      <c r="E23" s="173">
        <v>1.01E-2</v>
      </c>
      <c r="F23" s="53" t="s">
        <v>53</v>
      </c>
      <c r="G23" s="49">
        <f>TRUNC($E$23*(G10+G13))</f>
        <v>101339</v>
      </c>
      <c r="H23" s="365" t="s">
        <v>302</v>
      </c>
      <c r="I23" s="366"/>
      <c r="J23" s="365" t="s">
        <v>83</v>
      </c>
      <c r="K23" s="367"/>
    </row>
    <row r="24" spans="2:11" ht="15.95" customHeight="1">
      <c r="B24" s="58"/>
      <c r="C24" s="59"/>
      <c r="D24" s="37" t="s">
        <v>47</v>
      </c>
      <c r="E24" s="175"/>
      <c r="F24" s="60"/>
      <c r="G24" s="49">
        <f>SUM(G14:G23)</f>
        <v>1147032</v>
      </c>
      <c r="H24" s="365"/>
      <c r="I24" s="366"/>
      <c r="J24" s="365"/>
      <c r="K24" s="367"/>
    </row>
    <row r="25" spans="2:11" ht="15.95" customHeight="1">
      <c r="B25" s="61"/>
      <c r="C25" s="47"/>
      <c r="D25" s="62" t="s">
        <v>68</v>
      </c>
      <c r="E25" s="174"/>
      <c r="F25" s="51"/>
      <c r="G25" s="49">
        <f>G10+G13+G24</f>
        <v>11180667</v>
      </c>
      <c r="H25" s="365"/>
      <c r="I25" s="366"/>
      <c r="J25" s="365"/>
      <c r="K25" s="367"/>
    </row>
    <row r="26" spans="2:11" ht="15.95" customHeight="1">
      <c r="B26" s="61"/>
      <c r="C26" s="47"/>
      <c r="D26" s="63" t="s">
        <v>69</v>
      </c>
      <c r="E26" s="174">
        <v>0</v>
      </c>
      <c r="F26" s="53" t="s">
        <v>53</v>
      </c>
      <c r="G26" s="49">
        <f>TRUNC($E$26*(G10+G11+G24))</f>
        <v>0</v>
      </c>
      <c r="H26" s="365"/>
      <c r="I26" s="366"/>
      <c r="J26" s="365" t="s">
        <v>70</v>
      </c>
      <c r="K26" s="367"/>
    </row>
    <row r="27" spans="2:11" ht="15.95" customHeight="1">
      <c r="B27" s="30"/>
      <c r="C27" s="33"/>
      <c r="D27" s="43" t="s">
        <v>71</v>
      </c>
      <c r="E27" s="176">
        <v>0.08</v>
      </c>
      <c r="F27" s="64" t="s">
        <v>53</v>
      </c>
      <c r="G27" s="65">
        <f>TRUNC(G25*$E$27)</f>
        <v>894453</v>
      </c>
      <c r="H27" s="365" t="s">
        <v>243</v>
      </c>
      <c r="I27" s="366"/>
      <c r="J27" s="365" t="s">
        <v>84</v>
      </c>
      <c r="K27" s="367"/>
    </row>
    <row r="28" spans="2:11" ht="15.95" customHeight="1">
      <c r="B28" s="30"/>
      <c r="C28" s="33"/>
      <c r="D28" s="66" t="s">
        <v>72</v>
      </c>
      <c r="E28" s="173">
        <v>0.15</v>
      </c>
      <c r="F28" s="53" t="s">
        <v>53</v>
      </c>
      <c r="G28" s="49">
        <f>INT((G13+G24+G27)*E28)</f>
        <v>931620</v>
      </c>
      <c r="H28" s="365" t="s">
        <v>73</v>
      </c>
      <c r="I28" s="366"/>
      <c r="J28" s="365" t="s">
        <v>70</v>
      </c>
      <c r="K28" s="367"/>
    </row>
    <row r="29" spans="2:11" ht="15.95" customHeight="1">
      <c r="B29" s="61"/>
      <c r="C29" s="47"/>
      <c r="D29" s="67" t="s">
        <v>3</v>
      </c>
      <c r="E29" s="177"/>
      <c r="F29" s="59"/>
      <c r="G29" s="49">
        <f>ROUND((G25+G26+G27+((G13+G24+G27)*$E$28)-0),-4)</f>
        <v>13010000</v>
      </c>
      <c r="H29" s="365"/>
      <c r="I29" s="366"/>
      <c r="J29" s="365"/>
      <c r="K29" s="367"/>
    </row>
    <row r="30" spans="2:11" ht="15.95" customHeight="1">
      <c r="B30" s="61"/>
      <c r="C30" s="47"/>
      <c r="D30" s="67" t="s">
        <v>74</v>
      </c>
      <c r="E30" s="177">
        <v>0.1</v>
      </c>
      <c r="F30" s="68" t="s">
        <v>53</v>
      </c>
      <c r="G30" s="49">
        <f>ROUND($E$30*G29,-3)</f>
        <v>1301000</v>
      </c>
      <c r="H30" s="365"/>
      <c r="I30" s="366"/>
      <c r="J30" s="365"/>
      <c r="K30" s="367"/>
    </row>
    <row r="31" spans="2:11" ht="15.95" customHeight="1">
      <c r="B31" s="61"/>
      <c r="C31" s="69"/>
      <c r="D31" s="66" t="s">
        <v>75</v>
      </c>
      <c r="E31" s="47"/>
      <c r="F31" s="51"/>
      <c r="G31" s="49">
        <f>G29+G30</f>
        <v>14311000</v>
      </c>
      <c r="H31" s="365"/>
      <c r="I31" s="366"/>
      <c r="J31" s="365"/>
      <c r="K31" s="367"/>
    </row>
    <row r="32" spans="2:11" ht="15.95" customHeight="1" thickBot="1">
      <c r="B32" s="388" t="s">
        <v>76</v>
      </c>
      <c r="C32" s="389"/>
      <c r="D32" s="389"/>
      <c r="E32" s="389"/>
      <c r="F32" s="390"/>
      <c r="G32" s="180">
        <f>G31</f>
        <v>14311000</v>
      </c>
      <c r="H32" s="391"/>
      <c r="I32" s="392"/>
      <c r="J32" s="391"/>
      <c r="K32" s="393"/>
    </row>
    <row r="33" spans="7:7">
      <c r="G33" s="261"/>
    </row>
  </sheetData>
  <dataConsolidate/>
  <mergeCells count="59">
    <mergeCell ref="B32:F32"/>
    <mergeCell ref="H32:I32"/>
    <mergeCell ref="J32:K32"/>
    <mergeCell ref="H29:I29"/>
    <mergeCell ref="J29:K29"/>
    <mergeCell ref="H30:I30"/>
    <mergeCell ref="J30:K30"/>
    <mergeCell ref="H31:I31"/>
    <mergeCell ref="J31:K31"/>
    <mergeCell ref="H26:I26"/>
    <mergeCell ref="J26:K26"/>
    <mergeCell ref="H27:I27"/>
    <mergeCell ref="J27:K27"/>
    <mergeCell ref="H28:I28"/>
    <mergeCell ref="J28:K28"/>
    <mergeCell ref="H23:I23"/>
    <mergeCell ref="J23:K23"/>
    <mergeCell ref="H24:I24"/>
    <mergeCell ref="J24:K24"/>
    <mergeCell ref="H25:I25"/>
    <mergeCell ref="J25:K25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14:I14"/>
    <mergeCell ref="J14:K14"/>
    <mergeCell ref="H15:I15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8:I8"/>
    <mergeCell ref="J8:K8"/>
    <mergeCell ref="H9:I9"/>
    <mergeCell ref="J9:K9"/>
    <mergeCell ref="H10:I10"/>
    <mergeCell ref="J10:K10"/>
    <mergeCell ref="B7:F7"/>
    <mergeCell ref="H7:I7"/>
    <mergeCell ref="J7:K7"/>
    <mergeCell ref="B3:K3"/>
    <mergeCell ref="B5:F6"/>
    <mergeCell ref="G5:G6"/>
    <mergeCell ref="H5:I6"/>
    <mergeCell ref="J5:K6"/>
  </mergeCells>
  <phoneticPr fontId="88" type="noConversion"/>
  <printOptions horizontalCentered="1" verticalCentered="1"/>
  <pageMargins left="0.9055118110236221" right="0.31496062992125984" top="0.55118110236220474" bottom="0.27559055118110237" header="0.31496062992125984" footer="0.19685039370078741"/>
  <pageSetup paperSize="9" orientation="landscape" blackAndWhite="1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47"/>
  <sheetViews>
    <sheetView showGridLines="0" view="pageBreakPreview" zoomScaleNormal="100" zoomScaleSheetLayoutView="100" workbookViewId="0">
      <pane ySplit="5" topLeftCell="A6" activePane="bottomLeft" state="frozen"/>
      <selection pane="bottomLeft" activeCell="B142" sqref="B142"/>
    </sheetView>
  </sheetViews>
  <sheetFormatPr defaultRowHeight="20.100000000000001" customHeight="1"/>
  <cols>
    <col min="1" max="1" width="19.625" style="125" customWidth="1"/>
    <col min="2" max="2" width="13.625" style="5" customWidth="1"/>
    <col min="3" max="3" width="9.125" style="126" customWidth="1"/>
    <col min="4" max="4" width="6.75" style="127" customWidth="1"/>
    <col min="5" max="5" width="4.625" style="5" customWidth="1"/>
    <col min="6" max="6" width="12.125" style="5" customWidth="1"/>
    <col min="7" max="7" width="11.375" style="5" customWidth="1"/>
    <col min="8" max="8" width="11.875" style="5" customWidth="1"/>
    <col min="9" max="9" width="9.625" style="5" bestFit="1" customWidth="1"/>
    <col min="10" max="10" width="12.25" style="5" customWidth="1"/>
    <col min="11" max="12" width="10.125" style="5" customWidth="1"/>
    <col min="13" max="13" width="7.5" style="5" customWidth="1"/>
    <col min="14" max="14" width="9.625" style="5" bestFit="1" customWidth="1"/>
    <col min="15" max="18" width="14.625" style="5" customWidth="1"/>
    <col min="19" max="16384" width="9" style="5"/>
  </cols>
  <sheetData>
    <row r="1" spans="1:15" ht="20.100000000000001" customHeight="1">
      <c r="A1" s="141" t="s">
        <v>382</v>
      </c>
      <c r="B1" s="3"/>
      <c r="C1" s="109"/>
      <c r="D1" s="110"/>
      <c r="E1" s="3"/>
      <c r="F1" s="3"/>
      <c r="G1" s="3"/>
      <c r="H1" s="3"/>
      <c r="I1" s="136"/>
      <c r="J1" s="3"/>
      <c r="K1" s="3"/>
      <c r="L1" s="3"/>
      <c r="M1" s="111"/>
    </row>
    <row r="2" spans="1:15" ht="20.100000000000001" customHeight="1">
      <c r="A2" s="396" t="s">
        <v>28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8"/>
    </row>
    <row r="3" spans="1:15" ht="20.100000000000001" customHeight="1" thickBot="1">
      <c r="A3" s="112" t="s">
        <v>1</v>
      </c>
      <c r="B3" s="4">
        <f>F20</f>
        <v>10000830</v>
      </c>
      <c r="C3" s="113" t="s">
        <v>2</v>
      </c>
      <c r="D3" s="114"/>
      <c r="E3" s="4"/>
      <c r="F3" s="4"/>
      <c r="G3" s="4"/>
      <c r="H3" s="4"/>
      <c r="I3" s="4"/>
      <c r="J3" s="4"/>
      <c r="K3" s="4"/>
      <c r="L3" s="4"/>
      <c r="M3" s="115"/>
    </row>
    <row r="4" spans="1:15" ht="20.100000000000001" customHeight="1">
      <c r="A4" s="403" t="s">
        <v>4</v>
      </c>
      <c r="B4" s="394" t="s">
        <v>5</v>
      </c>
      <c r="C4" s="394" t="s">
        <v>6</v>
      </c>
      <c r="D4" s="394" t="s">
        <v>7</v>
      </c>
      <c r="E4" s="2" t="s">
        <v>8</v>
      </c>
      <c r="F4" s="116"/>
      <c r="G4" s="2" t="s">
        <v>9</v>
      </c>
      <c r="H4" s="116"/>
      <c r="I4" s="2" t="s">
        <v>10</v>
      </c>
      <c r="J4" s="116"/>
      <c r="K4" s="2" t="s">
        <v>11</v>
      </c>
      <c r="L4" s="116"/>
      <c r="M4" s="405" t="s">
        <v>12</v>
      </c>
    </row>
    <row r="5" spans="1:15" ht="20.100000000000001" customHeight="1" thickBot="1">
      <c r="A5" s="404"/>
      <c r="B5" s="395"/>
      <c r="C5" s="395"/>
      <c r="D5" s="395"/>
      <c r="E5" s="1" t="s">
        <v>13</v>
      </c>
      <c r="F5" s="1" t="s">
        <v>14</v>
      </c>
      <c r="G5" s="1" t="s">
        <v>15</v>
      </c>
      <c r="H5" s="1" t="s">
        <v>16</v>
      </c>
      <c r="I5" s="1" t="s">
        <v>15</v>
      </c>
      <c r="J5" s="1" t="s">
        <v>16</v>
      </c>
      <c r="K5" s="1" t="s">
        <v>15</v>
      </c>
      <c r="L5" s="1" t="s">
        <v>14</v>
      </c>
      <c r="M5" s="406"/>
      <c r="O5" s="243"/>
    </row>
    <row r="6" spans="1:15" ht="22.5" customHeight="1">
      <c r="A6" s="401" t="str">
        <f>A23</f>
        <v>1.앞골용수지선 분수문 교체</v>
      </c>
      <c r="B6" s="402"/>
      <c r="C6" s="137">
        <v>1</v>
      </c>
      <c r="D6" s="79" t="s">
        <v>115</v>
      </c>
      <c r="E6" s="79"/>
      <c r="F6" s="135">
        <f t="shared" ref="F6:F11" si="0">SUM(H6,J6,L6)</f>
        <v>1199142</v>
      </c>
      <c r="G6" s="79"/>
      <c r="H6" s="138">
        <f>H40</f>
        <v>320213</v>
      </c>
      <c r="I6" s="79"/>
      <c r="J6" s="138">
        <f>J40</f>
        <v>864276</v>
      </c>
      <c r="K6" s="79"/>
      <c r="L6" s="138">
        <f>L40</f>
        <v>14653</v>
      </c>
      <c r="M6" s="117"/>
    </row>
    <row r="7" spans="1:15" ht="22.5" customHeight="1">
      <c r="A7" s="399" t="str">
        <f>A44</f>
        <v>2.낙산3-8용수지선 개폐기 설치</v>
      </c>
      <c r="B7" s="400"/>
      <c r="C7" s="118">
        <v>2</v>
      </c>
      <c r="D7" s="25" t="s">
        <v>80</v>
      </c>
      <c r="E7" s="26"/>
      <c r="F7" s="71">
        <f t="shared" si="0"/>
        <v>391700</v>
      </c>
      <c r="G7" s="25"/>
      <c r="H7" s="25">
        <f>H50</f>
        <v>26168</v>
      </c>
      <c r="I7" s="25"/>
      <c r="J7" s="25">
        <f>J50</f>
        <v>364224</v>
      </c>
      <c r="K7" s="25"/>
      <c r="L7" s="25">
        <f>L50</f>
        <v>1308</v>
      </c>
      <c r="M7" s="119"/>
    </row>
    <row r="8" spans="1:15" ht="22.5" customHeight="1">
      <c r="A8" s="399" t="str">
        <f>A51</f>
        <v>3.해평2양수장 흡입구  스크린 설치</v>
      </c>
      <c r="B8" s="400"/>
      <c r="C8" s="289">
        <v>1</v>
      </c>
      <c r="D8" s="25" t="s">
        <v>80</v>
      </c>
      <c r="E8" s="26"/>
      <c r="F8" s="71">
        <f t="shared" si="0"/>
        <v>356559</v>
      </c>
      <c r="G8" s="25"/>
      <c r="H8" s="25">
        <f>H56</f>
        <v>282745</v>
      </c>
      <c r="I8" s="25"/>
      <c r="J8" s="25">
        <f>J56</f>
        <v>60876</v>
      </c>
      <c r="K8" s="25"/>
      <c r="L8" s="25">
        <f>L56</f>
        <v>12938</v>
      </c>
      <c r="M8" s="119"/>
    </row>
    <row r="9" spans="1:15" ht="22.5" customHeight="1">
      <c r="A9" s="399" t="str">
        <f>A57</f>
        <v>4. 오상1용수지선 외 4개소 물막이 설치</v>
      </c>
      <c r="B9" s="400"/>
      <c r="C9" s="118">
        <v>5</v>
      </c>
      <c r="D9" s="25" t="s">
        <v>80</v>
      </c>
      <c r="E9" s="26"/>
      <c r="F9" s="71">
        <f t="shared" si="0"/>
        <v>554440</v>
      </c>
      <c r="G9" s="25"/>
      <c r="H9" s="25">
        <f>H64</f>
        <v>448830</v>
      </c>
      <c r="I9" s="25"/>
      <c r="J9" s="25">
        <f>J64</f>
        <v>86145</v>
      </c>
      <c r="K9" s="25"/>
      <c r="L9" s="25">
        <f>L64</f>
        <v>19465</v>
      </c>
      <c r="M9" s="119"/>
    </row>
    <row r="10" spans="1:15" ht="22.5" customHeight="1">
      <c r="A10" s="399" t="str">
        <f>A67</f>
        <v>5.해평3용수간선 제수문 교체</v>
      </c>
      <c r="B10" s="400"/>
      <c r="C10" s="289">
        <v>1</v>
      </c>
      <c r="D10" s="25" t="s">
        <v>80</v>
      </c>
      <c r="E10" s="26"/>
      <c r="F10" s="71">
        <f t="shared" si="0"/>
        <v>1582387</v>
      </c>
      <c r="G10" s="25"/>
      <c r="H10" s="25">
        <f>H86</f>
        <v>705830</v>
      </c>
      <c r="I10" s="25"/>
      <c r="J10" s="25">
        <f>J86</f>
        <v>843587</v>
      </c>
      <c r="K10" s="25"/>
      <c r="L10" s="25">
        <f>L86</f>
        <v>32970</v>
      </c>
      <c r="M10" s="119"/>
    </row>
    <row r="11" spans="1:15" ht="22.5" customHeight="1">
      <c r="A11" s="399" t="str">
        <f>A89</f>
        <v>6. 해평2-16용수지선 분수문 설치</v>
      </c>
      <c r="B11" s="400"/>
      <c r="C11" s="289">
        <v>1</v>
      </c>
      <c r="D11" s="25" t="s">
        <v>80</v>
      </c>
      <c r="E11" s="26"/>
      <c r="F11" s="71">
        <f t="shared" si="0"/>
        <v>223917</v>
      </c>
      <c r="G11" s="25"/>
      <c r="H11" s="25">
        <f>H103</f>
        <v>139731</v>
      </c>
      <c r="I11" s="25"/>
      <c r="J11" s="25">
        <f>J103</f>
        <v>77792</v>
      </c>
      <c r="K11" s="25"/>
      <c r="L11" s="25">
        <f>L103</f>
        <v>6394</v>
      </c>
      <c r="M11" s="119"/>
    </row>
    <row r="12" spans="1:15" ht="22.5" customHeight="1">
      <c r="A12" s="399" t="str">
        <f>A106</f>
        <v>7.낙산1용수간선 분수문 4개소 교체</v>
      </c>
      <c r="B12" s="400"/>
      <c r="C12" s="289">
        <v>4</v>
      </c>
      <c r="D12" s="25" t="s">
        <v>80</v>
      </c>
      <c r="E12" s="26"/>
      <c r="F12" s="71">
        <f>SUM(H12,J12,L12)</f>
        <v>4753724</v>
      </c>
      <c r="G12" s="25"/>
      <c r="H12" s="25">
        <f>H126</f>
        <v>1369204</v>
      </c>
      <c r="I12" s="25"/>
      <c r="J12" s="25">
        <f>J126</f>
        <v>3320308</v>
      </c>
      <c r="K12" s="25"/>
      <c r="L12" s="25">
        <f>L126</f>
        <v>64212</v>
      </c>
      <c r="M12" s="119"/>
    </row>
    <row r="13" spans="1:15" ht="22.5" customHeight="1">
      <c r="A13" s="411" t="str">
        <f>A129</f>
        <v>8.낙산3-8용수지선 개폐기 설치</v>
      </c>
      <c r="B13" s="412"/>
      <c r="C13" s="289">
        <v>1</v>
      </c>
      <c r="D13" s="25" t="s">
        <v>80</v>
      </c>
      <c r="E13" s="26"/>
      <c r="F13" s="71">
        <f>SUM(H13,J13,L13)</f>
        <v>195850</v>
      </c>
      <c r="G13" s="25"/>
      <c r="H13" s="25">
        <f>H133</f>
        <v>13084</v>
      </c>
      <c r="I13" s="25"/>
      <c r="J13" s="25">
        <f>J133</f>
        <v>182112</v>
      </c>
      <c r="K13" s="25"/>
      <c r="L13" s="25">
        <f>L133</f>
        <v>654</v>
      </c>
      <c r="M13" s="119"/>
    </row>
    <row r="14" spans="1:15" ht="22.5" customHeight="1">
      <c r="A14" s="399" t="str">
        <f>A134</f>
        <v>9.광덕양수장 다단펌프 보수공사</v>
      </c>
      <c r="B14" s="400"/>
      <c r="C14" s="289">
        <v>1</v>
      </c>
      <c r="D14" s="25" t="s">
        <v>80</v>
      </c>
      <c r="E14" s="26"/>
      <c r="F14" s="71">
        <f>SUM(H14,J14,L14)</f>
        <v>743111</v>
      </c>
      <c r="G14" s="25"/>
      <c r="H14" s="25">
        <f>H144</f>
        <v>273007</v>
      </c>
      <c r="I14" s="25"/>
      <c r="J14" s="25">
        <f>J144</f>
        <v>65000</v>
      </c>
      <c r="K14" s="25"/>
      <c r="L14" s="25">
        <f>L144</f>
        <v>405104</v>
      </c>
      <c r="M14" s="119"/>
    </row>
    <row r="15" spans="1:15" ht="22.5" customHeight="1">
      <c r="A15" s="399"/>
      <c r="B15" s="400"/>
      <c r="C15" s="289"/>
      <c r="D15" s="25"/>
      <c r="E15" s="26"/>
      <c r="F15" s="71"/>
      <c r="G15" s="25"/>
      <c r="H15" s="25"/>
      <c r="I15" s="25"/>
      <c r="J15" s="25"/>
      <c r="K15" s="25"/>
      <c r="L15" s="25"/>
      <c r="M15" s="119"/>
    </row>
    <row r="16" spans="1:15" ht="22.5" customHeight="1">
      <c r="A16" s="399"/>
      <c r="B16" s="400"/>
      <c r="C16" s="289"/>
      <c r="D16" s="25"/>
      <c r="E16" s="26"/>
      <c r="F16" s="71"/>
      <c r="G16" s="25"/>
      <c r="H16" s="25"/>
      <c r="I16" s="25"/>
      <c r="J16" s="25"/>
      <c r="K16" s="25"/>
      <c r="L16" s="25"/>
      <c r="M16" s="119"/>
    </row>
    <row r="17" spans="1:15" ht="22.5" customHeight="1">
      <c r="A17" s="399"/>
      <c r="B17" s="400"/>
      <c r="C17" s="289"/>
      <c r="D17" s="25"/>
      <c r="E17" s="26"/>
      <c r="F17" s="71"/>
      <c r="G17" s="25"/>
      <c r="H17" s="25"/>
      <c r="I17" s="25"/>
      <c r="J17" s="25"/>
      <c r="K17" s="25"/>
      <c r="L17" s="25"/>
      <c r="M17" s="119"/>
    </row>
    <row r="18" spans="1:15" ht="22.5" customHeight="1">
      <c r="A18" s="407"/>
      <c r="B18" s="408"/>
      <c r="C18" s="289"/>
      <c r="D18" s="25"/>
      <c r="E18" s="26"/>
      <c r="F18" s="71"/>
      <c r="G18" s="25"/>
      <c r="H18" s="25"/>
      <c r="I18" s="25"/>
      <c r="J18" s="25"/>
      <c r="K18" s="25"/>
      <c r="L18" s="25"/>
      <c r="M18" s="119"/>
    </row>
    <row r="19" spans="1:15" ht="22.5" customHeight="1">
      <c r="A19" s="407"/>
      <c r="B19" s="408"/>
      <c r="C19" s="118"/>
      <c r="D19" s="25"/>
      <c r="E19" s="26"/>
      <c r="F19" s="71"/>
      <c r="G19" s="25"/>
      <c r="H19" s="25"/>
      <c r="I19" s="25"/>
      <c r="J19" s="25"/>
      <c r="K19" s="25"/>
      <c r="L19" s="25"/>
      <c r="M19" s="119"/>
    </row>
    <row r="20" spans="1:15" ht="22.5" customHeight="1" thickBot="1">
      <c r="A20" s="409" t="s">
        <v>294</v>
      </c>
      <c r="B20" s="410"/>
      <c r="C20" s="249"/>
      <c r="D20" s="234"/>
      <c r="E20" s="235"/>
      <c r="F20" s="236">
        <f t="shared" ref="F20" si="1">SUM(H20,J20,L20)</f>
        <v>10000830</v>
      </c>
      <c r="G20" s="234"/>
      <c r="H20" s="234">
        <f>SUM(H6:H19)</f>
        <v>3578812</v>
      </c>
      <c r="I20" s="234"/>
      <c r="J20" s="234">
        <f>SUM(J6:J19)</f>
        <v>5864320</v>
      </c>
      <c r="K20" s="234"/>
      <c r="L20" s="234">
        <f>SUM(L6:L19)</f>
        <v>557698</v>
      </c>
      <c r="M20" s="237"/>
    </row>
    <row r="21" spans="1:15" ht="20.100000000000001" customHeight="1">
      <c r="A21" s="403" t="s">
        <v>4</v>
      </c>
      <c r="B21" s="394" t="s">
        <v>5</v>
      </c>
      <c r="C21" s="394" t="s">
        <v>6</v>
      </c>
      <c r="D21" s="394" t="s">
        <v>7</v>
      </c>
      <c r="E21" s="2" t="s">
        <v>8</v>
      </c>
      <c r="F21" s="116"/>
      <c r="G21" s="2" t="s">
        <v>9</v>
      </c>
      <c r="H21" s="116"/>
      <c r="I21" s="2" t="s">
        <v>10</v>
      </c>
      <c r="J21" s="116"/>
      <c r="K21" s="2" t="s">
        <v>11</v>
      </c>
      <c r="L21" s="116"/>
      <c r="M21" s="405" t="s">
        <v>12</v>
      </c>
    </row>
    <row r="22" spans="1:15" ht="20.100000000000001" customHeight="1" thickBot="1">
      <c r="A22" s="404"/>
      <c r="B22" s="395"/>
      <c r="C22" s="395"/>
      <c r="D22" s="395"/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15</v>
      </c>
      <c r="J22" s="1" t="s">
        <v>16</v>
      </c>
      <c r="K22" s="1" t="s">
        <v>15</v>
      </c>
      <c r="L22" s="1" t="s">
        <v>14</v>
      </c>
      <c r="M22" s="406"/>
      <c r="O22" s="243"/>
    </row>
    <row r="23" spans="1:15" ht="19.5" customHeight="1">
      <c r="A23" s="120" t="str">
        <f>재료산출서!B4</f>
        <v>1.앞골용수지선 분수문 교체</v>
      </c>
      <c r="B23" s="77"/>
      <c r="C23" s="78"/>
      <c r="D23" s="76"/>
      <c r="E23" s="79"/>
      <c r="F23" s="121"/>
      <c r="G23" s="121"/>
      <c r="H23" s="121"/>
      <c r="I23" s="121"/>
      <c r="J23" s="121"/>
      <c r="K23" s="121"/>
      <c r="L23" s="121"/>
      <c r="M23" s="117"/>
    </row>
    <row r="24" spans="1:15" ht="19.5" customHeight="1">
      <c r="A24" s="122" t="str">
        <f>재료산출서!B5</f>
        <v>-랙크형 일체식 문비 설치(b0.88*h0.14*H0.5)</v>
      </c>
      <c r="B24" s="90"/>
      <c r="C24" s="91"/>
      <c r="D24" s="25"/>
      <c r="E24" s="26"/>
      <c r="F24" s="71"/>
      <c r="G24" s="25"/>
      <c r="H24" s="71"/>
      <c r="I24" s="25"/>
      <c r="J24" s="71"/>
      <c r="K24" s="25"/>
      <c r="L24" s="71"/>
      <c r="M24" s="119"/>
    </row>
    <row r="25" spans="1:15" ht="22.5" customHeight="1">
      <c r="A25" s="122" t="str">
        <f>재료산출서!B6</f>
        <v>강판(SS400)(문틀용)</v>
      </c>
      <c r="B25" s="90" t="str">
        <f>재료산출서!C6</f>
        <v>ㄷ형강 100*65*6t</v>
      </c>
      <c r="C25" s="91">
        <f>재료산출서!M6</f>
        <v>10.362</v>
      </c>
      <c r="D25" s="25" t="str">
        <f>재료산출서!D6</f>
        <v>kg</v>
      </c>
      <c r="E25" s="26"/>
      <c r="F25" s="71">
        <f t="shared" ref="F25:F40" si="2">SUM(H25,J25,L25)</f>
        <v>10569</v>
      </c>
      <c r="G25" s="25"/>
      <c r="H25" s="71"/>
      <c r="I25" s="25">
        <f>단가대비표!N25</f>
        <v>1020</v>
      </c>
      <c r="J25" s="71">
        <f t="shared" ref="J25:L39" si="3">INT(I25*$C25)</f>
        <v>10569</v>
      </c>
      <c r="K25" s="25"/>
      <c r="L25" s="71"/>
      <c r="M25" s="119"/>
    </row>
    <row r="26" spans="1:15" ht="22.5" customHeight="1">
      <c r="A26" s="122" t="str">
        <f>재료산출서!B7</f>
        <v>평강(SS400)(문틀용)</v>
      </c>
      <c r="B26" s="90" t="str">
        <f>재료산출서!C7</f>
        <v>100*9t</v>
      </c>
      <c r="C26" s="91">
        <f>재료산출서!M7</f>
        <v>7.0650000000000004</v>
      </c>
      <c r="D26" s="25" t="str">
        <f>재료산출서!D7</f>
        <v>kg</v>
      </c>
      <c r="E26" s="26"/>
      <c r="F26" s="71">
        <f t="shared" si="2"/>
        <v>7135</v>
      </c>
      <c r="G26" s="25"/>
      <c r="H26" s="71"/>
      <c r="I26" s="25">
        <f>단가대비표!N26</f>
        <v>1010</v>
      </c>
      <c r="J26" s="71">
        <f t="shared" si="3"/>
        <v>7135</v>
      </c>
      <c r="K26" s="25"/>
      <c r="L26" s="71"/>
      <c r="M26" s="119"/>
    </row>
    <row r="27" spans="1:15" ht="22.5" customHeight="1">
      <c r="A27" s="122" t="str">
        <f>재료산출서!B8</f>
        <v>강판(SS400)(문틀용)</v>
      </c>
      <c r="B27" s="90" t="str">
        <f>재료산출서!C8</f>
        <v>ㄱ형강65*65*6t</v>
      </c>
      <c r="C27" s="91">
        <f>재료산출서!M8</f>
        <v>12.246</v>
      </c>
      <c r="D27" s="25" t="str">
        <f>재료산출서!D8</f>
        <v>kg</v>
      </c>
      <c r="E27" s="26"/>
      <c r="F27" s="71">
        <f t="shared" si="2"/>
        <v>12490</v>
      </c>
      <c r="G27" s="25"/>
      <c r="H27" s="71"/>
      <c r="I27" s="25">
        <f>단가대비표!N27</f>
        <v>1020</v>
      </c>
      <c r="J27" s="71">
        <f t="shared" si="3"/>
        <v>12490</v>
      </c>
      <c r="K27" s="25"/>
      <c r="L27" s="71"/>
      <c r="M27" s="119"/>
    </row>
    <row r="28" spans="1:15" ht="22.5" customHeight="1">
      <c r="A28" s="122" t="str">
        <f>재료산출서!B9</f>
        <v>강판(SS401)(문틀용)</v>
      </c>
      <c r="B28" s="90" t="str">
        <f>재료산출서!C9</f>
        <v>280*200*12t</v>
      </c>
      <c r="C28" s="91">
        <f>재료산출서!M9</f>
        <v>5.2750000000000004</v>
      </c>
      <c r="D28" s="25" t="str">
        <f>재료산출서!D9</f>
        <v>kg</v>
      </c>
      <c r="E28" s="26"/>
      <c r="F28" s="71">
        <f t="shared" si="2"/>
        <v>4747</v>
      </c>
      <c r="G28" s="25"/>
      <c r="H28" s="71"/>
      <c r="I28" s="25">
        <f>단가대비표!N28</f>
        <v>900</v>
      </c>
      <c r="J28" s="71">
        <f t="shared" si="3"/>
        <v>4747</v>
      </c>
      <c r="K28" s="25"/>
      <c r="L28" s="71"/>
      <c r="M28" s="119"/>
    </row>
    <row r="29" spans="1:15" ht="22.5" customHeight="1">
      <c r="A29" s="122" t="str">
        <f>재료산출서!B10</f>
        <v>강판(SS400)(문비용)</v>
      </c>
      <c r="B29" s="90" t="str">
        <f>재료산출서!C10</f>
        <v>6t</v>
      </c>
      <c r="C29" s="91">
        <f>재료산출서!M10</f>
        <v>6.4619999999999997</v>
      </c>
      <c r="D29" s="25" t="str">
        <f>재료산출서!D10</f>
        <v>kg</v>
      </c>
      <c r="E29" s="26"/>
      <c r="F29" s="71">
        <f t="shared" si="2"/>
        <v>5815</v>
      </c>
      <c r="G29" s="25"/>
      <c r="H29" s="71"/>
      <c r="I29" s="25">
        <f>단가대비표!N29</f>
        <v>900</v>
      </c>
      <c r="J29" s="71">
        <f t="shared" si="3"/>
        <v>5815</v>
      </c>
      <c r="K29" s="25"/>
      <c r="L29" s="71"/>
      <c r="M29" s="119"/>
    </row>
    <row r="30" spans="1:15" ht="22.5" customHeight="1">
      <c r="A30" s="122" t="str">
        <f>재료산출서!B11</f>
        <v>강판(SS400)(문비용)</v>
      </c>
      <c r="B30" s="90" t="str">
        <f>재료산출서!C11</f>
        <v>25*9t</v>
      </c>
      <c r="C30" s="91">
        <f>재료산출서!M11</f>
        <v>0.45900000000000002</v>
      </c>
      <c r="D30" s="25" t="str">
        <f>재료산출서!D11</f>
        <v>kg</v>
      </c>
      <c r="E30" s="26"/>
      <c r="F30" s="71">
        <f t="shared" si="2"/>
        <v>413</v>
      </c>
      <c r="G30" s="25"/>
      <c r="H30" s="71"/>
      <c r="I30" s="25">
        <f>단가대비표!N30</f>
        <v>900</v>
      </c>
      <c r="J30" s="71">
        <f t="shared" si="3"/>
        <v>413</v>
      </c>
      <c r="K30" s="25"/>
      <c r="L30" s="71"/>
      <c r="M30" s="119"/>
    </row>
    <row r="31" spans="1:15" ht="22.5" customHeight="1">
      <c r="A31" s="122" t="str">
        <f>재료산출서!B12</f>
        <v>강판(SS400)(문비용)</v>
      </c>
      <c r="B31" s="90" t="str">
        <f>재료산출서!C12</f>
        <v>50*9t</v>
      </c>
      <c r="C31" s="91">
        <f>재료산출서!M12</f>
        <v>0.38800000000000001</v>
      </c>
      <c r="D31" s="25" t="str">
        <f>재료산출서!D12</f>
        <v>kg</v>
      </c>
      <c r="E31" s="26"/>
      <c r="F31" s="71">
        <f t="shared" si="2"/>
        <v>349</v>
      </c>
      <c r="G31" s="25"/>
      <c r="H31" s="71"/>
      <c r="I31" s="25">
        <f>단가대비표!N31</f>
        <v>900</v>
      </c>
      <c r="J31" s="71">
        <f t="shared" si="3"/>
        <v>349</v>
      </c>
      <c r="K31" s="25"/>
      <c r="L31" s="71"/>
      <c r="M31" s="119"/>
    </row>
    <row r="32" spans="1:15" ht="22.5" customHeight="1">
      <c r="A32" s="122" t="str">
        <f>재료산출서!B13</f>
        <v>강판(SS400)(문비용)</v>
      </c>
      <c r="B32" s="90" t="str">
        <f>재료산출서!C13</f>
        <v>50*9t</v>
      </c>
      <c r="C32" s="91">
        <f>재료산출서!M13</f>
        <v>9.6430000000000007</v>
      </c>
      <c r="D32" s="25" t="str">
        <f>재료산출서!D13</f>
        <v>kg</v>
      </c>
      <c r="E32" s="26"/>
      <c r="F32" s="71">
        <f t="shared" si="2"/>
        <v>8678</v>
      </c>
      <c r="G32" s="25"/>
      <c r="H32" s="71"/>
      <c r="I32" s="25">
        <f>단가대비표!N32</f>
        <v>900</v>
      </c>
      <c r="J32" s="71">
        <f t="shared" si="3"/>
        <v>8678</v>
      </c>
      <c r="K32" s="25"/>
      <c r="L32" s="71"/>
      <c r="M32" s="119"/>
    </row>
    <row r="33" spans="1:15" ht="22.5" customHeight="1">
      <c r="A33" s="122" t="str">
        <f>재료산출서!B14</f>
        <v>강판(SS400)(문비용)</v>
      </c>
      <c r="B33" s="90" t="str">
        <f>재료산출서!C14</f>
        <v>40*6t</v>
      </c>
      <c r="C33" s="91">
        <f>재료산출서!M14</f>
        <v>3.3530000000000002</v>
      </c>
      <c r="D33" s="25" t="str">
        <f>재료산출서!D14</f>
        <v>kg</v>
      </c>
      <c r="E33" s="26"/>
      <c r="F33" s="71">
        <f t="shared" si="2"/>
        <v>3017</v>
      </c>
      <c r="G33" s="25"/>
      <c r="H33" s="71"/>
      <c r="I33" s="25">
        <f>단가대비표!N33</f>
        <v>900</v>
      </c>
      <c r="J33" s="71">
        <f t="shared" si="3"/>
        <v>3017</v>
      </c>
      <c r="K33" s="25"/>
      <c r="L33" s="71"/>
      <c r="M33" s="119"/>
    </row>
    <row r="34" spans="1:15" ht="22.5" customHeight="1">
      <c r="A34" s="122" t="str">
        <f>재료산출서!B15</f>
        <v>강판(SS400)(문비용)</v>
      </c>
      <c r="B34" s="90" t="str">
        <f>재료산출서!C15</f>
        <v>40*6t</v>
      </c>
      <c r="C34" s="91">
        <f>재료산출서!M15</f>
        <v>0.33900000000000002</v>
      </c>
      <c r="D34" s="25" t="str">
        <f>재료산출서!D15</f>
        <v>kg</v>
      </c>
      <c r="E34" s="26"/>
      <c r="F34" s="71">
        <f t="shared" si="2"/>
        <v>305</v>
      </c>
      <c r="G34" s="25"/>
      <c r="H34" s="71">
        <f t="shared" ref="H34:H39" si="4">INT(G34*$C34)</f>
        <v>0</v>
      </c>
      <c r="I34" s="25">
        <f>단가대비표!N34</f>
        <v>900</v>
      </c>
      <c r="J34" s="71">
        <f t="shared" si="3"/>
        <v>305</v>
      </c>
      <c r="K34" s="25"/>
      <c r="L34" s="71"/>
      <c r="M34" s="119"/>
    </row>
    <row r="35" spans="1:15" ht="22.5" customHeight="1">
      <c r="A35" s="122" t="str">
        <f>재료산출서!B16</f>
        <v>권양기</v>
      </c>
      <c r="B35" s="90" t="str">
        <f>재료산출서!C16</f>
        <v>랙크형-분수문용</v>
      </c>
      <c r="C35" s="91">
        <f>재료산출서!M16</f>
        <v>1</v>
      </c>
      <c r="D35" s="25" t="str">
        <f>재료산출서!D16</f>
        <v>대</v>
      </c>
      <c r="E35" s="26"/>
      <c r="F35" s="71">
        <f t="shared" si="2"/>
        <v>700000</v>
      </c>
      <c r="G35" s="25"/>
      <c r="H35" s="71">
        <f>SUM(H25:H34)</f>
        <v>0</v>
      </c>
      <c r="I35" s="25">
        <f>단가대비표!N37</f>
        <v>700000</v>
      </c>
      <c r="J35" s="71">
        <f t="shared" si="3"/>
        <v>700000</v>
      </c>
      <c r="K35" s="25"/>
      <c r="L35" s="71"/>
      <c r="M35" s="119"/>
    </row>
    <row r="36" spans="1:15" ht="22.5" customHeight="1">
      <c r="A36" s="122" t="str">
        <f>재료산출서!B17</f>
        <v>랙크바</v>
      </c>
      <c r="B36" s="90" t="str">
        <f>재료산출서!C17</f>
        <v>랙크형권양기용</v>
      </c>
      <c r="C36" s="91">
        <f>재료산출서!M17</f>
        <v>1</v>
      </c>
      <c r="D36" s="25" t="str">
        <f>재료산출서!D17</f>
        <v>m</v>
      </c>
      <c r="E36" s="26"/>
      <c r="F36" s="71">
        <f t="shared" si="2"/>
        <v>50000</v>
      </c>
      <c r="G36" s="71">
        <f>H35</f>
        <v>0</v>
      </c>
      <c r="H36" s="71">
        <f t="shared" si="4"/>
        <v>0</v>
      </c>
      <c r="I36" s="25">
        <f>단가대비표!N38</f>
        <v>50000</v>
      </c>
      <c r="J36" s="71">
        <f t="shared" si="3"/>
        <v>50000</v>
      </c>
      <c r="K36" s="71"/>
      <c r="L36" s="71"/>
      <c r="M36" s="119"/>
    </row>
    <row r="37" spans="1:15" ht="22.5" customHeight="1">
      <c r="A37" s="122" t="str">
        <f>재료산출서!B18</f>
        <v>취부금구(SS400)</v>
      </c>
      <c r="B37" s="90" t="str">
        <f>재료산출서!C18</f>
        <v>Φ38용</v>
      </c>
      <c r="C37" s="91">
        <f>재료산출서!M18</f>
        <v>1</v>
      </c>
      <c r="D37" s="25" t="str">
        <f>재료산출서!D18</f>
        <v>조</v>
      </c>
      <c r="E37" s="26"/>
      <c r="F37" s="71">
        <f t="shared" si="2"/>
        <v>48900</v>
      </c>
      <c r="G37" s="71"/>
      <c r="H37" s="71">
        <f t="shared" si="4"/>
        <v>0</v>
      </c>
      <c r="I37" s="25">
        <f>단가대비표!N39</f>
        <v>48900</v>
      </c>
      <c r="J37" s="71">
        <f t="shared" si="3"/>
        <v>48900</v>
      </c>
      <c r="K37" s="71"/>
      <c r="L37" s="71"/>
      <c r="M37" s="119"/>
    </row>
    <row r="38" spans="1:15" ht="22.5" customHeight="1">
      <c r="A38" s="122" t="str">
        <f>재료산출서!B19</f>
        <v>도장비</v>
      </c>
      <c r="B38" s="90" t="str">
        <f>재료산출서!C19</f>
        <v>보통부재(A*41.5)</v>
      </c>
      <c r="C38" s="91">
        <f>재료산출서!M19</f>
        <v>2.282</v>
      </c>
      <c r="D38" s="25" t="str">
        <f>재료산출서!D19</f>
        <v>㎡</v>
      </c>
      <c r="E38" s="26"/>
      <c r="F38" s="71">
        <f t="shared" si="2"/>
        <v>30213</v>
      </c>
      <c r="G38" s="71">
        <f>일위대가!I23</f>
        <v>11896</v>
      </c>
      <c r="H38" s="71">
        <f t="shared" si="4"/>
        <v>27146</v>
      </c>
      <c r="I38" s="25">
        <f>일위대가!K23</f>
        <v>1344</v>
      </c>
      <c r="J38" s="71">
        <f t="shared" si="3"/>
        <v>3067</v>
      </c>
      <c r="K38" s="71"/>
      <c r="L38" s="71"/>
      <c r="M38" s="119"/>
    </row>
    <row r="39" spans="1:15" ht="22.5" customHeight="1">
      <c r="A39" s="122" t="str">
        <f>재료산출서!B20</f>
        <v>잡철물제작설치</v>
      </c>
      <c r="B39" s="90" t="str">
        <f>재료산출서!C20</f>
        <v>현장제작설치/일반철재</v>
      </c>
      <c r="C39" s="91">
        <f>재료산출서!M20</f>
        <v>5.5E-2</v>
      </c>
      <c r="D39" s="25" t="str">
        <f>재료산출서!D20</f>
        <v>ton</v>
      </c>
      <c r="E39" s="266"/>
      <c r="F39" s="71">
        <f t="shared" si="2"/>
        <v>316511</v>
      </c>
      <c r="G39" s="267">
        <f>일위대가!I15</f>
        <v>5328496</v>
      </c>
      <c r="H39" s="71">
        <f t="shared" si="4"/>
        <v>293067</v>
      </c>
      <c r="I39" s="284">
        <f>일위대가!K15</f>
        <v>159854</v>
      </c>
      <c r="J39" s="71">
        <f t="shared" si="3"/>
        <v>8791</v>
      </c>
      <c r="K39" s="267">
        <f>일위대가!M15</f>
        <v>266424</v>
      </c>
      <c r="L39" s="71">
        <f t="shared" si="3"/>
        <v>14653</v>
      </c>
      <c r="M39" s="268"/>
    </row>
    <row r="40" spans="1:15" ht="22.5" customHeight="1">
      <c r="A40" s="291" t="s">
        <v>344</v>
      </c>
      <c r="B40" s="90"/>
      <c r="C40" s="293"/>
      <c r="D40" s="284"/>
      <c r="E40" s="266"/>
      <c r="F40" s="71">
        <f t="shared" si="2"/>
        <v>1199142</v>
      </c>
      <c r="G40" s="267"/>
      <c r="H40" s="267">
        <f>SUM(H25:H39)</f>
        <v>320213</v>
      </c>
      <c r="I40" s="284"/>
      <c r="J40" s="267">
        <f>SUM(J25:J39)</f>
        <v>864276</v>
      </c>
      <c r="K40" s="267"/>
      <c r="L40" s="267">
        <f>SUM(L25:L39)</f>
        <v>14653</v>
      </c>
      <c r="M40" s="268"/>
    </row>
    <row r="41" spans="1:15" ht="22.5" customHeight="1" thickBot="1">
      <c r="A41" s="295"/>
      <c r="B41" s="247"/>
      <c r="C41" s="248"/>
      <c r="D41" s="234"/>
      <c r="E41" s="235"/>
      <c r="F41" s="236"/>
      <c r="G41" s="236"/>
      <c r="H41" s="236"/>
      <c r="I41" s="234"/>
      <c r="J41" s="236"/>
      <c r="K41" s="236"/>
      <c r="L41" s="236"/>
      <c r="M41" s="237"/>
    </row>
    <row r="42" spans="1:15" ht="20.100000000000001" customHeight="1">
      <c r="A42" s="403" t="s">
        <v>4</v>
      </c>
      <c r="B42" s="394" t="s">
        <v>5</v>
      </c>
      <c r="C42" s="394" t="s">
        <v>6</v>
      </c>
      <c r="D42" s="394" t="s">
        <v>7</v>
      </c>
      <c r="E42" s="2" t="s">
        <v>8</v>
      </c>
      <c r="F42" s="116"/>
      <c r="G42" s="2" t="s">
        <v>9</v>
      </c>
      <c r="H42" s="116"/>
      <c r="I42" s="2" t="s">
        <v>10</v>
      </c>
      <c r="J42" s="116"/>
      <c r="K42" s="2" t="s">
        <v>11</v>
      </c>
      <c r="L42" s="116"/>
      <c r="M42" s="405" t="s">
        <v>12</v>
      </c>
    </row>
    <row r="43" spans="1:15" ht="20.100000000000001" customHeight="1" thickBot="1">
      <c r="A43" s="404"/>
      <c r="B43" s="395"/>
      <c r="C43" s="395"/>
      <c r="D43" s="395"/>
      <c r="E43" s="1" t="s">
        <v>13</v>
      </c>
      <c r="F43" s="1" t="s">
        <v>14</v>
      </c>
      <c r="G43" s="1" t="s">
        <v>15</v>
      </c>
      <c r="H43" s="1" t="s">
        <v>16</v>
      </c>
      <c r="I43" s="1" t="s">
        <v>15</v>
      </c>
      <c r="J43" s="1" t="s">
        <v>16</v>
      </c>
      <c r="K43" s="1" t="s">
        <v>15</v>
      </c>
      <c r="L43" s="1" t="s">
        <v>14</v>
      </c>
      <c r="M43" s="406"/>
      <c r="O43" s="243"/>
    </row>
    <row r="44" spans="1:15" ht="20.100000000000001" customHeight="1">
      <c r="A44" s="120" t="s">
        <v>345</v>
      </c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1"/>
      <c r="O44" s="243"/>
    </row>
    <row r="45" spans="1:15" ht="20.100000000000001" customHeight="1">
      <c r="A45" s="265" t="str">
        <f>일위대가!B30</f>
        <v>-급수개폐기설치/STS304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4"/>
      <c r="O45" s="243"/>
    </row>
    <row r="46" spans="1:15" ht="22.5" customHeight="1">
      <c r="A46" s="265" t="str">
        <f>일위대가!B31</f>
        <v>급수개폐기/STS304</v>
      </c>
      <c r="B46" s="90" t="str">
        <f>일위대가!C31</f>
        <v>Φ150</v>
      </c>
      <c r="C46" s="91">
        <f>일위대가!D31</f>
        <v>1</v>
      </c>
      <c r="D46" s="25" t="str">
        <f>일위대가!E31</f>
        <v>개</v>
      </c>
      <c r="E46" s="26"/>
      <c r="F46" s="71">
        <f t="shared" ref="F46:F48" si="5">SUM(H46,J46,L46)</f>
        <v>175000</v>
      </c>
      <c r="G46" s="25"/>
      <c r="H46" s="71"/>
      <c r="I46" s="25">
        <f>일위대가!J31</f>
        <v>175000</v>
      </c>
      <c r="J46" s="71">
        <f t="shared" ref="J46:J48" si="6">INT(I46*$C46)</f>
        <v>175000</v>
      </c>
      <c r="K46" s="25">
        <f>일위대가!L31</f>
        <v>0</v>
      </c>
      <c r="L46" s="71"/>
      <c r="M46" s="119"/>
    </row>
    <row r="47" spans="1:15" ht="22.5" customHeight="1">
      <c r="A47" s="265" t="str">
        <f>일위대가!B32</f>
        <v>개폐기설치</v>
      </c>
      <c r="B47" s="90" t="str">
        <f>일위대가!C32</f>
        <v>규격철물설치(일반철재)</v>
      </c>
      <c r="C47" s="91">
        <f>일위대가!D32</f>
        <v>4</v>
      </c>
      <c r="D47" s="25" t="str">
        <f>일위대가!E32</f>
        <v>kg</v>
      </c>
      <c r="E47" s="26"/>
      <c r="F47" s="71">
        <f t="shared" si="5"/>
        <v>14130</v>
      </c>
      <c r="G47" s="25">
        <f>일위대가!H32</f>
        <v>3271.2359999999999</v>
      </c>
      <c r="H47" s="71">
        <f t="shared" ref="H47:L50" si="7">INT(G47*$C47)</f>
        <v>13084</v>
      </c>
      <c r="I47" s="25">
        <f>일위대가!J32</f>
        <v>98.137</v>
      </c>
      <c r="J47" s="71">
        <f t="shared" si="6"/>
        <v>392</v>
      </c>
      <c r="K47" s="25">
        <f>일위대가!L32</f>
        <v>163.56100000000001</v>
      </c>
      <c r="L47" s="71">
        <f t="shared" ref="L47:L48" si="8">INT(K47*$C47)</f>
        <v>654</v>
      </c>
      <c r="M47" s="119"/>
    </row>
    <row r="48" spans="1:15" ht="22.5" customHeight="1">
      <c r="A48" s="265" t="str">
        <f>일위대가!B33</f>
        <v>앙카볼트(스텐리스)</v>
      </c>
      <c r="B48" s="90" t="str">
        <f>일위대가!C33</f>
        <v>M12*100</v>
      </c>
      <c r="C48" s="91">
        <f>일위대가!D33</f>
        <v>4</v>
      </c>
      <c r="D48" s="25" t="str">
        <f>일위대가!E33</f>
        <v>조</v>
      </c>
      <c r="E48" s="266"/>
      <c r="F48" s="71">
        <f t="shared" si="5"/>
        <v>6720</v>
      </c>
      <c r="G48" s="25"/>
      <c r="H48" s="71"/>
      <c r="I48" s="25">
        <f>일위대가!J33</f>
        <v>1680</v>
      </c>
      <c r="J48" s="71">
        <f t="shared" si="6"/>
        <v>6720</v>
      </c>
      <c r="K48" s="25">
        <f>일위대가!L33</f>
        <v>0</v>
      </c>
      <c r="L48" s="71">
        <f t="shared" si="8"/>
        <v>0</v>
      </c>
      <c r="M48" s="268"/>
    </row>
    <row r="49" spans="1:16" ht="19.5" customHeight="1">
      <c r="A49" s="290" t="s">
        <v>293</v>
      </c>
      <c r="B49" s="285"/>
      <c r="C49" s="286">
        <v>1</v>
      </c>
      <c r="D49" s="25" t="s">
        <v>342</v>
      </c>
      <c r="E49" s="26"/>
      <c r="F49" s="71">
        <f>SUM(H49,J49,L49)</f>
        <v>195850</v>
      </c>
      <c r="G49" s="71"/>
      <c r="H49" s="71">
        <f>SUM(H46:H48)</f>
        <v>13084</v>
      </c>
      <c r="I49" s="71"/>
      <c r="J49" s="71">
        <f>SUM(J46:J48)</f>
        <v>182112</v>
      </c>
      <c r="K49" s="71"/>
      <c r="L49" s="71">
        <f>SUM(L46:L48)</f>
        <v>654</v>
      </c>
      <c r="M49" s="119"/>
    </row>
    <row r="50" spans="1:16" ht="20.100000000000001" customHeight="1" thickBot="1">
      <c r="A50" s="263" t="s">
        <v>346</v>
      </c>
      <c r="B50" s="298"/>
      <c r="C50" s="298">
        <v>2</v>
      </c>
      <c r="D50" s="298" t="s">
        <v>342</v>
      </c>
      <c r="E50" s="298"/>
      <c r="F50" s="236">
        <f>SUM(H50,J50,L50)</f>
        <v>391700</v>
      </c>
      <c r="G50" s="299">
        <f>H49</f>
        <v>13084</v>
      </c>
      <c r="H50" s="236">
        <f t="shared" si="7"/>
        <v>26168</v>
      </c>
      <c r="I50" s="299">
        <f>J49</f>
        <v>182112</v>
      </c>
      <c r="J50" s="236">
        <f t="shared" si="7"/>
        <v>364224</v>
      </c>
      <c r="K50" s="299">
        <f>L49</f>
        <v>654</v>
      </c>
      <c r="L50" s="236">
        <f t="shared" si="7"/>
        <v>1308</v>
      </c>
      <c r="M50" s="300"/>
      <c r="O50" s="243"/>
    </row>
    <row r="51" spans="1:16" ht="19.5" customHeight="1">
      <c r="A51" s="252" t="s">
        <v>347</v>
      </c>
      <c r="B51" s="135"/>
      <c r="C51" s="287"/>
      <c r="D51" s="134"/>
      <c r="E51" s="135"/>
      <c r="F51" s="135"/>
      <c r="G51" s="135"/>
      <c r="H51" s="135"/>
      <c r="I51" s="135"/>
      <c r="J51" s="135"/>
      <c r="K51" s="135"/>
      <c r="L51" s="135"/>
      <c r="M51" s="288"/>
    </row>
    <row r="52" spans="1:16" ht="19.5" customHeight="1">
      <c r="A52" s="270" t="s">
        <v>332</v>
      </c>
      <c r="B52" s="271" t="s">
        <v>349</v>
      </c>
      <c r="C52" s="272">
        <f>(0.7*2+2*8)*2.36*1.05</f>
        <v>43.117199999999997</v>
      </c>
      <c r="D52" s="273" t="s">
        <v>333</v>
      </c>
      <c r="E52" s="71"/>
      <c r="F52" s="71">
        <f t="shared" ref="F52:F56" si="9">SUM(H52,J52,L52)</f>
        <v>43979</v>
      </c>
      <c r="G52" s="71"/>
      <c r="H52" s="71"/>
      <c r="I52" s="71">
        <v>1020</v>
      </c>
      <c r="J52" s="71">
        <f t="shared" ref="J52:J55" si="10">INT(I52*$C52)</f>
        <v>43979</v>
      </c>
      <c r="K52" s="71"/>
      <c r="L52" s="71"/>
      <c r="M52" s="269"/>
    </row>
    <row r="53" spans="1:16" ht="19.5" customHeight="1">
      <c r="A53" s="270" t="s">
        <v>334</v>
      </c>
      <c r="B53" s="271" t="s">
        <v>335</v>
      </c>
      <c r="C53" s="272">
        <f>(0.7*3)*2.47*1.05</f>
        <v>5.4463499999999998</v>
      </c>
      <c r="D53" s="273" t="s">
        <v>333</v>
      </c>
      <c r="E53" s="71"/>
      <c r="F53" s="71">
        <f t="shared" si="9"/>
        <v>6426</v>
      </c>
      <c r="G53" s="71"/>
      <c r="H53" s="71"/>
      <c r="I53" s="71">
        <f>단가대비표!N23</f>
        <v>1180</v>
      </c>
      <c r="J53" s="71">
        <f t="shared" si="10"/>
        <v>6426</v>
      </c>
      <c r="K53" s="71"/>
      <c r="L53" s="71"/>
      <c r="M53" s="269"/>
      <c r="P53" s="274"/>
    </row>
    <row r="54" spans="1:16" ht="19.5" customHeight="1">
      <c r="A54" s="270" t="s">
        <v>336</v>
      </c>
      <c r="B54" s="275" t="s">
        <v>348</v>
      </c>
      <c r="C54" s="276">
        <f>(C52+C53)/1000</f>
        <v>4.8563549999999997E-2</v>
      </c>
      <c r="D54" s="277" t="s">
        <v>331</v>
      </c>
      <c r="E54" s="71"/>
      <c r="F54" s="71">
        <f t="shared" si="9"/>
        <v>279471</v>
      </c>
      <c r="G54" s="71">
        <f>일위대가!I15</f>
        <v>5328496</v>
      </c>
      <c r="H54" s="278">
        <f t="shared" ref="H54:H55" si="11">INT(G54*$C54)</f>
        <v>258770</v>
      </c>
      <c r="I54" s="71">
        <f>일위대가!K15</f>
        <v>159854</v>
      </c>
      <c r="J54" s="71">
        <f t="shared" si="10"/>
        <v>7763</v>
      </c>
      <c r="K54" s="71">
        <f>일위대가!M15</f>
        <v>266424</v>
      </c>
      <c r="L54" s="71">
        <f t="shared" ref="L54" si="12">INT(K54*$C54)</f>
        <v>12938</v>
      </c>
      <c r="M54" s="269"/>
    </row>
    <row r="55" spans="1:16" ht="20.100000000000001" customHeight="1">
      <c r="A55" s="279" t="s">
        <v>337</v>
      </c>
      <c r="B55" s="280" t="s">
        <v>338</v>
      </c>
      <c r="C55" s="281">
        <f>41.5*(C54)</f>
        <v>2.0153873249999998</v>
      </c>
      <c r="D55" s="273" t="s">
        <v>339</v>
      </c>
      <c r="E55" s="71"/>
      <c r="F55" s="71">
        <f t="shared" si="9"/>
        <v>26683</v>
      </c>
      <c r="G55" s="71">
        <f>일위대가!I23</f>
        <v>11896</v>
      </c>
      <c r="H55" s="278">
        <f t="shared" si="11"/>
        <v>23975</v>
      </c>
      <c r="I55" s="71">
        <f>일위대가!K23</f>
        <v>1344</v>
      </c>
      <c r="J55" s="71">
        <f t="shared" si="10"/>
        <v>2708</v>
      </c>
      <c r="K55" s="71"/>
      <c r="L55" s="71"/>
      <c r="M55" s="269"/>
    </row>
    <row r="56" spans="1:16" ht="20.100000000000001" customHeight="1" thickBot="1">
      <c r="A56" s="263" t="s">
        <v>313</v>
      </c>
      <c r="B56" s="236"/>
      <c r="C56" s="282"/>
      <c r="D56" s="234"/>
      <c r="E56" s="236"/>
      <c r="F56" s="236">
        <f t="shared" si="9"/>
        <v>356559</v>
      </c>
      <c r="G56" s="236"/>
      <c r="H56" s="236">
        <f>SUM(H52:H55)</f>
        <v>282745</v>
      </c>
      <c r="I56" s="236"/>
      <c r="J56" s="236">
        <f>SUM(J52:J55)</f>
        <v>60876</v>
      </c>
      <c r="K56" s="236"/>
      <c r="L56" s="236">
        <f>SUM(L52:L55)</f>
        <v>12938</v>
      </c>
      <c r="M56" s="283"/>
    </row>
    <row r="57" spans="1:16" ht="20.100000000000001" customHeight="1">
      <c r="A57" s="301" t="s">
        <v>350</v>
      </c>
      <c r="B57" s="302"/>
      <c r="C57" s="296"/>
      <c r="D57" s="296"/>
      <c r="E57" s="296"/>
      <c r="F57" s="296"/>
      <c r="G57" s="296"/>
      <c r="H57" s="296"/>
      <c r="I57" s="296"/>
      <c r="J57" s="296"/>
      <c r="K57" s="296"/>
      <c r="L57" s="296"/>
      <c r="M57" s="297"/>
      <c r="O57" s="243"/>
    </row>
    <row r="58" spans="1:16" ht="22.5" customHeight="1">
      <c r="A58" s="265" t="s">
        <v>125</v>
      </c>
      <c r="B58" s="90" t="s">
        <v>357</v>
      </c>
      <c r="C58" s="303">
        <f>TRUNC(4*0.4*2)</f>
        <v>3</v>
      </c>
      <c r="D58" s="25" t="s">
        <v>86</v>
      </c>
      <c r="E58" s="26"/>
      <c r="F58" s="71">
        <f t="shared" ref="F58:F62" si="13">SUM(H58,J58,L58)</f>
        <v>3060</v>
      </c>
      <c r="G58" s="25"/>
      <c r="H58" s="71"/>
      <c r="I58" s="25">
        <f>단가대비표!N6</f>
        <v>1020</v>
      </c>
      <c r="J58" s="71">
        <f t="shared" ref="J58:J62" si="14">INT(I58*$C58)</f>
        <v>3060</v>
      </c>
      <c r="K58" s="25"/>
      <c r="L58" s="71"/>
      <c r="M58" s="119"/>
    </row>
    <row r="59" spans="1:16" ht="22.5" customHeight="1">
      <c r="A59" s="265" t="s">
        <v>127</v>
      </c>
      <c r="B59" s="90" t="s">
        <v>356</v>
      </c>
      <c r="C59" s="91">
        <f>TRUNC(600*400*6*1*7.85/1000000,3)</f>
        <v>11.304</v>
      </c>
      <c r="D59" s="25" t="s">
        <v>86</v>
      </c>
      <c r="E59" s="26"/>
      <c r="F59" s="71">
        <f t="shared" si="13"/>
        <v>10173</v>
      </c>
      <c r="G59" s="25"/>
      <c r="H59" s="71"/>
      <c r="I59" s="25">
        <f>단가대비표!N10</f>
        <v>900</v>
      </c>
      <c r="J59" s="71">
        <f t="shared" si="14"/>
        <v>10173</v>
      </c>
      <c r="K59" s="25"/>
      <c r="L59" s="71"/>
      <c r="M59" s="119"/>
    </row>
    <row r="60" spans="1:16" ht="22.5" customHeight="1">
      <c r="A60" s="265" t="s">
        <v>351</v>
      </c>
      <c r="B60" s="90" t="s">
        <v>354</v>
      </c>
      <c r="C60" s="303">
        <f>TRUNC(PI()*6^2*350*7.85/1000000,3)</f>
        <v>0.31</v>
      </c>
      <c r="D60" s="25" t="s">
        <v>86</v>
      </c>
      <c r="E60" s="266"/>
      <c r="F60" s="71">
        <f t="shared" si="13"/>
        <v>316</v>
      </c>
      <c r="G60" s="25"/>
      <c r="H60" s="71"/>
      <c r="I60" s="25">
        <v>1020</v>
      </c>
      <c r="J60" s="71">
        <f t="shared" si="14"/>
        <v>316</v>
      </c>
      <c r="K60" s="25"/>
      <c r="L60" s="71"/>
      <c r="M60" s="268"/>
    </row>
    <row r="61" spans="1:16" ht="22.5" customHeight="1">
      <c r="A61" s="265" t="s">
        <v>352</v>
      </c>
      <c r="B61" s="90" t="s">
        <v>355</v>
      </c>
      <c r="C61" s="91">
        <f>일위대가!D21</f>
        <v>1</v>
      </c>
      <c r="D61" s="25" t="s">
        <v>88</v>
      </c>
      <c r="E61" s="266"/>
      <c r="F61" s="71">
        <f t="shared" si="13"/>
        <v>13240</v>
      </c>
      <c r="G61" s="25">
        <f>일위대가!I23</f>
        <v>11896</v>
      </c>
      <c r="H61" s="71">
        <f t="shared" ref="H61:L64" si="15">INT(G61*$C61)</f>
        <v>11896</v>
      </c>
      <c r="I61" s="25">
        <f>일위대가!K23</f>
        <v>1344</v>
      </c>
      <c r="J61" s="71">
        <f t="shared" si="14"/>
        <v>1344</v>
      </c>
      <c r="K61" s="25"/>
      <c r="L61" s="71"/>
      <c r="M61" s="268"/>
    </row>
    <row r="62" spans="1:16" ht="22.5" customHeight="1">
      <c r="A62" s="265" t="s">
        <v>353</v>
      </c>
      <c r="B62" s="90" t="s">
        <v>330</v>
      </c>
      <c r="C62" s="303">
        <f>(C58+C59+C60)/1000</f>
        <v>1.4614E-2</v>
      </c>
      <c r="D62" s="25" t="s">
        <v>92</v>
      </c>
      <c r="E62" s="266"/>
      <c r="F62" s="71">
        <f t="shared" si="13"/>
        <v>84099</v>
      </c>
      <c r="G62" s="25">
        <f>일위대가!I15</f>
        <v>5328496</v>
      </c>
      <c r="H62" s="71">
        <f t="shared" si="15"/>
        <v>77870</v>
      </c>
      <c r="I62" s="25">
        <f>일위대가!K15</f>
        <v>159854</v>
      </c>
      <c r="J62" s="71">
        <f t="shared" si="14"/>
        <v>2336</v>
      </c>
      <c r="K62" s="25">
        <f>일위대가!M15</f>
        <v>266424</v>
      </c>
      <c r="L62" s="71">
        <f t="shared" ref="L62" si="16">INT(K62*$C62)</f>
        <v>3893</v>
      </c>
      <c r="M62" s="268"/>
    </row>
    <row r="63" spans="1:16" ht="19.5" customHeight="1">
      <c r="A63" s="304" t="s">
        <v>293</v>
      </c>
      <c r="B63" s="285"/>
      <c r="C63" s="286">
        <v>1</v>
      </c>
      <c r="D63" s="25" t="s">
        <v>329</v>
      </c>
      <c r="E63" s="26"/>
      <c r="F63" s="71">
        <f>SUM(H63,J63,L63)</f>
        <v>110888</v>
      </c>
      <c r="G63" s="71"/>
      <c r="H63" s="71">
        <f>SUM(H58:H62)</f>
        <v>89766</v>
      </c>
      <c r="I63" s="71"/>
      <c r="J63" s="71">
        <f>SUM(J58:J62)</f>
        <v>17229</v>
      </c>
      <c r="K63" s="71"/>
      <c r="L63" s="71">
        <f>SUM(L58:L62)</f>
        <v>3893</v>
      </c>
      <c r="M63" s="305"/>
    </row>
    <row r="64" spans="1:16" ht="19.5" customHeight="1" thickBot="1">
      <c r="A64" s="304" t="s">
        <v>340</v>
      </c>
      <c r="B64" s="285"/>
      <c r="C64" s="286">
        <v>5</v>
      </c>
      <c r="D64" s="25" t="s">
        <v>329</v>
      </c>
      <c r="E64" s="26"/>
      <c r="F64" s="71">
        <f>SUM(H64,J64,L64)</f>
        <v>554440</v>
      </c>
      <c r="G64" s="71">
        <f>H63</f>
        <v>89766</v>
      </c>
      <c r="H64" s="71">
        <f t="shared" si="15"/>
        <v>448830</v>
      </c>
      <c r="I64" s="71">
        <f>J63</f>
        <v>17229</v>
      </c>
      <c r="J64" s="71">
        <f t="shared" si="15"/>
        <v>86145</v>
      </c>
      <c r="K64" s="71">
        <f>L63</f>
        <v>3893</v>
      </c>
      <c r="L64" s="71">
        <f t="shared" si="15"/>
        <v>19465</v>
      </c>
      <c r="M64" s="305"/>
    </row>
    <row r="65" spans="1:15" ht="20.100000000000001" customHeight="1">
      <c r="A65" s="403" t="s">
        <v>4</v>
      </c>
      <c r="B65" s="394" t="s">
        <v>5</v>
      </c>
      <c r="C65" s="394" t="s">
        <v>6</v>
      </c>
      <c r="D65" s="394" t="s">
        <v>7</v>
      </c>
      <c r="E65" s="2" t="s">
        <v>8</v>
      </c>
      <c r="F65" s="116"/>
      <c r="G65" s="2" t="s">
        <v>9</v>
      </c>
      <c r="H65" s="116"/>
      <c r="I65" s="2" t="s">
        <v>10</v>
      </c>
      <c r="J65" s="116"/>
      <c r="K65" s="2" t="s">
        <v>11</v>
      </c>
      <c r="L65" s="116"/>
      <c r="M65" s="405" t="s">
        <v>12</v>
      </c>
    </row>
    <row r="66" spans="1:15" ht="20.100000000000001" customHeight="1" thickBot="1">
      <c r="A66" s="404"/>
      <c r="B66" s="395"/>
      <c r="C66" s="395"/>
      <c r="D66" s="395"/>
      <c r="E66" s="1" t="s">
        <v>13</v>
      </c>
      <c r="F66" s="1" t="s">
        <v>14</v>
      </c>
      <c r="G66" s="1" t="s">
        <v>15</v>
      </c>
      <c r="H66" s="1" t="s">
        <v>16</v>
      </c>
      <c r="I66" s="1" t="s">
        <v>15</v>
      </c>
      <c r="J66" s="1" t="s">
        <v>16</v>
      </c>
      <c r="K66" s="1" t="s">
        <v>15</v>
      </c>
      <c r="L66" s="1" t="s">
        <v>14</v>
      </c>
      <c r="M66" s="406"/>
      <c r="O66" s="243"/>
    </row>
    <row r="67" spans="1:15" ht="20.100000000000001" customHeight="1">
      <c r="A67" s="120" t="str">
        <f>재료산출서!B21</f>
        <v>5.해평3용수간선 제수문 교체</v>
      </c>
      <c r="B67" s="250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1"/>
      <c r="O67" s="243"/>
    </row>
    <row r="68" spans="1:15" ht="20.100000000000001" customHeight="1">
      <c r="A68" s="122" t="str">
        <f>재료산출서!B22</f>
        <v>-랙크형 일체식 문비 설치(b0.88*h0.54*H1.3)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4"/>
      <c r="O68" s="243"/>
    </row>
    <row r="69" spans="1:15" ht="22.5" customHeight="1">
      <c r="A69" s="122" t="str">
        <f>재료산출서!B23</f>
        <v>강판(SS400)(문틀용)</v>
      </c>
      <c r="B69" s="90" t="str">
        <f>재료산출서!C23</f>
        <v>ㄷ형강 100*65*6t</v>
      </c>
      <c r="C69" s="91">
        <f>재료산출서!M23</f>
        <v>26.940999999999999</v>
      </c>
      <c r="D69" s="25" t="str">
        <f>재료산출서!D23</f>
        <v>kg</v>
      </c>
      <c r="E69" s="26"/>
      <c r="F69" s="71">
        <f t="shared" ref="F69:F85" si="17">SUM(H69,J69,L69)</f>
        <v>27479</v>
      </c>
      <c r="G69" s="25"/>
      <c r="H69" s="71"/>
      <c r="I69" s="25">
        <f>단가대비표!N25</f>
        <v>1020</v>
      </c>
      <c r="J69" s="71">
        <f t="shared" ref="J69:J85" si="18">INT(I69*$C69)</f>
        <v>27479</v>
      </c>
      <c r="K69" s="25"/>
      <c r="L69" s="71"/>
      <c r="M69" s="119"/>
    </row>
    <row r="70" spans="1:15" ht="22.5" customHeight="1">
      <c r="A70" s="122" t="str">
        <f>재료산출서!B24</f>
        <v>평강(SS400)(문틀용)</v>
      </c>
      <c r="B70" s="90" t="str">
        <f>재료산출서!C24</f>
        <v>100*9t</v>
      </c>
      <c r="C70" s="91">
        <f>재료산출서!M24</f>
        <v>7.0650000000000004</v>
      </c>
      <c r="D70" s="25" t="str">
        <f>재료산출서!D24</f>
        <v>kg</v>
      </c>
      <c r="E70" s="26"/>
      <c r="F70" s="71">
        <f t="shared" si="17"/>
        <v>7135</v>
      </c>
      <c r="G70" s="25"/>
      <c r="H70" s="71"/>
      <c r="I70" s="25">
        <f>단가대비표!N26</f>
        <v>1010</v>
      </c>
      <c r="J70" s="71">
        <f t="shared" si="18"/>
        <v>7135</v>
      </c>
      <c r="K70" s="25"/>
      <c r="L70" s="71"/>
      <c r="M70" s="119"/>
    </row>
    <row r="71" spans="1:15" ht="22.5" customHeight="1">
      <c r="A71" s="122" t="str">
        <f>재료산출서!B25</f>
        <v>강판(SS400)(문틀용)</v>
      </c>
      <c r="B71" s="90" t="str">
        <f>재료산출서!C25</f>
        <v>ㄱ형강65*65*6t</v>
      </c>
      <c r="C71" s="91">
        <f>재료산출서!M25</f>
        <v>12.246</v>
      </c>
      <c r="D71" s="25" t="str">
        <f>재료산출서!D25</f>
        <v>kg</v>
      </c>
      <c r="E71" s="26"/>
      <c r="F71" s="71">
        <f t="shared" si="17"/>
        <v>12490</v>
      </c>
      <c r="G71" s="25"/>
      <c r="H71" s="71"/>
      <c r="I71" s="25">
        <f>단가대비표!N27</f>
        <v>1020</v>
      </c>
      <c r="J71" s="71">
        <f t="shared" si="18"/>
        <v>12490</v>
      </c>
      <c r="K71" s="25"/>
      <c r="L71" s="71"/>
      <c r="M71" s="119"/>
    </row>
    <row r="72" spans="1:15" ht="22.5" customHeight="1">
      <c r="A72" s="122" t="str">
        <f>재료산출서!B26</f>
        <v>강판(SS401)(문틀용)</v>
      </c>
      <c r="B72" s="90" t="str">
        <f>재료산출서!C26</f>
        <v>280*200*12t</v>
      </c>
      <c r="C72" s="91">
        <f>재료산출서!M26</f>
        <v>5.2750000000000004</v>
      </c>
      <c r="D72" s="25" t="str">
        <f>재료산출서!D26</f>
        <v>kg</v>
      </c>
      <c r="E72" s="26"/>
      <c r="F72" s="71">
        <f t="shared" si="17"/>
        <v>4747</v>
      </c>
      <c r="G72" s="25"/>
      <c r="H72" s="71"/>
      <c r="I72" s="25">
        <f>단가대비표!N28</f>
        <v>900</v>
      </c>
      <c r="J72" s="71">
        <f t="shared" si="18"/>
        <v>4747</v>
      </c>
      <c r="K72" s="25"/>
      <c r="L72" s="71"/>
      <c r="M72" s="119"/>
    </row>
    <row r="73" spans="1:15" ht="22.5" customHeight="1">
      <c r="A73" s="122" t="str">
        <f>재료산출서!B27</f>
        <v>강판(SS400)(문비용)</v>
      </c>
      <c r="B73" s="90" t="str">
        <f>재료산출서!C27</f>
        <v>6t</v>
      </c>
      <c r="C73" s="91">
        <f>재료산출서!M27</f>
        <v>24.925000000000001</v>
      </c>
      <c r="D73" s="25" t="str">
        <f>재료산출서!D27</f>
        <v>kg</v>
      </c>
      <c r="E73" s="26"/>
      <c r="F73" s="71">
        <f t="shared" si="17"/>
        <v>22432</v>
      </c>
      <c r="G73" s="25"/>
      <c r="H73" s="71"/>
      <c r="I73" s="25">
        <f>단가대비표!N29</f>
        <v>900</v>
      </c>
      <c r="J73" s="71">
        <f t="shared" si="18"/>
        <v>22432</v>
      </c>
      <c r="K73" s="25"/>
      <c r="L73" s="71"/>
      <c r="M73" s="119"/>
    </row>
    <row r="74" spans="1:15" ht="22.5" customHeight="1">
      <c r="A74" s="122" t="str">
        <f>재료산출서!B28</f>
        <v>강판(SS400)(문비용)</v>
      </c>
      <c r="B74" s="90" t="str">
        <f>재료산출서!C28</f>
        <v>25*9t</v>
      </c>
      <c r="C74" s="91">
        <f>재료산출서!M28</f>
        <v>1.8720000000000001</v>
      </c>
      <c r="D74" s="25" t="str">
        <f>재료산출서!D28</f>
        <v>kg</v>
      </c>
      <c r="E74" s="26"/>
      <c r="F74" s="71">
        <f t="shared" si="17"/>
        <v>1684</v>
      </c>
      <c r="G74" s="25"/>
      <c r="H74" s="71"/>
      <c r="I74" s="25">
        <f>단가대비표!N30</f>
        <v>900</v>
      </c>
      <c r="J74" s="71">
        <f t="shared" si="18"/>
        <v>1684</v>
      </c>
      <c r="K74" s="25"/>
      <c r="L74" s="71"/>
      <c r="M74" s="119"/>
    </row>
    <row r="75" spans="1:15" ht="22.5" customHeight="1">
      <c r="A75" s="122" t="str">
        <f>재료산출서!B29</f>
        <v>강판(SS400)(문비용)</v>
      </c>
      <c r="B75" s="90" t="str">
        <f>재료산출서!C29</f>
        <v>50*9t</v>
      </c>
      <c r="C75" s="91">
        <f>재료산출서!M29</f>
        <v>1.8009999999999999</v>
      </c>
      <c r="D75" s="25" t="str">
        <f>재료산출서!D29</f>
        <v>kg</v>
      </c>
      <c r="E75" s="26"/>
      <c r="F75" s="71">
        <f t="shared" si="17"/>
        <v>1620</v>
      </c>
      <c r="G75" s="25"/>
      <c r="H75" s="71"/>
      <c r="I75" s="25">
        <f>단가대비표!N31</f>
        <v>900</v>
      </c>
      <c r="J75" s="71">
        <f t="shared" si="18"/>
        <v>1620</v>
      </c>
      <c r="K75" s="25"/>
      <c r="L75" s="71"/>
      <c r="M75" s="119"/>
    </row>
    <row r="76" spans="1:15" ht="22.5" customHeight="1">
      <c r="A76" s="122" t="str">
        <f>재료산출서!B30</f>
        <v>강판(SS400)(문비용)</v>
      </c>
      <c r="B76" s="90" t="str">
        <f>재료산출서!C30</f>
        <v>50*9t</v>
      </c>
      <c r="C76" s="91">
        <f>재료산출서!M30</f>
        <v>9.6430000000000007</v>
      </c>
      <c r="D76" s="25" t="str">
        <f>재료산출서!D30</f>
        <v>kg</v>
      </c>
      <c r="E76" s="26"/>
      <c r="F76" s="71">
        <f t="shared" si="17"/>
        <v>8678</v>
      </c>
      <c r="G76" s="25"/>
      <c r="H76" s="71"/>
      <c r="I76" s="25">
        <f>단가대비표!N32</f>
        <v>900</v>
      </c>
      <c r="J76" s="71">
        <f t="shared" si="18"/>
        <v>8678</v>
      </c>
      <c r="K76" s="25"/>
      <c r="L76" s="71"/>
      <c r="M76" s="119"/>
    </row>
    <row r="77" spans="1:15" ht="22.5" customHeight="1">
      <c r="A77" s="122" t="str">
        <f>재료산출서!B31</f>
        <v>강판(SS400)(문비용)</v>
      </c>
      <c r="B77" s="90" t="str">
        <f>재료산출서!C31</f>
        <v>40*6t</v>
      </c>
      <c r="C77" s="91">
        <f>재료산출서!M31</f>
        <v>3.3530000000000002</v>
      </c>
      <c r="D77" s="25" t="str">
        <f>재료산출서!D31</f>
        <v>kg</v>
      </c>
      <c r="E77" s="26"/>
      <c r="F77" s="71">
        <f t="shared" si="17"/>
        <v>3017</v>
      </c>
      <c r="G77" s="25"/>
      <c r="H77" s="71"/>
      <c r="I77" s="25">
        <f>단가대비표!N33</f>
        <v>900</v>
      </c>
      <c r="J77" s="71">
        <f t="shared" si="18"/>
        <v>3017</v>
      </c>
      <c r="K77" s="25"/>
      <c r="L77" s="71"/>
      <c r="M77" s="119"/>
    </row>
    <row r="78" spans="1:15" ht="22.5" customHeight="1">
      <c r="A78" s="122" t="str">
        <f>재료산출서!B32</f>
        <v>강판(SS400)(문비용)</v>
      </c>
      <c r="B78" s="90" t="str">
        <f>재료산출서!C32</f>
        <v>40*6t</v>
      </c>
      <c r="C78" s="91">
        <f>재료산출서!M32</f>
        <v>1.8460000000000001</v>
      </c>
      <c r="D78" s="25" t="str">
        <f>재료산출서!D32</f>
        <v>kg</v>
      </c>
      <c r="E78" s="26"/>
      <c r="F78" s="71">
        <f t="shared" si="17"/>
        <v>1661</v>
      </c>
      <c r="G78" s="25"/>
      <c r="H78" s="71"/>
      <c r="I78" s="25">
        <f>단가대비표!N34</f>
        <v>900</v>
      </c>
      <c r="J78" s="71">
        <f t="shared" si="18"/>
        <v>1661</v>
      </c>
      <c r="K78" s="25"/>
      <c r="L78" s="71"/>
      <c r="M78" s="119"/>
    </row>
    <row r="79" spans="1:15" ht="22.5" customHeight="1">
      <c r="A79" s="122" t="str">
        <f>재료산출서!B33</f>
        <v>고재대</v>
      </c>
      <c r="B79" s="90" t="str">
        <f>재료산출서!C33</f>
        <v>철SCRAP(중량A)</v>
      </c>
      <c r="C79" s="91">
        <f>재료산출서!M33</f>
        <v>121.167</v>
      </c>
      <c r="D79" s="25" t="str">
        <f>재료산출서!D33</f>
        <v>kg</v>
      </c>
      <c r="E79" s="26"/>
      <c r="F79" s="71">
        <f t="shared" si="17"/>
        <v>-39380</v>
      </c>
      <c r="G79" s="25"/>
      <c r="H79" s="71"/>
      <c r="I79" s="25">
        <v>-325</v>
      </c>
      <c r="J79" s="71">
        <f t="shared" si="18"/>
        <v>-39380</v>
      </c>
      <c r="K79" s="25"/>
      <c r="L79" s="71"/>
      <c r="M79" s="119"/>
    </row>
    <row r="80" spans="1:15" ht="22.5" customHeight="1">
      <c r="A80" s="122" t="str">
        <f>재료산출서!B34</f>
        <v>권양기</v>
      </c>
      <c r="B80" s="90" t="str">
        <f>재료산출서!C34</f>
        <v>랙크형-분수문용</v>
      </c>
      <c r="C80" s="91">
        <f>재료산출서!M34</f>
        <v>1</v>
      </c>
      <c r="D80" s="25" t="str">
        <f>재료산출서!D34</f>
        <v>대</v>
      </c>
      <c r="E80" s="26"/>
      <c r="F80" s="71">
        <f t="shared" si="17"/>
        <v>17000</v>
      </c>
      <c r="G80" s="25"/>
      <c r="H80" s="71"/>
      <c r="I80" s="25">
        <f>단가대비표!N36</f>
        <v>17000</v>
      </c>
      <c r="J80" s="71">
        <f t="shared" si="18"/>
        <v>17000</v>
      </c>
      <c r="K80" s="25"/>
      <c r="L80" s="71"/>
      <c r="M80" s="119"/>
    </row>
    <row r="81" spans="1:15" ht="22.5" customHeight="1">
      <c r="A81" s="122" t="str">
        <f>재료산출서!B35</f>
        <v>랙크바</v>
      </c>
      <c r="B81" s="90" t="str">
        <f>재료산출서!C35</f>
        <v>랙크형권양기용</v>
      </c>
      <c r="C81" s="91">
        <f>재료산출서!M35</f>
        <v>1</v>
      </c>
      <c r="D81" s="25" t="str">
        <f>재료산출서!D35</f>
        <v>m</v>
      </c>
      <c r="E81" s="26"/>
      <c r="F81" s="71">
        <f t="shared" si="17"/>
        <v>700000</v>
      </c>
      <c r="G81" s="25"/>
      <c r="H81" s="71"/>
      <c r="I81" s="25">
        <f>단가대비표!N37</f>
        <v>700000</v>
      </c>
      <c r="J81" s="71">
        <f t="shared" si="18"/>
        <v>700000</v>
      </c>
      <c r="K81" s="25"/>
      <c r="L81" s="71"/>
      <c r="M81" s="119"/>
    </row>
    <row r="82" spans="1:15" ht="22.5" customHeight="1">
      <c r="A82" s="122" t="str">
        <f>재료산출서!B36</f>
        <v>취부금구(SS400)</v>
      </c>
      <c r="B82" s="90" t="str">
        <f>재료산출서!C36</f>
        <v>Φ38용</v>
      </c>
      <c r="C82" s="91">
        <f>재료산출서!M36</f>
        <v>1</v>
      </c>
      <c r="D82" s="25" t="str">
        <f>재료산출서!D36</f>
        <v>조</v>
      </c>
      <c r="E82" s="26"/>
      <c r="F82" s="71">
        <f t="shared" si="17"/>
        <v>50000</v>
      </c>
      <c r="G82" s="25"/>
      <c r="H82" s="71"/>
      <c r="I82" s="25">
        <f>단가대비표!N38</f>
        <v>50000</v>
      </c>
      <c r="J82" s="71">
        <f t="shared" si="18"/>
        <v>50000</v>
      </c>
      <c r="K82" s="25"/>
      <c r="L82" s="71"/>
      <c r="M82" s="119"/>
    </row>
    <row r="83" spans="1:15" ht="22.5" customHeight="1">
      <c r="A83" s="122" t="str">
        <f>재료산출서!B37</f>
        <v>도장비</v>
      </c>
      <c r="B83" s="90" t="str">
        <f>재료산출서!C37</f>
        <v>보통부재(A*41.5)</v>
      </c>
      <c r="C83" s="91">
        <f>재료산출서!M37</f>
        <v>3.9009999999999998</v>
      </c>
      <c r="D83" s="25" t="str">
        <f>재료산출서!D37</f>
        <v>㎡</v>
      </c>
      <c r="E83" s="26"/>
      <c r="F83" s="71">
        <f t="shared" si="17"/>
        <v>51648</v>
      </c>
      <c r="G83" s="25">
        <f>일위대가!I23</f>
        <v>11896</v>
      </c>
      <c r="H83" s="71">
        <f t="shared" ref="H83:H85" si="19">INT(G83*$C83)</f>
        <v>46406</v>
      </c>
      <c r="I83" s="25">
        <f>일위대가!K23</f>
        <v>1344</v>
      </c>
      <c r="J83" s="71">
        <f t="shared" si="18"/>
        <v>5242</v>
      </c>
      <c r="K83" s="25"/>
      <c r="L83" s="71"/>
      <c r="M83" s="119"/>
    </row>
    <row r="84" spans="1:15" ht="22.5" customHeight="1">
      <c r="A84" s="122" t="str">
        <f>재료산출서!B38</f>
        <v>잡철물제작설치</v>
      </c>
      <c r="B84" s="90" t="str">
        <f>재료산출서!C38</f>
        <v>현장제작설치/일반철재</v>
      </c>
      <c r="C84" s="91">
        <f>재료산출서!M38</f>
        <v>9.4E-2</v>
      </c>
      <c r="D84" s="25" t="str">
        <f>재료산출서!D38</f>
        <v>ton</v>
      </c>
      <c r="E84" s="26"/>
      <c r="F84" s="71">
        <f t="shared" si="17"/>
        <v>540947</v>
      </c>
      <c r="G84" s="25">
        <f>일위대가!I15</f>
        <v>5328496</v>
      </c>
      <c r="H84" s="71">
        <f t="shared" si="19"/>
        <v>500878</v>
      </c>
      <c r="I84" s="25">
        <f>일위대가!K15</f>
        <v>159854</v>
      </c>
      <c r="J84" s="71">
        <f t="shared" si="18"/>
        <v>15026</v>
      </c>
      <c r="K84" s="25">
        <f>일위대가!M15</f>
        <v>266424</v>
      </c>
      <c r="L84" s="71">
        <f t="shared" ref="L84:L85" si="20">INT(K84*$C84)</f>
        <v>25043</v>
      </c>
      <c r="M84" s="119"/>
    </row>
    <row r="85" spans="1:15" ht="22.5" customHeight="1">
      <c r="A85" s="122" t="str">
        <f>재료산출서!B39</f>
        <v>잡철물철거</v>
      </c>
      <c r="B85" s="90" t="str">
        <f>재료산출서!C39</f>
        <v>일반철재</v>
      </c>
      <c r="C85" s="91">
        <f>재료산출서!M39</f>
        <v>0.121167</v>
      </c>
      <c r="D85" s="25" t="str">
        <f>재료산출서!D39</f>
        <v>ton</v>
      </c>
      <c r="E85" s="26"/>
      <c r="F85" s="71">
        <f t="shared" si="17"/>
        <v>171229</v>
      </c>
      <c r="G85" s="25">
        <f>일위대가!I12</f>
        <v>1308494</v>
      </c>
      <c r="H85" s="71">
        <f t="shared" si="19"/>
        <v>158546</v>
      </c>
      <c r="I85" s="25">
        <f>일위대가!K12</f>
        <v>39254</v>
      </c>
      <c r="J85" s="71">
        <f t="shared" si="18"/>
        <v>4756</v>
      </c>
      <c r="K85" s="25">
        <f>일위대가!M12</f>
        <v>65424</v>
      </c>
      <c r="L85" s="71">
        <f t="shared" si="20"/>
        <v>7927</v>
      </c>
      <c r="M85" s="119"/>
    </row>
    <row r="86" spans="1:15" ht="19.5" customHeight="1" thickBot="1">
      <c r="A86" s="231" t="s">
        <v>293</v>
      </c>
      <c r="B86" s="232"/>
      <c r="C86" s="233"/>
      <c r="D86" s="234"/>
      <c r="E86" s="235"/>
      <c r="F86" s="236">
        <f>SUM(H86,J86,L86)</f>
        <v>1582387</v>
      </c>
      <c r="G86" s="236"/>
      <c r="H86" s="236">
        <f>SUM(H69:H85)</f>
        <v>705830</v>
      </c>
      <c r="I86" s="236"/>
      <c r="J86" s="236">
        <f>SUM(J69:J85)</f>
        <v>843587</v>
      </c>
      <c r="K86" s="236"/>
      <c r="L86" s="236">
        <f>SUM(L69:L85)</f>
        <v>32970</v>
      </c>
      <c r="M86" s="237"/>
    </row>
    <row r="87" spans="1:15" ht="20.100000000000001" customHeight="1">
      <c r="A87" s="403" t="s">
        <v>4</v>
      </c>
      <c r="B87" s="394" t="s">
        <v>5</v>
      </c>
      <c r="C87" s="394" t="s">
        <v>6</v>
      </c>
      <c r="D87" s="394" t="s">
        <v>7</v>
      </c>
      <c r="E87" s="2" t="s">
        <v>8</v>
      </c>
      <c r="F87" s="116"/>
      <c r="G87" s="2" t="s">
        <v>9</v>
      </c>
      <c r="H87" s="116"/>
      <c r="I87" s="2" t="s">
        <v>10</v>
      </c>
      <c r="J87" s="116"/>
      <c r="K87" s="2" t="s">
        <v>11</v>
      </c>
      <c r="L87" s="116"/>
      <c r="M87" s="405" t="s">
        <v>12</v>
      </c>
    </row>
    <row r="88" spans="1:15" ht="20.100000000000001" customHeight="1" thickBot="1">
      <c r="A88" s="404"/>
      <c r="B88" s="395"/>
      <c r="C88" s="395"/>
      <c r="D88" s="395"/>
      <c r="E88" s="1" t="s">
        <v>13</v>
      </c>
      <c r="F88" s="1" t="s">
        <v>14</v>
      </c>
      <c r="G88" s="1" t="s">
        <v>15</v>
      </c>
      <c r="H88" s="1" t="s">
        <v>16</v>
      </c>
      <c r="I88" s="1" t="s">
        <v>15</v>
      </c>
      <c r="J88" s="1" t="s">
        <v>16</v>
      </c>
      <c r="K88" s="1" t="s">
        <v>15</v>
      </c>
      <c r="L88" s="1" t="s">
        <v>14</v>
      </c>
      <c r="M88" s="406"/>
      <c r="O88" s="243"/>
    </row>
    <row r="89" spans="1:15" ht="20.100000000000001" customHeight="1">
      <c r="A89" s="252" t="str">
        <f>재료산출서!B40</f>
        <v>6. 해평2-16용수지선 분수문 설치</v>
      </c>
      <c r="B89" s="250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1"/>
      <c r="O89" s="243"/>
    </row>
    <row r="90" spans="1:15" ht="20.100000000000001" customHeight="1">
      <c r="A90" s="122" t="str">
        <f>재료산출서!B41</f>
        <v>-삽자루형 문비 설치(b0.3*h0.35*H0.6)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4"/>
      <c r="O90" s="243"/>
    </row>
    <row r="91" spans="1:15" ht="22.5" customHeight="1">
      <c r="A91" s="122" t="str">
        <f>재료산출서!B42</f>
        <v>ㄱ형강(SS400)</v>
      </c>
      <c r="B91" s="90" t="str">
        <f>재료산출서!C42</f>
        <v>50*6t</v>
      </c>
      <c r="C91" s="91">
        <f>재료산출서!M42</f>
        <v>8.86</v>
      </c>
      <c r="D91" s="25" t="str">
        <f>재료산출서!D42</f>
        <v>kg</v>
      </c>
      <c r="E91" s="26"/>
      <c r="F91" s="71">
        <f t="shared" ref="F91:F101" si="21">SUM(H91,J91,L91)</f>
        <v>9037</v>
      </c>
      <c r="G91" s="25"/>
      <c r="H91" s="71"/>
      <c r="I91" s="25">
        <f>단가대비표!N16</f>
        <v>1020</v>
      </c>
      <c r="J91" s="71">
        <f t="shared" ref="J91:J101" si="22">INT(I91*$C91)</f>
        <v>9037</v>
      </c>
      <c r="K91" s="25"/>
      <c r="L91" s="71"/>
      <c r="M91" s="119"/>
    </row>
    <row r="92" spans="1:15" ht="22.5" customHeight="1">
      <c r="A92" s="122" t="str">
        <f>재료산출서!B43</f>
        <v>마사각봉(SS400)</v>
      </c>
      <c r="B92" s="90" t="str">
        <f>재료산출서!C43</f>
        <v>12*12t</v>
      </c>
      <c r="C92" s="91">
        <f>재료산출서!M43</f>
        <v>1.0169999999999999</v>
      </c>
      <c r="D92" s="25" t="str">
        <f>재료산출서!D43</f>
        <v>kg</v>
      </c>
      <c r="E92" s="26"/>
      <c r="F92" s="71">
        <f t="shared" si="21"/>
        <v>1037</v>
      </c>
      <c r="G92" s="25"/>
      <c r="H92" s="71"/>
      <c r="I92" s="25">
        <f>단가대비표!N17</f>
        <v>1020</v>
      </c>
      <c r="J92" s="71">
        <f t="shared" si="22"/>
        <v>1037</v>
      </c>
      <c r="K92" s="25"/>
      <c r="L92" s="71"/>
      <c r="M92" s="119"/>
    </row>
    <row r="93" spans="1:15" ht="22.5" customHeight="1">
      <c r="A93" s="122" t="str">
        <f>재료산출서!B44</f>
        <v>평강(SS400)</v>
      </c>
      <c r="B93" s="90" t="str">
        <f>재료산출서!C44</f>
        <v>50*6t</v>
      </c>
      <c r="C93" s="91">
        <f>재료산출서!M44</f>
        <v>2.1190000000000002</v>
      </c>
      <c r="D93" s="25" t="str">
        <f>재료산출서!D44</f>
        <v>kg</v>
      </c>
      <c r="E93" s="26"/>
      <c r="F93" s="71">
        <f t="shared" si="21"/>
        <v>2140</v>
      </c>
      <c r="G93" s="25"/>
      <c r="H93" s="71"/>
      <c r="I93" s="25">
        <f>단가대비표!N18</f>
        <v>1010</v>
      </c>
      <c r="J93" s="71">
        <f t="shared" si="22"/>
        <v>2140</v>
      </c>
      <c r="K93" s="25"/>
      <c r="L93" s="71"/>
      <c r="M93" s="119"/>
    </row>
    <row r="94" spans="1:15" ht="22.5" customHeight="1">
      <c r="A94" s="122" t="str">
        <f>재료산출서!B45</f>
        <v>평강(SS400)</v>
      </c>
      <c r="B94" s="90" t="str">
        <f>재료산출서!C45</f>
        <v>65*9t</v>
      </c>
      <c r="C94" s="91">
        <f>재료산출서!M45</f>
        <v>1.8360000000000001</v>
      </c>
      <c r="D94" s="25" t="str">
        <f>재료산출서!D45</f>
        <v>kg</v>
      </c>
      <c r="E94" s="26"/>
      <c r="F94" s="71">
        <f t="shared" si="21"/>
        <v>1854</v>
      </c>
      <c r="G94" s="25"/>
      <c r="H94" s="71"/>
      <c r="I94" s="25">
        <f>단가대비표!N19</f>
        <v>1010</v>
      </c>
      <c r="J94" s="71">
        <f t="shared" si="22"/>
        <v>1854</v>
      </c>
      <c r="K94" s="25"/>
      <c r="L94" s="71"/>
      <c r="M94" s="119"/>
    </row>
    <row r="95" spans="1:15" ht="22.5" customHeight="1">
      <c r="A95" s="122" t="str">
        <f>재료산출서!B46</f>
        <v>강판(SS400)</v>
      </c>
      <c r="B95" s="90" t="str">
        <f>재료산출서!C46</f>
        <v>6t</v>
      </c>
      <c r="C95" s="91">
        <f>재료산출서!M46</f>
        <v>2.8260000000000001</v>
      </c>
      <c r="D95" s="25" t="str">
        <f>재료산출서!D46</f>
        <v>kg</v>
      </c>
      <c r="E95" s="26"/>
      <c r="F95" s="71">
        <f t="shared" si="21"/>
        <v>2543</v>
      </c>
      <c r="G95" s="25"/>
      <c r="H95" s="71"/>
      <c r="I95" s="25">
        <f>단가대비표!N20</f>
        <v>900</v>
      </c>
      <c r="J95" s="71">
        <f t="shared" si="22"/>
        <v>2543</v>
      </c>
      <c r="K95" s="25"/>
      <c r="L95" s="71"/>
      <c r="M95" s="119"/>
    </row>
    <row r="96" spans="1:15" ht="20.100000000000001" customHeight="1">
      <c r="A96" s="122" t="str">
        <f>재료산출서!B47</f>
        <v>강판(SS400)</v>
      </c>
      <c r="B96" s="90" t="str">
        <f>재료산출서!C47</f>
        <v>6t</v>
      </c>
      <c r="C96" s="91">
        <f>재료산출서!M47</f>
        <v>5.9340000000000002</v>
      </c>
      <c r="D96" s="25" t="str">
        <f>재료산출서!D47</f>
        <v>kg</v>
      </c>
      <c r="E96" s="26"/>
      <c r="F96" s="71">
        <f t="shared" si="21"/>
        <v>5340</v>
      </c>
      <c r="G96" s="25"/>
      <c r="H96" s="71"/>
      <c r="I96" s="25">
        <f>단가대비표!N21</f>
        <v>900</v>
      </c>
      <c r="J96" s="71">
        <f t="shared" si="22"/>
        <v>5340</v>
      </c>
      <c r="K96" s="25"/>
      <c r="L96" s="71"/>
      <c r="M96" s="119"/>
    </row>
    <row r="97" spans="1:15" ht="20.100000000000001" customHeight="1">
      <c r="A97" s="122" t="str">
        <f>재료산출서!B48</f>
        <v>평강(SS400)</v>
      </c>
      <c r="B97" s="90" t="str">
        <f>재료산출서!C48</f>
        <v>38*9t</v>
      </c>
      <c r="C97" s="91">
        <f>재료산출서!M48</f>
        <v>1.409</v>
      </c>
      <c r="D97" s="25" t="str">
        <f>재료산출서!D48</f>
        <v>kg</v>
      </c>
      <c r="E97" s="26"/>
      <c r="F97" s="71">
        <f t="shared" si="21"/>
        <v>1186</v>
      </c>
      <c r="G97" s="25"/>
      <c r="H97" s="71"/>
      <c r="I97" s="25">
        <f>단가대비표!N22</f>
        <v>842</v>
      </c>
      <c r="J97" s="71">
        <f t="shared" si="22"/>
        <v>1186</v>
      </c>
      <c r="K97" s="25"/>
      <c r="L97" s="71"/>
      <c r="M97" s="119"/>
    </row>
    <row r="98" spans="1:15" ht="20.100000000000001" customHeight="1">
      <c r="A98" s="122" t="str">
        <f>재료산출서!B49</f>
        <v>마환봉(SS400)</v>
      </c>
      <c r="B98" s="90" t="str">
        <f>재료산출서!C49</f>
        <v>Φ20</v>
      </c>
      <c r="C98" s="91">
        <f>재료산출서!M49</f>
        <v>0.49299999999999999</v>
      </c>
      <c r="D98" s="25" t="str">
        <f>재료산출서!D49</f>
        <v>kg</v>
      </c>
      <c r="E98" s="26"/>
      <c r="F98" s="71">
        <f t="shared" si="21"/>
        <v>581</v>
      </c>
      <c r="G98" s="25"/>
      <c r="H98" s="71"/>
      <c r="I98" s="25">
        <f>단가대비표!N23</f>
        <v>1180</v>
      </c>
      <c r="J98" s="71">
        <f t="shared" si="22"/>
        <v>581</v>
      </c>
      <c r="K98" s="25"/>
      <c r="L98" s="71"/>
      <c r="M98" s="119"/>
    </row>
    <row r="99" spans="1:15" ht="20.100000000000001" customHeight="1">
      <c r="A99" s="122" t="str">
        <f>재료산출서!B50</f>
        <v>취부금구(SS400)</v>
      </c>
      <c r="B99" s="90" t="str">
        <f>재료산출서!C50</f>
        <v>Φ32용</v>
      </c>
      <c r="C99" s="91">
        <f>재료산출서!M50</f>
        <v>1</v>
      </c>
      <c r="D99" s="25" t="str">
        <f>재료산출서!D50</f>
        <v>조</v>
      </c>
      <c r="E99" s="26"/>
      <c r="F99" s="71">
        <f t="shared" si="21"/>
        <v>48900</v>
      </c>
      <c r="G99" s="25"/>
      <c r="H99" s="71"/>
      <c r="I99" s="25">
        <f>단가대비표!N24</f>
        <v>48900</v>
      </c>
      <c r="J99" s="71">
        <f t="shared" si="22"/>
        <v>48900</v>
      </c>
      <c r="K99" s="25"/>
      <c r="L99" s="71"/>
      <c r="M99" s="119"/>
    </row>
    <row r="100" spans="1:15" ht="20.100000000000001" customHeight="1">
      <c r="A100" s="122" t="str">
        <f>재료산출서!B51</f>
        <v>잡철물제작설치</v>
      </c>
      <c r="B100" s="90" t="str">
        <f>재료산출서!C51</f>
        <v>현장제작설치/일반철재</v>
      </c>
      <c r="C100" s="91">
        <f>재료산출서!M51</f>
        <v>2.4E-2</v>
      </c>
      <c r="D100" s="25" t="str">
        <f>재료산출서!D51</f>
        <v>ton</v>
      </c>
      <c r="E100" s="26"/>
      <c r="F100" s="71">
        <f t="shared" si="21"/>
        <v>138113</v>
      </c>
      <c r="G100" s="25">
        <f>일위대가!I15</f>
        <v>5328496</v>
      </c>
      <c r="H100" s="71">
        <f t="shared" ref="H100:H101" si="23">INT(G100*$C100)</f>
        <v>127883</v>
      </c>
      <c r="I100" s="25">
        <f>일위대가!K15</f>
        <v>159854</v>
      </c>
      <c r="J100" s="71">
        <f t="shared" si="22"/>
        <v>3836</v>
      </c>
      <c r="K100" s="25">
        <f>일위대가!M15</f>
        <v>266424</v>
      </c>
      <c r="L100" s="71">
        <f t="shared" ref="L100" si="24">INT(K100*$C100)</f>
        <v>6394</v>
      </c>
      <c r="M100" s="119"/>
    </row>
    <row r="101" spans="1:15" ht="20.100000000000001" customHeight="1">
      <c r="A101" s="122" t="str">
        <f>재료산출서!B52</f>
        <v>도장비</v>
      </c>
      <c r="B101" s="90" t="str">
        <f>재료산출서!C52</f>
        <v>보통부재(A*41.5)</v>
      </c>
      <c r="C101" s="91">
        <f>재료산출서!M52</f>
        <v>0.996</v>
      </c>
      <c r="D101" s="25" t="str">
        <f>재료산출서!D52</f>
        <v>㎡</v>
      </c>
      <c r="E101" s="26"/>
      <c r="F101" s="71">
        <f t="shared" si="21"/>
        <v>13186</v>
      </c>
      <c r="G101" s="25">
        <f>일위대가!I23</f>
        <v>11896</v>
      </c>
      <c r="H101" s="71">
        <f t="shared" si="23"/>
        <v>11848</v>
      </c>
      <c r="I101" s="25">
        <f>일위대가!K23</f>
        <v>1344</v>
      </c>
      <c r="J101" s="71">
        <f t="shared" si="22"/>
        <v>1338</v>
      </c>
      <c r="K101" s="25"/>
      <c r="L101" s="71"/>
      <c r="M101" s="119"/>
    </row>
    <row r="102" spans="1:15" ht="20.100000000000001" customHeight="1">
      <c r="A102" s="122"/>
      <c r="B102" s="90"/>
      <c r="C102" s="91"/>
      <c r="D102" s="25"/>
      <c r="E102" s="266"/>
      <c r="F102" s="71"/>
      <c r="G102" s="284"/>
      <c r="H102" s="71"/>
      <c r="I102" s="25"/>
      <c r="J102" s="267"/>
      <c r="K102" s="284"/>
      <c r="L102" s="71"/>
      <c r="M102" s="268"/>
    </row>
    <row r="103" spans="1:15" ht="20.100000000000001" customHeight="1" thickBot="1">
      <c r="A103" s="231" t="s">
        <v>293</v>
      </c>
      <c r="B103" s="232"/>
      <c r="C103" s="233"/>
      <c r="D103" s="234"/>
      <c r="E103" s="235"/>
      <c r="F103" s="236">
        <f>SUM(H103,J103,L103)</f>
        <v>223917</v>
      </c>
      <c r="G103" s="236"/>
      <c r="H103" s="236">
        <f>SUM(H91:H102)</f>
        <v>139731</v>
      </c>
      <c r="I103" s="236"/>
      <c r="J103" s="236">
        <f>SUM(J91:J102)</f>
        <v>77792</v>
      </c>
      <c r="K103" s="236"/>
      <c r="L103" s="236">
        <f>SUM(L91:L102)</f>
        <v>6394</v>
      </c>
      <c r="M103" s="237"/>
    </row>
    <row r="104" spans="1:15" ht="20.100000000000001" customHeight="1">
      <c r="A104" s="403" t="s">
        <v>4</v>
      </c>
      <c r="B104" s="394" t="s">
        <v>5</v>
      </c>
      <c r="C104" s="394" t="s">
        <v>6</v>
      </c>
      <c r="D104" s="394" t="s">
        <v>7</v>
      </c>
      <c r="E104" s="2" t="s">
        <v>8</v>
      </c>
      <c r="F104" s="116"/>
      <c r="G104" s="2" t="s">
        <v>9</v>
      </c>
      <c r="H104" s="116"/>
      <c r="I104" s="2" t="s">
        <v>10</v>
      </c>
      <c r="J104" s="116"/>
      <c r="K104" s="2" t="s">
        <v>11</v>
      </c>
      <c r="L104" s="116"/>
      <c r="M104" s="405" t="s">
        <v>12</v>
      </c>
    </row>
    <row r="105" spans="1:15" ht="20.100000000000001" customHeight="1" thickBot="1">
      <c r="A105" s="404"/>
      <c r="B105" s="395"/>
      <c r="C105" s="395"/>
      <c r="D105" s="395"/>
      <c r="E105" s="1" t="s">
        <v>13</v>
      </c>
      <c r="F105" s="1" t="s">
        <v>14</v>
      </c>
      <c r="G105" s="1" t="s">
        <v>15</v>
      </c>
      <c r="H105" s="1" t="s">
        <v>16</v>
      </c>
      <c r="I105" s="1" t="s">
        <v>15</v>
      </c>
      <c r="J105" s="1" t="s">
        <v>16</v>
      </c>
      <c r="K105" s="1" t="s">
        <v>15</v>
      </c>
      <c r="L105" s="1" t="s">
        <v>14</v>
      </c>
      <c r="M105" s="406"/>
      <c r="O105" s="243"/>
    </row>
    <row r="106" spans="1:15" ht="20.100000000000001" customHeight="1">
      <c r="A106" s="120" t="str">
        <f>재료산출서!B53</f>
        <v>7.낙산1용수간선 분수문 4개소 교체</v>
      </c>
      <c r="B106" s="250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1"/>
      <c r="O106" s="243"/>
    </row>
    <row r="107" spans="1:15" ht="20.100000000000001" customHeight="1">
      <c r="A107" s="122" t="str">
        <f>재료산출서!B54</f>
        <v>-랙크형 일체식 문비 설치(b0.31*h0.29*H0.8)</v>
      </c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4"/>
      <c r="O107" s="243"/>
    </row>
    <row r="108" spans="1:15" ht="22.5" customHeight="1">
      <c r="A108" s="122" t="str">
        <f>재료산출서!B55</f>
        <v>강판(SS400)(문틀용)</v>
      </c>
      <c r="B108" s="90" t="str">
        <f>재료산출서!C55</f>
        <v>ㄷ형강 100*65*6t</v>
      </c>
      <c r="C108" s="91">
        <f>재료산출서!M55</f>
        <v>16.579000000000001</v>
      </c>
      <c r="D108" s="25" t="str">
        <f>재료산출서!D55</f>
        <v>kg</v>
      </c>
      <c r="E108" s="26"/>
      <c r="F108" s="71">
        <f t="shared" ref="F108:F126" si="25">SUM(H108,J108,L108)</f>
        <v>16910</v>
      </c>
      <c r="G108" s="25"/>
      <c r="H108" s="71"/>
      <c r="I108" s="25">
        <f>단가대비표!N25</f>
        <v>1020</v>
      </c>
      <c r="J108" s="71">
        <f t="shared" ref="J108:J124" si="26">INT(I108*$C108)</f>
        <v>16910</v>
      </c>
      <c r="K108" s="25"/>
      <c r="L108" s="71"/>
      <c r="M108" s="119"/>
    </row>
    <row r="109" spans="1:15" ht="22.5" customHeight="1">
      <c r="A109" s="122" t="str">
        <f>재료산출서!B56</f>
        <v>평강(SS400)(문틀용)</v>
      </c>
      <c r="B109" s="90" t="str">
        <f>재료산출서!C56</f>
        <v>100*9t</v>
      </c>
      <c r="C109" s="91">
        <f>재료산출서!M56</f>
        <v>3.0369999999999999</v>
      </c>
      <c r="D109" s="25" t="str">
        <f>재료산출서!D56</f>
        <v>kg</v>
      </c>
      <c r="E109" s="26"/>
      <c r="F109" s="71">
        <f t="shared" si="25"/>
        <v>3067</v>
      </c>
      <c r="G109" s="25"/>
      <c r="H109" s="71"/>
      <c r="I109" s="25">
        <f>단가대비표!N26</f>
        <v>1010</v>
      </c>
      <c r="J109" s="71">
        <f t="shared" si="26"/>
        <v>3067</v>
      </c>
      <c r="K109" s="25"/>
      <c r="L109" s="71"/>
      <c r="M109" s="119"/>
    </row>
    <row r="110" spans="1:15" ht="22.5" customHeight="1">
      <c r="A110" s="122" t="str">
        <f>재료산출서!B57</f>
        <v>강판(SS400)(문틀용)</v>
      </c>
      <c r="B110" s="90" t="str">
        <f>재료산출서!C57</f>
        <v>ㄱ형강65*65*6t</v>
      </c>
      <c r="C110" s="91">
        <f>재료산출서!M57</f>
        <v>5.2649999999999997</v>
      </c>
      <c r="D110" s="25" t="str">
        <f>재료산출서!D57</f>
        <v>kg</v>
      </c>
      <c r="E110" s="26"/>
      <c r="F110" s="71">
        <f t="shared" si="25"/>
        <v>5370</v>
      </c>
      <c r="G110" s="25"/>
      <c r="H110" s="71"/>
      <c r="I110" s="25">
        <f>단가대비표!N27</f>
        <v>1020</v>
      </c>
      <c r="J110" s="71">
        <f t="shared" si="26"/>
        <v>5370</v>
      </c>
      <c r="K110" s="25"/>
      <c r="L110" s="71"/>
      <c r="M110" s="119"/>
    </row>
    <row r="111" spans="1:15" ht="22.5" customHeight="1">
      <c r="A111" s="122" t="str">
        <f>재료산출서!B58</f>
        <v>강판(SS401)(문틀용)</v>
      </c>
      <c r="B111" s="90" t="str">
        <f>재료산출서!C58</f>
        <v>280*200*12t</v>
      </c>
      <c r="C111" s="91">
        <f>재료산출서!M58</f>
        <v>5.2750000000000004</v>
      </c>
      <c r="D111" s="25" t="str">
        <f>재료산출서!D58</f>
        <v>kg</v>
      </c>
      <c r="E111" s="26"/>
      <c r="F111" s="71">
        <f t="shared" si="25"/>
        <v>4747</v>
      </c>
      <c r="G111" s="25"/>
      <c r="H111" s="71"/>
      <c r="I111" s="25">
        <f>단가대비표!N28</f>
        <v>900</v>
      </c>
      <c r="J111" s="71">
        <f t="shared" si="26"/>
        <v>4747</v>
      </c>
      <c r="K111" s="25"/>
      <c r="L111" s="71"/>
      <c r="M111" s="119"/>
    </row>
    <row r="112" spans="1:15" ht="22.5" customHeight="1">
      <c r="A112" s="122" t="str">
        <f>재료산출서!B59</f>
        <v>강판(SS400)(문비용)</v>
      </c>
      <c r="B112" s="90" t="str">
        <f>재료산출서!C59</f>
        <v>6t</v>
      </c>
      <c r="C112" s="91">
        <f>재료산출서!M59</f>
        <v>5.6</v>
      </c>
      <c r="D112" s="25" t="str">
        <f>재료산출서!D59</f>
        <v>kg</v>
      </c>
      <c r="E112" s="26"/>
      <c r="F112" s="71">
        <f t="shared" si="25"/>
        <v>5040</v>
      </c>
      <c r="G112" s="25"/>
      <c r="H112" s="71"/>
      <c r="I112" s="25">
        <f>단가대비표!N29</f>
        <v>900</v>
      </c>
      <c r="J112" s="71">
        <f t="shared" si="26"/>
        <v>5040</v>
      </c>
      <c r="K112" s="25"/>
      <c r="L112" s="71"/>
      <c r="M112" s="119"/>
    </row>
    <row r="113" spans="1:15" ht="22.5" customHeight="1">
      <c r="A113" s="122" t="str">
        <f>재료산출서!B60</f>
        <v>강판(SS400)(문비용)</v>
      </c>
      <c r="B113" s="90" t="str">
        <f>재료산출서!C60</f>
        <v>25*9t</v>
      </c>
      <c r="C113" s="91">
        <f>재료산출서!M60</f>
        <v>0.98899999999999999</v>
      </c>
      <c r="D113" s="25" t="str">
        <f>재료산출서!D60</f>
        <v>kg</v>
      </c>
      <c r="E113" s="26"/>
      <c r="F113" s="71">
        <f t="shared" si="25"/>
        <v>890</v>
      </c>
      <c r="G113" s="25"/>
      <c r="H113" s="71"/>
      <c r="I113" s="25">
        <f>단가대비표!N30</f>
        <v>900</v>
      </c>
      <c r="J113" s="71">
        <f t="shared" si="26"/>
        <v>890</v>
      </c>
      <c r="K113" s="25"/>
      <c r="L113" s="71"/>
      <c r="M113" s="119"/>
    </row>
    <row r="114" spans="1:15" ht="22.5" customHeight="1">
      <c r="A114" s="122" t="str">
        <f>재료산출서!B61</f>
        <v>강판(SS400)(문비용)</v>
      </c>
      <c r="B114" s="90" t="str">
        <f>재료산출서!C61</f>
        <v>50*9t</v>
      </c>
      <c r="C114" s="91">
        <f>재료산출서!M61</f>
        <v>0.91800000000000004</v>
      </c>
      <c r="D114" s="25" t="str">
        <f>재료산출서!D61</f>
        <v>kg</v>
      </c>
      <c r="E114" s="26"/>
      <c r="F114" s="71">
        <f t="shared" si="25"/>
        <v>826</v>
      </c>
      <c r="G114" s="25"/>
      <c r="H114" s="71"/>
      <c r="I114" s="25">
        <f>단가대비표!N31</f>
        <v>900</v>
      </c>
      <c r="J114" s="71">
        <f t="shared" si="26"/>
        <v>826</v>
      </c>
      <c r="K114" s="25"/>
      <c r="L114" s="71"/>
      <c r="M114" s="119"/>
    </row>
    <row r="115" spans="1:15" ht="22.5" customHeight="1">
      <c r="A115" s="122" t="str">
        <f>재료산출서!B62</f>
        <v>강판(SS400)(문비용)</v>
      </c>
      <c r="B115" s="90" t="str">
        <f>재료산출서!C62</f>
        <v>50*9t</v>
      </c>
      <c r="C115" s="91">
        <f>재료산출서!M62</f>
        <v>3.6030000000000002</v>
      </c>
      <c r="D115" s="25" t="str">
        <f>재료산출서!D62</f>
        <v>kg</v>
      </c>
      <c r="E115" s="26"/>
      <c r="F115" s="71">
        <f t="shared" si="25"/>
        <v>3242</v>
      </c>
      <c r="G115" s="25"/>
      <c r="H115" s="71"/>
      <c r="I115" s="25">
        <f>단가대비표!N32</f>
        <v>900</v>
      </c>
      <c r="J115" s="71">
        <f t="shared" si="26"/>
        <v>3242</v>
      </c>
      <c r="K115" s="25"/>
      <c r="L115" s="71"/>
      <c r="M115" s="119"/>
    </row>
    <row r="116" spans="1:15" ht="22.5" customHeight="1">
      <c r="A116" s="122" t="str">
        <f>재료산출서!B63</f>
        <v>강판(SS400)(문비용)</v>
      </c>
      <c r="B116" s="90" t="str">
        <f>재료산출서!C63</f>
        <v>40*6t</v>
      </c>
      <c r="C116" s="91">
        <f>재료산출서!M63</f>
        <v>1.2050000000000001</v>
      </c>
      <c r="D116" s="25" t="str">
        <f>재료산출서!D63</f>
        <v>kg</v>
      </c>
      <c r="E116" s="26"/>
      <c r="F116" s="71">
        <f t="shared" si="25"/>
        <v>1084</v>
      </c>
      <c r="G116" s="25"/>
      <c r="H116" s="71"/>
      <c r="I116" s="25">
        <f>단가대비표!N33</f>
        <v>900</v>
      </c>
      <c r="J116" s="71">
        <f t="shared" si="26"/>
        <v>1084</v>
      </c>
      <c r="K116" s="25"/>
      <c r="L116" s="71"/>
      <c r="M116" s="119"/>
    </row>
    <row r="117" spans="1:15" ht="22.5" customHeight="1">
      <c r="A117" s="122" t="str">
        <f>재료산출서!B64</f>
        <v>강판(SS400)(문비용)</v>
      </c>
      <c r="B117" s="90" t="str">
        <f>재료산출서!C64</f>
        <v>40*6t</v>
      </c>
      <c r="C117" s="91">
        <f>재료산출서!M64</f>
        <v>0.90400000000000003</v>
      </c>
      <c r="D117" s="25" t="str">
        <f>재료산출서!D64</f>
        <v>kg</v>
      </c>
      <c r="E117" s="26"/>
      <c r="F117" s="71">
        <f t="shared" si="25"/>
        <v>813</v>
      </c>
      <c r="G117" s="25"/>
      <c r="H117" s="71"/>
      <c r="I117" s="25">
        <f>단가대비표!N34</f>
        <v>900</v>
      </c>
      <c r="J117" s="71">
        <f t="shared" si="26"/>
        <v>813</v>
      </c>
      <c r="K117" s="25"/>
      <c r="L117" s="71"/>
      <c r="M117" s="119"/>
    </row>
    <row r="118" spans="1:15" ht="22.5" customHeight="1">
      <c r="A118" s="122" t="str">
        <f>재료산출서!B65</f>
        <v>고재대</v>
      </c>
      <c r="B118" s="90" t="str">
        <f>재료산출서!C65</f>
        <v>철SCRAP(중량A)</v>
      </c>
      <c r="C118" s="91">
        <f>재료산출서!M65</f>
        <v>70.275000000000006</v>
      </c>
      <c r="D118" s="25" t="str">
        <f>재료산출서!D65</f>
        <v>kg</v>
      </c>
      <c r="E118" s="26"/>
      <c r="F118" s="71">
        <f t="shared" si="25"/>
        <v>-22840</v>
      </c>
      <c r="G118" s="25"/>
      <c r="H118" s="71"/>
      <c r="I118" s="25">
        <v>-325</v>
      </c>
      <c r="J118" s="71">
        <f t="shared" si="26"/>
        <v>-22840</v>
      </c>
      <c r="K118" s="25"/>
      <c r="L118" s="71"/>
      <c r="M118" s="119"/>
    </row>
    <row r="119" spans="1:15" ht="22.5" customHeight="1">
      <c r="A119" s="122" t="str">
        <f>재료산출서!B66</f>
        <v>권양기</v>
      </c>
      <c r="B119" s="90" t="str">
        <f>재료산출서!C66</f>
        <v>랙크형-분수문용</v>
      </c>
      <c r="C119" s="91">
        <f>재료산출서!M66</f>
        <v>1</v>
      </c>
      <c r="D119" s="25" t="str">
        <f>재료산출서!D66</f>
        <v>대</v>
      </c>
      <c r="E119" s="26"/>
      <c r="F119" s="71">
        <f t="shared" si="25"/>
        <v>700000</v>
      </c>
      <c r="G119" s="25"/>
      <c r="H119" s="71"/>
      <c r="I119" s="25">
        <f>단가대비표!N37</f>
        <v>700000</v>
      </c>
      <c r="J119" s="71">
        <f t="shared" si="26"/>
        <v>700000</v>
      </c>
      <c r="K119" s="25"/>
      <c r="L119" s="71"/>
      <c r="M119" s="119"/>
    </row>
    <row r="120" spans="1:15" ht="22.5" customHeight="1">
      <c r="A120" s="122" t="str">
        <f>재료산출서!B67</f>
        <v>랙크바</v>
      </c>
      <c r="B120" s="90" t="str">
        <f>재료산출서!C67</f>
        <v>랙크형권양기용</v>
      </c>
      <c r="C120" s="91">
        <f>재료산출서!M67</f>
        <v>1</v>
      </c>
      <c r="D120" s="25" t="str">
        <f>재료산출서!D67</f>
        <v>m</v>
      </c>
      <c r="E120" s="266"/>
      <c r="F120" s="71">
        <f t="shared" si="25"/>
        <v>50000</v>
      </c>
      <c r="G120" s="284"/>
      <c r="H120" s="71"/>
      <c r="I120" s="25">
        <f>단가대비표!N38</f>
        <v>50000</v>
      </c>
      <c r="J120" s="71">
        <f t="shared" si="26"/>
        <v>50000</v>
      </c>
      <c r="K120" s="284"/>
      <c r="L120" s="267"/>
      <c r="M120" s="268"/>
    </row>
    <row r="121" spans="1:15" ht="22.5" customHeight="1">
      <c r="A121" s="122" t="str">
        <f>재료산출서!B68</f>
        <v>취부금구(SS400)</v>
      </c>
      <c r="B121" s="90" t="str">
        <f>재료산출서!C68</f>
        <v>Φ38용</v>
      </c>
      <c r="C121" s="91">
        <f>재료산출서!M68</f>
        <v>1</v>
      </c>
      <c r="D121" s="25" t="str">
        <f>재료산출서!D68</f>
        <v>조</v>
      </c>
      <c r="E121" s="266"/>
      <c r="F121" s="71">
        <f t="shared" si="25"/>
        <v>48900</v>
      </c>
      <c r="G121" s="284"/>
      <c r="H121" s="71"/>
      <c r="I121" s="25">
        <f>단가대비표!N39</f>
        <v>48900</v>
      </c>
      <c r="J121" s="71">
        <f t="shared" si="26"/>
        <v>48900</v>
      </c>
      <c r="K121" s="284"/>
      <c r="L121" s="267"/>
      <c r="M121" s="268"/>
    </row>
    <row r="122" spans="1:15" ht="22.5" customHeight="1">
      <c r="A122" s="122" t="str">
        <f>재료산출서!B69</f>
        <v>도장비</v>
      </c>
      <c r="B122" s="90" t="str">
        <f>재료산출서!C69</f>
        <v>보통부재(A*41.5)</v>
      </c>
      <c r="C122" s="91">
        <f>재료산출서!M69</f>
        <v>1.784</v>
      </c>
      <c r="D122" s="25" t="str">
        <f>재료산출서!D69</f>
        <v>㎡</v>
      </c>
      <c r="E122" s="266"/>
      <c r="F122" s="71">
        <f t="shared" si="25"/>
        <v>23619</v>
      </c>
      <c r="G122" s="284">
        <f>일위대가!I23</f>
        <v>11896</v>
      </c>
      <c r="H122" s="71">
        <f t="shared" ref="H122:L126" si="27">INT(G122*$C122)</f>
        <v>21222</v>
      </c>
      <c r="I122" s="284">
        <f>일위대가!K23</f>
        <v>1344</v>
      </c>
      <c r="J122" s="71">
        <f t="shared" si="26"/>
        <v>2397</v>
      </c>
      <c r="K122" s="284"/>
      <c r="L122" s="71"/>
      <c r="M122" s="268"/>
    </row>
    <row r="123" spans="1:15" ht="22.5" customHeight="1">
      <c r="A123" s="122" t="str">
        <f>재료산출서!B70</f>
        <v>잡철물제작설치</v>
      </c>
      <c r="B123" s="90" t="str">
        <f>재료산출서!C70</f>
        <v>현장제작설치/일반철재</v>
      </c>
      <c r="C123" s="91">
        <f>재료산출서!M70</f>
        <v>4.2999999999999997E-2</v>
      </c>
      <c r="D123" s="25" t="str">
        <f>재료산출서!D70</f>
        <v>ton</v>
      </c>
      <c r="E123" s="266"/>
      <c r="F123" s="71">
        <f t="shared" si="25"/>
        <v>247454</v>
      </c>
      <c r="G123" s="284">
        <f>일위대가!I15</f>
        <v>5328496</v>
      </c>
      <c r="H123" s="71">
        <f t="shared" si="27"/>
        <v>229125</v>
      </c>
      <c r="I123" s="284">
        <f>일위대가!K15</f>
        <v>159854</v>
      </c>
      <c r="J123" s="71">
        <f t="shared" si="26"/>
        <v>6873</v>
      </c>
      <c r="K123" s="284">
        <f>일위대가!M15</f>
        <v>266424</v>
      </c>
      <c r="L123" s="71">
        <f t="shared" ref="L123:L124" si="28">INT(K123*$C123)</f>
        <v>11456</v>
      </c>
      <c r="M123" s="268"/>
    </row>
    <row r="124" spans="1:15" ht="22.5" customHeight="1">
      <c r="A124" s="122" t="str">
        <f>재료산출서!B71</f>
        <v>잡철물철거</v>
      </c>
      <c r="B124" s="90" t="str">
        <f>재료산출서!C71</f>
        <v>일반철재</v>
      </c>
      <c r="C124" s="91">
        <f>재료산출서!M71</f>
        <v>7.0275000000000004E-2</v>
      </c>
      <c r="D124" s="25" t="str">
        <f>재료산출서!D71</f>
        <v>ton</v>
      </c>
      <c r="E124" s="266"/>
      <c r="F124" s="71">
        <f t="shared" si="25"/>
        <v>99309</v>
      </c>
      <c r="G124" s="284">
        <f>일위대가!I12</f>
        <v>1308494</v>
      </c>
      <c r="H124" s="71">
        <f t="shared" si="27"/>
        <v>91954</v>
      </c>
      <c r="I124" s="284">
        <f>일위대가!K12</f>
        <v>39254</v>
      </c>
      <c r="J124" s="71">
        <f t="shared" si="26"/>
        <v>2758</v>
      </c>
      <c r="K124" s="284">
        <f>일위대가!M12</f>
        <v>65424</v>
      </c>
      <c r="L124" s="71">
        <f t="shared" si="28"/>
        <v>4597</v>
      </c>
      <c r="M124" s="268"/>
    </row>
    <row r="125" spans="1:15" ht="22.5" customHeight="1">
      <c r="A125" s="26" t="s">
        <v>326</v>
      </c>
      <c r="B125" s="90"/>
      <c r="C125" s="91">
        <v>1</v>
      </c>
      <c r="D125" s="25" t="s">
        <v>329</v>
      </c>
      <c r="E125" s="26"/>
      <c r="F125" s="71">
        <f t="shared" si="25"/>
        <v>1188431</v>
      </c>
      <c r="G125" s="25"/>
      <c r="H125" s="71">
        <f>SUM(H108:H124)</f>
        <v>342301</v>
      </c>
      <c r="I125" s="25"/>
      <c r="J125" s="71">
        <f>SUM(J108:J124)</f>
        <v>830077</v>
      </c>
      <c r="K125" s="25"/>
      <c r="L125" s="71">
        <f>SUM(L108:L124)</f>
        <v>16053</v>
      </c>
      <c r="M125" s="305"/>
    </row>
    <row r="126" spans="1:15" ht="22.5" customHeight="1" thickBot="1">
      <c r="A126" s="294" t="s">
        <v>341</v>
      </c>
      <c r="B126" s="323"/>
      <c r="C126" s="324">
        <v>4</v>
      </c>
      <c r="D126" s="325" t="s">
        <v>329</v>
      </c>
      <c r="E126" s="26"/>
      <c r="F126" s="71">
        <f t="shared" si="25"/>
        <v>4753724</v>
      </c>
      <c r="G126" s="25">
        <f>H125</f>
        <v>342301</v>
      </c>
      <c r="H126" s="71">
        <f t="shared" si="27"/>
        <v>1369204</v>
      </c>
      <c r="I126" s="25">
        <f>J125</f>
        <v>830077</v>
      </c>
      <c r="J126" s="71">
        <f t="shared" si="27"/>
        <v>3320308</v>
      </c>
      <c r="K126" s="25">
        <f>L125</f>
        <v>16053</v>
      </c>
      <c r="L126" s="71">
        <f t="shared" si="27"/>
        <v>64212</v>
      </c>
      <c r="M126" s="326"/>
    </row>
    <row r="127" spans="1:15" ht="20.100000000000001" customHeight="1">
      <c r="A127" s="403" t="s">
        <v>4</v>
      </c>
      <c r="B127" s="394" t="s">
        <v>5</v>
      </c>
      <c r="C127" s="394" t="s">
        <v>6</v>
      </c>
      <c r="D127" s="394" t="s">
        <v>7</v>
      </c>
      <c r="E127" s="327" t="s">
        <v>8</v>
      </c>
      <c r="F127" s="328"/>
      <c r="G127" s="327" t="s">
        <v>9</v>
      </c>
      <c r="H127" s="328"/>
      <c r="I127" s="327" t="s">
        <v>10</v>
      </c>
      <c r="J127" s="328"/>
      <c r="K127" s="327" t="s">
        <v>11</v>
      </c>
      <c r="L127" s="328"/>
      <c r="M127" s="405" t="s">
        <v>12</v>
      </c>
    </row>
    <row r="128" spans="1:15" ht="20.100000000000001" customHeight="1" thickBot="1">
      <c r="A128" s="404"/>
      <c r="B128" s="395"/>
      <c r="C128" s="395"/>
      <c r="D128" s="395"/>
      <c r="E128" s="1" t="s">
        <v>13</v>
      </c>
      <c r="F128" s="1" t="s">
        <v>14</v>
      </c>
      <c r="G128" s="1" t="s">
        <v>15</v>
      </c>
      <c r="H128" s="1" t="s">
        <v>16</v>
      </c>
      <c r="I128" s="1" t="s">
        <v>15</v>
      </c>
      <c r="J128" s="1" t="s">
        <v>16</v>
      </c>
      <c r="K128" s="1" t="s">
        <v>15</v>
      </c>
      <c r="L128" s="1" t="s">
        <v>14</v>
      </c>
      <c r="M128" s="406"/>
      <c r="O128" s="243"/>
    </row>
    <row r="129" spans="1:15" ht="20.100000000000001" customHeight="1">
      <c r="A129" s="120" t="s">
        <v>360</v>
      </c>
      <c r="B129" s="250"/>
      <c r="C129" s="250"/>
      <c r="D129" s="250"/>
      <c r="E129" s="250"/>
      <c r="F129" s="250"/>
      <c r="G129" s="250"/>
      <c r="H129" s="250"/>
      <c r="I129" s="250"/>
      <c r="J129" s="250"/>
      <c r="K129" s="250"/>
      <c r="L129" s="250"/>
      <c r="M129" s="251"/>
      <c r="O129" s="243"/>
    </row>
    <row r="130" spans="1:15" ht="20.100000000000001" customHeight="1">
      <c r="A130" s="265" t="str">
        <f>일위대가!B31</f>
        <v>급수개폐기/STS304</v>
      </c>
      <c r="B130" s="26" t="str">
        <f>일위대가!C31</f>
        <v>Φ150</v>
      </c>
      <c r="C130" s="329">
        <f>일위대가!D31</f>
        <v>1</v>
      </c>
      <c r="D130" s="26" t="str">
        <f>일위대가!E31</f>
        <v>개</v>
      </c>
      <c r="E130" s="26"/>
      <c r="F130" s="26"/>
      <c r="G130" s="26"/>
      <c r="H130" s="26"/>
      <c r="I130" s="25">
        <f>일위대가!J31</f>
        <v>175000</v>
      </c>
      <c r="J130" s="71">
        <f t="shared" ref="J130:J132" si="29">INT(I130*$C130)</f>
        <v>175000</v>
      </c>
      <c r="K130" s="26"/>
      <c r="L130" s="26"/>
      <c r="M130" s="264"/>
      <c r="O130" s="243"/>
    </row>
    <row r="131" spans="1:15" ht="22.5" customHeight="1">
      <c r="A131" s="265" t="str">
        <f>일위대가!B32</f>
        <v>개폐기설치</v>
      </c>
      <c r="B131" s="305" t="str">
        <f>일위대가!C32</f>
        <v>규격철물설치(일반철재)</v>
      </c>
      <c r="C131" s="329">
        <f>일위대가!D32</f>
        <v>4</v>
      </c>
      <c r="D131" s="26" t="str">
        <f>일위대가!E32</f>
        <v>kg</v>
      </c>
      <c r="E131" s="26"/>
      <c r="F131" s="71">
        <f t="shared" ref="F131:F132" si="30">SUM(H131,J131,L131)</f>
        <v>14130</v>
      </c>
      <c r="G131" s="25">
        <f>일위대가!H32</f>
        <v>3271.2359999999999</v>
      </c>
      <c r="H131" s="71">
        <f t="shared" ref="H131" si="31">INT(G131*$C131)</f>
        <v>13084</v>
      </c>
      <c r="I131" s="25">
        <f>일위대가!J32</f>
        <v>98.137</v>
      </c>
      <c r="J131" s="71">
        <f t="shared" si="29"/>
        <v>392</v>
      </c>
      <c r="K131" s="25">
        <f>일위대가!L32</f>
        <v>163.56100000000001</v>
      </c>
      <c r="L131" s="71">
        <f t="shared" ref="L131" si="32">INT(K131*$C131)</f>
        <v>654</v>
      </c>
      <c r="M131" s="119"/>
    </row>
    <row r="132" spans="1:15" ht="22.5" customHeight="1">
      <c r="A132" s="265" t="str">
        <f>일위대가!B33</f>
        <v>앙카볼트(스텐리스)</v>
      </c>
      <c r="B132" s="26" t="str">
        <f>일위대가!C33</f>
        <v>M12*100</v>
      </c>
      <c r="C132" s="329">
        <f>일위대가!D33</f>
        <v>4</v>
      </c>
      <c r="D132" s="26" t="str">
        <f>일위대가!E33</f>
        <v>조</v>
      </c>
      <c r="E132" s="26"/>
      <c r="F132" s="71">
        <f t="shared" si="30"/>
        <v>6720</v>
      </c>
      <c r="G132" s="25"/>
      <c r="H132" s="71"/>
      <c r="I132" s="25">
        <f>일위대가!J33</f>
        <v>1680</v>
      </c>
      <c r="J132" s="71">
        <f t="shared" si="29"/>
        <v>6720</v>
      </c>
      <c r="K132" s="25"/>
      <c r="L132" s="71"/>
      <c r="M132" s="119"/>
    </row>
    <row r="133" spans="1:15" ht="19.5" customHeight="1">
      <c r="A133" s="290" t="s">
        <v>293</v>
      </c>
      <c r="B133" s="285"/>
      <c r="C133" s="329">
        <v>1</v>
      </c>
      <c r="D133" s="25" t="s">
        <v>342</v>
      </c>
      <c r="E133" s="26"/>
      <c r="F133" s="71">
        <f>SUM(H133,J133,L133)</f>
        <v>195850</v>
      </c>
      <c r="G133" s="71"/>
      <c r="H133" s="71">
        <f>SUM(H131:H132)</f>
        <v>13084</v>
      </c>
      <c r="I133" s="71"/>
      <c r="J133" s="71">
        <f>SUM(J130:J132)</f>
        <v>182112</v>
      </c>
      <c r="K133" s="71"/>
      <c r="L133" s="71">
        <f>SUM(L130:L132)</f>
        <v>654</v>
      </c>
      <c r="M133" s="119"/>
    </row>
    <row r="134" spans="1:15" ht="20.100000000000001" customHeight="1">
      <c r="A134" s="252" t="s">
        <v>362</v>
      </c>
      <c r="B134" s="250"/>
      <c r="C134" s="250"/>
      <c r="D134" s="250"/>
      <c r="E134" s="250"/>
      <c r="F134" s="250"/>
      <c r="G134" s="250"/>
      <c r="H134" s="71"/>
      <c r="I134" s="250"/>
      <c r="J134" s="250"/>
      <c r="K134" s="250"/>
      <c r="L134" s="250"/>
      <c r="M134" s="251"/>
      <c r="O134" s="243"/>
    </row>
    <row r="135" spans="1:15" ht="20.100000000000001" customHeight="1">
      <c r="A135" s="122" t="s">
        <v>363</v>
      </c>
      <c r="B135" s="26">
        <v>5311</v>
      </c>
      <c r="C135" s="329">
        <v>1</v>
      </c>
      <c r="D135" s="26" t="s">
        <v>342</v>
      </c>
      <c r="E135" s="26"/>
      <c r="F135" s="71">
        <f t="shared" ref="F135:F144" si="33">SUM(H135,J135,L135)</f>
        <v>35000</v>
      </c>
      <c r="G135" s="26"/>
      <c r="H135" s="26"/>
      <c r="I135" s="330">
        <v>35000</v>
      </c>
      <c r="J135" s="71">
        <f t="shared" ref="J135:J136" si="34">INT(I135*$C135)</f>
        <v>35000</v>
      </c>
      <c r="K135" s="26"/>
      <c r="L135" s="26"/>
      <c r="M135" s="264"/>
      <c r="O135" s="243"/>
    </row>
    <row r="136" spans="1:15" ht="22.5" customHeight="1">
      <c r="A136" s="122" t="s">
        <v>363</v>
      </c>
      <c r="B136" s="26" t="s">
        <v>384</v>
      </c>
      <c r="C136" s="91">
        <v>1</v>
      </c>
      <c r="D136" s="25" t="s">
        <v>342</v>
      </c>
      <c r="E136" s="26"/>
      <c r="F136" s="71">
        <f t="shared" si="33"/>
        <v>30000</v>
      </c>
      <c r="G136" s="25"/>
      <c r="H136" s="71"/>
      <c r="I136" s="330">
        <v>30000</v>
      </c>
      <c r="J136" s="71">
        <f t="shared" si="34"/>
        <v>30000</v>
      </c>
      <c r="K136" s="25"/>
      <c r="L136" s="71"/>
      <c r="M136" s="119"/>
    </row>
    <row r="137" spans="1:15" ht="22.5" customHeight="1">
      <c r="A137" s="122" t="s">
        <v>364</v>
      </c>
      <c r="B137" s="334" t="s">
        <v>368</v>
      </c>
      <c r="C137" s="91">
        <v>1</v>
      </c>
      <c r="D137" s="25" t="s">
        <v>370</v>
      </c>
      <c r="E137" s="26"/>
      <c r="F137" s="71">
        <f t="shared" si="33"/>
        <v>18677</v>
      </c>
      <c r="G137" s="25">
        <f>일위대가!I42</f>
        <v>18133</v>
      </c>
      <c r="H137" s="71">
        <f t="shared" ref="H137:H141" si="35">INT(G137*$C137)</f>
        <v>18133</v>
      </c>
      <c r="I137" s="25"/>
      <c r="J137" s="71"/>
      <c r="K137" s="25">
        <f>일위대가!M42</f>
        <v>544</v>
      </c>
      <c r="L137" s="71">
        <f t="shared" ref="L137:L142" si="36">INT(K137*$C137)</f>
        <v>544</v>
      </c>
      <c r="M137" s="119"/>
    </row>
    <row r="138" spans="1:15" ht="22.5" customHeight="1">
      <c r="A138" s="122" t="s">
        <v>365</v>
      </c>
      <c r="B138" s="334" t="s">
        <v>368</v>
      </c>
      <c r="C138" s="91">
        <v>1</v>
      </c>
      <c r="D138" s="25" t="s">
        <v>370</v>
      </c>
      <c r="E138" s="26"/>
      <c r="F138" s="71">
        <f t="shared" si="33"/>
        <v>49041</v>
      </c>
      <c r="G138" s="25">
        <f>일위대가!I47</f>
        <v>47613</v>
      </c>
      <c r="H138" s="71">
        <f t="shared" si="35"/>
        <v>47613</v>
      </c>
      <c r="I138" s="25"/>
      <c r="J138" s="71"/>
      <c r="K138" s="25">
        <f>일위대가!M47</f>
        <v>1428</v>
      </c>
      <c r="L138" s="71">
        <f t="shared" si="36"/>
        <v>1428</v>
      </c>
      <c r="M138" s="119"/>
    </row>
    <row r="139" spans="1:15" ht="22.5" customHeight="1">
      <c r="A139" s="122" t="s">
        <v>366</v>
      </c>
      <c r="B139" s="334" t="s">
        <v>368</v>
      </c>
      <c r="C139" s="91">
        <v>1</v>
      </c>
      <c r="D139" s="25" t="s">
        <v>370</v>
      </c>
      <c r="E139" s="26"/>
      <c r="F139" s="71">
        <f t="shared" si="33"/>
        <v>49041</v>
      </c>
      <c r="G139" s="25">
        <f>일위대가!I52</f>
        <v>47613</v>
      </c>
      <c r="H139" s="71">
        <f t="shared" si="35"/>
        <v>47613</v>
      </c>
      <c r="I139" s="25"/>
      <c r="J139" s="71"/>
      <c r="K139" s="25">
        <f>일위대가!M52</f>
        <v>1428</v>
      </c>
      <c r="L139" s="71">
        <f t="shared" si="36"/>
        <v>1428</v>
      </c>
      <c r="M139" s="119"/>
    </row>
    <row r="140" spans="1:15" ht="22.5" customHeight="1">
      <c r="A140" s="122" t="s">
        <v>367</v>
      </c>
      <c r="B140" s="334" t="s">
        <v>368</v>
      </c>
      <c r="C140" s="91">
        <v>1</v>
      </c>
      <c r="D140" s="25" t="s">
        <v>370</v>
      </c>
      <c r="E140" s="26"/>
      <c r="F140" s="71">
        <f t="shared" si="33"/>
        <v>58490</v>
      </c>
      <c r="G140" s="25">
        <f>일위대가!I57</f>
        <v>56786</v>
      </c>
      <c r="H140" s="71">
        <f t="shared" si="35"/>
        <v>56786</v>
      </c>
      <c r="I140" s="25"/>
      <c r="J140" s="71"/>
      <c r="K140" s="25">
        <f>일위대가!M57</f>
        <v>1704</v>
      </c>
      <c r="L140" s="71">
        <f t="shared" si="36"/>
        <v>1704</v>
      </c>
      <c r="M140" s="119"/>
    </row>
    <row r="141" spans="1:15" ht="22.5" customHeight="1">
      <c r="A141" s="123" t="s">
        <v>389</v>
      </c>
      <c r="B141" s="334" t="s">
        <v>368</v>
      </c>
      <c r="C141" s="91">
        <v>1</v>
      </c>
      <c r="D141" s="25" t="s">
        <v>370</v>
      </c>
      <c r="E141" s="26"/>
      <c r="F141" s="71">
        <f t="shared" si="33"/>
        <v>54523</v>
      </c>
      <c r="G141" s="25">
        <f>일위대가!I62</f>
        <v>54523</v>
      </c>
      <c r="H141" s="71">
        <f t="shared" si="35"/>
        <v>54523</v>
      </c>
      <c r="I141" s="25"/>
      <c r="J141" s="71"/>
      <c r="K141" s="25"/>
      <c r="L141" s="71"/>
      <c r="M141" s="119"/>
    </row>
    <row r="142" spans="1:15" ht="22.5" customHeight="1">
      <c r="A142" s="123" t="s">
        <v>390</v>
      </c>
      <c r="B142" s="335" t="s">
        <v>386</v>
      </c>
      <c r="C142" s="91">
        <v>2</v>
      </c>
      <c r="D142" s="25" t="s">
        <v>342</v>
      </c>
      <c r="E142" s="26"/>
      <c r="F142" s="71">
        <f t="shared" si="33"/>
        <v>400000</v>
      </c>
      <c r="G142" s="25"/>
      <c r="H142" s="71"/>
      <c r="I142" s="25"/>
      <c r="J142" s="71"/>
      <c r="K142" s="25">
        <v>200000</v>
      </c>
      <c r="L142" s="71">
        <f t="shared" si="36"/>
        <v>400000</v>
      </c>
      <c r="M142" s="119"/>
    </row>
    <row r="143" spans="1:15" ht="22.5" customHeight="1">
      <c r="A143" s="122" t="s">
        <v>385</v>
      </c>
      <c r="B143" s="90" t="s">
        <v>369</v>
      </c>
      <c r="C143" s="91">
        <v>0.2</v>
      </c>
      <c r="D143" s="25" t="s">
        <v>289</v>
      </c>
      <c r="E143" s="26"/>
      <c r="F143" s="71">
        <f t="shared" si="33"/>
        <v>48339</v>
      </c>
      <c r="G143" s="25">
        <v>241698</v>
      </c>
      <c r="H143" s="71">
        <f t="shared" ref="H143" si="37">INT(G143*$C143)</f>
        <v>48339</v>
      </c>
      <c r="I143" s="25"/>
      <c r="J143" s="71"/>
      <c r="K143" s="25"/>
      <c r="L143" s="71"/>
      <c r="M143" s="119"/>
    </row>
    <row r="144" spans="1:15" ht="22.5" customHeight="1">
      <c r="A144" s="291" t="s">
        <v>293</v>
      </c>
      <c r="B144" s="90"/>
      <c r="C144" s="91"/>
      <c r="D144" s="25"/>
      <c r="E144" s="26"/>
      <c r="F144" s="71">
        <f t="shared" si="33"/>
        <v>743111</v>
      </c>
      <c r="G144" s="25"/>
      <c r="H144" s="71">
        <f>SUM(H135:H143)</f>
        <v>273007</v>
      </c>
      <c r="I144" s="25"/>
      <c r="J144" s="71">
        <f>SUM(J135:J143)</f>
        <v>65000</v>
      </c>
      <c r="K144" s="25"/>
      <c r="L144" s="71">
        <f>SUM(L135:L143)</f>
        <v>405104</v>
      </c>
      <c r="M144" s="119"/>
    </row>
    <row r="145" spans="1:13" ht="22.5" customHeight="1">
      <c r="A145" s="122"/>
      <c r="B145" s="90"/>
      <c r="C145" s="91"/>
      <c r="D145" s="25"/>
      <c r="E145" s="26"/>
      <c r="F145" s="71"/>
      <c r="G145" s="25"/>
      <c r="H145" s="71"/>
      <c r="I145" s="25"/>
      <c r="J145" s="71"/>
      <c r="K145" s="25"/>
      <c r="L145" s="71"/>
      <c r="M145" s="119"/>
    </row>
    <row r="146" spans="1:13" ht="22.5" customHeight="1">
      <c r="A146" s="122"/>
      <c r="B146" s="90"/>
      <c r="C146" s="91"/>
      <c r="D146" s="25"/>
      <c r="E146" s="26"/>
      <c r="F146" s="71"/>
      <c r="G146" s="25"/>
      <c r="H146" s="71"/>
      <c r="I146" s="25"/>
      <c r="J146" s="71"/>
      <c r="K146" s="25"/>
      <c r="L146" s="71"/>
      <c r="M146" s="119"/>
    </row>
    <row r="147" spans="1:13" ht="22.5" customHeight="1">
      <c r="A147" s="122"/>
      <c r="B147" s="90"/>
      <c r="C147" s="91"/>
      <c r="D147" s="25"/>
      <c r="E147" s="26"/>
      <c r="F147" s="71"/>
      <c r="G147" s="25"/>
      <c r="H147" s="71"/>
      <c r="I147" s="25"/>
      <c r="J147" s="71"/>
      <c r="K147" s="25"/>
      <c r="L147" s="71"/>
      <c r="M147" s="119"/>
    </row>
  </sheetData>
  <mergeCells count="51">
    <mergeCell ref="A127:A128"/>
    <mergeCell ref="B127:B128"/>
    <mergeCell ref="C127:C128"/>
    <mergeCell ref="D127:D128"/>
    <mergeCell ref="M127:M128"/>
    <mergeCell ref="M87:M88"/>
    <mergeCell ref="A104:A105"/>
    <mergeCell ref="B104:B105"/>
    <mergeCell ref="C104:C105"/>
    <mergeCell ref="D104:D105"/>
    <mergeCell ref="M104:M105"/>
    <mergeCell ref="A65:A66"/>
    <mergeCell ref="A87:A88"/>
    <mergeCell ref="B87:B88"/>
    <mergeCell ref="C87:C88"/>
    <mergeCell ref="D87:D88"/>
    <mergeCell ref="B65:B66"/>
    <mergeCell ref="C65:C66"/>
    <mergeCell ref="D65:D66"/>
    <mergeCell ref="A42:A43"/>
    <mergeCell ref="B42:B43"/>
    <mergeCell ref="C42:C43"/>
    <mergeCell ref="D42:D43"/>
    <mergeCell ref="M42:M43"/>
    <mergeCell ref="M65:M66"/>
    <mergeCell ref="A20:B20"/>
    <mergeCell ref="A9:B9"/>
    <mergeCell ref="A14:B14"/>
    <mergeCell ref="A16:B16"/>
    <mergeCell ref="A15:B15"/>
    <mergeCell ref="A10:B10"/>
    <mergeCell ref="A11:B11"/>
    <mergeCell ref="A19:B19"/>
    <mergeCell ref="A17:B17"/>
    <mergeCell ref="A13:B13"/>
    <mergeCell ref="A12:B12"/>
    <mergeCell ref="M21:M22"/>
    <mergeCell ref="A21:A22"/>
    <mergeCell ref="B21:B22"/>
    <mergeCell ref="C21:C22"/>
    <mergeCell ref="D21:D22"/>
    <mergeCell ref="A2:M2"/>
    <mergeCell ref="A7:B7"/>
    <mergeCell ref="A8:B8"/>
    <mergeCell ref="A6:B6"/>
    <mergeCell ref="A4:A5"/>
    <mergeCell ref="B4:B5"/>
    <mergeCell ref="C4:C5"/>
    <mergeCell ref="D4:D5"/>
    <mergeCell ref="M4:M5"/>
    <mergeCell ref="A18:B18"/>
  </mergeCells>
  <phoneticPr fontId="8" type="noConversion"/>
  <printOptions horizontalCentered="1" verticalCentered="1" gridLinesSet="0"/>
  <pageMargins left="0.39370078740157483" right="0.39370078740157483" top="0.78740157480314965" bottom="0.51181102362204722" header="0.51181102362204722" footer="0.47244094488188981"/>
  <pageSetup paperSize="9" scale="93" fitToWidth="0" orientation="landscape" verticalDpi="300" r:id="rId1"/>
  <headerFooter alignWithMargins="0"/>
  <rowBreaks count="6" manualBreakCount="6">
    <brk id="20" max="12" man="1"/>
    <brk id="41" max="12" man="1"/>
    <brk id="64" max="12" man="1"/>
    <brk id="86" max="12" man="1"/>
    <brk id="103" max="12" man="1"/>
    <brk id="126" max="12" man="1"/>
  </rowBreaks>
  <ignoredErrors>
    <ignoredError sqref="H35:H36 I34:I39 K39 I47:I48 K47:K48 K54 L49 J49:J50 I61:I62 K62 J63:J64 L63 I100:I101 K100 I83:I85 K84:K85 I122:I124 H125:H126 J125:J126 K123:K124 L125 I12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BU79"/>
  <sheetViews>
    <sheetView view="pageBreakPreview" zoomScaleNormal="100" zoomScaleSheetLayoutView="100" workbookViewId="0">
      <selection activeCell="T62" sqref="T62"/>
    </sheetView>
  </sheetViews>
  <sheetFormatPr defaultRowHeight="18" customHeight="1"/>
  <cols>
    <col min="1" max="1" width="4.375" style="86" customWidth="1"/>
    <col min="2" max="2" width="19.5" style="86" customWidth="1"/>
    <col min="3" max="3" width="18.5" style="92" customWidth="1"/>
    <col min="4" max="4" width="5.625" style="92" customWidth="1"/>
    <col min="5" max="7" width="9.625" style="86" customWidth="1"/>
    <col min="8" max="8" width="9.75" style="86" customWidth="1"/>
    <col min="9" max="13" width="9.625" style="86" customWidth="1"/>
    <col min="14" max="14" width="9" style="86"/>
    <col min="15" max="70" width="9" style="142" customWidth="1"/>
    <col min="71" max="71" width="9" style="87"/>
    <col min="72" max="72" width="9.625" style="87" bestFit="1" customWidth="1"/>
    <col min="73" max="73" width="9.5" style="87" bestFit="1" customWidth="1"/>
    <col min="74" max="16384" width="9" style="87"/>
  </cols>
  <sheetData>
    <row r="1" spans="1:70" ht="22.5" customHeight="1">
      <c r="A1" s="413" t="s">
        <v>119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</row>
    <row r="2" spans="1:70" ht="18" customHeight="1">
      <c r="A2" s="414" t="s">
        <v>182</v>
      </c>
      <c r="B2" s="414" t="s">
        <v>4</v>
      </c>
      <c r="C2" s="414" t="s">
        <v>116</v>
      </c>
      <c r="D2" s="414" t="s">
        <v>7</v>
      </c>
      <c r="E2" s="415" t="s">
        <v>118</v>
      </c>
      <c r="F2" s="416"/>
      <c r="G2" s="416"/>
      <c r="H2" s="416"/>
      <c r="I2" s="416"/>
      <c r="J2" s="416"/>
      <c r="K2" s="416"/>
      <c r="L2" s="416"/>
      <c r="M2" s="417"/>
      <c r="N2" s="414" t="s">
        <v>12</v>
      </c>
    </row>
    <row r="3" spans="1:70" ht="18" customHeight="1">
      <c r="A3" s="414"/>
      <c r="B3" s="414"/>
      <c r="C3" s="414"/>
      <c r="D3" s="414"/>
      <c r="E3" s="143" t="s">
        <v>117</v>
      </c>
      <c r="F3" s="143" t="s">
        <v>120</v>
      </c>
      <c r="G3" s="143" t="s">
        <v>207</v>
      </c>
      <c r="H3" s="147" t="s">
        <v>143</v>
      </c>
      <c r="I3" s="146" t="s">
        <v>142</v>
      </c>
      <c r="J3" s="143" t="s">
        <v>121</v>
      </c>
      <c r="K3" s="143" t="s">
        <v>122</v>
      </c>
      <c r="L3" s="143" t="s">
        <v>123</v>
      </c>
      <c r="M3" s="143" t="s">
        <v>124</v>
      </c>
      <c r="N3" s="414"/>
    </row>
    <row r="4" spans="1:70" ht="18" customHeight="1">
      <c r="A4" s="123"/>
      <c r="B4" s="144" t="s">
        <v>343</v>
      </c>
      <c r="C4" s="90"/>
      <c r="D4" s="25"/>
      <c r="E4" s="152" t="s">
        <v>138</v>
      </c>
      <c r="F4" s="152" t="s">
        <v>139</v>
      </c>
      <c r="G4" s="152" t="s">
        <v>140</v>
      </c>
      <c r="H4" s="94"/>
      <c r="I4" s="94"/>
      <c r="J4" s="95"/>
      <c r="K4" s="94"/>
      <c r="L4" s="95"/>
      <c r="M4" s="151"/>
      <c r="N4" s="96"/>
      <c r="O4" s="97"/>
      <c r="P4" s="98"/>
      <c r="Q4" s="148" t="s">
        <v>138</v>
      </c>
      <c r="R4" s="148" t="s">
        <v>139</v>
      </c>
      <c r="S4" s="148" t="s">
        <v>140</v>
      </c>
      <c r="T4" s="292"/>
      <c r="U4" s="292"/>
      <c r="V4" s="292"/>
      <c r="W4" s="292"/>
      <c r="X4" s="292"/>
      <c r="Y4" s="292"/>
      <c r="Z4" s="292"/>
      <c r="AA4" s="292"/>
      <c r="AB4" s="292"/>
      <c r="AC4" s="292"/>
      <c r="AD4" s="292"/>
      <c r="AE4" s="292"/>
      <c r="AF4" s="292"/>
      <c r="AG4" s="292"/>
      <c r="AH4" s="292"/>
      <c r="AI4" s="292"/>
      <c r="AJ4" s="292"/>
      <c r="AK4" s="292"/>
      <c r="AL4" s="292"/>
      <c r="AM4" s="292"/>
      <c r="AN4" s="292"/>
      <c r="AO4" s="292"/>
      <c r="AP4" s="292"/>
      <c r="AQ4" s="292"/>
      <c r="AR4" s="292"/>
      <c r="AS4" s="292"/>
      <c r="AT4" s="292"/>
      <c r="AU4" s="292"/>
      <c r="AV4" s="292"/>
      <c r="AW4" s="292"/>
      <c r="AX4" s="292"/>
      <c r="AY4" s="292"/>
      <c r="AZ4" s="292"/>
      <c r="BA4" s="292"/>
      <c r="BB4" s="292"/>
      <c r="BC4" s="292"/>
      <c r="BD4" s="292"/>
      <c r="BE4" s="292"/>
      <c r="BF4" s="292"/>
      <c r="BG4" s="292"/>
      <c r="BH4" s="292"/>
      <c r="BI4" s="292"/>
      <c r="BJ4" s="292"/>
      <c r="BK4" s="292"/>
      <c r="BL4" s="292"/>
      <c r="BM4" s="292"/>
      <c r="BN4" s="292"/>
      <c r="BO4" s="292"/>
      <c r="BP4" s="292"/>
      <c r="BQ4" s="292"/>
      <c r="BR4" s="292"/>
    </row>
    <row r="5" spans="1:70" ht="18" customHeight="1">
      <c r="A5" s="123"/>
      <c r="B5" s="145" t="str">
        <f>"-랙크형 일체식 문비 설치(b"&amp;E5&amp;"*h"&amp;F5&amp;"*H"&amp;G5&amp;")"</f>
        <v>-랙크형 일체식 문비 설치(b0.88*h0.14*H0.5)</v>
      </c>
      <c r="C5" s="90"/>
      <c r="D5" s="25"/>
      <c r="E5" s="150">
        <f>Q5-0.12</f>
        <v>0.88</v>
      </c>
      <c r="F5" s="150">
        <f>R5-0.06</f>
        <v>0.14000000000000001</v>
      </c>
      <c r="G5" s="150">
        <f>S5</f>
        <v>0.5</v>
      </c>
      <c r="H5" s="151"/>
      <c r="I5" s="151"/>
      <c r="J5" s="105"/>
      <c r="K5" s="151"/>
      <c r="L5" s="105"/>
      <c r="M5" s="151"/>
      <c r="N5" s="106"/>
      <c r="O5" s="73"/>
      <c r="P5" s="74"/>
      <c r="Q5" s="149">
        <v>1</v>
      </c>
      <c r="R5" s="149">
        <v>0.2</v>
      </c>
      <c r="S5" s="149">
        <v>0.5</v>
      </c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92"/>
      <c r="AQ5" s="292"/>
      <c r="AR5" s="292"/>
      <c r="AS5" s="292"/>
      <c r="AT5" s="292"/>
      <c r="AU5" s="292"/>
      <c r="AV5" s="292"/>
      <c r="AW5" s="292"/>
      <c r="AX5" s="292"/>
      <c r="AY5" s="292"/>
      <c r="AZ5" s="292"/>
      <c r="BA5" s="292"/>
      <c r="BB5" s="292"/>
      <c r="BC5" s="292"/>
      <c r="BD5" s="292"/>
      <c r="BE5" s="292"/>
      <c r="BF5" s="292"/>
      <c r="BG5" s="292"/>
      <c r="BH5" s="292"/>
      <c r="BI5" s="292"/>
      <c r="BJ5" s="292"/>
      <c r="BK5" s="292"/>
      <c r="BL5" s="292"/>
      <c r="BM5" s="292"/>
      <c r="BN5" s="292"/>
      <c r="BO5" s="292"/>
      <c r="BP5" s="292"/>
      <c r="BQ5" s="292"/>
      <c r="BR5" s="292"/>
    </row>
    <row r="6" spans="1:70" ht="18" customHeight="1">
      <c r="A6" s="83">
        <v>1</v>
      </c>
      <c r="B6" s="124" t="s">
        <v>183</v>
      </c>
      <c r="C6" s="90" t="s">
        <v>194</v>
      </c>
      <c r="D6" s="25" t="s">
        <v>101</v>
      </c>
      <c r="E6" s="82">
        <v>0.22</v>
      </c>
      <c r="F6" s="82">
        <f>G5</f>
        <v>0.5</v>
      </c>
      <c r="G6" s="82">
        <v>6</v>
      </c>
      <c r="H6" s="82">
        <f>TRUNC(E6*F6,6)</f>
        <v>0.11</v>
      </c>
      <c r="I6" s="82">
        <f>TRUNC(1*1*6*7.85,3)</f>
        <v>47.1</v>
      </c>
      <c r="J6" s="85">
        <v>2</v>
      </c>
      <c r="K6" s="151">
        <f>TRUNC(H6*I6*J6,3)</f>
        <v>10.362</v>
      </c>
      <c r="L6" s="85"/>
      <c r="M6" s="151">
        <f t="shared" ref="M6:M15" si="0">K6</f>
        <v>10.362</v>
      </c>
      <c r="N6" s="84"/>
      <c r="O6" s="292"/>
      <c r="P6" s="292"/>
      <c r="Q6" s="292"/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2"/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2"/>
      <c r="AO6" s="292"/>
      <c r="AP6" s="292"/>
      <c r="AQ6" s="292"/>
      <c r="AR6" s="292"/>
      <c r="AS6" s="292"/>
      <c r="AT6" s="292"/>
      <c r="AU6" s="292"/>
      <c r="AV6" s="292"/>
      <c r="AW6" s="292"/>
      <c r="AX6" s="292"/>
      <c r="AY6" s="292"/>
      <c r="AZ6" s="292"/>
      <c r="BA6" s="292"/>
      <c r="BB6" s="292"/>
      <c r="BC6" s="292"/>
      <c r="BD6" s="292"/>
      <c r="BE6" s="292"/>
      <c r="BF6" s="292"/>
      <c r="BG6" s="292"/>
      <c r="BH6" s="292"/>
      <c r="BI6" s="292"/>
      <c r="BJ6" s="292"/>
      <c r="BK6" s="292"/>
      <c r="BL6" s="292"/>
      <c r="BM6" s="292"/>
      <c r="BN6" s="292"/>
      <c r="BO6" s="292"/>
      <c r="BP6" s="292"/>
      <c r="BQ6" s="292"/>
      <c r="BR6" s="292"/>
    </row>
    <row r="7" spans="1:70" ht="18" customHeight="1">
      <c r="A7" s="83">
        <v>2</v>
      </c>
      <c r="B7" s="124" t="s">
        <v>126</v>
      </c>
      <c r="C7" s="90" t="s">
        <v>189</v>
      </c>
      <c r="D7" s="25" t="s">
        <v>101</v>
      </c>
      <c r="E7" s="82">
        <v>0.1</v>
      </c>
      <c r="F7" s="82">
        <f>E5+0.12</f>
        <v>1</v>
      </c>
      <c r="G7" s="82">
        <v>9</v>
      </c>
      <c r="H7" s="82">
        <f t="shared" ref="H7:H12" si="1">TRUNC(E7*F7,6)</f>
        <v>0.1</v>
      </c>
      <c r="I7" s="82">
        <f>TRUNC(1*1*9*7.85,3)</f>
        <v>70.650000000000006</v>
      </c>
      <c r="J7" s="85">
        <v>1</v>
      </c>
      <c r="K7" s="151">
        <f t="shared" ref="K7" si="2">TRUNC(H7*I7*J7,3)</f>
        <v>7.0650000000000004</v>
      </c>
      <c r="L7" s="85"/>
      <c r="M7" s="151">
        <f t="shared" si="0"/>
        <v>7.0650000000000004</v>
      </c>
      <c r="N7" s="84"/>
      <c r="O7" s="292"/>
      <c r="P7" s="292"/>
      <c r="Q7" s="292"/>
      <c r="R7" s="292"/>
      <c r="S7" s="292"/>
      <c r="T7" s="292"/>
      <c r="U7" s="292"/>
      <c r="V7" s="292"/>
      <c r="W7" s="292"/>
      <c r="X7" s="292"/>
      <c r="Y7" s="292"/>
      <c r="Z7" s="292"/>
      <c r="AA7" s="292"/>
      <c r="AB7" s="292"/>
      <c r="AC7" s="292"/>
      <c r="AD7" s="292"/>
      <c r="AE7" s="292"/>
      <c r="AF7" s="292"/>
      <c r="AG7" s="292"/>
      <c r="AH7" s="292"/>
      <c r="AI7" s="292"/>
      <c r="AJ7" s="292"/>
      <c r="AK7" s="292"/>
      <c r="AL7" s="292"/>
      <c r="AM7" s="292"/>
      <c r="AN7" s="292"/>
      <c r="AO7" s="292"/>
      <c r="AP7" s="292"/>
      <c r="AQ7" s="292"/>
      <c r="AR7" s="292"/>
      <c r="AS7" s="292"/>
      <c r="AT7" s="292"/>
      <c r="AU7" s="292"/>
      <c r="AV7" s="292"/>
      <c r="AW7" s="292"/>
      <c r="AX7" s="292"/>
      <c r="AY7" s="292"/>
      <c r="AZ7" s="292"/>
      <c r="BA7" s="292"/>
      <c r="BB7" s="292"/>
      <c r="BC7" s="292"/>
      <c r="BD7" s="292"/>
      <c r="BE7" s="292"/>
      <c r="BF7" s="292"/>
      <c r="BG7" s="292"/>
      <c r="BH7" s="292"/>
      <c r="BI7" s="292"/>
      <c r="BJ7" s="292"/>
      <c r="BK7" s="292"/>
      <c r="BL7" s="292"/>
      <c r="BM7" s="292"/>
      <c r="BN7" s="292"/>
      <c r="BO7" s="292"/>
      <c r="BP7" s="292"/>
      <c r="BQ7" s="292"/>
      <c r="BR7" s="292"/>
    </row>
    <row r="8" spans="1:70" ht="18" customHeight="1">
      <c r="A8" s="83">
        <v>3</v>
      </c>
      <c r="B8" s="124" t="s">
        <v>183</v>
      </c>
      <c r="C8" s="90" t="s">
        <v>196</v>
      </c>
      <c r="D8" s="25" t="s">
        <v>101</v>
      </c>
      <c r="E8" s="82">
        <v>0.13</v>
      </c>
      <c r="F8" s="82">
        <f>E5+0.12</f>
        <v>1</v>
      </c>
      <c r="G8" s="82">
        <v>6</v>
      </c>
      <c r="H8" s="82">
        <f t="shared" si="1"/>
        <v>0.13</v>
      </c>
      <c r="I8" s="82">
        <f>TRUNC(1*1*6*7.85,3)</f>
        <v>47.1</v>
      </c>
      <c r="J8" s="85">
        <v>2</v>
      </c>
      <c r="K8" s="151">
        <f>TRUNC(H8*I8*J8,3)</f>
        <v>12.246</v>
      </c>
      <c r="L8" s="85"/>
      <c r="M8" s="151">
        <f t="shared" si="0"/>
        <v>12.246</v>
      </c>
      <c r="N8" s="84"/>
      <c r="O8" s="292"/>
      <c r="P8" s="292"/>
      <c r="Q8" s="292"/>
      <c r="R8" s="292"/>
      <c r="S8" s="292"/>
      <c r="T8" s="292"/>
      <c r="U8" s="292"/>
      <c r="V8" s="292"/>
      <c r="W8" s="292"/>
      <c r="X8" s="292"/>
      <c r="Y8" s="292"/>
      <c r="Z8" s="292"/>
      <c r="AA8" s="292"/>
      <c r="AB8" s="292"/>
      <c r="AC8" s="292"/>
      <c r="AD8" s="292"/>
      <c r="AE8" s="292"/>
      <c r="AF8" s="292"/>
      <c r="AG8" s="292"/>
      <c r="AH8" s="292"/>
      <c r="AI8" s="292"/>
      <c r="AJ8" s="292"/>
      <c r="AK8" s="292"/>
      <c r="AL8" s="292"/>
      <c r="AM8" s="292"/>
      <c r="AN8" s="292"/>
      <c r="AO8" s="292"/>
      <c r="AP8" s="292"/>
      <c r="AQ8" s="292"/>
      <c r="AR8" s="292"/>
      <c r="AS8" s="292"/>
      <c r="AT8" s="292"/>
      <c r="AU8" s="292"/>
      <c r="AV8" s="292"/>
      <c r="AW8" s="292"/>
      <c r="AX8" s="292"/>
      <c r="AY8" s="292"/>
      <c r="AZ8" s="292"/>
      <c r="BA8" s="292"/>
      <c r="BB8" s="292"/>
      <c r="BC8" s="292"/>
      <c r="BD8" s="292"/>
      <c r="BE8" s="292"/>
      <c r="BF8" s="292"/>
      <c r="BG8" s="292"/>
      <c r="BH8" s="292"/>
      <c r="BI8" s="292"/>
      <c r="BJ8" s="292"/>
      <c r="BK8" s="292"/>
      <c r="BL8" s="292"/>
      <c r="BM8" s="292"/>
      <c r="BN8" s="292"/>
      <c r="BO8" s="292"/>
      <c r="BP8" s="292"/>
      <c r="BQ8" s="292"/>
      <c r="BR8" s="292"/>
    </row>
    <row r="9" spans="1:70" ht="18" customHeight="1">
      <c r="A9" s="83">
        <v>4</v>
      </c>
      <c r="B9" s="124" t="s">
        <v>197</v>
      </c>
      <c r="C9" s="90" t="s">
        <v>199</v>
      </c>
      <c r="D9" s="25" t="s">
        <v>101</v>
      </c>
      <c r="E9" s="82">
        <v>0.28000000000000003</v>
      </c>
      <c r="F9" s="82">
        <v>0.2</v>
      </c>
      <c r="G9" s="82">
        <v>12</v>
      </c>
      <c r="H9" s="82">
        <f t="shared" si="1"/>
        <v>5.6000000000000001E-2</v>
      </c>
      <c r="I9" s="82">
        <f>TRUNC(1*1*12*7.85,3)</f>
        <v>94.2</v>
      </c>
      <c r="J9" s="85">
        <v>1</v>
      </c>
      <c r="K9" s="151">
        <f>TRUNC(H9*I9*J9,3)</f>
        <v>5.2750000000000004</v>
      </c>
      <c r="L9" s="85"/>
      <c r="M9" s="151">
        <f t="shared" si="0"/>
        <v>5.2750000000000004</v>
      </c>
      <c r="N9" s="84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2"/>
      <c r="AJ9" s="292"/>
      <c r="AK9" s="292"/>
      <c r="AL9" s="292"/>
      <c r="AM9" s="292"/>
      <c r="AN9" s="292"/>
      <c r="AO9" s="292"/>
      <c r="AP9" s="292"/>
      <c r="AQ9" s="292"/>
      <c r="AR9" s="292"/>
      <c r="AS9" s="292"/>
      <c r="AT9" s="292"/>
      <c r="AU9" s="292"/>
      <c r="AV9" s="292"/>
      <c r="AW9" s="292"/>
      <c r="AX9" s="292"/>
      <c r="AY9" s="292"/>
      <c r="AZ9" s="292"/>
      <c r="BA9" s="292"/>
      <c r="BB9" s="292"/>
      <c r="BC9" s="292"/>
      <c r="BD9" s="292"/>
      <c r="BE9" s="292"/>
      <c r="BF9" s="292"/>
      <c r="BG9" s="292"/>
      <c r="BH9" s="292"/>
      <c r="BI9" s="292"/>
      <c r="BJ9" s="292"/>
      <c r="BK9" s="292"/>
      <c r="BL9" s="292"/>
      <c r="BM9" s="292"/>
      <c r="BN9" s="292"/>
      <c r="BO9" s="292"/>
      <c r="BP9" s="292"/>
      <c r="BQ9" s="292"/>
      <c r="BR9" s="292"/>
    </row>
    <row r="10" spans="1:70" ht="18" customHeight="1">
      <c r="A10" s="83">
        <v>5</v>
      </c>
      <c r="B10" s="124" t="s">
        <v>127</v>
      </c>
      <c r="C10" s="90" t="s">
        <v>145</v>
      </c>
      <c r="D10" s="25" t="s">
        <v>101</v>
      </c>
      <c r="E10" s="82">
        <f>E5+0.1</f>
        <v>0.98</v>
      </c>
      <c r="F10" s="82">
        <f>F5</f>
        <v>0.14000000000000001</v>
      </c>
      <c r="G10" s="82">
        <v>6</v>
      </c>
      <c r="H10" s="82">
        <f t="shared" si="1"/>
        <v>0.13719999999999999</v>
      </c>
      <c r="I10" s="82">
        <f>TRUNC(1*1*6*7.85,3)</f>
        <v>47.1</v>
      </c>
      <c r="J10" s="85">
        <v>1</v>
      </c>
      <c r="K10" s="151">
        <f t="shared" ref="K10" si="3">TRUNC(H10*I10*J10,3)</f>
        <v>6.4619999999999997</v>
      </c>
      <c r="L10" s="85"/>
      <c r="M10" s="151">
        <f t="shared" si="0"/>
        <v>6.4619999999999997</v>
      </c>
      <c r="N10" s="84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/>
      <c r="AJ10" s="292"/>
      <c r="AK10" s="292"/>
      <c r="AL10" s="292"/>
      <c r="AM10" s="292"/>
      <c r="AN10" s="292"/>
      <c r="AO10" s="292"/>
      <c r="AP10" s="292"/>
      <c r="AQ10" s="292"/>
      <c r="AR10" s="292"/>
      <c r="AS10" s="292"/>
      <c r="AT10" s="292"/>
      <c r="AU10" s="292"/>
      <c r="AV10" s="292"/>
      <c r="AW10" s="292"/>
      <c r="AX10" s="292"/>
      <c r="AY10" s="292"/>
      <c r="AZ10" s="292"/>
      <c r="BA10" s="292"/>
      <c r="BB10" s="292"/>
      <c r="BC10" s="292"/>
      <c r="BD10" s="292"/>
      <c r="BE10" s="292"/>
      <c r="BF10" s="292"/>
      <c r="BG10" s="292"/>
      <c r="BH10" s="292"/>
      <c r="BI10" s="292"/>
      <c r="BJ10" s="292"/>
      <c r="BK10" s="292"/>
      <c r="BL10" s="292"/>
      <c r="BM10" s="292"/>
      <c r="BN10" s="292"/>
      <c r="BO10" s="292"/>
      <c r="BP10" s="292"/>
      <c r="BQ10" s="292"/>
      <c r="BR10" s="292"/>
    </row>
    <row r="11" spans="1:70" ht="18" customHeight="1">
      <c r="A11" s="83">
        <v>6</v>
      </c>
      <c r="B11" s="124" t="s">
        <v>127</v>
      </c>
      <c r="C11" s="90" t="s">
        <v>190</v>
      </c>
      <c r="D11" s="25" t="s">
        <v>101</v>
      </c>
      <c r="E11" s="82">
        <v>2.5000000000000001E-2</v>
      </c>
      <c r="F11" s="82">
        <f>F5-0.01</f>
        <v>0.13</v>
      </c>
      <c r="G11" s="82">
        <v>9</v>
      </c>
      <c r="H11" s="82">
        <f t="shared" si="1"/>
        <v>3.2499999999999999E-3</v>
      </c>
      <c r="I11" s="82">
        <f>TRUNC(1*1*9*7.85,3)</f>
        <v>70.650000000000006</v>
      </c>
      <c r="J11" s="85">
        <v>2</v>
      </c>
      <c r="K11" s="151">
        <f>TRUNC(H11*I11*J11,3)</f>
        <v>0.45900000000000002</v>
      </c>
      <c r="L11" s="85"/>
      <c r="M11" s="151">
        <f t="shared" si="0"/>
        <v>0.45900000000000002</v>
      </c>
      <c r="N11" s="84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/>
      <c r="AJ11" s="292"/>
      <c r="AK11" s="292"/>
      <c r="AL11" s="292"/>
      <c r="AM11" s="292"/>
      <c r="AN11" s="292"/>
      <c r="AO11" s="292"/>
      <c r="AP11" s="292"/>
      <c r="AQ11" s="292"/>
      <c r="AR11" s="292"/>
      <c r="AS11" s="292"/>
      <c r="AT11" s="292"/>
      <c r="AU11" s="292"/>
      <c r="AV11" s="292"/>
      <c r="AW11" s="292"/>
      <c r="AX11" s="292"/>
      <c r="AY11" s="292"/>
      <c r="AZ11" s="292"/>
      <c r="BA11" s="292"/>
      <c r="BB11" s="292"/>
      <c r="BC11" s="292"/>
      <c r="BD11" s="292"/>
      <c r="BE11" s="292"/>
      <c r="BF11" s="292"/>
      <c r="BG11" s="292"/>
      <c r="BH11" s="292"/>
      <c r="BI11" s="292"/>
      <c r="BJ11" s="292"/>
      <c r="BK11" s="292"/>
      <c r="BL11" s="292"/>
      <c r="BM11" s="292"/>
      <c r="BN11" s="292"/>
      <c r="BO11" s="292"/>
      <c r="BP11" s="292"/>
      <c r="BQ11" s="292"/>
      <c r="BR11" s="292"/>
    </row>
    <row r="12" spans="1:70" ht="18" customHeight="1">
      <c r="A12" s="83">
        <v>7</v>
      </c>
      <c r="B12" s="124" t="s">
        <v>127</v>
      </c>
      <c r="C12" s="90" t="s">
        <v>191</v>
      </c>
      <c r="D12" s="25" t="s">
        <v>101</v>
      </c>
      <c r="E12" s="82">
        <v>0.05</v>
      </c>
      <c r="F12" s="82">
        <f>F5-0.03</f>
        <v>0.11000000000000001</v>
      </c>
      <c r="G12" s="82">
        <v>9</v>
      </c>
      <c r="H12" s="82">
        <f t="shared" si="1"/>
        <v>5.4999999999999997E-3</v>
      </c>
      <c r="I12" s="82">
        <f>TRUNC(1*1*9*7.85,3)</f>
        <v>70.650000000000006</v>
      </c>
      <c r="J12" s="85">
        <v>1</v>
      </c>
      <c r="K12" s="151">
        <f>TRUNC(H12*I12*J12,3)</f>
        <v>0.38800000000000001</v>
      </c>
      <c r="L12" s="85"/>
      <c r="M12" s="151">
        <f t="shared" si="0"/>
        <v>0.38800000000000001</v>
      </c>
      <c r="N12" s="84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/>
      <c r="AJ12" s="292"/>
      <c r="AK12" s="292"/>
      <c r="AL12" s="292"/>
      <c r="AM12" s="292"/>
      <c r="AN12" s="292"/>
      <c r="AO12" s="292"/>
      <c r="AP12" s="292"/>
      <c r="AQ12" s="292"/>
      <c r="AR12" s="292"/>
      <c r="AS12" s="292"/>
      <c r="AT12" s="292"/>
      <c r="AU12" s="292"/>
      <c r="AV12" s="292"/>
      <c r="AW12" s="292"/>
      <c r="AX12" s="292"/>
      <c r="AY12" s="292"/>
      <c r="AZ12" s="292"/>
      <c r="BA12" s="292"/>
      <c r="BB12" s="292"/>
      <c r="BC12" s="292"/>
      <c r="BD12" s="292"/>
      <c r="BE12" s="292"/>
      <c r="BF12" s="292"/>
      <c r="BG12" s="292"/>
      <c r="BH12" s="292"/>
      <c r="BI12" s="292"/>
      <c r="BJ12" s="292"/>
      <c r="BK12" s="292"/>
      <c r="BL12" s="292"/>
      <c r="BM12" s="292"/>
      <c r="BN12" s="292"/>
      <c r="BO12" s="292"/>
      <c r="BP12" s="292"/>
      <c r="BQ12" s="292"/>
      <c r="BR12" s="292"/>
    </row>
    <row r="13" spans="1:70" ht="18" customHeight="1">
      <c r="A13" s="83">
        <v>8</v>
      </c>
      <c r="B13" s="124" t="s">
        <v>127</v>
      </c>
      <c r="C13" s="90" t="s">
        <v>191</v>
      </c>
      <c r="D13" s="25" t="s">
        <v>101</v>
      </c>
      <c r="E13" s="82">
        <v>0.05</v>
      </c>
      <c r="F13" s="82">
        <f>E5+0.03</f>
        <v>0.91</v>
      </c>
      <c r="G13" s="82">
        <v>9</v>
      </c>
      <c r="H13" s="82">
        <f>TRUNC(E13*F13,6)</f>
        <v>4.5499999999999999E-2</v>
      </c>
      <c r="I13" s="82">
        <f t="shared" ref="I13" si="4">TRUNC(1*1*9*7.85,3)</f>
        <v>70.650000000000006</v>
      </c>
      <c r="J13" s="85">
        <v>3</v>
      </c>
      <c r="K13" s="151">
        <f t="shared" ref="K13:K15" si="5">TRUNC(H13*I13*J13,3)</f>
        <v>9.6430000000000007</v>
      </c>
      <c r="L13" s="85"/>
      <c r="M13" s="151">
        <f t="shared" si="0"/>
        <v>9.6430000000000007</v>
      </c>
      <c r="N13" s="84"/>
      <c r="O13" s="292"/>
      <c r="P13" s="292"/>
      <c r="Q13" s="292"/>
      <c r="R13" s="292"/>
      <c r="S13" s="292"/>
      <c r="T13" s="292"/>
      <c r="U13" s="292"/>
      <c r="V13" s="292"/>
      <c r="W13" s="292"/>
      <c r="X13" s="292"/>
      <c r="Y13" s="292"/>
      <c r="Z13" s="292"/>
      <c r="AA13" s="292"/>
      <c r="AB13" s="292"/>
      <c r="AC13" s="292"/>
      <c r="AD13" s="292"/>
      <c r="AE13" s="292"/>
      <c r="AF13" s="292"/>
      <c r="AG13" s="292"/>
      <c r="AH13" s="292"/>
      <c r="AI13" s="292"/>
      <c r="AJ13" s="292"/>
      <c r="AK13" s="292"/>
      <c r="AL13" s="292"/>
      <c r="AM13" s="292"/>
      <c r="AN13" s="292"/>
      <c r="AO13" s="292"/>
      <c r="AP13" s="292"/>
      <c r="AQ13" s="292"/>
      <c r="AR13" s="292"/>
      <c r="AS13" s="292"/>
      <c r="AT13" s="292"/>
      <c r="AU13" s="292"/>
      <c r="AV13" s="292"/>
      <c r="AW13" s="292"/>
      <c r="AX13" s="292"/>
      <c r="AY13" s="292"/>
      <c r="AZ13" s="292"/>
      <c r="BA13" s="292"/>
      <c r="BB13" s="292"/>
      <c r="BC13" s="292"/>
      <c r="BD13" s="292"/>
      <c r="BE13" s="292"/>
      <c r="BF13" s="292"/>
      <c r="BG13" s="292"/>
      <c r="BH13" s="292"/>
      <c r="BI13" s="292"/>
      <c r="BJ13" s="292"/>
      <c r="BK13" s="292"/>
      <c r="BL13" s="292"/>
      <c r="BM13" s="292"/>
      <c r="BN13" s="292"/>
      <c r="BO13" s="292"/>
      <c r="BP13" s="292"/>
      <c r="BQ13" s="292"/>
      <c r="BR13" s="292"/>
    </row>
    <row r="14" spans="1:70" ht="18" customHeight="1">
      <c r="A14" s="83">
        <v>9</v>
      </c>
      <c r="B14" s="124" t="s">
        <v>127</v>
      </c>
      <c r="C14" s="90" t="s">
        <v>192</v>
      </c>
      <c r="D14" s="25" t="s">
        <v>101</v>
      </c>
      <c r="E14" s="82">
        <v>0.04</v>
      </c>
      <c r="F14" s="82">
        <f>E5+0.01</f>
        <v>0.89</v>
      </c>
      <c r="G14" s="82">
        <v>6</v>
      </c>
      <c r="H14" s="82">
        <f t="shared" ref="H14:H15" si="6">TRUNC(E14*F14,6)</f>
        <v>3.56E-2</v>
      </c>
      <c r="I14" s="82">
        <f>TRUNC(1*1*6*7.85,3)</f>
        <v>47.1</v>
      </c>
      <c r="J14" s="85">
        <v>2</v>
      </c>
      <c r="K14" s="151">
        <f t="shared" si="5"/>
        <v>3.3530000000000002</v>
      </c>
      <c r="L14" s="85"/>
      <c r="M14" s="151">
        <f t="shared" si="0"/>
        <v>3.3530000000000002</v>
      </c>
      <c r="N14" s="84"/>
      <c r="O14" s="292"/>
      <c r="P14" s="292"/>
      <c r="Q14" s="292"/>
      <c r="R14" s="292"/>
      <c r="S14" s="292"/>
      <c r="T14" s="292"/>
      <c r="U14" s="292"/>
      <c r="V14" s="292"/>
      <c r="W14" s="292"/>
      <c r="X14" s="292"/>
      <c r="Y14" s="292"/>
      <c r="Z14" s="292"/>
      <c r="AA14" s="292"/>
      <c r="AB14" s="292"/>
      <c r="AC14" s="292"/>
      <c r="AD14" s="292"/>
      <c r="AE14" s="292"/>
      <c r="AF14" s="292"/>
      <c r="AG14" s="292"/>
      <c r="AH14" s="292"/>
      <c r="AI14" s="292"/>
      <c r="AJ14" s="292"/>
      <c r="AK14" s="292"/>
      <c r="AL14" s="292"/>
      <c r="AM14" s="292"/>
      <c r="AN14" s="292"/>
      <c r="AO14" s="292"/>
      <c r="AP14" s="292"/>
      <c r="AQ14" s="292"/>
      <c r="AR14" s="292"/>
      <c r="AS14" s="292"/>
      <c r="AT14" s="292"/>
      <c r="AU14" s="292"/>
      <c r="AV14" s="292"/>
      <c r="AW14" s="292"/>
      <c r="AX14" s="292"/>
      <c r="AY14" s="292"/>
      <c r="AZ14" s="292"/>
      <c r="BA14" s="292"/>
      <c r="BB14" s="292"/>
      <c r="BC14" s="292"/>
      <c r="BD14" s="292"/>
      <c r="BE14" s="292"/>
      <c r="BF14" s="292"/>
      <c r="BG14" s="292"/>
      <c r="BH14" s="292"/>
      <c r="BI14" s="292"/>
      <c r="BJ14" s="292"/>
      <c r="BK14" s="292"/>
      <c r="BL14" s="292"/>
      <c r="BM14" s="292"/>
      <c r="BN14" s="292"/>
      <c r="BO14" s="292"/>
      <c r="BP14" s="292"/>
      <c r="BQ14" s="292"/>
      <c r="BR14" s="292"/>
    </row>
    <row r="15" spans="1:70" ht="18" customHeight="1">
      <c r="A15" s="83">
        <v>10</v>
      </c>
      <c r="B15" s="124" t="s">
        <v>127</v>
      </c>
      <c r="C15" s="90" t="s">
        <v>192</v>
      </c>
      <c r="D15" s="25" t="s">
        <v>101</v>
      </c>
      <c r="E15" s="82">
        <v>0.04</v>
      </c>
      <c r="F15" s="82">
        <f>F5-0.05</f>
        <v>9.0000000000000011E-2</v>
      </c>
      <c r="G15" s="82">
        <v>6</v>
      </c>
      <c r="H15" s="82">
        <f t="shared" si="6"/>
        <v>3.5999999999999999E-3</v>
      </c>
      <c r="I15" s="82">
        <f>TRUNC(1*1*6*7.85,3)</f>
        <v>47.1</v>
      </c>
      <c r="J15" s="85">
        <v>2</v>
      </c>
      <c r="K15" s="151">
        <f t="shared" si="5"/>
        <v>0.33900000000000002</v>
      </c>
      <c r="L15" s="95"/>
      <c r="M15" s="151">
        <f t="shared" si="0"/>
        <v>0.33900000000000002</v>
      </c>
      <c r="N15" s="84"/>
      <c r="O15" s="292"/>
      <c r="P15" s="292"/>
      <c r="Q15" s="292"/>
      <c r="R15" s="292"/>
      <c r="S15" s="292"/>
      <c r="T15" s="292"/>
      <c r="U15" s="292"/>
      <c r="V15" s="292"/>
      <c r="W15" s="292"/>
      <c r="X15" s="292"/>
      <c r="Y15" s="292"/>
      <c r="Z15" s="292"/>
      <c r="AA15" s="292"/>
      <c r="AB15" s="292"/>
      <c r="AC15" s="292"/>
      <c r="AD15" s="292"/>
      <c r="AE15" s="292"/>
      <c r="AF15" s="292"/>
      <c r="AG15" s="292"/>
      <c r="AH15" s="292"/>
      <c r="AI15" s="292"/>
      <c r="AJ15" s="292"/>
      <c r="AK15" s="292"/>
      <c r="AL15" s="292"/>
      <c r="AM15" s="292"/>
      <c r="AN15" s="292"/>
      <c r="AO15" s="292"/>
      <c r="AP15" s="292"/>
      <c r="AQ15" s="292"/>
      <c r="AR15" s="292"/>
      <c r="AS15" s="292"/>
      <c r="AT15" s="292"/>
      <c r="AU15" s="292"/>
      <c r="AV15" s="292"/>
      <c r="AW15" s="292"/>
      <c r="AX15" s="292"/>
      <c r="AY15" s="292"/>
      <c r="AZ15" s="292"/>
      <c r="BA15" s="292"/>
      <c r="BB15" s="292"/>
      <c r="BC15" s="292"/>
      <c r="BD15" s="292"/>
      <c r="BE15" s="292"/>
      <c r="BF15" s="292"/>
      <c r="BG15" s="292"/>
      <c r="BH15" s="292"/>
      <c r="BI15" s="292"/>
      <c r="BJ15" s="292"/>
      <c r="BK15" s="292"/>
      <c r="BL15" s="292"/>
      <c r="BM15" s="292"/>
      <c r="BN15" s="292"/>
      <c r="BO15" s="292"/>
      <c r="BP15" s="292"/>
      <c r="BQ15" s="292"/>
      <c r="BR15" s="292"/>
    </row>
    <row r="16" spans="1:70" ht="18" customHeight="1">
      <c r="A16" s="83">
        <v>11</v>
      </c>
      <c r="B16" s="124" t="s">
        <v>131</v>
      </c>
      <c r="C16" s="90" t="s">
        <v>185</v>
      </c>
      <c r="D16" s="25" t="s">
        <v>188</v>
      </c>
      <c r="E16" s="85"/>
      <c r="F16" s="85"/>
      <c r="G16" s="85"/>
      <c r="H16" s="82">
        <v>1</v>
      </c>
      <c r="I16" s="82">
        <v>20</v>
      </c>
      <c r="J16" s="105">
        <v>1</v>
      </c>
      <c r="K16" s="151">
        <f t="shared" ref="K16:K18" si="7">TRUNC(H16*I16*J16,3)</f>
        <v>20</v>
      </c>
      <c r="L16" s="85"/>
      <c r="M16" s="151">
        <v>1</v>
      </c>
      <c r="N16" s="84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2"/>
      <c r="AC16" s="292"/>
      <c r="AD16" s="292"/>
      <c r="AE16" s="292"/>
      <c r="AF16" s="292"/>
      <c r="AG16" s="292"/>
      <c r="AH16" s="292"/>
      <c r="AI16" s="292"/>
      <c r="AJ16" s="292"/>
      <c r="AK16" s="292"/>
      <c r="AL16" s="292"/>
      <c r="AM16" s="292"/>
      <c r="AN16" s="292"/>
      <c r="AO16" s="292"/>
      <c r="AP16" s="292"/>
      <c r="AQ16" s="292"/>
      <c r="AR16" s="292"/>
      <c r="AS16" s="292"/>
      <c r="AT16" s="292"/>
      <c r="AU16" s="292"/>
      <c r="AV16" s="292"/>
      <c r="AW16" s="292"/>
      <c r="AX16" s="292"/>
      <c r="AY16" s="292"/>
      <c r="AZ16" s="292"/>
      <c r="BA16" s="292"/>
      <c r="BB16" s="292"/>
      <c r="BC16" s="292"/>
      <c r="BD16" s="292"/>
      <c r="BE16" s="292"/>
      <c r="BF16" s="292"/>
      <c r="BG16" s="292"/>
      <c r="BH16" s="292"/>
      <c r="BI16" s="292"/>
      <c r="BJ16" s="292"/>
      <c r="BK16" s="292"/>
      <c r="BL16" s="292"/>
      <c r="BM16" s="292"/>
      <c r="BN16" s="292"/>
      <c r="BO16" s="292"/>
      <c r="BP16" s="292"/>
      <c r="BQ16" s="292"/>
      <c r="BR16" s="292"/>
    </row>
    <row r="17" spans="1:70" ht="18" customHeight="1">
      <c r="A17" s="83">
        <v>12</v>
      </c>
      <c r="B17" s="124" t="s">
        <v>186</v>
      </c>
      <c r="C17" s="90" t="s">
        <v>187</v>
      </c>
      <c r="D17" s="25" t="s">
        <v>114</v>
      </c>
      <c r="E17" s="95"/>
      <c r="F17" s="95"/>
      <c r="G17" s="95"/>
      <c r="H17" s="82">
        <f>G5-E5+0.2</f>
        <v>-0.18</v>
      </c>
      <c r="I17" s="82">
        <v>10</v>
      </c>
      <c r="J17" s="85">
        <v>1</v>
      </c>
      <c r="K17" s="151">
        <f t="shared" si="7"/>
        <v>-1.8</v>
      </c>
      <c r="L17" s="95"/>
      <c r="M17" s="151">
        <v>1</v>
      </c>
      <c r="N17" s="84"/>
      <c r="O17" s="292"/>
      <c r="P17" s="292"/>
      <c r="Q17" s="292"/>
      <c r="R17" s="292"/>
      <c r="S17" s="292"/>
      <c r="T17" s="292"/>
      <c r="U17" s="292"/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2"/>
      <c r="AG17" s="292"/>
      <c r="AH17" s="292"/>
      <c r="AI17" s="292"/>
      <c r="AJ17" s="292"/>
      <c r="AK17" s="292"/>
      <c r="AL17" s="292"/>
      <c r="AM17" s="292"/>
      <c r="AN17" s="292"/>
      <c r="AO17" s="292"/>
      <c r="AP17" s="292"/>
      <c r="AQ17" s="292"/>
      <c r="AR17" s="292"/>
      <c r="AS17" s="292"/>
      <c r="AT17" s="292"/>
      <c r="AU17" s="292"/>
      <c r="AV17" s="292"/>
      <c r="AW17" s="292"/>
      <c r="AX17" s="292"/>
      <c r="AY17" s="292"/>
      <c r="AZ17" s="292"/>
      <c r="BA17" s="292"/>
      <c r="BB17" s="292"/>
      <c r="BC17" s="292"/>
      <c r="BD17" s="292"/>
      <c r="BE17" s="292"/>
      <c r="BF17" s="292"/>
      <c r="BG17" s="292"/>
      <c r="BH17" s="292"/>
      <c r="BI17" s="292"/>
      <c r="BJ17" s="292"/>
      <c r="BK17" s="292"/>
      <c r="BL17" s="292"/>
      <c r="BM17" s="292"/>
      <c r="BN17" s="292"/>
      <c r="BO17" s="292"/>
      <c r="BP17" s="292"/>
      <c r="BQ17" s="292"/>
      <c r="BR17" s="292"/>
    </row>
    <row r="18" spans="1:70" ht="18" customHeight="1">
      <c r="A18" s="83">
        <v>13</v>
      </c>
      <c r="B18" s="124" t="s">
        <v>135</v>
      </c>
      <c r="C18" s="90" t="s">
        <v>136</v>
      </c>
      <c r="D18" s="25" t="s">
        <v>90</v>
      </c>
      <c r="E18" s="95"/>
      <c r="F18" s="95"/>
      <c r="G18" s="95"/>
      <c r="H18" s="82">
        <v>1</v>
      </c>
      <c r="I18" s="82">
        <v>1</v>
      </c>
      <c r="J18" s="85">
        <v>1</v>
      </c>
      <c r="K18" s="151">
        <f t="shared" si="7"/>
        <v>1</v>
      </c>
      <c r="L18" s="95"/>
      <c r="M18" s="151">
        <f>K18</f>
        <v>1</v>
      </c>
      <c r="N18" s="84"/>
      <c r="O18" s="292"/>
      <c r="P18" s="292"/>
      <c r="Q18" s="292"/>
      <c r="R18" s="292"/>
      <c r="S18" s="292"/>
      <c r="T18" s="292"/>
      <c r="U18" s="292"/>
      <c r="V18" s="292"/>
      <c r="W18" s="292"/>
      <c r="X18" s="292"/>
      <c r="Y18" s="292"/>
      <c r="Z18" s="292"/>
      <c r="AA18" s="292"/>
      <c r="AB18" s="292"/>
      <c r="AC18" s="292"/>
      <c r="AD18" s="292"/>
      <c r="AE18" s="292"/>
      <c r="AF18" s="292"/>
      <c r="AG18" s="292"/>
      <c r="AH18" s="292"/>
      <c r="AI18" s="292"/>
      <c r="AJ18" s="292"/>
      <c r="AK18" s="292"/>
      <c r="AL18" s="292"/>
      <c r="AM18" s="292"/>
      <c r="AN18" s="292"/>
      <c r="AO18" s="292"/>
      <c r="AP18" s="292"/>
      <c r="AQ18" s="292"/>
      <c r="AR18" s="292"/>
      <c r="AS18" s="292"/>
      <c r="AT18" s="292"/>
      <c r="AU18" s="292"/>
      <c r="AV18" s="292"/>
      <c r="AW18" s="292"/>
      <c r="AX18" s="292"/>
      <c r="AY18" s="292"/>
      <c r="AZ18" s="292"/>
      <c r="BA18" s="292"/>
      <c r="BB18" s="292"/>
      <c r="BC18" s="292"/>
      <c r="BD18" s="292"/>
      <c r="BE18" s="292"/>
      <c r="BF18" s="292"/>
      <c r="BG18" s="292"/>
      <c r="BH18" s="292"/>
      <c r="BI18" s="292"/>
      <c r="BJ18" s="292"/>
      <c r="BK18" s="292"/>
      <c r="BL18" s="292"/>
      <c r="BM18" s="292"/>
      <c r="BN18" s="292"/>
      <c r="BO18" s="292"/>
      <c r="BP18" s="292"/>
      <c r="BQ18" s="292"/>
      <c r="BR18" s="292"/>
    </row>
    <row r="19" spans="1:70" ht="18" customHeight="1">
      <c r="A19" s="83">
        <v>14</v>
      </c>
      <c r="B19" s="124" t="s">
        <v>91</v>
      </c>
      <c r="C19" s="93" t="s">
        <v>144</v>
      </c>
      <c r="D19" s="25" t="s">
        <v>94</v>
      </c>
      <c r="E19" s="85"/>
      <c r="F19" s="85"/>
      <c r="G19" s="85"/>
      <c r="H19" s="82">
        <f>K20</f>
        <v>5.5E-2</v>
      </c>
      <c r="I19" s="82">
        <v>41.5</v>
      </c>
      <c r="J19" s="105"/>
      <c r="K19" s="151">
        <f>TRUNC(H19*I19,3)</f>
        <v>2.282</v>
      </c>
      <c r="L19" s="85"/>
      <c r="M19" s="151">
        <f t="shared" ref="M19:M20" si="8">K19</f>
        <v>2.282</v>
      </c>
      <c r="N19" s="84"/>
      <c r="O19" s="292"/>
      <c r="P19" s="292"/>
      <c r="Q19" s="292"/>
      <c r="R19" s="292"/>
      <c r="S19" s="292"/>
      <c r="T19" s="292"/>
      <c r="U19" s="292"/>
      <c r="V19" s="292"/>
      <c r="W19" s="292"/>
      <c r="X19" s="292"/>
      <c r="Y19" s="292"/>
      <c r="Z19" s="292"/>
      <c r="AA19" s="292"/>
      <c r="AB19" s="292"/>
      <c r="AC19" s="292"/>
      <c r="AD19" s="292"/>
      <c r="AE19" s="292"/>
      <c r="AF19" s="292"/>
      <c r="AG19" s="292"/>
      <c r="AH19" s="292"/>
      <c r="AI19" s="292"/>
      <c r="AJ19" s="292"/>
      <c r="AK19" s="292"/>
      <c r="AL19" s="292"/>
      <c r="AM19" s="292"/>
      <c r="AN19" s="292"/>
      <c r="AO19" s="292"/>
      <c r="AP19" s="292"/>
      <c r="AQ19" s="292"/>
      <c r="AR19" s="292"/>
      <c r="AS19" s="292"/>
      <c r="AT19" s="292"/>
      <c r="AU19" s="292"/>
      <c r="AV19" s="292"/>
      <c r="AW19" s="292"/>
      <c r="AX19" s="292"/>
      <c r="AY19" s="292"/>
      <c r="AZ19" s="292"/>
      <c r="BA19" s="292"/>
      <c r="BB19" s="292"/>
      <c r="BC19" s="292"/>
      <c r="BD19" s="292"/>
      <c r="BE19" s="292"/>
      <c r="BF19" s="292"/>
      <c r="BG19" s="292"/>
      <c r="BH19" s="292"/>
      <c r="BI19" s="292"/>
      <c r="BJ19" s="292"/>
      <c r="BK19" s="292"/>
      <c r="BL19" s="292"/>
      <c r="BM19" s="292"/>
      <c r="BN19" s="292"/>
      <c r="BO19" s="292"/>
      <c r="BP19" s="292"/>
      <c r="BQ19" s="292"/>
      <c r="BR19" s="292"/>
    </row>
    <row r="20" spans="1:70" ht="18" customHeight="1">
      <c r="A20" s="83">
        <v>15</v>
      </c>
      <c r="B20" s="124" t="s">
        <v>257</v>
      </c>
      <c r="C20" s="90" t="s">
        <v>258</v>
      </c>
      <c r="D20" s="25" t="s">
        <v>93</v>
      </c>
      <c r="E20" s="95"/>
      <c r="F20" s="95"/>
      <c r="G20" s="95"/>
      <c r="H20" s="95"/>
      <c r="I20" s="82">
        <f>TRUNC((K6+K7+K8+K9+K10+K11+K12+K13+K14+K15)/1000,3)</f>
        <v>5.5E-2</v>
      </c>
      <c r="J20" s="85"/>
      <c r="K20" s="82">
        <f>I20</f>
        <v>5.5E-2</v>
      </c>
      <c r="L20" s="95"/>
      <c r="M20" s="151">
        <f t="shared" si="8"/>
        <v>5.5E-2</v>
      </c>
      <c r="N20" s="84"/>
      <c r="O20" s="292"/>
      <c r="P20" s="292"/>
      <c r="Q20" s="292"/>
      <c r="R20" s="292"/>
      <c r="S20" s="292"/>
      <c r="T20" s="292"/>
      <c r="U20" s="292"/>
      <c r="V20" s="292"/>
      <c r="W20" s="292"/>
      <c r="X20" s="292"/>
      <c r="Y20" s="292"/>
      <c r="Z20" s="292"/>
      <c r="AA20" s="292"/>
      <c r="AB20" s="292"/>
      <c r="AC20" s="292"/>
      <c r="AD20" s="292"/>
      <c r="AE20" s="292"/>
      <c r="AF20" s="292"/>
      <c r="AG20" s="292"/>
      <c r="AH20" s="292"/>
      <c r="AI20" s="292"/>
      <c r="AJ20" s="292"/>
      <c r="AK20" s="292"/>
      <c r="AL20" s="292"/>
      <c r="AM20" s="292"/>
      <c r="AN20" s="292"/>
      <c r="AO20" s="292"/>
      <c r="AP20" s="292"/>
      <c r="AQ20" s="292"/>
      <c r="AR20" s="292"/>
      <c r="AS20" s="292"/>
      <c r="AT20" s="292"/>
      <c r="AU20" s="292"/>
      <c r="AV20" s="292"/>
      <c r="AW20" s="292"/>
      <c r="AX20" s="292"/>
      <c r="AY20" s="292"/>
      <c r="AZ20" s="292"/>
      <c r="BA20" s="292"/>
      <c r="BB20" s="292"/>
      <c r="BC20" s="292"/>
      <c r="BD20" s="292"/>
      <c r="BE20" s="292"/>
      <c r="BF20" s="292"/>
      <c r="BG20" s="292"/>
      <c r="BH20" s="292"/>
      <c r="BI20" s="292"/>
      <c r="BJ20" s="292"/>
      <c r="BK20" s="292"/>
      <c r="BL20" s="292"/>
      <c r="BM20" s="292"/>
      <c r="BN20" s="292"/>
      <c r="BO20" s="292"/>
      <c r="BP20" s="292"/>
      <c r="BQ20" s="292"/>
      <c r="BR20" s="292"/>
    </row>
    <row r="21" spans="1:70" ht="18" customHeight="1">
      <c r="A21" s="123"/>
      <c r="B21" s="144" t="s">
        <v>358</v>
      </c>
      <c r="C21" s="90"/>
      <c r="D21" s="25"/>
      <c r="E21" s="152" t="s">
        <v>138</v>
      </c>
      <c r="F21" s="152" t="s">
        <v>139</v>
      </c>
      <c r="G21" s="152" t="s">
        <v>140</v>
      </c>
      <c r="H21" s="94"/>
      <c r="I21" s="94"/>
      <c r="J21" s="95"/>
      <c r="K21" s="94"/>
      <c r="L21" s="95"/>
      <c r="M21" s="151"/>
      <c r="N21" s="96"/>
      <c r="O21" s="97"/>
      <c r="P21" s="98"/>
      <c r="Q21" s="148" t="s">
        <v>138</v>
      </c>
      <c r="R21" s="148" t="s">
        <v>139</v>
      </c>
      <c r="S21" s="148" t="s">
        <v>140</v>
      </c>
      <c r="T21" s="253"/>
      <c r="U21" s="253"/>
      <c r="V21" s="253"/>
      <c r="W21" s="253"/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  <c r="AH21" s="253"/>
      <c r="AI21" s="253"/>
      <c r="AJ21" s="253"/>
      <c r="AK21" s="253"/>
      <c r="AL21" s="253"/>
      <c r="AM21" s="253"/>
      <c r="AN21" s="253"/>
      <c r="AO21" s="253"/>
      <c r="AP21" s="253"/>
      <c r="AQ21" s="253"/>
      <c r="AR21" s="253"/>
      <c r="AS21" s="253"/>
      <c r="AT21" s="253"/>
      <c r="AU21" s="253"/>
      <c r="AV21" s="253"/>
      <c r="AW21" s="253"/>
      <c r="AX21" s="253"/>
      <c r="AY21" s="253"/>
      <c r="AZ21" s="253"/>
      <c r="BA21" s="253"/>
      <c r="BB21" s="253"/>
      <c r="BC21" s="253"/>
      <c r="BD21" s="253"/>
      <c r="BE21" s="253"/>
      <c r="BF21" s="253"/>
      <c r="BG21" s="253"/>
      <c r="BH21" s="253"/>
      <c r="BI21" s="253"/>
      <c r="BJ21" s="253"/>
      <c r="BK21" s="253"/>
      <c r="BL21" s="253"/>
      <c r="BM21" s="253"/>
      <c r="BN21" s="253"/>
      <c r="BO21" s="253"/>
      <c r="BP21" s="253"/>
      <c r="BQ21" s="253"/>
      <c r="BR21" s="253"/>
    </row>
    <row r="22" spans="1:70" ht="18" customHeight="1">
      <c r="A22" s="123"/>
      <c r="B22" s="145" t="str">
        <f>"-랙크형 일체식 문비 설치(b"&amp;E22&amp;"*h"&amp;F22&amp;"*H"&amp;G22&amp;")"</f>
        <v>-랙크형 일체식 문비 설치(b0.88*h0.54*H1.3)</v>
      </c>
      <c r="C22" s="90"/>
      <c r="D22" s="25" t="s">
        <v>101</v>
      </c>
      <c r="E22" s="150">
        <f>Q22-0.12</f>
        <v>0.88</v>
      </c>
      <c r="F22" s="150">
        <f>R22-0.06</f>
        <v>0.54</v>
      </c>
      <c r="G22" s="150">
        <f>S22</f>
        <v>1.3</v>
      </c>
      <c r="H22" s="151"/>
      <c r="I22" s="151"/>
      <c r="J22" s="105"/>
      <c r="K22" s="151"/>
      <c r="L22" s="105"/>
      <c r="M22" s="151"/>
      <c r="N22" s="106"/>
      <c r="O22" s="73"/>
      <c r="P22" s="74"/>
      <c r="Q22" s="149">
        <v>1</v>
      </c>
      <c r="R22" s="149">
        <v>0.6</v>
      </c>
      <c r="S22" s="149">
        <v>1.3</v>
      </c>
      <c r="T22" s="253"/>
      <c r="U22" s="253"/>
      <c r="V22" s="253"/>
      <c r="W22" s="253"/>
      <c r="X22" s="253"/>
      <c r="Y22" s="253"/>
      <c r="Z22" s="253"/>
      <c r="AA22" s="253"/>
      <c r="AB22" s="253"/>
      <c r="AC22" s="253"/>
      <c r="AD22" s="253"/>
      <c r="AE22" s="253"/>
      <c r="AF22" s="253"/>
      <c r="AG22" s="253"/>
      <c r="AH22" s="253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  <c r="AU22" s="253"/>
      <c r="AV22" s="253"/>
      <c r="AW22" s="253"/>
      <c r="AX22" s="253"/>
      <c r="AY22" s="253"/>
      <c r="AZ22" s="253"/>
      <c r="BA22" s="253"/>
      <c r="BB22" s="253"/>
      <c r="BC22" s="253"/>
      <c r="BD22" s="253"/>
      <c r="BE22" s="253"/>
      <c r="BF22" s="253"/>
      <c r="BG22" s="253"/>
      <c r="BH22" s="253"/>
      <c r="BI22" s="253"/>
      <c r="BJ22" s="253"/>
      <c r="BK22" s="253"/>
      <c r="BL22" s="253"/>
      <c r="BM22" s="253"/>
      <c r="BN22" s="253"/>
      <c r="BO22" s="253"/>
      <c r="BP22" s="253"/>
      <c r="BQ22" s="253"/>
      <c r="BR22" s="253"/>
    </row>
    <row r="23" spans="1:70" ht="18" customHeight="1">
      <c r="A23" s="83">
        <v>1</v>
      </c>
      <c r="B23" s="124" t="s">
        <v>183</v>
      </c>
      <c r="C23" s="90" t="s">
        <v>194</v>
      </c>
      <c r="D23" s="25" t="s">
        <v>101</v>
      </c>
      <c r="E23" s="82">
        <v>0.22</v>
      </c>
      <c r="F23" s="82">
        <f>G22</f>
        <v>1.3</v>
      </c>
      <c r="G23" s="82">
        <v>6</v>
      </c>
      <c r="H23" s="82">
        <f>TRUNC(E23*F23,6)</f>
        <v>0.28599999999999998</v>
      </c>
      <c r="I23" s="82">
        <f>TRUNC(1*1*6*7.85,3)</f>
        <v>47.1</v>
      </c>
      <c r="J23" s="85">
        <v>2</v>
      </c>
      <c r="K23" s="151">
        <f>TRUNC(H23*I23*J23,3)</f>
        <v>26.940999999999999</v>
      </c>
      <c r="L23" s="85"/>
      <c r="M23" s="151">
        <f t="shared" ref="M23:M33" si="9">K23</f>
        <v>26.940999999999999</v>
      </c>
      <c r="N23" s="84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  <c r="AU23" s="253"/>
      <c r="AV23" s="253"/>
      <c r="AW23" s="253"/>
      <c r="AX23" s="253"/>
      <c r="AY23" s="253"/>
      <c r="AZ23" s="253"/>
      <c r="BA23" s="253"/>
      <c r="BB23" s="253"/>
      <c r="BC23" s="253"/>
      <c r="BD23" s="253"/>
      <c r="BE23" s="253"/>
      <c r="BF23" s="253"/>
      <c r="BG23" s="253"/>
      <c r="BH23" s="253"/>
      <c r="BI23" s="253"/>
      <c r="BJ23" s="253"/>
      <c r="BK23" s="253"/>
      <c r="BL23" s="253"/>
      <c r="BM23" s="253"/>
      <c r="BN23" s="253"/>
      <c r="BO23" s="253"/>
      <c r="BP23" s="253"/>
      <c r="BQ23" s="253"/>
      <c r="BR23" s="253"/>
    </row>
    <row r="24" spans="1:70" ht="18" customHeight="1">
      <c r="A24" s="83">
        <v>2</v>
      </c>
      <c r="B24" s="124" t="s">
        <v>126</v>
      </c>
      <c r="C24" s="90" t="s">
        <v>189</v>
      </c>
      <c r="D24" s="25" t="s">
        <v>101</v>
      </c>
      <c r="E24" s="82">
        <v>0.1</v>
      </c>
      <c r="F24" s="82">
        <f>E22+0.12</f>
        <v>1</v>
      </c>
      <c r="G24" s="82">
        <v>9</v>
      </c>
      <c r="H24" s="82">
        <f t="shared" ref="H24:H29" si="10">TRUNC(E24*F24,6)</f>
        <v>0.1</v>
      </c>
      <c r="I24" s="82">
        <f>TRUNC(1*1*9*7.85,3)</f>
        <v>70.650000000000006</v>
      </c>
      <c r="J24" s="85">
        <v>1</v>
      </c>
      <c r="K24" s="151">
        <f t="shared" ref="K24" si="11">TRUNC(H24*I24*J24,3)</f>
        <v>7.0650000000000004</v>
      </c>
      <c r="L24" s="85"/>
      <c r="M24" s="151">
        <f t="shared" si="9"/>
        <v>7.0650000000000004</v>
      </c>
      <c r="N24" s="84"/>
      <c r="O24" s="253"/>
      <c r="P24" s="253"/>
      <c r="Q24" s="253"/>
      <c r="R24" s="253"/>
      <c r="S24" s="253"/>
      <c r="T24" s="253"/>
      <c r="U24" s="253"/>
      <c r="V24" s="253"/>
      <c r="W24" s="253"/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  <c r="AU24" s="253"/>
      <c r="AV24" s="253"/>
      <c r="AW24" s="253"/>
      <c r="AX24" s="253"/>
      <c r="AY24" s="253"/>
      <c r="AZ24" s="253"/>
      <c r="BA24" s="253"/>
      <c r="BB24" s="253"/>
      <c r="BC24" s="253"/>
      <c r="BD24" s="253"/>
      <c r="BE24" s="253"/>
      <c r="BF24" s="253"/>
      <c r="BG24" s="253"/>
      <c r="BH24" s="253"/>
      <c r="BI24" s="253"/>
      <c r="BJ24" s="253"/>
      <c r="BK24" s="253"/>
      <c r="BL24" s="253"/>
      <c r="BM24" s="253"/>
      <c r="BN24" s="253"/>
      <c r="BO24" s="253"/>
      <c r="BP24" s="253"/>
      <c r="BQ24" s="253"/>
      <c r="BR24" s="253"/>
    </row>
    <row r="25" spans="1:70" ht="18" customHeight="1">
      <c r="A25" s="83">
        <v>3</v>
      </c>
      <c r="B25" s="124" t="s">
        <v>183</v>
      </c>
      <c r="C25" s="90" t="s">
        <v>196</v>
      </c>
      <c r="D25" s="25" t="s">
        <v>101</v>
      </c>
      <c r="E25" s="82">
        <v>0.13</v>
      </c>
      <c r="F25" s="82">
        <f>E22+0.12</f>
        <v>1</v>
      </c>
      <c r="G25" s="82">
        <v>6</v>
      </c>
      <c r="H25" s="82">
        <f t="shared" si="10"/>
        <v>0.13</v>
      </c>
      <c r="I25" s="82">
        <f>TRUNC(1*1*6*7.85,3)</f>
        <v>47.1</v>
      </c>
      <c r="J25" s="85">
        <v>2</v>
      </c>
      <c r="K25" s="151">
        <f>TRUNC(H25*I25*J25,3)</f>
        <v>12.246</v>
      </c>
      <c r="L25" s="85"/>
      <c r="M25" s="151">
        <f t="shared" si="9"/>
        <v>12.246</v>
      </c>
      <c r="N25" s="84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  <c r="AU25" s="253"/>
      <c r="AV25" s="253"/>
      <c r="AW25" s="253"/>
      <c r="AX25" s="253"/>
      <c r="AY25" s="253"/>
      <c r="AZ25" s="253"/>
      <c r="BA25" s="253"/>
      <c r="BB25" s="253"/>
      <c r="BC25" s="253"/>
      <c r="BD25" s="253"/>
      <c r="BE25" s="253"/>
      <c r="BF25" s="253"/>
      <c r="BG25" s="253"/>
      <c r="BH25" s="253"/>
      <c r="BI25" s="253"/>
      <c r="BJ25" s="253"/>
      <c r="BK25" s="253"/>
      <c r="BL25" s="253"/>
      <c r="BM25" s="253"/>
      <c r="BN25" s="253"/>
      <c r="BO25" s="253"/>
      <c r="BP25" s="253"/>
      <c r="BQ25" s="253"/>
      <c r="BR25" s="253"/>
    </row>
    <row r="26" spans="1:70" ht="18" customHeight="1">
      <c r="A26" s="83">
        <v>4</v>
      </c>
      <c r="B26" s="124" t="s">
        <v>197</v>
      </c>
      <c r="C26" s="90" t="s">
        <v>199</v>
      </c>
      <c r="D26" s="25" t="s">
        <v>101</v>
      </c>
      <c r="E26" s="82">
        <v>0.28000000000000003</v>
      </c>
      <c r="F26" s="82">
        <v>0.2</v>
      </c>
      <c r="G26" s="82">
        <v>12</v>
      </c>
      <c r="H26" s="82">
        <f t="shared" si="10"/>
        <v>5.6000000000000001E-2</v>
      </c>
      <c r="I26" s="82">
        <f>TRUNC(1*1*12*7.85,3)</f>
        <v>94.2</v>
      </c>
      <c r="J26" s="85">
        <v>1</v>
      </c>
      <c r="K26" s="151">
        <f>TRUNC(H26*I26*J26,3)</f>
        <v>5.2750000000000004</v>
      </c>
      <c r="L26" s="85"/>
      <c r="M26" s="151">
        <f t="shared" si="9"/>
        <v>5.2750000000000004</v>
      </c>
      <c r="N26" s="84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253"/>
      <c r="BI26" s="253"/>
      <c r="BJ26" s="253"/>
      <c r="BK26" s="253"/>
      <c r="BL26" s="253"/>
      <c r="BM26" s="253"/>
      <c r="BN26" s="253"/>
      <c r="BO26" s="253"/>
      <c r="BP26" s="253"/>
      <c r="BQ26" s="253"/>
      <c r="BR26" s="253"/>
    </row>
    <row r="27" spans="1:70" ht="18" customHeight="1">
      <c r="A27" s="83">
        <v>5</v>
      </c>
      <c r="B27" s="124" t="s">
        <v>127</v>
      </c>
      <c r="C27" s="90" t="s">
        <v>145</v>
      </c>
      <c r="D27" s="25" t="s">
        <v>101</v>
      </c>
      <c r="E27" s="82">
        <f>E22+0.1</f>
        <v>0.98</v>
      </c>
      <c r="F27" s="82">
        <f>F22</f>
        <v>0.54</v>
      </c>
      <c r="G27" s="82">
        <v>6</v>
      </c>
      <c r="H27" s="82">
        <f t="shared" si="10"/>
        <v>0.5292</v>
      </c>
      <c r="I27" s="82">
        <f>TRUNC(1*1*6*7.85,3)</f>
        <v>47.1</v>
      </c>
      <c r="J27" s="85">
        <v>1</v>
      </c>
      <c r="K27" s="151">
        <f t="shared" ref="K27" si="12">TRUNC(H27*I27*J27,3)</f>
        <v>24.925000000000001</v>
      </c>
      <c r="L27" s="85"/>
      <c r="M27" s="151">
        <f t="shared" si="9"/>
        <v>24.925000000000001</v>
      </c>
      <c r="N27" s="84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253"/>
      <c r="BI27" s="253"/>
      <c r="BJ27" s="253"/>
      <c r="BK27" s="253"/>
      <c r="BL27" s="253"/>
      <c r="BM27" s="253"/>
      <c r="BN27" s="253"/>
      <c r="BO27" s="253"/>
      <c r="BP27" s="253"/>
      <c r="BQ27" s="253"/>
      <c r="BR27" s="253"/>
    </row>
    <row r="28" spans="1:70" ht="18" customHeight="1">
      <c r="A28" s="83">
        <v>6</v>
      </c>
      <c r="B28" s="124" t="s">
        <v>127</v>
      </c>
      <c r="C28" s="90" t="s">
        <v>190</v>
      </c>
      <c r="D28" s="25" t="s">
        <v>101</v>
      </c>
      <c r="E28" s="82">
        <v>2.5000000000000001E-2</v>
      </c>
      <c r="F28" s="82">
        <f>F22-0.01</f>
        <v>0.53</v>
      </c>
      <c r="G28" s="82">
        <v>9</v>
      </c>
      <c r="H28" s="82">
        <f t="shared" si="10"/>
        <v>1.325E-2</v>
      </c>
      <c r="I28" s="82">
        <f>TRUNC(1*1*9*7.85,3)</f>
        <v>70.650000000000006</v>
      </c>
      <c r="J28" s="85">
        <v>2</v>
      </c>
      <c r="K28" s="151">
        <f>TRUNC(H28*I28*J28,3)</f>
        <v>1.8720000000000001</v>
      </c>
      <c r="L28" s="85"/>
      <c r="M28" s="151">
        <f t="shared" si="9"/>
        <v>1.8720000000000001</v>
      </c>
      <c r="N28" s="84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  <c r="AU28" s="253"/>
      <c r="AV28" s="253"/>
      <c r="AW28" s="253"/>
      <c r="AX28" s="253"/>
      <c r="AY28" s="253"/>
      <c r="AZ28" s="253"/>
      <c r="BA28" s="253"/>
      <c r="BB28" s="253"/>
      <c r="BC28" s="253"/>
      <c r="BD28" s="253"/>
      <c r="BE28" s="253"/>
      <c r="BF28" s="253"/>
      <c r="BG28" s="253"/>
      <c r="BH28" s="253"/>
      <c r="BI28" s="253"/>
      <c r="BJ28" s="253"/>
      <c r="BK28" s="253"/>
      <c r="BL28" s="253"/>
      <c r="BM28" s="253"/>
      <c r="BN28" s="253"/>
      <c r="BO28" s="253"/>
      <c r="BP28" s="253"/>
      <c r="BQ28" s="253"/>
      <c r="BR28" s="253"/>
    </row>
    <row r="29" spans="1:70" ht="18" customHeight="1">
      <c r="A29" s="83">
        <v>7</v>
      </c>
      <c r="B29" s="124" t="s">
        <v>127</v>
      </c>
      <c r="C29" s="90" t="s">
        <v>191</v>
      </c>
      <c r="D29" s="25" t="s">
        <v>101</v>
      </c>
      <c r="E29" s="82">
        <v>0.05</v>
      </c>
      <c r="F29" s="82">
        <f>F22-0.03</f>
        <v>0.51</v>
      </c>
      <c r="G29" s="82">
        <v>9</v>
      </c>
      <c r="H29" s="82">
        <f t="shared" si="10"/>
        <v>2.5499999999999998E-2</v>
      </c>
      <c r="I29" s="82">
        <f>TRUNC(1*1*9*7.85,3)</f>
        <v>70.650000000000006</v>
      </c>
      <c r="J29" s="85">
        <v>1</v>
      </c>
      <c r="K29" s="151">
        <f>TRUNC(H29*I29*J29,3)</f>
        <v>1.8009999999999999</v>
      </c>
      <c r="L29" s="85"/>
      <c r="M29" s="151">
        <f t="shared" si="9"/>
        <v>1.8009999999999999</v>
      </c>
      <c r="N29" s="84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  <c r="AU29" s="253"/>
      <c r="AV29" s="253"/>
      <c r="AW29" s="253"/>
      <c r="AX29" s="253"/>
      <c r="AY29" s="253"/>
      <c r="AZ29" s="253"/>
      <c r="BA29" s="253"/>
      <c r="BB29" s="253"/>
      <c r="BC29" s="253"/>
      <c r="BD29" s="253"/>
      <c r="BE29" s="253"/>
      <c r="BF29" s="253"/>
      <c r="BG29" s="253"/>
      <c r="BH29" s="253"/>
      <c r="BI29" s="253"/>
      <c r="BJ29" s="253"/>
      <c r="BK29" s="253"/>
      <c r="BL29" s="253"/>
      <c r="BM29" s="253"/>
      <c r="BN29" s="253"/>
      <c r="BO29" s="253"/>
      <c r="BP29" s="253"/>
      <c r="BQ29" s="253"/>
      <c r="BR29" s="253"/>
    </row>
    <row r="30" spans="1:70" ht="18" customHeight="1">
      <c r="A30" s="83">
        <v>8</v>
      </c>
      <c r="B30" s="124" t="s">
        <v>127</v>
      </c>
      <c r="C30" s="90" t="s">
        <v>191</v>
      </c>
      <c r="D30" s="25" t="s">
        <v>101</v>
      </c>
      <c r="E30" s="82">
        <v>0.05</v>
      </c>
      <c r="F30" s="82">
        <f>E22+0.03</f>
        <v>0.91</v>
      </c>
      <c r="G30" s="82">
        <v>9</v>
      </c>
      <c r="H30" s="82">
        <f>TRUNC(E30*F30,6)</f>
        <v>4.5499999999999999E-2</v>
      </c>
      <c r="I30" s="82">
        <f t="shared" ref="I30" si="13">TRUNC(1*1*9*7.85,3)</f>
        <v>70.650000000000006</v>
      </c>
      <c r="J30" s="85">
        <v>3</v>
      </c>
      <c r="K30" s="151">
        <f t="shared" ref="K30:K32" si="14">TRUNC(H30*I30*J30,3)</f>
        <v>9.6430000000000007</v>
      </c>
      <c r="L30" s="85"/>
      <c r="M30" s="151">
        <f t="shared" si="9"/>
        <v>9.6430000000000007</v>
      </c>
      <c r="N30" s="84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  <c r="BF30" s="253"/>
      <c r="BG30" s="253"/>
      <c r="BH30" s="253"/>
      <c r="BI30" s="253"/>
      <c r="BJ30" s="253"/>
      <c r="BK30" s="253"/>
      <c r="BL30" s="253"/>
      <c r="BM30" s="253"/>
      <c r="BN30" s="253"/>
      <c r="BO30" s="253"/>
      <c r="BP30" s="253"/>
      <c r="BQ30" s="253"/>
      <c r="BR30" s="253"/>
    </row>
    <row r="31" spans="1:70" ht="18" customHeight="1">
      <c r="A31" s="83">
        <v>9</v>
      </c>
      <c r="B31" s="124" t="s">
        <v>127</v>
      </c>
      <c r="C31" s="90" t="s">
        <v>192</v>
      </c>
      <c r="D31" s="25" t="s">
        <v>101</v>
      </c>
      <c r="E31" s="82">
        <v>0.04</v>
      </c>
      <c r="F31" s="82">
        <f>E22+0.01</f>
        <v>0.89</v>
      </c>
      <c r="G31" s="82">
        <v>6</v>
      </c>
      <c r="H31" s="82">
        <f t="shared" ref="H31:H32" si="15">TRUNC(E31*F31,6)</f>
        <v>3.56E-2</v>
      </c>
      <c r="I31" s="82">
        <f>TRUNC(1*1*6*7.85,3)</f>
        <v>47.1</v>
      </c>
      <c r="J31" s="85">
        <v>2</v>
      </c>
      <c r="K31" s="151">
        <f t="shared" si="14"/>
        <v>3.3530000000000002</v>
      </c>
      <c r="L31" s="85"/>
      <c r="M31" s="151">
        <f t="shared" si="9"/>
        <v>3.3530000000000002</v>
      </c>
      <c r="N31" s="84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3"/>
      <c r="AT31" s="253"/>
      <c r="AU31" s="253"/>
      <c r="AV31" s="253"/>
      <c r="AW31" s="253"/>
      <c r="AX31" s="253"/>
      <c r="AY31" s="253"/>
      <c r="AZ31" s="253"/>
      <c r="BA31" s="253"/>
      <c r="BB31" s="253"/>
      <c r="BC31" s="253"/>
      <c r="BD31" s="253"/>
      <c r="BE31" s="253"/>
      <c r="BF31" s="253"/>
      <c r="BG31" s="253"/>
      <c r="BH31" s="253"/>
      <c r="BI31" s="253"/>
      <c r="BJ31" s="253"/>
      <c r="BK31" s="253"/>
      <c r="BL31" s="253"/>
      <c r="BM31" s="253"/>
      <c r="BN31" s="253"/>
      <c r="BO31" s="253"/>
      <c r="BP31" s="253"/>
      <c r="BQ31" s="253"/>
      <c r="BR31" s="253"/>
    </row>
    <row r="32" spans="1:70" ht="18" customHeight="1">
      <c r="A32" s="83">
        <v>10</v>
      </c>
      <c r="B32" s="124" t="s">
        <v>127</v>
      </c>
      <c r="C32" s="90" t="s">
        <v>192</v>
      </c>
      <c r="D32" s="25" t="s">
        <v>101</v>
      </c>
      <c r="E32" s="82">
        <v>0.04</v>
      </c>
      <c r="F32" s="82">
        <f>F22-0.05</f>
        <v>0.49000000000000005</v>
      </c>
      <c r="G32" s="82">
        <v>6</v>
      </c>
      <c r="H32" s="82">
        <f t="shared" si="15"/>
        <v>1.9599999999999999E-2</v>
      </c>
      <c r="I32" s="82">
        <f>TRUNC(1*1*6*7.85,3)</f>
        <v>47.1</v>
      </c>
      <c r="J32" s="85">
        <v>2</v>
      </c>
      <c r="K32" s="151">
        <f t="shared" si="14"/>
        <v>1.8460000000000001</v>
      </c>
      <c r="L32" s="95"/>
      <c r="M32" s="151">
        <f t="shared" si="9"/>
        <v>1.8460000000000001</v>
      </c>
      <c r="N32" s="84"/>
      <c r="O32" s="253"/>
      <c r="P32" s="253"/>
      <c r="Q32" s="253"/>
      <c r="R32" s="253"/>
      <c r="S32" s="253"/>
      <c r="T32" s="253"/>
      <c r="U32" s="253"/>
      <c r="V32" s="253"/>
      <c r="W32" s="253"/>
      <c r="X32" s="253"/>
      <c r="Y32" s="253"/>
      <c r="Z32" s="253"/>
      <c r="AA32" s="253"/>
      <c r="AB32" s="253"/>
      <c r="AC32" s="253"/>
      <c r="AD32" s="253"/>
      <c r="AE32" s="253"/>
      <c r="AF32" s="253"/>
      <c r="AG32" s="253"/>
      <c r="AH32" s="253"/>
      <c r="AI32" s="253"/>
      <c r="AJ32" s="253"/>
      <c r="AK32" s="253"/>
      <c r="AL32" s="253"/>
      <c r="AM32" s="253"/>
      <c r="AN32" s="253"/>
      <c r="AO32" s="253"/>
      <c r="AP32" s="253"/>
      <c r="AQ32" s="253"/>
      <c r="AR32" s="253"/>
      <c r="AS32" s="253"/>
      <c r="AT32" s="253"/>
      <c r="AU32" s="253"/>
      <c r="AV32" s="253"/>
      <c r="AW32" s="253"/>
      <c r="AX32" s="253"/>
      <c r="AY32" s="253"/>
      <c r="AZ32" s="253"/>
      <c r="BA32" s="253"/>
      <c r="BB32" s="253"/>
      <c r="BC32" s="253"/>
      <c r="BD32" s="253"/>
      <c r="BE32" s="253"/>
      <c r="BF32" s="253"/>
      <c r="BG32" s="253"/>
      <c r="BH32" s="253"/>
      <c r="BI32" s="253"/>
      <c r="BJ32" s="253"/>
      <c r="BK32" s="253"/>
      <c r="BL32" s="253"/>
      <c r="BM32" s="253"/>
      <c r="BN32" s="253"/>
      <c r="BO32" s="253"/>
      <c r="BP32" s="253"/>
      <c r="BQ32" s="253"/>
      <c r="BR32" s="253"/>
    </row>
    <row r="33" spans="1:73" ht="18" customHeight="1">
      <c r="A33" s="83">
        <v>11</v>
      </c>
      <c r="B33" s="124" t="s">
        <v>141</v>
      </c>
      <c r="C33" s="90" t="s">
        <v>259</v>
      </c>
      <c r="D33" s="25" t="s">
        <v>101</v>
      </c>
      <c r="E33" s="82"/>
      <c r="F33" s="82"/>
      <c r="G33" s="82"/>
      <c r="H33" s="82"/>
      <c r="I33" s="82">
        <f>TRUNC((K23+K24+K25+K26+K27+K28+K29+K30+K31+K32+K34+K35),3)</f>
        <v>121.167</v>
      </c>
      <c r="J33" s="85"/>
      <c r="K33" s="151">
        <f>I33</f>
        <v>121.167</v>
      </c>
      <c r="L33" s="95"/>
      <c r="M33" s="151">
        <f t="shared" si="9"/>
        <v>121.167</v>
      </c>
      <c r="N33" s="84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  <c r="AH33" s="253"/>
      <c r="AI33" s="253"/>
      <c r="AJ33" s="253"/>
      <c r="AK33" s="253"/>
      <c r="AL33" s="253"/>
      <c r="AM33" s="253"/>
      <c r="AN33" s="253"/>
      <c r="AO33" s="253"/>
      <c r="AP33" s="253"/>
      <c r="AQ33" s="253"/>
      <c r="AR33" s="253"/>
      <c r="AS33" s="253"/>
      <c r="AT33" s="253"/>
      <c r="AU33" s="253"/>
      <c r="AV33" s="253"/>
      <c r="AW33" s="253"/>
      <c r="AX33" s="253"/>
      <c r="AY33" s="253"/>
      <c r="AZ33" s="253"/>
      <c r="BA33" s="253"/>
      <c r="BB33" s="253"/>
      <c r="BC33" s="253"/>
      <c r="BD33" s="253"/>
      <c r="BE33" s="253"/>
      <c r="BF33" s="253"/>
      <c r="BG33" s="253"/>
      <c r="BH33" s="253"/>
      <c r="BI33" s="253"/>
      <c r="BJ33" s="253"/>
      <c r="BK33" s="253"/>
      <c r="BL33" s="253"/>
      <c r="BM33" s="253"/>
      <c r="BN33" s="253"/>
      <c r="BO33" s="253"/>
      <c r="BP33" s="253"/>
      <c r="BQ33" s="253"/>
      <c r="BR33" s="253"/>
    </row>
    <row r="34" spans="1:73" ht="18" customHeight="1">
      <c r="A34" s="83">
        <v>12</v>
      </c>
      <c r="B34" s="124" t="s">
        <v>131</v>
      </c>
      <c r="C34" s="90" t="s">
        <v>185</v>
      </c>
      <c r="D34" s="25" t="s">
        <v>188</v>
      </c>
      <c r="E34" s="85"/>
      <c r="F34" s="85"/>
      <c r="G34" s="85"/>
      <c r="H34" s="82">
        <v>1</v>
      </c>
      <c r="I34" s="82">
        <v>20</v>
      </c>
      <c r="J34" s="105">
        <v>1</v>
      </c>
      <c r="K34" s="151">
        <f t="shared" ref="K34:K36" si="16">TRUNC(H34*I34*J34,3)</f>
        <v>20</v>
      </c>
      <c r="L34" s="85"/>
      <c r="M34" s="151">
        <v>1</v>
      </c>
      <c r="N34" s="84"/>
      <c r="O34" s="253"/>
      <c r="P34" s="253"/>
      <c r="Q34" s="253"/>
      <c r="R34" s="253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  <c r="AU34" s="253"/>
      <c r="AV34" s="253"/>
      <c r="AW34" s="253"/>
      <c r="AX34" s="253"/>
      <c r="AY34" s="253"/>
      <c r="AZ34" s="253"/>
      <c r="BA34" s="253"/>
      <c r="BB34" s="253"/>
      <c r="BC34" s="253"/>
      <c r="BD34" s="253"/>
      <c r="BE34" s="253"/>
      <c r="BF34" s="253"/>
      <c r="BG34" s="253"/>
      <c r="BH34" s="253"/>
      <c r="BI34" s="253"/>
      <c r="BJ34" s="253"/>
      <c r="BK34" s="253"/>
      <c r="BL34" s="253"/>
      <c r="BM34" s="253"/>
      <c r="BN34" s="253"/>
      <c r="BO34" s="253"/>
      <c r="BP34" s="253"/>
      <c r="BQ34" s="253"/>
      <c r="BR34" s="253"/>
    </row>
    <row r="35" spans="1:73" ht="18" customHeight="1">
      <c r="A35" s="83">
        <v>13</v>
      </c>
      <c r="B35" s="124" t="s">
        <v>186</v>
      </c>
      <c r="C35" s="90" t="s">
        <v>187</v>
      </c>
      <c r="D35" s="25" t="s">
        <v>114</v>
      </c>
      <c r="E35" s="95"/>
      <c r="F35" s="95"/>
      <c r="G35" s="95"/>
      <c r="H35" s="82">
        <f>G22-E22+0.2</f>
        <v>0.62000000000000011</v>
      </c>
      <c r="I35" s="82">
        <v>10</v>
      </c>
      <c r="J35" s="85">
        <v>1</v>
      </c>
      <c r="K35" s="151">
        <f t="shared" si="16"/>
        <v>6.2</v>
      </c>
      <c r="L35" s="95"/>
      <c r="M35" s="151">
        <v>1</v>
      </c>
      <c r="N35" s="84"/>
      <c r="O35" s="253"/>
      <c r="P35" s="253"/>
      <c r="Q35" s="253"/>
      <c r="R35" s="253"/>
      <c r="S35" s="253"/>
      <c r="T35" s="253"/>
      <c r="U35" s="253"/>
      <c r="V35" s="253"/>
      <c r="W35" s="253"/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</row>
    <row r="36" spans="1:73" ht="18" customHeight="1">
      <c r="A36" s="83">
        <v>14</v>
      </c>
      <c r="B36" s="124" t="s">
        <v>135</v>
      </c>
      <c r="C36" s="90" t="s">
        <v>136</v>
      </c>
      <c r="D36" s="25" t="s">
        <v>90</v>
      </c>
      <c r="E36" s="95"/>
      <c r="F36" s="95"/>
      <c r="G36" s="95"/>
      <c r="H36" s="82">
        <v>1</v>
      </c>
      <c r="I36" s="82">
        <v>1</v>
      </c>
      <c r="J36" s="85">
        <v>1</v>
      </c>
      <c r="K36" s="151">
        <f t="shared" si="16"/>
        <v>1</v>
      </c>
      <c r="L36" s="95"/>
      <c r="M36" s="151">
        <f>K36</f>
        <v>1</v>
      </c>
      <c r="N36" s="84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</row>
    <row r="37" spans="1:73" ht="18" customHeight="1">
      <c r="A37" s="83">
        <v>15</v>
      </c>
      <c r="B37" s="124" t="s">
        <v>91</v>
      </c>
      <c r="C37" s="93" t="s">
        <v>144</v>
      </c>
      <c r="D37" s="25" t="s">
        <v>94</v>
      </c>
      <c r="E37" s="85"/>
      <c r="F37" s="85"/>
      <c r="G37" s="85"/>
      <c r="H37" s="82">
        <f>K38</f>
        <v>9.4E-2</v>
      </c>
      <c r="I37" s="82">
        <v>41.5</v>
      </c>
      <c r="J37" s="105"/>
      <c r="K37" s="151">
        <f>TRUNC(H37*I37,3)</f>
        <v>3.9009999999999998</v>
      </c>
      <c r="L37" s="85"/>
      <c r="M37" s="151">
        <f t="shared" ref="M37:M39" si="17">K37</f>
        <v>3.9009999999999998</v>
      </c>
      <c r="N37" s="84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253"/>
      <c r="AJ37" s="253"/>
      <c r="AK37" s="253"/>
      <c r="AL37" s="253"/>
      <c r="AM37" s="253"/>
      <c r="AN37" s="253"/>
      <c r="AO37" s="253"/>
      <c r="AP37" s="253"/>
      <c r="AQ37" s="253"/>
      <c r="AR37" s="253"/>
      <c r="AS37" s="253"/>
      <c r="AT37" s="253"/>
      <c r="AU37" s="253"/>
      <c r="AV37" s="253"/>
      <c r="AW37" s="253"/>
      <c r="AX37" s="253"/>
      <c r="AY37" s="253"/>
      <c r="AZ37" s="253"/>
      <c r="BA37" s="253"/>
      <c r="BB37" s="253"/>
      <c r="BC37" s="253"/>
      <c r="BD37" s="253"/>
      <c r="BE37" s="253"/>
      <c r="BF37" s="253"/>
      <c r="BG37" s="253"/>
      <c r="BH37" s="253"/>
      <c r="BI37" s="253"/>
      <c r="BJ37" s="253"/>
      <c r="BK37" s="253"/>
      <c r="BL37" s="253"/>
      <c r="BM37" s="253"/>
      <c r="BN37" s="253"/>
      <c r="BO37" s="253"/>
      <c r="BP37" s="253"/>
      <c r="BQ37" s="253"/>
      <c r="BR37" s="253"/>
    </row>
    <row r="38" spans="1:73" ht="18" customHeight="1">
      <c r="A38" s="83">
        <v>16</v>
      </c>
      <c r="B38" s="124" t="s">
        <v>257</v>
      </c>
      <c r="C38" s="90" t="s">
        <v>258</v>
      </c>
      <c r="D38" s="25" t="s">
        <v>93</v>
      </c>
      <c r="E38" s="95"/>
      <c r="F38" s="95"/>
      <c r="G38" s="95"/>
      <c r="H38" s="95"/>
      <c r="I38" s="82">
        <f>TRUNC((K23+K24+K25+K26+K27+K28+K29+K30+K31+K32)/1000,3)</f>
        <v>9.4E-2</v>
      </c>
      <c r="J38" s="85"/>
      <c r="K38" s="82">
        <f>I38</f>
        <v>9.4E-2</v>
      </c>
      <c r="L38" s="95"/>
      <c r="M38" s="151">
        <f t="shared" si="17"/>
        <v>9.4E-2</v>
      </c>
      <c r="N38" s="84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  <c r="AJ38" s="253"/>
      <c r="AK38" s="253"/>
      <c r="AL38" s="253"/>
      <c r="AM38" s="253"/>
      <c r="AN38" s="253"/>
      <c r="AO38" s="253"/>
      <c r="AP38" s="253"/>
      <c r="AQ38" s="253"/>
      <c r="AR38" s="253"/>
      <c r="AS38" s="253"/>
      <c r="AT38" s="253"/>
      <c r="AU38" s="253"/>
      <c r="AV38" s="253"/>
      <c r="AW38" s="253"/>
      <c r="AX38" s="253"/>
      <c r="AY38" s="253"/>
      <c r="AZ38" s="253"/>
      <c r="BA38" s="253"/>
      <c r="BB38" s="253"/>
      <c r="BC38" s="253"/>
      <c r="BD38" s="253"/>
      <c r="BE38" s="253"/>
      <c r="BF38" s="253"/>
      <c r="BG38" s="253"/>
      <c r="BH38" s="253"/>
      <c r="BI38" s="253"/>
      <c r="BJ38" s="253"/>
      <c r="BK38" s="253"/>
      <c r="BL38" s="253"/>
      <c r="BM38" s="253"/>
      <c r="BN38" s="253"/>
      <c r="BO38" s="253"/>
      <c r="BP38" s="253"/>
      <c r="BQ38" s="253"/>
      <c r="BR38" s="253"/>
    </row>
    <row r="39" spans="1:73" ht="18" customHeight="1">
      <c r="A39" s="83">
        <v>17</v>
      </c>
      <c r="B39" s="124" t="s">
        <v>266</v>
      </c>
      <c r="C39" s="90" t="s">
        <v>267</v>
      </c>
      <c r="D39" s="25" t="s">
        <v>93</v>
      </c>
      <c r="E39" s="95"/>
      <c r="F39" s="95"/>
      <c r="G39" s="95"/>
      <c r="H39" s="95"/>
      <c r="I39" s="82">
        <f>I33/1000</f>
        <v>0.121167</v>
      </c>
      <c r="J39" s="85"/>
      <c r="K39" s="82">
        <f>I39</f>
        <v>0.121167</v>
      </c>
      <c r="L39" s="95"/>
      <c r="M39" s="151">
        <f t="shared" si="17"/>
        <v>0.121167</v>
      </c>
      <c r="N39" s="84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  <c r="AM39" s="253"/>
      <c r="AN39" s="253"/>
      <c r="AO39" s="253"/>
      <c r="AP39" s="253"/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 s="253"/>
      <c r="BB39" s="253"/>
      <c r="BC39" s="253"/>
      <c r="BD39" s="253"/>
      <c r="BE39" s="253"/>
      <c r="BF39" s="253"/>
      <c r="BG39" s="253"/>
      <c r="BH39" s="253"/>
      <c r="BI39" s="253"/>
      <c r="BJ39" s="253"/>
      <c r="BK39" s="253"/>
      <c r="BL39" s="253"/>
      <c r="BM39" s="253"/>
      <c r="BN39" s="253"/>
      <c r="BO39" s="253"/>
      <c r="BP39" s="253"/>
      <c r="BQ39" s="253"/>
      <c r="BR39" s="253"/>
    </row>
    <row r="40" spans="1:73" s="312" customFormat="1" ht="18" customHeight="1">
      <c r="A40" s="96"/>
      <c r="B40" s="96" t="s">
        <v>359</v>
      </c>
      <c r="C40" s="306"/>
      <c r="D40" s="307"/>
      <c r="E40" s="308" t="s">
        <v>138</v>
      </c>
      <c r="F40" s="308" t="s">
        <v>139</v>
      </c>
      <c r="G40" s="308" t="s">
        <v>140</v>
      </c>
      <c r="H40" s="309"/>
      <c r="I40" s="309"/>
      <c r="J40" s="310"/>
      <c r="K40" s="309"/>
      <c r="L40" s="310"/>
      <c r="M40" s="311"/>
      <c r="N40" s="96"/>
      <c r="Q40" s="313" t="s">
        <v>138</v>
      </c>
      <c r="R40" s="313" t="s">
        <v>139</v>
      </c>
      <c r="S40" s="313" t="s">
        <v>140</v>
      </c>
      <c r="T40" s="314"/>
      <c r="BT40" s="203"/>
      <c r="BU40" s="203"/>
    </row>
    <row r="41" spans="1:73" s="203" customFormat="1" ht="18" customHeight="1">
      <c r="A41" s="315"/>
      <c r="B41" s="315" t="str">
        <f>"-삽자루형 문비 설치(b"&amp;E41&amp;"*h"&amp;F41&amp;"*H"&amp;G41&amp;")"</f>
        <v>-삽자루형 문비 설치(b0.3*h0.35*H0.6)</v>
      </c>
      <c r="C41" s="91"/>
      <c r="D41" s="307"/>
      <c r="E41" s="316">
        <f>Q41-0.1</f>
        <v>0.30000000000000004</v>
      </c>
      <c r="F41" s="316">
        <f>R41</f>
        <v>0.35</v>
      </c>
      <c r="G41" s="316">
        <f>S41</f>
        <v>0.6</v>
      </c>
      <c r="H41" s="311"/>
      <c r="I41" s="311"/>
      <c r="J41" s="317"/>
      <c r="K41" s="311"/>
      <c r="L41" s="317"/>
      <c r="M41" s="311"/>
      <c r="N41" s="318"/>
      <c r="Q41" s="319">
        <v>0.4</v>
      </c>
      <c r="R41" s="319">
        <v>0.35</v>
      </c>
      <c r="S41" s="319">
        <v>0.6</v>
      </c>
      <c r="T41" s="320"/>
    </row>
    <row r="42" spans="1:73" s="203" customFormat="1" ht="18" customHeight="1">
      <c r="A42" s="307">
        <v>1</v>
      </c>
      <c r="B42" s="124" t="s">
        <v>319</v>
      </c>
      <c r="C42" s="90" t="s">
        <v>169</v>
      </c>
      <c r="D42" s="25" t="s">
        <v>101</v>
      </c>
      <c r="E42" s="321"/>
      <c r="F42" s="321"/>
      <c r="G42" s="321"/>
      <c r="H42" s="321">
        <f>G41*2+(E41+0.1)*2</f>
        <v>2</v>
      </c>
      <c r="I42" s="321">
        <v>4.43</v>
      </c>
      <c r="J42" s="322"/>
      <c r="K42" s="311">
        <f t="shared" ref="K42:K49" si="18">TRUNC(H42*I42,3)</f>
        <v>8.86</v>
      </c>
      <c r="L42" s="322"/>
      <c r="M42" s="311">
        <f t="shared" ref="M42:M52" si="19">K42</f>
        <v>8.86</v>
      </c>
      <c r="N42" s="84"/>
      <c r="Q42" s="320"/>
      <c r="R42" s="320"/>
      <c r="S42" s="320"/>
      <c r="T42" s="320"/>
    </row>
    <row r="43" spans="1:73" s="312" customFormat="1" ht="18" customHeight="1">
      <c r="A43" s="307">
        <v>2</v>
      </c>
      <c r="B43" s="124" t="s">
        <v>320</v>
      </c>
      <c r="C43" s="90" t="s">
        <v>170</v>
      </c>
      <c r="D43" s="25" t="s">
        <v>101</v>
      </c>
      <c r="E43" s="321"/>
      <c r="F43" s="321"/>
      <c r="G43" s="321"/>
      <c r="H43" s="321">
        <f>(F41+0.1)*2</f>
        <v>0.89999999999999991</v>
      </c>
      <c r="I43" s="321">
        <f>TRUNC(12*12*7.85/1000,3)</f>
        <v>1.1299999999999999</v>
      </c>
      <c r="J43" s="322"/>
      <c r="K43" s="311">
        <f t="shared" si="18"/>
        <v>1.0169999999999999</v>
      </c>
      <c r="L43" s="322"/>
      <c r="M43" s="311">
        <f t="shared" si="19"/>
        <v>1.0169999999999999</v>
      </c>
      <c r="N43" s="84"/>
      <c r="O43" s="203"/>
      <c r="P43" s="203"/>
      <c r="Q43" s="320"/>
      <c r="R43" s="320"/>
      <c r="S43" s="320"/>
      <c r="T43" s="314"/>
      <c r="BT43" s="203"/>
      <c r="BU43" s="203"/>
    </row>
    <row r="44" spans="1:73" s="203" customFormat="1" ht="18" customHeight="1">
      <c r="A44" s="307">
        <v>3</v>
      </c>
      <c r="B44" s="124" t="s">
        <v>321</v>
      </c>
      <c r="C44" s="90" t="s">
        <v>169</v>
      </c>
      <c r="D44" s="25" t="s">
        <v>101</v>
      </c>
      <c r="E44" s="321"/>
      <c r="F44" s="321"/>
      <c r="G44" s="321"/>
      <c r="H44" s="321">
        <f>(F41+0.1)*2</f>
        <v>0.89999999999999991</v>
      </c>
      <c r="I44" s="321">
        <f>TRUNC(50*6*7.85/1000,3)</f>
        <v>2.355</v>
      </c>
      <c r="J44" s="322"/>
      <c r="K44" s="311">
        <f t="shared" si="18"/>
        <v>2.1190000000000002</v>
      </c>
      <c r="L44" s="322"/>
      <c r="M44" s="311">
        <f t="shared" si="19"/>
        <v>2.1190000000000002</v>
      </c>
      <c r="N44" s="84"/>
      <c r="Q44" s="320"/>
      <c r="R44" s="320"/>
      <c r="S44" s="320"/>
      <c r="T44" s="320"/>
    </row>
    <row r="45" spans="1:73" s="203" customFormat="1" ht="18" customHeight="1">
      <c r="A45" s="307">
        <v>4</v>
      </c>
      <c r="B45" s="124" t="s">
        <v>321</v>
      </c>
      <c r="C45" s="90" t="s">
        <v>171</v>
      </c>
      <c r="D45" s="25" t="s">
        <v>101</v>
      </c>
      <c r="E45" s="321"/>
      <c r="F45" s="321"/>
      <c r="G45" s="321"/>
      <c r="H45" s="321">
        <f>E41+0.1</f>
        <v>0.4</v>
      </c>
      <c r="I45" s="321">
        <f>TRUNC(65*9*7.85/1000,3)</f>
        <v>4.5919999999999996</v>
      </c>
      <c r="J45" s="322"/>
      <c r="K45" s="311">
        <f t="shared" si="18"/>
        <v>1.8360000000000001</v>
      </c>
      <c r="L45" s="322"/>
      <c r="M45" s="311">
        <f t="shared" si="19"/>
        <v>1.8360000000000001</v>
      </c>
      <c r="N45" s="84"/>
      <c r="Q45" s="320"/>
      <c r="R45" s="320"/>
      <c r="S45" s="320"/>
      <c r="T45" s="320"/>
    </row>
    <row r="46" spans="1:73" s="203" customFormat="1" ht="18" customHeight="1">
      <c r="A46" s="307">
        <v>5</v>
      </c>
      <c r="B46" s="124" t="s">
        <v>322</v>
      </c>
      <c r="C46" s="262" t="s">
        <v>145</v>
      </c>
      <c r="D46" s="25" t="s">
        <v>101</v>
      </c>
      <c r="E46" s="321">
        <f>E41</f>
        <v>0.30000000000000004</v>
      </c>
      <c r="F46" s="321">
        <f>G41-(F41+0.05)</f>
        <v>0.2</v>
      </c>
      <c r="G46" s="321">
        <v>6</v>
      </c>
      <c r="H46" s="321">
        <f>TRUNC(E46*F46,3)</f>
        <v>0.06</v>
      </c>
      <c r="I46" s="321">
        <f>TRUNC(1*1*6*7.85,3)</f>
        <v>47.1</v>
      </c>
      <c r="J46" s="317"/>
      <c r="K46" s="311">
        <f t="shared" si="18"/>
        <v>2.8260000000000001</v>
      </c>
      <c r="L46" s="322"/>
      <c r="M46" s="311">
        <f t="shared" si="19"/>
        <v>2.8260000000000001</v>
      </c>
      <c r="N46" s="84"/>
      <c r="Q46" s="320"/>
      <c r="R46" s="320"/>
      <c r="S46" s="320"/>
      <c r="T46" s="320"/>
    </row>
    <row r="47" spans="1:73" s="203" customFormat="1" ht="18" customHeight="1">
      <c r="A47" s="307">
        <v>6</v>
      </c>
      <c r="B47" s="124" t="s">
        <v>322</v>
      </c>
      <c r="C47" s="262" t="s">
        <v>145</v>
      </c>
      <c r="D47" s="25" t="s">
        <v>101</v>
      </c>
      <c r="E47" s="321">
        <f>E41+0.06</f>
        <v>0.36000000000000004</v>
      </c>
      <c r="F47" s="321">
        <f>F41</f>
        <v>0.35</v>
      </c>
      <c r="G47" s="321">
        <v>6</v>
      </c>
      <c r="H47" s="321">
        <f>TRUNC(E47*F47,3)</f>
        <v>0.126</v>
      </c>
      <c r="I47" s="321">
        <f>TRUNC(1*1*6*7.85,3)</f>
        <v>47.1</v>
      </c>
      <c r="J47" s="317"/>
      <c r="K47" s="311">
        <f t="shared" si="18"/>
        <v>5.9340000000000002</v>
      </c>
      <c r="L47" s="322"/>
      <c r="M47" s="311">
        <f t="shared" si="19"/>
        <v>5.9340000000000002</v>
      </c>
      <c r="N47" s="84"/>
      <c r="Q47" s="320"/>
      <c r="R47" s="320"/>
      <c r="S47" s="320"/>
      <c r="T47" s="320"/>
    </row>
    <row r="48" spans="1:73" s="203" customFormat="1" ht="18" customHeight="1">
      <c r="A48" s="307">
        <v>7</v>
      </c>
      <c r="B48" s="124" t="s">
        <v>321</v>
      </c>
      <c r="C48" s="90" t="s">
        <v>174</v>
      </c>
      <c r="D48" s="25" t="s">
        <v>101</v>
      </c>
      <c r="E48" s="321"/>
      <c r="F48" s="321"/>
      <c r="G48" s="321"/>
      <c r="H48" s="321">
        <f>G41-(F41/2)+0.1</f>
        <v>0.52500000000000002</v>
      </c>
      <c r="I48" s="321">
        <f>TRUNC(38*9*7.85/1000,3)</f>
        <v>2.6840000000000002</v>
      </c>
      <c r="J48" s="322"/>
      <c r="K48" s="311">
        <f t="shared" si="18"/>
        <v>1.409</v>
      </c>
      <c r="L48" s="322"/>
      <c r="M48" s="311">
        <f t="shared" si="19"/>
        <v>1.409</v>
      </c>
      <c r="N48" s="84"/>
      <c r="Q48" s="320"/>
      <c r="R48" s="320"/>
      <c r="S48" s="320"/>
      <c r="T48" s="320"/>
    </row>
    <row r="49" spans="1:73" s="203" customFormat="1" ht="18" customHeight="1">
      <c r="A49" s="307">
        <v>8</v>
      </c>
      <c r="B49" s="124" t="s">
        <v>323</v>
      </c>
      <c r="C49" s="90" t="s">
        <v>172</v>
      </c>
      <c r="D49" s="25" t="s">
        <v>101</v>
      </c>
      <c r="E49" s="321"/>
      <c r="F49" s="321"/>
      <c r="G49" s="321"/>
      <c r="H49" s="321">
        <v>0.2</v>
      </c>
      <c r="I49" s="321">
        <f>TRUNC(PI()*10^2*7.85/1000,3)</f>
        <v>2.4660000000000002</v>
      </c>
      <c r="J49" s="322"/>
      <c r="K49" s="311">
        <f t="shared" si="18"/>
        <v>0.49299999999999999</v>
      </c>
      <c r="L49" s="322"/>
      <c r="M49" s="311">
        <f t="shared" si="19"/>
        <v>0.49299999999999999</v>
      </c>
      <c r="N49" s="84"/>
      <c r="Q49" s="320"/>
      <c r="R49" s="320"/>
      <c r="S49" s="320"/>
      <c r="T49" s="320"/>
    </row>
    <row r="50" spans="1:73" s="312" customFormat="1" ht="18" customHeight="1">
      <c r="A50" s="307">
        <v>9</v>
      </c>
      <c r="B50" s="124" t="s">
        <v>324</v>
      </c>
      <c r="C50" s="90" t="s">
        <v>325</v>
      </c>
      <c r="D50" s="25" t="s">
        <v>90</v>
      </c>
      <c r="E50" s="310"/>
      <c r="F50" s="310"/>
      <c r="G50" s="310"/>
      <c r="H50" s="310"/>
      <c r="I50" s="309"/>
      <c r="J50" s="322">
        <v>1</v>
      </c>
      <c r="K50" s="321">
        <f>J50</f>
        <v>1</v>
      </c>
      <c r="L50" s="310"/>
      <c r="M50" s="311">
        <f t="shared" si="19"/>
        <v>1</v>
      </c>
      <c r="N50" s="104"/>
      <c r="Q50" s="314"/>
      <c r="R50" s="314"/>
      <c r="S50" s="314"/>
      <c r="T50" s="314"/>
      <c r="BT50" s="203"/>
      <c r="BU50" s="203"/>
    </row>
    <row r="51" spans="1:73" s="203" customFormat="1" ht="18" customHeight="1">
      <c r="A51" s="307">
        <v>10</v>
      </c>
      <c r="B51" s="124" t="s">
        <v>257</v>
      </c>
      <c r="C51" s="90" t="s">
        <v>258</v>
      </c>
      <c r="D51" s="25" t="s">
        <v>93</v>
      </c>
      <c r="E51" s="322"/>
      <c r="F51" s="322"/>
      <c r="G51" s="322"/>
      <c r="H51" s="322"/>
      <c r="I51" s="321">
        <f>TRUNC((K42+K43+K44+K45+K46+K47+K48+K49)/1000,3)</f>
        <v>2.4E-2</v>
      </c>
      <c r="J51" s="322"/>
      <c r="K51" s="321">
        <f>I51</f>
        <v>2.4E-2</v>
      </c>
      <c r="L51" s="322"/>
      <c r="M51" s="311">
        <f>K51</f>
        <v>2.4E-2</v>
      </c>
      <c r="N51" s="84"/>
      <c r="Q51" s="320"/>
      <c r="R51" s="320"/>
      <c r="S51" s="320"/>
      <c r="T51" s="320"/>
    </row>
    <row r="52" spans="1:73" s="203" customFormat="1" ht="18" customHeight="1">
      <c r="A52" s="307">
        <v>11</v>
      </c>
      <c r="B52" s="124" t="s">
        <v>91</v>
      </c>
      <c r="C52" s="306" t="s">
        <v>144</v>
      </c>
      <c r="D52" s="25" t="s">
        <v>94</v>
      </c>
      <c r="E52" s="322"/>
      <c r="F52" s="322"/>
      <c r="G52" s="322"/>
      <c r="H52" s="321">
        <f>K51</f>
        <v>2.4E-2</v>
      </c>
      <c r="I52" s="321">
        <v>41.5</v>
      </c>
      <c r="J52" s="317"/>
      <c r="K52" s="311">
        <f>TRUNC(H52*I52,3)</f>
        <v>0.996</v>
      </c>
      <c r="L52" s="322"/>
      <c r="M52" s="311">
        <f t="shared" si="19"/>
        <v>0.996</v>
      </c>
      <c r="N52" s="84"/>
      <c r="Q52" s="320"/>
      <c r="R52" s="320"/>
      <c r="S52" s="320"/>
      <c r="T52" s="320"/>
    </row>
    <row r="53" spans="1:73" ht="18" customHeight="1">
      <c r="A53" s="123"/>
      <c r="B53" s="144" t="s">
        <v>361</v>
      </c>
      <c r="C53" s="90"/>
      <c r="D53" s="25"/>
      <c r="E53" s="152" t="s">
        <v>138</v>
      </c>
      <c r="F53" s="152" t="s">
        <v>139</v>
      </c>
      <c r="G53" s="152" t="s">
        <v>140</v>
      </c>
      <c r="H53" s="94"/>
      <c r="I53" s="94"/>
      <c r="J53" s="95"/>
      <c r="K53" s="94"/>
      <c r="L53" s="95"/>
      <c r="M53" s="151"/>
      <c r="N53" s="96"/>
      <c r="O53" s="97"/>
      <c r="P53" s="98"/>
      <c r="Q53" s="148" t="s">
        <v>138</v>
      </c>
      <c r="R53" s="148" t="s">
        <v>139</v>
      </c>
      <c r="S53" s="148" t="s">
        <v>140</v>
      </c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</row>
    <row r="54" spans="1:73" ht="18" customHeight="1">
      <c r="A54" s="123"/>
      <c r="B54" s="145" t="str">
        <f>"-랙크형 일체식 문비 설치(b"&amp;E54&amp;"*h"&amp;F54&amp;"*H"&amp;G54&amp;")"</f>
        <v>-랙크형 일체식 문비 설치(b0.31*h0.29*H0.8)</v>
      </c>
      <c r="C54" s="90"/>
      <c r="D54" s="25" t="s">
        <v>101</v>
      </c>
      <c r="E54" s="150">
        <f>Q54-0.12</f>
        <v>0.31</v>
      </c>
      <c r="F54" s="150">
        <f>R54-0.06</f>
        <v>0.28999999999999998</v>
      </c>
      <c r="G54" s="150">
        <f>S54</f>
        <v>0.8</v>
      </c>
      <c r="H54" s="151"/>
      <c r="I54" s="151"/>
      <c r="J54" s="105"/>
      <c r="K54" s="151"/>
      <c r="L54" s="105"/>
      <c r="M54" s="151"/>
      <c r="N54" s="106"/>
      <c r="O54" s="73"/>
      <c r="P54" s="74"/>
      <c r="Q54" s="149">
        <v>0.43</v>
      </c>
      <c r="R54" s="149">
        <v>0.35</v>
      </c>
      <c r="S54" s="149">
        <v>0.8</v>
      </c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</row>
    <row r="55" spans="1:73" ht="18" customHeight="1">
      <c r="A55" s="83">
        <v>1</v>
      </c>
      <c r="B55" s="124" t="s">
        <v>183</v>
      </c>
      <c r="C55" s="90" t="s">
        <v>194</v>
      </c>
      <c r="D55" s="25" t="s">
        <v>101</v>
      </c>
      <c r="E55" s="82">
        <v>0.22</v>
      </c>
      <c r="F55" s="82">
        <f>G54</f>
        <v>0.8</v>
      </c>
      <c r="G55" s="82">
        <v>6</v>
      </c>
      <c r="H55" s="82">
        <f>TRUNC(E55*F55,6)</f>
        <v>0.17599999999999999</v>
      </c>
      <c r="I55" s="82">
        <f>TRUNC(1*1*6*7.85,3)</f>
        <v>47.1</v>
      </c>
      <c r="J55" s="85">
        <v>2</v>
      </c>
      <c r="K55" s="151">
        <f>TRUNC(H55*I55*J55,3)</f>
        <v>16.579000000000001</v>
      </c>
      <c r="L55" s="85"/>
      <c r="M55" s="151">
        <f t="shared" ref="M55:M65" si="20">K55</f>
        <v>16.579000000000001</v>
      </c>
      <c r="N55" s="84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</row>
    <row r="56" spans="1:73" ht="18" customHeight="1">
      <c r="A56" s="83">
        <v>2</v>
      </c>
      <c r="B56" s="124" t="s">
        <v>126</v>
      </c>
      <c r="C56" s="90" t="s">
        <v>189</v>
      </c>
      <c r="D56" s="25" t="s">
        <v>101</v>
      </c>
      <c r="E56" s="82">
        <v>0.1</v>
      </c>
      <c r="F56" s="82">
        <f>E54+0.12</f>
        <v>0.43</v>
      </c>
      <c r="G56" s="82">
        <v>9</v>
      </c>
      <c r="H56" s="82">
        <f t="shared" ref="H56:H61" si="21">TRUNC(E56*F56,6)</f>
        <v>4.2999999999999997E-2</v>
      </c>
      <c r="I56" s="82">
        <f>TRUNC(1*1*9*7.85,3)</f>
        <v>70.650000000000006</v>
      </c>
      <c r="J56" s="85">
        <v>1</v>
      </c>
      <c r="K56" s="151">
        <f t="shared" ref="K56" si="22">TRUNC(H56*I56*J56,3)</f>
        <v>3.0369999999999999</v>
      </c>
      <c r="L56" s="85"/>
      <c r="M56" s="151">
        <f t="shared" si="20"/>
        <v>3.0369999999999999</v>
      </c>
      <c r="N56" s="84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</row>
    <row r="57" spans="1:73" ht="18" customHeight="1">
      <c r="A57" s="83">
        <v>3</v>
      </c>
      <c r="B57" s="124" t="s">
        <v>183</v>
      </c>
      <c r="C57" s="90" t="s">
        <v>196</v>
      </c>
      <c r="D57" s="25" t="s">
        <v>101</v>
      </c>
      <c r="E57" s="82">
        <v>0.13</v>
      </c>
      <c r="F57" s="82">
        <f>E54+0.12</f>
        <v>0.43</v>
      </c>
      <c r="G57" s="82">
        <v>6</v>
      </c>
      <c r="H57" s="82">
        <f t="shared" si="21"/>
        <v>5.5899999999999998E-2</v>
      </c>
      <c r="I57" s="82">
        <f>TRUNC(1*1*6*7.85,3)</f>
        <v>47.1</v>
      </c>
      <c r="J57" s="85">
        <v>2</v>
      </c>
      <c r="K57" s="151">
        <f>TRUNC(H57*I57*J57,3)</f>
        <v>5.2649999999999997</v>
      </c>
      <c r="L57" s="85"/>
      <c r="M57" s="151">
        <f t="shared" si="20"/>
        <v>5.2649999999999997</v>
      </c>
      <c r="N57" s="84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</row>
    <row r="58" spans="1:73" ht="18" customHeight="1">
      <c r="A58" s="83">
        <v>4</v>
      </c>
      <c r="B58" s="124" t="s">
        <v>197</v>
      </c>
      <c r="C58" s="90" t="s">
        <v>199</v>
      </c>
      <c r="D58" s="25" t="s">
        <v>101</v>
      </c>
      <c r="E58" s="82">
        <v>0.28000000000000003</v>
      </c>
      <c r="F58" s="82">
        <v>0.2</v>
      </c>
      <c r="G58" s="82">
        <v>12</v>
      </c>
      <c r="H58" s="82">
        <f t="shared" si="21"/>
        <v>5.6000000000000001E-2</v>
      </c>
      <c r="I58" s="82">
        <f>TRUNC(1*1*12*7.85,3)</f>
        <v>94.2</v>
      </c>
      <c r="J58" s="85">
        <v>1</v>
      </c>
      <c r="K58" s="151">
        <f>TRUNC(H58*I58*J58,3)</f>
        <v>5.2750000000000004</v>
      </c>
      <c r="L58" s="85"/>
      <c r="M58" s="151">
        <f t="shared" si="20"/>
        <v>5.2750000000000004</v>
      </c>
      <c r="N58" s="84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</row>
    <row r="59" spans="1:73" ht="18" customHeight="1">
      <c r="A59" s="83">
        <v>5</v>
      </c>
      <c r="B59" s="124" t="s">
        <v>127</v>
      </c>
      <c r="C59" s="90" t="s">
        <v>145</v>
      </c>
      <c r="D59" s="25" t="s">
        <v>101</v>
      </c>
      <c r="E59" s="82">
        <f>E54+0.1</f>
        <v>0.41000000000000003</v>
      </c>
      <c r="F59" s="82">
        <f>F54</f>
        <v>0.28999999999999998</v>
      </c>
      <c r="G59" s="82">
        <v>6</v>
      </c>
      <c r="H59" s="82">
        <f t="shared" si="21"/>
        <v>0.11890000000000001</v>
      </c>
      <c r="I59" s="82">
        <f>TRUNC(1*1*6*7.85,3)</f>
        <v>47.1</v>
      </c>
      <c r="J59" s="85">
        <v>1</v>
      </c>
      <c r="K59" s="151">
        <f t="shared" ref="K59" si="23">TRUNC(H59*I59*J59,3)</f>
        <v>5.6</v>
      </c>
      <c r="L59" s="85"/>
      <c r="M59" s="151">
        <f t="shared" si="20"/>
        <v>5.6</v>
      </c>
      <c r="N59" s="84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</row>
    <row r="60" spans="1:73" ht="18" customHeight="1">
      <c r="A60" s="83">
        <v>6</v>
      </c>
      <c r="B60" s="124" t="s">
        <v>127</v>
      </c>
      <c r="C60" s="90" t="s">
        <v>190</v>
      </c>
      <c r="D60" s="25" t="s">
        <v>101</v>
      </c>
      <c r="E60" s="82">
        <v>2.5000000000000001E-2</v>
      </c>
      <c r="F60" s="82">
        <f>F54-0.01</f>
        <v>0.27999999999999997</v>
      </c>
      <c r="G60" s="82">
        <v>9</v>
      </c>
      <c r="H60" s="82">
        <f t="shared" si="21"/>
        <v>7.0000000000000001E-3</v>
      </c>
      <c r="I60" s="82">
        <f>TRUNC(1*1*9*7.85,3)</f>
        <v>70.650000000000006</v>
      </c>
      <c r="J60" s="85">
        <v>2</v>
      </c>
      <c r="K60" s="151">
        <f>TRUNC(H60*I60*J60,3)</f>
        <v>0.98899999999999999</v>
      </c>
      <c r="L60" s="85"/>
      <c r="M60" s="151">
        <f t="shared" si="20"/>
        <v>0.98899999999999999</v>
      </c>
      <c r="N60" s="84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</row>
    <row r="61" spans="1:73" ht="18" customHeight="1">
      <c r="A61" s="83">
        <v>7</v>
      </c>
      <c r="B61" s="124" t="s">
        <v>127</v>
      </c>
      <c r="C61" s="90" t="s">
        <v>191</v>
      </c>
      <c r="D61" s="25" t="s">
        <v>101</v>
      </c>
      <c r="E61" s="82">
        <v>0.05</v>
      </c>
      <c r="F61" s="82">
        <f>F54-0.03</f>
        <v>0.26</v>
      </c>
      <c r="G61" s="82">
        <v>9</v>
      </c>
      <c r="H61" s="82">
        <f t="shared" si="21"/>
        <v>1.2999999999999999E-2</v>
      </c>
      <c r="I61" s="82">
        <f>TRUNC(1*1*9*7.85,3)</f>
        <v>70.650000000000006</v>
      </c>
      <c r="J61" s="85">
        <v>1</v>
      </c>
      <c r="K61" s="151">
        <f>TRUNC(H61*I61*J61,3)</f>
        <v>0.91800000000000004</v>
      </c>
      <c r="L61" s="85"/>
      <c r="M61" s="151">
        <f t="shared" si="20"/>
        <v>0.91800000000000004</v>
      </c>
      <c r="N61" s="84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</row>
    <row r="62" spans="1:73" ht="18" customHeight="1">
      <c r="A62" s="83">
        <v>8</v>
      </c>
      <c r="B62" s="124" t="s">
        <v>127</v>
      </c>
      <c r="C62" s="90" t="s">
        <v>191</v>
      </c>
      <c r="D62" s="25" t="s">
        <v>101</v>
      </c>
      <c r="E62" s="82">
        <v>0.05</v>
      </c>
      <c r="F62" s="82">
        <f>E54+0.03</f>
        <v>0.33999999999999997</v>
      </c>
      <c r="G62" s="82">
        <v>9</v>
      </c>
      <c r="H62" s="82">
        <f>TRUNC(E62*F62,6)</f>
        <v>1.7000000000000001E-2</v>
      </c>
      <c r="I62" s="82">
        <f t="shared" ref="I62" si="24">TRUNC(1*1*9*7.85,3)</f>
        <v>70.650000000000006</v>
      </c>
      <c r="J62" s="85">
        <v>3</v>
      </c>
      <c r="K62" s="151">
        <f t="shared" ref="K62:K64" si="25">TRUNC(H62*I62*J62,3)</f>
        <v>3.6030000000000002</v>
      </c>
      <c r="L62" s="85"/>
      <c r="M62" s="151">
        <f t="shared" si="20"/>
        <v>3.6030000000000002</v>
      </c>
      <c r="N62" s="84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</row>
    <row r="63" spans="1:73" ht="18" customHeight="1">
      <c r="A63" s="83">
        <v>9</v>
      </c>
      <c r="B63" s="124" t="s">
        <v>127</v>
      </c>
      <c r="C63" s="90" t="s">
        <v>192</v>
      </c>
      <c r="D63" s="25" t="s">
        <v>101</v>
      </c>
      <c r="E63" s="82">
        <v>0.04</v>
      </c>
      <c r="F63" s="82">
        <f>E54+0.01</f>
        <v>0.32</v>
      </c>
      <c r="G63" s="82">
        <v>6</v>
      </c>
      <c r="H63" s="82">
        <f t="shared" ref="H63:H64" si="26">TRUNC(E63*F63,6)</f>
        <v>1.2800000000000001E-2</v>
      </c>
      <c r="I63" s="82">
        <f>TRUNC(1*1*6*7.85,3)</f>
        <v>47.1</v>
      </c>
      <c r="J63" s="85">
        <v>2</v>
      </c>
      <c r="K63" s="151">
        <f t="shared" si="25"/>
        <v>1.2050000000000001</v>
      </c>
      <c r="L63" s="85"/>
      <c r="M63" s="151">
        <f t="shared" si="20"/>
        <v>1.2050000000000001</v>
      </c>
      <c r="N63" s="84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</row>
    <row r="64" spans="1:73" ht="18" customHeight="1">
      <c r="A64" s="83">
        <v>10</v>
      </c>
      <c r="B64" s="124" t="s">
        <v>127</v>
      </c>
      <c r="C64" s="90" t="s">
        <v>192</v>
      </c>
      <c r="D64" s="25" t="s">
        <v>101</v>
      </c>
      <c r="E64" s="82">
        <v>0.04</v>
      </c>
      <c r="F64" s="82">
        <f>F54-0.05</f>
        <v>0.24</v>
      </c>
      <c r="G64" s="82">
        <v>6</v>
      </c>
      <c r="H64" s="82">
        <f t="shared" si="26"/>
        <v>9.5999999999999992E-3</v>
      </c>
      <c r="I64" s="82">
        <f>TRUNC(1*1*6*7.85,3)</f>
        <v>47.1</v>
      </c>
      <c r="J64" s="85">
        <v>2</v>
      </c>
      <c r="K64" s="151">
        <f t="shared" si="25"/>
        <v>0.90400000000000003</v>
      </c>
      <c r="L64" s="95"/>
      <c r="M64" s="151">
        <f t="shared" si="20"/>
        <v>0.90400000000000003</v>
      </c>
      <c r="N64" s="84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</row>
    <row r="65" spans="1:70" ht="18" customHeight="1">
      <c r="A65" s="83">
        <v>11</v>
      </c>
      <c r="B65" s="124" t="s">
        <v>141</v>
      </c>
      <c r="C65" s="90" t="s">
        <v>259</v>
      </c>
      <c r="D65" s="25" t="s">
        <v>101</v>
      </c>
      <c r="E65" s="82"/>
      <c r="F65" s="82"/>
      <c r="G65" s="82"/>
      <c r="H65" s="82"/>
      <c r="I65" s="82">
        <f>TRUNC((K55+K56+K57+K58+K59+K60+K61+K62+K63+K64+K66+K67),3)</f>
        <v>70.275000000000006</v>
      </c>
      <c r="J65" s="85"/>
      <c r="K65" s="151">
        <f>I65</f>
        <v>70.275000000000006</v>
      </c>
      <c r="L65" s="95"/>
      <c r="M65" s="151">
        <f t="shared" si="20"/>
        <v>70.275000000000006</v>
      </c>
      <c r="N65" s="84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</row>
    <row r="66" spans="1:70" ht="18" customHeight="1">
      <c r="A66" s="83">
        <v>12</v>
      </c>
      <c r="B66" s="124" t="s">
        <v>131</v>
      </c>
      <c r="C66" s="90" t="s">
        <v>185</v>
      </c>
      <c r="D66" s="25" t="s">
        <v>188</v>
      </c>
      <c r="E66" s="85"/>
      <c r="F66" s="85"/>
      <c r="G66" s="85"/>
      <c r="H66" s="82">
        <v>1</v>
      </c>
      <c r="I66" s="82">
        <v>20</v>
      </c>
      <c r="J66" s="105">
        <v>1</v>
      </c>
      <c r="K66" s="151">
        <f t="shared" ref="K66:K68" si="27">TRUNC(H66*I66*J66,3)</f>
        <v>20</v>
      </c>
      <c r="L66" s="85"/>
      <c r="M66" s="151">
        <v>1</v>
      </c>
      <c r="N66" s="84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</row>
    <row r="67" spans="1:70" ht="18" customHeight="1">
      <c r="A67" s="83">
        <v>13</v>
      </c>
      <c r="B67" s="124" t="s">
        <v>186</v>
      </c>
      <c r="C67" s="90" t="s">
        <v>187</v>
      </c>
      <c r="D67" s="25" t="s">
        <v>114</v>
      </c>
      <c r="E67" s="95"/>
      <c r="F67" s="95"/>
      <c r="G67" s="95"/>
      <c r="H67" s="82">
        <f>G54-E54+0.2</f>
        <v>0.69000000000000006</v>
      </c>
      <c r="I67" s="82">
        <v>10</v>
      </c>
      <c r="J67" s="85">
        <v>1</v>
      </c>
      <c r="K67" s="151">
        <f t="shared" si="27"/>
        <v>6.9</v>
      </c>
      <c r="L67" s="95"/>
      <c r="M67" s="151">
        <v>1</v>
      </c>
      <c r="N67" s="84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</row>
    <row r="68" spans="1:70" ht="18" customHeight="1">
      <c r="A68" s="83">
        <v>14</v>
      </c>
      <c r="B68" s="124" t="s">
        <v>135</v>
      </c>
      <c r="C68" s="90" t="s">
        <v>136</v>
      </c>
      <c r="D68" s="25" t="s">
        <v>90</v>
      </c>
      <c r="E68" s="95"/>
      <c r="F68" s="95"/>
      <c r="G68" s="95"/>
      <c r="H68" s="82">
        <v>1</v>
      </c>
      <c r="I68" s="82">
        <v>1</v>
      </c>
      <c r="J68" s="85">
        <v>1</v>
      </c>
      <c r="K68" s="151">
        <f t="shared" si="27"/>
        <v>1</v>
      </c>
      <c r="L68" s="95"/>
      <c r="M68" s="151">
        <f>K68</f>
        <v>1</v>
      </c>
      <c r="N68" s="84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</row>
    <row r="69" spans="1:70" ht="18" customHeight="1">
      <c r="A69" s="83">
        <v>15</v>
      </c>
      <c r="B69" s="124" t="s">
        <v>91</v>
      </c>
      <c r="C69" s="93" t="s">
        <v>144</v>
      </c>
      <c r="D69" s="25" t="s">
        <v>94</v>
      </c>
      <c r="E69" s="85"/>
      <c r="F69" s="85"/>
      <c r="G69" s="85"/>
      <c r="H69" s="82">
        <f>K70</f>
        <v>4.2999999999999997E-2</v>
      </c>
      <c r="I69" s="82">
        <v>41.5</v>
      </c>
      <c r="J69" s="105"/>
      <c r="K69" s="151">
        <f>TRUNC(H69*I69,3)</f>
        <v>1.784</v>
      </c>
      <c r="L69" s="85"/>
      <c r="M69" s="151">
        <f t="shared" ref="M69:M71" si="28">K69</f>
        <v>1.784</v>
      </c>
      <c r="N69" s="84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</row>
    <row r="70" spans="1:70" ht="18" customHeight="1">
      <c r="A70" s="83">
        <v>16</v>
      </c>
      <c r="B70" s="124" t="s">
        <v>257</v>
      </c>
      <c r="C70" s="90" t="s">
        <v>258</v>
      </c>
      <c r="D70" s="25" t="s">
        <v>93</v>
      </c>
      <c r="E70" s="95"/>
      <c r="F70" s="95"/>
      <c r="G70" s="95"/>
      <c r="H70" s="95"/>
      <c r="I70" s="82">
        <f>TRUNC((K55+K56+K57+K58+K59+K60+K61+K62+K63+K64)/1000,3)</f>
        <v>4.2999999999999997E-2</v>
      </c>
      <c r="J70" s="85"/>
      <c r="K70" s="82">
        <f>I70</f>
        <v>4.2999999999999997E-2</v>
      </c>
      <c r="L70" s="95"/>
      <c r="M70" s="151">
        <f t="shared" si="28"/>
        <v>4.2999999999999997E-2</v>
      </c>
      <c r="N70" s="84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</row>
    <row r="71" spans="1:70" ht="18" customHeight="1">
      <c r="A71" s="83">
        <v>17</v>
      </c>
      <c r="B71" s="124" t="s">
        <v>266</v>
      </c>
      <c r="C71" s="90" t="s">
        <v>267</v>
      </c>
      <c r="D71" s="25" t="s">
        <v>93</v>
      </c>
      <c r="E71" s="95"/>
      <c r="F71" s="95"/>
      <c r="G71" s="95"/>
      <c r="H71" s="95"/>
      <c r="I71" s="82">
        <f>I65/1000</f>
        <v>7.0275000000000004E-2</v>
      </c>
      <c r="J71" s="85"/>
      <c r="K71" s="82">
        <f>I71</f>
        <v>7.0275000000000004E-2</v>
      </c>
      <c r="L71" s="95"/>
      <c r="M71" s="151">
        <f t="shared" si="28"/>
        <v>7.0275000000000004E-2</v>
      </c>
      <c r="N71" s="84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</row>
    <row r="79" spans="1:70" ht="18" customHeight="1">
      <c r="C79" s="87"/>
    </row>
  </sheetData>
  <mergeCells count="7">
    <mergeCell ref="A1:N1"/>
    <mergeCell ref="A2:A3"/>
    <mergeCell ref="B2:B3"/>
    <mergeCell ref="C2:C3"/>
    <mergeCell ref="D2:D3"/>
    <mergeCell ref="N2:N3"/>
    <mergeCell ref="E2:M2"/>
  </mergeCells>
  <phoneticPr fontId="88" type="noConversion"/>
  <printOptions horizontalCentered="1"/>
  <pageMargins left="0.55118110236220474" right="0.55118110236220474" top="0.74803149606299213" bottom="0.74803149606299213" header="0.51181102362204722" footer="0.51181102362204722"/>
  <pageSetup paperSize="9" scale="7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I62"/>
  <sheetViews>
    <sheetView view="pageBreakPreview" zoomScaleNormal="100" zoomScaleSheetLayoutView="100" workbookViewId="0">
      <pane ySplit="3" topLeftCell="A46" activePane="bottomLeft" state="frozen"/>
      <selection pane="bottomLeft" activeCell="C71" sqref="C71"/>
    </sheetView>
  </sheetViews>
  <sheetFormatPr defaultRowHeight="18" customHeight="1"/>
  <cols>
    <col min="1" max="1" width="9.125" style="86" bestFit="1" customWidth="1"/>
    <col min="2" max="2" width="19.5" style="86" customWidth="1"/>
    <col min="3" max="3" width="15" style="92" customWidth="1"/>
    <col min="4" max="4" width="9.125" style="86" bestFit="1" customWidth="1"/>
    <col min="5" max="5" width="5.625" style="92" customWidth="1"/>
    <col min="6" max="6" width="5.625" style="86" customWidth="1"/>
    <col min="7" max="7" width="11.25" style="86" bestFit="1" customWidth="1"/>
    <col min="8" max="8" width="10.625" style="86" bestFit="1" customWidth="1"/>
    <col min="9" max="9" width="11.375" style="86" bestFit="1" customWidth="1"/>
    <col min="10" max="12" width="9.25" style="86" bestFit="1" customWidth="1"/>
    <col min="13" max="13" width="10" style="86" bestFit="1" customWidth="1"/>
    <col min="14" max="14" width="9" style="86"/>
    <col min="15" max="69" width="9" style="88" hidden="1" customWidth="1"/>
    <col min="70" max="70" width="0" style="88" hidden="1" customWidth="1"/>
    <col min="71" max="71" width="9" style="87"/>
    <col min="72" max="72" width="9.625" style="87" bestFit="1" customWidth="1"/>
    <col min="73" max="73" width="9.5" style="87" bestFit="1" customWidth="1"/>
    <col min="74" max="16384" width="9" style="87"/>
  </cols>
  <sheetData>
    <row r="1" spans="1:139" ht="20.100000000000001" customHeight="1">
      <c r="A1" s="413" t="s">
        <v>85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</row>
    <row r="2" spans="1:139" ht="18" customHeight="1">
      <c r="A2" s="414" t="s">
        <v>100</v>
      </c>
      <c r="B2" s="414" t="s">
        <v>4</v>
      </c>
      <c r="C2" s="414" t="s">
        <v>77</v>
      </c>
      <c r="D2" s="414" t="s">
        <v>6</v>
      </c>
      <c r="E2" s="414" t="s">
        <v>7</v>
      </c>
      <c r="F2" s="80" t="s">
        <v>8</v>
      </c>
      <c r="G2" s="80"/>
      <c r="H2" s="80" t="s">
        <v>9</v>
      </c>
      <c r="I2" s="80"/>
      <c r="J2" s="80" t="s">
        <v>10</v>
      </c>
      <c r="K2" s="80"/>
      <c r="L2" s="80" t="s">
        <v>11</v>
      </c>
      <c r="M2" s="80"/>
      <c r="N2" s="414" t="s">
        <v>12</v>
      </c>
    </row>
    <row r="3" spans="1:139" ht="18" customHeight="1">
      <c r="A3" s="414"/>
      <c r="B3" s="414"/>
      <c r="C3" s="414"/>
      <c r="D3" s="414"/>
      <c r="E3" s="414"/>
      <c r="F3" s="89" t="s">
        <v>13</v>
      </c>
      <c r="G3" s="89" t="s">
        <v>14</v>
      </c>
      <c r="H3" s="89" t="s">
        <v>15</v>
      </c>
      <c r="I3" s="89" t="s">
        <v>16</v>
      </c>
      <c r="J3" s="89" t="s">
        <v>15</v>
      </c>
      <c r="K3" s="89" t="s">
        <v>16</v>
      </c>
      <c r="L3" s="89" t="s">
        <v>15</v>
      </c>
      <c r="M3" s="89" t="s">
        <v>14</v>
      </c>
      <c r="N3" s="414"/>
    </row>
    <row r="4" spans="1:139" s="100" customFormat="1" ht="18" customHeight="1">
      <c r="A4" s="101" t="s">
        <v>103</v>
      </c>
      <c r="B4" s="101" t="s">
        <v>244</v>
      </c>
      <c r="C4" s="102" t="s">
        <v>245</v>
      </c>
      <c r="D4" s="94"/>
      <c r="E4" s="103" t="s">
        <v>92</v>
      </c>
      <c r="F4" s="95"/>
      <c r="G4" s="95">
        <f>SUM(I4,K4,M4)</f>
        <v>3532934</v>
      </c>
      <c r="H4" s="95"/>
      <c r="I4" s="95">
        <f>SUM(I5:I10)</f>
        <v>3271236</v>
      </c>
      <c r="J4" s="95"/>
      <c r="K4" s="95">
        <f>SUM(K5:K10)</f>
        <v>98137</v>
      </c>
      <c r="L4" s="95"/>
      <c r="M4" s="95">
        <f>SUM(M5:M10)</f>
        <v>163561</v>
      </c>
      <c r="N4" s="96"/>
      <c r="O4" s="97"/>
      <c r="P4" s="98"/>
      <c r="Q4" s="99"/>
      <c r="R4" s="99"/>
      <c r="S4" s="99"/>
      <c r="T4" s="99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73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</row>
    <row r="5" spans="1:139" s="75" customFormat="1" ht="18" customHeight="1">
      <c r="A5" s="81"/>
      <c r="B5" s="81" t="s">
        <v>96</v>
      </c>
      <c r="C5" s="93"/>
      <c r="D5" s="82">
        <v>7.05</v>
      </c>
      <c r="E5" s="83" t="s">
        <v>31</v>
      </c>
      <c r="F5" s="85"/>
      <c r="G5" s="85">
        <f t="shared" ref="G5:G10" si="0">SUM(I5,K5,M5)</f>
        <v>1890718</v>
      </c>
      <c r="H5" s="85">
        <f>'2026년 상반기 노임단가'!C10</f>
        <v>268187</v>
      </c>
      <c r="I5" s="85">
        <f t="shared" ref="I5:I8" si="1">INT(H5*$D5)</f>
        <v>1890718</v>
      </c>
      <c r="J5" s="105"/>
      <c r="K5" s="105">
        <f t="shared" ref="K5:K10" si="2">INT(J5*$D5)</f>
        <v>0</v>
      </c>
      <c r="L5" s="105"/>
      <c r="M5" s="105">
        <f t="shared" ref="M5:M10" si="3">INT(L5*$D5)</f>
        <v>0</v>
      </c>
      <c r="N5" s="106"/>
      <c r="O5" s="73"/>
      <c r="P5" s="74"/>
      <c r="Q5" s="72"/>
      <c r="R5" s="72"/>
      <c r="S5" s="72"/>
      <c r="T5" s="72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</row>
    <row r="6" spans="1:139" s="75" customFormat="1" ht="18" customHeight="1">
      <c r="A6" s="81"/>
      <c r="B6" s="81" t="s">
        <v>246</v>
      </c>
      <c r="C6" s="93"/>
      <c r="D6" s="82">
        <v>2.57</v>
      </c>
      <c r="E6" s="83" t="s">
        <v>31</v>
      </c>
      <c r="F6" s="85"/>
      <c r="G6" s="85">
        <f t="shared" si="0"/>
        <v>726117</v>
      </c>
      <c r="H6" s="85">
        <f>'2026년 상반기 노임단가'!C14</f>
        <v>282536</v>
      </c>
      <c r="I6" s="85">
        <f t="shared" si="1"/>
        <v>726117</v>
      </c>
      <c r="J6" s="105"/>
      <c r="K6" s="105">
        <f t="shared" si="2"/>
        <v>0</v>
      </c>
      <c r="L6" s="105"/>
      <c r="M6" s="105">
        <f t="shared" si="3"/>
        <v>0</v>
      </c>
      <c r="N6" s="106"/>
      <c r="O6" s="73"/>
      <c r="P6" s="74"/>
      <c r="Q6" s="72"/>
      <c r="R6" s="72"/>
      <c r="S6" s="72"/>
      <c r="T6" s="72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</row>
    <row r="7" spans="1:139" s="75" customFormat="1" ht="18" customHeight="1">
      <c r="A7" s="81"/>
      <c r="B7" s="81" t="s">
        <v>247</v>
      </c>
      <c r="C7" s="93"/>
      <c r="D7" s="82">
        <v>1.92</v>
      </c>
      <c r="E7" s="83" t="s">
        <v>31</v>
      </c>
      <c r="F7" s="85"/>
      <c r="G7" s="85">
        <f t="shared" si="0"/>
        <v>434154</v>
      </c>
      <c r="H7" s="85">
        <f>'2026년 상반기 노임단가'!C5</f>
        <v>226122</v>
      </c>
      <c r="I7" s="85">
        <f t="shared" si="1"/>
        <v>434154</v>
      </c>
      <c r="J7" s="105"/>
      <c r="K7" s="105">
        <f t="shared" si="2"/>
        <v>0</v>
      </c>
      <c r="L7" s="105"/>
      <c r="M7" s="105">
        <f t="shared" si="3"/>
        <v>0</v>
      </c>
      <c r="N7" s="106"/>
      <c r="O7" s="73"/>
      <c r="P7" s="74"/>
      <c r="Q7" s="72"/>
      <c r="R7" s="72"/>
      <c r="S7" s="72"/>
      <c r="T7" s="72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</row>
    <row r="8" spans="1:139" s="75" customFormat="1" ht="18" customHeight="1">
      <c r="A8" s="81"/>
      <c r="B8" s="81" t="s">
        <v>248</v>
      </c>
      <c r="C8" s="93"/>
      <c r="D8" s="82">
        <v>1.28</v>
      </c>
      <c r="E8" s="83" t="s">
        <v>31</v>
      </c>
      <c r="F8" s="85"/>
      <c r="G8" s="85">
        <f t="shared" si="0"/>
        <v>220247</v>
      </c>
      <c r="H8" s="85">
        <f>'2026년 상반기 노임단가'!C4</f>
        <v>172068</v>
      </c>
      <c r="I8" s="85">
        <f t="shared" si="1"/>
        <v>220247</v>
      </c>
      <c r="J8" s="105"/>
      <c r="K8" s="105">
        <f t="shared" si="2"/>
        <v>0</v>
      </c>
      <c r="L8" s="105"/>
      <c r="M8" s="105">
        <f t="shared" si="3"/>
        <v>0</v>
      </c>
      <c r="N8" s="106"/>
      <c r="O8" s="73"/>
      <c r="P8" s="74"/>
      <c r="Q8" s="72"/>
      <c r="R8" s="72"/>
      <c r="S8" s="72"/>
      <c r="T8" s="72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</row>
    <row r="9" spans="1:139" s="75" customFormat="1" ht="18" customHeight="1">
      <c r="A9" s="81"/>
      <c r="B9" s="81" t="s">
        <v>249</v>
      </c>
      <c r="C9" s="93" t="s">
        <v>250</v>
      </c>
      <c r="D9" s="82">
        <v>1</v>
      </c>
      <c r="E9" s="83" t="s">
        <v>32</v>
      </c>
      <c r="F9" s="85"/>
      <c r="G9" s="85">
        <f t="shared" si="0"/>
        <v>163561</v>
      </c>
      <c r="H9" s="85"/>
      <c r="I9" s="85">
        <f>INT(H9*$D9)</f>
        <v>0</v>
      </c>
      <c r="J9" s="105"/>
      <c r="K9" s="105">
        <f t="shared" si="2"/>
        <v>0</v>
      </c>
      <c r="L9" s="105">
        <f>INT(I4*0.05)</f>
        <v>163561</v>
      </c>
      <c r="M9" s="105">
        <f t="shared" si="3"/>
        <v>163561</v>
      </c>
      <c r="N9" s="106"/>
      <c r="O9" s="73"/>
      <c r="P9" s="74"/>
      <c r="Q9" s="72"/>
      <c r="R9" s="72"/>
      <c r="S9" s="72"/>
      <c r="T9" s="72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</row>
    <row r="10" spans="1:139" s="75" customFormat="1" ht="18" customHeight="1">
      <c r="A10" s="81"/>
      <c r="B10" s="81" t="s">
        <v>251</v>
      </c>
      <c r="C10" s="93" t="s">
        <v>252</v>
      </c>
      <c r="D10" s="82">
        <v>1</v>
      </c>
      <c r="E10" s="83" t="s">
        <v>32</v>
      </c>
      <c r="F10" s="85"/>
      <c r="G10" s="85">
        <f t="shared" si="0"/>
        <v>98137</v>
      </c>
      <c r="H10" s="85"/>
      <c r="I10" s="85">
        <f t="shared" ref="I10" si="4">INT(H10*$D10)</f>
        <v>0</v>
      </c>
      <c r="J10" s="105">
        <f>INT(I4*0.03)</f>
        <v>98137</v>
      </c>
      <c r="K10" s="105">
        <f t="shared" si="2"/>
        <v>98137</v>
      </c>
      <c r="L10" s="105"/>
      <c r="M10" s="105">
        <f t="shared" si="3"/>
        <v>0</v>
      </c>
      <c r="N10" s="106"/>
      <c r="O10" s="73"/>
      <c r="P10" s="74"/>
      <c r="Q10" s="72"/>
      <c r="R10" s="72"/>
      <c r="S10" s="72"/>
      <c r="T10" s="72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</row>
    <row r="11" spans="1:139" s="75" customFormat="1" ht="18" customHeight="1">
      <c r="A11" s="81"/>
      <c r="B11" s="81"/>
      <c r="C11" s="93"/>
      <c r="D11" s="82"/>
      <c r="E11" s="83"/>
      <c r="F11" s="85"/>
      <c r="G11" s="85"/>
      <c r="H11" s="85"/>
      <c r="I11" s="85"/>
      <c r="J11" s="105"/>
      <c r="K11" s="105"/>
      <c r="L11" s="105"/>
      <c r="M11" s="105"/>
      <c r="N11" s="106"/>
      <c r="O11" s="73"/>
      <c r="P11" s="74"/>
      <c r="Q11" s="72"/>
      <c r="R11" s="72"/>
      <c r="S11" s="72"/>
      <c r="T11" s="72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</row>
    <row r="12" spans="1:139" s="100" customFormat="1" ht="18" customHeight="1">
      <c r="A12" s="101" t="s">
        <v>104</v>
      </c>
      <c r="B12" s="101" t="s">
        <v>253</v>
      </c>
      <c r="C12" s="102" t="s">
        <v>254</v>
      </c>
      <c r="D12" s="94"/>
      <c r="E12" s="103" t="s">
        <v>92</v>
      </c>
      <c r="F12" s="95"/>
      <c r="G12" s="95">
        <f>SUM(I12,K12,M12)</f>
        <v>1413172</v>
      </c>
      <c r="H12" s="95"/>
      <c r="I12" s="95">
        <f>SUM(I13:I13)</f>
        <v>1308494</v>
      </c>
      <c r="J12" s="95"/>
      <c r="K12" s="95">
        <f>SUM(K13:K13)</f>
        <v>39254</v>
      </c>
      <c r="L12" s="95"/>
      <c r="M12" s="95">
        <f>SUM(M13:M13)</f>
        <v>65424</v>
      </c>
      <c r="N12" s="96"/>
      <c r="O12" s="97"/>
      <c r="P12" s="74"/>
      <c r="Q12" s="99"/>
      <c r="R12" s="99"/>
      <c r="S12" s="99"/>
      <c r="T12" s="99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73"/>
      <c r="BU12" s="73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</row>
    <row r="13" spans="1:139" s="75" customFormat="1" ht="18" customHeight="1">
      <c r="A13" s="81"/>
      <c r="B13" s="81" t="s">
        <v>244</v>
      </c>
      <c r="C13" s="107" t="s">
        <v>245</v>
      </c>
      <c r="D13" s="82">
        <v>0.4</v>
      </c>
      <c r="E13" s="83" t="s">
        <v>93</v>
      </c>
      <c r="F13" s="85"/>
      <c r="G13" s="85">
        <f>SUM(I13,K13,M13)</f>
        <v>1413172</v>
      </c>
      <c r="H13" s="85">
        <f>I4</f>
        <v>3271236</v>
      </c>
      <c r="I13" s="85">
        <f>INT(H13*$D13)</f>
        <v>1308494</v>
      </c>
      <c r="J13" s="85">
        <f>K4</f>
        <v>98137</v>
      </c>
      <c r="K13" s="105">
        <f>INT(J13*$D13)</f>
        <v>39254</v>
      </c>
      <c r="L13" s="85">
        <f>M4</f>
        <v>163561</v>
      </c>
      <c r="M13" s="105">
        <f>INT(L13*$D13)</f>
        <v>65424</v>
      </c>
      <c r="N13" s="84" t="s">
        <v>107</v>
      </c>
      <c r="O13" s="73"/>
      <c r="P13" s="74"/>
      <c r="Q13" s="72"/>
      <c r="R13" s="72"/>
      <c r="S13" s="72"/>
      <c r="T13" s="72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</row>
    <row r="14" spans="1:139" s="75" customFormat="1" ht="18" customHeight="1">
      <c r="A14" s="81"/>
      <c r="B14" s="81"/>
      <c r="C14" s="93"/>
      <c r="D14" s="82"/>
      <c r="E14" s="83"/>
      <c r="F14" s="85"/>
      <c r="G14" s="85"/>
      <c r="H14" s="85"/>
      <c r="I14" s="85"/>
      <c r="J14" s="85"/>
      <c r="K14" s="85"/>
      <c r="L14" s="85"/>
      <c r="M14" s="85"/>
      <c r="N14" s="84"/>
      <c r="O14" s="73"/>
      <c r="P14" s="74"/>
      <c r="Q14" s="72"/>
      <c r="R14" s="72"/>
      <c r="S14" s="72"/>
      <c r="T14" s="72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</row>
    <row r="15" spans="1:139" s="100" customFormat="1" ht="18" customHeight="1">
      <c r="A15" s="101" t="s">
        <v>105</v>
      </c>
      <c r="B15" s="101" t="s">
        <v>255</v>
      </c>
      <c r="C15" s="102" t="s">
        <v>256</v>
      </c>
      <c r="D15" s="94"/>
      <c r="E15" s="103" t="s">
        <v>92</v>
      </c>
      <c r="F15" s="95"/>
      <c r="G15" s="95">
        <f>SUM(I15,K15,M15)</f>
        <v>5754774</v>
      </c>
      <c r="H15" s="95"/>
      <c r="I15" s="95">
        <f>SUM(I16:I21)</f>
        <v>5328496</v>
      </c>
      <c r="J15" s="95"/>
      <c r="K15" s="95">
        <f>SUM(K16:K21)</f>
        <v>159854</v>
      </c>
      <c r="L15" s="95"/>
      <c r="M15" s="95">
        <f>SUM(M16:M21)</f>
        <v>266424</v>
      </c>
      <c r="N15" s="104"/>
      <c r="O15" s="97"/>
      <c r="P15" s="74"/>
      <c r="Q15" s="99"/>
      <c r="R15" s="99"/>
      <c r="S15" s="99"/>
      <c r="T15" s="99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73"/>
      <c r="BU15" s="73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</row>
    <row r="16" spans="1:139" s="75" customFormat="1" ht="18" customHeight="1">
      <c r="A16" s="81"/>
      <c r="B16" s="81" t="s">
        <v>96</v>
      </c>
      <c r="C16" s="93"/>
      <c r="D16" s="82">
        <v>12.38</v>
      </c>
      <c r="E16" s="83" t="s">
        <v>31</v>
      </c>
      <c r="F16" s="85"/>
      <c r="G16" s="85">
        <f t="shared" ref="G16:G21" si="5">SUM(I16,K16,M16)</f>
        <v>2968823</v>
      </c>
      <c r="H16" s="85">
        <f>'2026년 상반기 노임단가'!C11</f>
        <v>239808</v>
      </c>
      <c r="I16" s="85">
        <f t="shared" ref="I16:I19" si="6">INT(H16*$D16)</f>
        <v>2968823</v>
      </c>
      <c r="J16" s="85"/>
      <c r="K16" s="85">
        <f t="shared" ref="K16:K20" si="7">INT(J16*$D16)</f>
        <v>0</v>
      </c>
      <c r="L16" s="85"/>
      <c r="M16" s="85">
        <f>INT(L16*$D16)</f>
        <v>0</v>
      </c>
      <c r="N16" s="84"/>
      <c r="O16" s="73"/>
      <c r="P16" s="74"/>
      <c r="Q16" s="72"/>
      <c r="R16" s="72"/>
      <c r="S16" s="72"/>
      <c r="T16" s="72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</row>
    <row r="17" spans="1:139" s="75" customFormat="1" ht="18" customHeight="1">
      <c r="A17" s="81"/>
      <c r="B17" s="81" t="s">
        <v>246</v>
      </c>
      <c r="C17" s="93"/>
      <c r="D17" s="82">
        <v>3.38</v>
      </c>
      <c r="E17" s="83" t="s">
        <v>31</v>
      </c>
      <c r="F17" s="85"/>
      <c r="G17" s="85">
        <f t="shared" si="5"/>
        <v>954971</v>
      </c>
      <c r="H17" s="85">
        <f>'2026년 상반기 노임단가'!C14</f>
        <v>282536</v>
      </c>
      <c r="I17" s="85">
        <f t="shared" si="6"/>
        <v>954971</v>
      </c>
      <c r="J17" s="85"/>
      <c r="K17" s="85">
        <f t="shared" si="7"/>
        <v>0</v>
      </c>
      <c r="L17" s="85"/>
      <c r="M17" s="85">
        <f t="shared" ref="M17:M21" si="8">INT(L17*$D17)</f>
        <v>0</v>
      </c>
      <c r="N17" s="84"/>
      <c r="O17" s="73"/>
      <c r="P17" s="74"/>
      <c r="Q17" s="72"/>
      <c r="R17" s="72"/>
      <c r="S17" s="72"/>
      <c r="T17" s="72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</row>
    <row r="18" spans="1:139" s="75" customFormat="1" ht="18" customHeight="1">
      <c r="A18" s="81"/>
      <c r="B18" s="81" t="s">
        <v>247</v>
      </c>
      <c r="C18" s="93"/>
      <c r="D18" s="82">
        <v>4.5</v>
      </c>
      <c r="E18" s="83" t="s">
        <v>31</v>
      </c>
      <c r="F18" s="85"/>
      <c r="G18" s="85">
        <f t="shared" si="5"/>
        <v>1017549</v>
      </c>
      <c r="H18" s="85">
        <f>'2026년 상반기 노임단가'!C5</f>
        <v>226122</v>
      </c>
      <c r="I18" s="85">
        <f t="shared" si="6"/>
        <v>1017549</v>
      </c>
      <c r="J18" s="85"/>
      <c r="K18" s="85">
        <f t="shared" si="7"/>
        <v>0</v>
      </c>
      <c r="L18" s="85"/>
      <c r="M18" s="85">
        <f t="shared" si="8"/>
        <v>0</v>
      </c>
      <c r="N18" s="84"/>
      <c r="O18" s="73"/>
      <c r="P18" s="74"/>
      <c r="Q18" s="72"/>
      <c r="R18" s="72"/>
      <c r="S18" s="72"/>
      <c r="T18" s="72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</row>
    <row r="19" spans="1:139" s="75" customFormat="1" ht="18" customHeight="1">
      <c r="A19" s="81"/>
      <c r="B19" s="81" t="s">
        <v>248</v>
      </c>
      <c r="C19" s="93"/>
      <c r="D19" s="82">
        <v>2.25</v>
      </c>
      <c r="E19" s="83" t="s">
        <v>31</v>
      </c>
      <c r="F19" s="85"/>
      <c r="G19" s="85">
        <f t="shared" si="5"/>
        <v>387153</v>
      </c>
      <c r="H19" s="85">
        <f>'2026년 상반기 노임단가'!C4</f>
        <v>172068</v>
      </c>
      <c r="I19" s="85">
        <f t="shared" si="6"/>
        <v>387153</v>
      </c>
      <c r="J19" s="85"/>
      <c r="K19" s="85">
        <f t="shared" si="7"/>
        <v>0</v>
      </c>
      <c r="L19" s="85"/>
      <c r="M19" s="85">
        <f t="shared" si="8"/>
        <v>0</v>
      </c>
      <c r="N19" s="84"/>
      <c r="O19" s="73"/>
      <c r="P19" s="74"/>
      <c r="Q19" s="72"/>
      <c r="R19" s="72"/>
      <c r="S19" s="72"/>
      <c r="T19" s="72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</row>
    <row r="20" spans="1:139" s="75" customFormat="1" ht="18" customHeight="1">
      <c r="A20" s="81"/>
      <c r="B20" s="81" t="s">
        <v>249</v>
      </c>
      <c r="C20" s="93" t="s">
        <v>250</v>
      </c>
      <c r="D20" s="82">
        <v>1</v>
      </c>
      <c r="E20" s="83" t="s">
        <v>32</v>
      </c>
      <c r="F20" s="85"/>
      <c r="G20" s="85">
        <f t="shared" si="5"/>
        <v>266424</v>
      </c>
      <c r="H20" s="85"/>
      <c r="I20" s="85">
        <f>INT(H20*$D20)</f>
        <v>0</v>
      </c>
      <c r="J20" s="85"/>
      <c r="K20" s="85">
        <f t="shared" si="7"/>
        <v>0</v>
      </c>
      <c r="L20" s="85">
        <f>INT(I15*0.05)</f>
        <v>266424</v>
      </c>
      <c r="M20" s="85">
        <f t="shared" si="8"/>
        <v>266424</v>
      </c>
      <c r="N20" s="84"/>
      <c r="O20" s="73"/>
      <c r="P20" s="74"/>
      <c r="Q20" s="72"/>
      <c r="R20" s="72"/>
      <c r="S20" s="72"/>
      <c r="T20" s="72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</row>
    <row r="21" spans="1:139" s="75" customFormat="1" ht="18" customHeight="1">
      <c r="A21" s="81"/>
      <c r="B21" s="81" t="s">
        <v>251</v>
      </c>
      <c r="C21" s="93" t="s">
        <v>252</v>
      </c>
      <c r="D21" s="82">
        <v>1</v>
      </c>
      <c r="E21" s="83" t="s">
        <v>32</v>
      </c>
      <c r="F21" s="85"/>
      <c r="G21" s="85">
        <f t="shared" si="5"/>
        <v>159854</v>
      </c>
      <c r="H21" s="85"/>
      <c r="I21" s="85">
        <f t="shared" ref="I21" si="9">INT(H21*$D21)</f>
        <v>0</v>
      </c>
      <c r="J21" s="85">
        <f>INT(I15*0.03)</f>
        <v>159854</v>
      </c>
      <c r="K21" s="85">
        <f>INT(J21*$D21)</f>
        <v>159854</v>
      </c>
      <c r="L21" s="85"/>
      <c r="M21" s="85">
        <f t="shared" si="8"/>
        <v>0</v>
      </c>
      <c r="N21" s="84"/>
      <c r="O21" s="73"/>
      <c r="P21" s="74"/>
      <c r="Q21" s="72"/>
      <c r="R21" s="72"/>
      <c r="S21" s="72"/>
      <c r="T21" s="72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</row>
    <row r="22" spans="1:139" s="75" customFormat="1" ht="18" customHeight="1">
      <c r="A22" s="81"/>
      <c r="B22" s="81"/>
      <c r="C22" s="93"/>
      <c r="D22" s="82"/>
      <c r="E22" s="83"/>
      <c r="F22" s="85"/>
      <c r="G22" s="85"/>
      <c r="H22" s="85"/>
      <c r="I22" s="85"/>
      <c r="J22" s="105"/>
      <c r="K22" s="105"/>
      <c r="L22" s="105"/>
      <c r="M22" s="105"/>
      <c r="N22" s="106"/>
      <c r="O22" s="73"/>
      <c r="P22" s="74"/>
      <c r="Q22" s="72"/>
      <c r="R22" s="72"/>
      <c r="S22" s="72"/>
      <c r="T22" s="72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</row>
    <row r="23" spans="1:139" s="100" customFormat="1" ht="18" customHeight="1">
      <c r="A23" s="101" t="s">
        <v>106</v>
      </c>
      <c r="B23" s="101" t="s">
        <v>108</v>
      </c>
      <c r="C23" s="102" t="s">
        <v>109</v>
      </c>
      <c r="D23" s="94"/>
      <c r="E23" s="103" t="s">
        <v>88</v>
      </c>
      <c r="F23" s="95"/>
      <c r="G23" s="95">
        <f>SUM(I23,K23,M23)</f>
        <v>13240</v>
      </c>
      <c r="H23" s="95"/>
      <c r="I23" s="95">
        <f>SUM(I24:I28)</f>
        <v>11896</v>
      </c>
      <c r="J23" s="95"/>
      <c r="K23" s="95">
        <f>SUM(K24:K28)</f>
        <v>1344</v>
      </c>
      <c r="L23" s="95"/>
      <c r="M23" s="95">
        <f>SUM(M24:M28)</f>
        <v>0</v>
      </c>
      <c r="N23" s="104"/>
      <c r="O23" s="97"/>
      <c r="P23" s="98"/>
      <c r="Q23" s="99"/>
      <c r="R23" s="99"/>
      <c r="S23" s="99"/>
      <c r="T23" s="99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73"/>
      <c r="BU23" s="73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  <c r="CJ23" s="97"/>
      <c r="CK23" s="97"/>
      <c r="CL23" s="97"/>
      <c r="CM23" s="97"/>
      <c r="CN23" s="97"/>
      <c r="CO23" s="97"/>
      <c r="CP23" s="97"/>
      <c r="CQ23" s="97"/>
      <c r="CR23" s="97"/>
      <c r="CS23" s="97"/>
      <c r="CT23" s="97"/>
      <c r="CU23" s="97"/>
      <c r="CV23" s="97"/>
      <c r="CW23" s="97"/>
      <c r="CX23" s="97"/>
      <c r="CY23" s="97"/>
      <c r="CZ23" s="97"/>
      <c r="DA23" s="97"/>
      <c r="DB23" s="97"/>
      <c r="DC23" s="97"/>
      <c r="DD23" s="97"/>
      <c r="DE23" s="97"/>
      <c r="DF23" s="97"/>
      <c r="DG23" s="97"/>
      <c r="DH23" s="97"/>
      <c r="DI23" s="97"/>
      <c r="DJ23" s="97"/>
      <c r="DK23" s="97"/>
      <c r="DL23" s="97"/>
      <c r="DM23" s="97"/>
      <c r="DN23" s="97"/>
      <c r="DO23" s="97"/>
      <c r="DP23" s="97"/>
      <c r="DQ23" s="97"/>
      <c r="DR23" s="97"/>
      <c r="DS23" s="97"/>
      <c r="DT23" s="97"/>
      <c r="DU23" s="97"/>
      <c r="DV23" s="97"/>
      <c r="DW23" s="97"/>
      <c r="DX23" s="97"/>
      <c r="DY23" s="97"/>
      <c r="DZ23" s="97"/>
      <c r="EA23" s="97"/>
      <c r="EB23" s="97"/>
      <c r="EC23" s="97"/>
      <c r="ED23" s="97"/>
      <c r="EE23" s="97"/>
      <c r="EF23" s="97"/>
      <c r="EG23" s="97"/>
      <c r="EH23" s="97"/>
      <c r="EI23" s="97"/>
    </row>
    <row r="24" spans="1:139" s="75" customFormat="1" ht="18" customHeight="1">
      <c r="A24" s="81"/>
      <c r="B24" s="81" t="s">
        <v>110</v>
      </c>
      <c r="C24" s="107" t="s">
        <v>111</v>
      </c>
      <c r="D24" s="82">
        <v>0.16600000000000001</v>
      </c>
      <c r="E24" s="83" t="s">
        <v>95</v>
      </c>
      <c r="F24" s="85"/>
      <c r="G24" s="85">
        <v>1100</v>
      </c>
      <c r="H24" s="85"/>
      <c r="I24" s="85">
        <f t="shared" ref="I24:K28" si="10">INT(H24*$D24)</f>
        <v>0</v>
      </c>
      <c r="J24" s="105">
        <v>6630</v>
      </c>
      <c r="K24" s="105">
        <f t="shared" si="10"/>
        <v>1100</v>
      </c>
      <c r="L24" s="105"/>
      <c r="M24" s="105">
        <f t="shared" ref="M24" si="11">INT(L24*$D24)</f>
        <v>0</v>
      </c>
      <c r="N24" s="106" t="s">
        <v>262</v>
      </c>
      <c r="O24" s="73"/>
      <c r="P24" s="74"/>
      <c r="Q24" s="72"/>
      <c r="R24" s="72"/>
      <c r="S24" s="72"/>
      <c r="T24" s="72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</row>
    <row r="25" spans="1:139" s="75" customFormat="1" ht="18" customHeight="1">
      <c r="A25" s="81"/>
      <c r="B25" s="81" t="s">
        <v>98</v>
      </c>
      <c r="C25" s="93" t="s">
        <v>99</v>
      </c>
      <c r="D25" s="82">
        <v>8.0000000000000002E-3</v>
      </c>
      <c r="E25" s="83" t="s">
        <v>95</v>
      </c>
      <c r="F25" s="85"/>
      <c r="G25" s="85">
        <f t="shared" ref="G25:G28" si="12">SUM(I25,K25,M25)</f>
        <v>25</v>
      </c>
      <c r="H25" s="85"/>
      <c r="I25" s="85">
        <f t="shared" si="10"/>
        <v>0</v>
      </c>
      <c r="J25" s="105">
        <v>3194</v>
      </c>
      <c r="K25" s="105">
        <f t="shared" si="10"/>
        <v>25</v>
      </c>
      <c r="L25" s="105"/>
      <c r="M25" s="105">
        <f t="shared" ref="M25" si="13">INT(L25*$D25)</f>
        <v>0</v>
      </c>
      <c r="N25" s="106" t="s">
        <v>263</v>
      </c>
      <c r="O25" s="73"/>
      <c r="P25" s="74"/>
      <c r="Q25" s="72"/>
      <c r="R25" s="72"/>
      <c r="S25" s="72"/>
      <c r="T25" s="72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</row>
    <row r="26" spans="1:139" s="75" customFormat="1" ht="18" customHeight="1">
      <c r="A26" s="81"/>
      <c r="B26" s="81" t="s">
        <v>112</v>
      </c>
      <c r="C26" s="93" t="s">
        <v>113</v>
      </c>
      <c r="D26" s="82">
        <v>1</v>
      </c>
      <c r="E26" s="83" t="s">
        <v>32</v>
      </c>
      <c r="F26" s="85"/>
      <c r="G26" s="85">
        <f t="shared" ref="G26" si="14">SUM(I26,K26,M26)</f>
        <v>218</v>
      </c>
      <c r="H26" s="85"/>
      <c r="I26" s="85">
        <f t="shared" ref="I26" si="15">INT(H26*$D26)</f>
        <v>0</v>
      </c>
      <c r="J26" s="85">
        <v>218</v>
      </c>
      <c r="K26" s="85">
        <f t="shared" ref="K26" si="16">INT(J26*$D26)</f>
        <v>218</v>
      </c>
      <c r="L26" s="85"/>
      <c r="M26" s="85">
        <f t="shared" ref="M26" si="17">INT(L26*$D26)</f>
        <v>0</v>
      </c>
      <c r="N26" s="84"/>
      <c r="O26" s="73"/>
      <c r="P26" s="74"/>
      <c r="Q26" s="72"/>
      <c r="R26" s="72"/>
      <c r="S26" s="72"/>
      <c r="T26" s="72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</row>
    <row r="27" spans="1:139" s="75" customFormat="1" ht="18" customHeight="1">
      <c r="A27" s="81"/>
      <c r="B27" s="81" t="s">
        <v>87</v>
      </c>
      <c r="C27" s="93"/>
      <c r="D27" s="82">
        <v>0.04</v>
      </c>
      <c r="E27" s="83" t="s">
        <v>31</v>
      </c>
      <c r="F27" s="85"/>
      <c r="G27" s="85">
        <f t="shared" si="12"/>
        <v>10520</v>
      </c>
      <c r="H27" s="85">
        <f>'2026년 상반기 노임단가'!C31</f>
        <v>263017</v>
      </c>
      <c r="I27" s="85">
        <f t="shared" si="10"/>
        <v>10520</v>
      </c>
      <c r="J27" s="85"/>
      <c r="K27" s="85">
        <f t="shared" si="10"/>
        <v>0</v>
      </c>
      <c r="L27" s="85"/>
      <c r="M27" s="85">
        <f t="shared" ref="M27" si="18">INT(L27*$D27)</f>
        <v>0</v>
      </c>
      <c r="N27" s="84"/>
      <c r="O27" s="73"/>
      <c r="P27" s="74"/>
      <c r="Q27" s="72"/>
      <c r="R27" s="72"/>
      <c r="S27" s="72"/>
      <c r="T27" s="72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</row>
    <row r="28" spans="1:139" s="75" customFormat="1" ht="18" customHeight="1">
      <c r="A28" s="81"/>
      <c r="B28" s="81" t="s">
        <v>33</v>
      </c>
      <c r="C28" s="93"/>
      <c r="D28" s="82">
        <v>8.0000000000000002E-3</v>
      </c>
      <c r="E28" s="83" t="s">
        <v>31</v>
      </c>
      <c r="F28" s="85"/>
      <c r="G28" s="85">
        <f t="shared" si="12"/>
        <v>1377</v>
      </c>
      <c r="H28" s="85">
        <f>'2026년 상반기 노임단가'!C4</f>
        <v>172068</v>
      </c>
      <c r="I28" s="85">
        <f t="shared" si="10"/>
        <v>1376</v>
      </c>
      <c r="J28" s="85">
        <f>INT(I23*0.02)</f>
        <v>237</v>
      </c>
      <c r="K28" s="85">
        <f t="shared" si="10"/>
        <v>1</v>
      </c>
      <c r="L28" s="85"/>
      <c r="M28" s="85">
        <f t="shared" ref="M28" si="19">INT(L28*$D28)</f>
        <v>0</v>
      </c>
      <c r="N28" s="84"/>
      <c r="O28" s="73"/>
      <c r="P28" s="74"/>
      <c r="Q28" s="72"/>
      <c r="R28" s="72"/>
      <c r="S28" s="72"/>
      <c r="T28" s="72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</row>
    <row r="29" spans="1:139" s="75" customFormat="1" ht="18" customHeight="1">
      <c r="A29" s="81"/>
      <c r="B29" s="81"/>
      <c r="C29" s="93"/>
      <c r="D29" s="82"/>
      <c r="E29" s="83"/>
      <c r="F29" s="85"/>
      <c r="G29" s="85"/>
      <c r="H29" s="85"/>
      <c r="I29" s="85"/>
      <c r="J29" s="85"/>
      <c r="K29" s="85"/>
      <c r="L29" s="85"/>
      <c r="M29" s="85"/>
      <c r="N29" s="84"/>
      <c r="O29" s="73"/>
      <c r="P29" s="74"/>
      <c r="Q29" s="72"/>
      <c r="R29" s="72"/>
      <c r="S29" s="72"/>
      <c r="T29" s="72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</row>
    <row r="30" spans="1:139" s="75" customFormat="1" ht="18" customHeight="1">
      <c r="A30" s="195" t="s">
        <v>285</v>
      </c>
      <c r="B30" s="219" t="s">
        <v>288</v>
      </c>
      <c r="C30" s="196" t="s">
        <v>268</v>
      </c>
      <c r="D30" s="197"/>
      <c r="E30" s="198" t="s">
        <v>269</v>
      </c>
      <c r="F30" s="199"/>
      <c r="G30" s="200">
        <f>SUM(I30,K30,M30)</f>
        <v>200201</v>
      </c>
      <c r="H30" s="201"/>
      <c r="I30" s="201">
        <f>SUM(I31:I35)</f>
        <v>17017</v>
      </c>
      <c r="J30" s="201"/>
      <c r="K30" s="201">
        <f>SUM(K31:K35)</f>
        <v>182269</v>
      </c>
      <c r="L30" s="201"/>
      <c r="M30" s="201">
        <f>SUM(M31:M35)</f>
        <v>915</v>
      </c>
      <c r="N30" s="202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3"/>
      <c r="AE30" s="203"/>
      <c r="AF30" s="203"/>
      <c r="AG30" s="203"/>
      <c r="AH30" s="203"/>
      <c r="AI30" s="203"/>
      <c r="AJ30" s="203"/>
      <c r="AK30" s="203"/>
      <c r="AL30" s="203"/>
      <c r="AM30" s="203"/>
      <c r="AN30" s="203"/>
      <c r="AO30" s="203"/>
      <c r="AP30" s="203"/>
      <c r="AQ30" s="203"/>
      <c r="AR30" s="203"/>
      <c r="AS30" s="203"/>
      <c r="AT30" s="203"/>
      <c r="AU30" s="203"/>
      <c r="AV30" s="203"/>
      <c r="AW30" s="203"/>
      <c r="AX30" s="203"/>
      <c r="AY30" s="203"/>
      <c r="AZ30" s="203"/>
      <c r="BA30" s="203"/>
      <c r="BB30" s="203"/>
      <c r="BC30" s="203"/>
      <c r="BD30" s="203"/>
      <c r="BE30" s="203"/>
      <c r="BF30" s="203"/>
      <c r="BG30" s="203"/>
      <c r="BH30" s="203"/>
      <c r="BI30" s="203"/>
      <c r="BJ30" s="203"/>
      <c r="BK30" s="203"/>
      <c r="BL30" s="203"/>
      <c r="BM30" s="203"/>
      <c r="BN30" s="203"/>
      <c r="BO30" s="203"/>
      <c r="BP30" s="203"/>
      <c r="BQ30" s="203"/>
      <c r="BR30" s="203"/>
    </row>
    <row r="31" spans="1:139" s="75" customFormat="1" ht="18" customHeight="1">
      <c r="A31" s="204"/>
      <c r="B31" s="218" t="s">
        <v>270</v>
      </c>
      <c r="C31" s="206" t="s">
        <v>271</v>
      </c>
      <c r="D31" s="207">
        <v>1</v>
      </c>
      <c r="E31" s="208" t="s">
        <v>287</v>
      </c>
      <c r="F31" s="209"/>
      <c r="G31" s="208">
        <f t="shared" ref="G31:G35" si="20">SUM(I31,K31,M31)</f>
        <v>175000</v>
      </c>
      <c r="H31" s="208"/>
      <c r="I31" s="208"/>
      <c r="J31" s="208">
        <v>175000</v>
      </c>
      <c r="K31" s="208">
        <f t="shared" ref="K31:K34" si="21">INT(J31*$D31)</f>
        <v>175000</v>
      </c>
      <c r="L31" s="208"/>
      <c r="M31" s="208"/>
      <c r="N31" s="210" t="s">
        <v>272</v>
      </c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3"/>
      <c r="BE31" s="203"/>
      <c r="BF31" s="203"/>
      <c r="BG31" s="203"/>
      <c r="BH31" s="203"/>
      <c r="BI31" s="203"/>
      <c r="BJ31" s="203"/>
      <c r="BK31" s="203"/>
      <c r="BL31" s="203"/>
      <c r="BM31" s="203"/>
      <c r="BN31" s="203"/>
      <c r="BO31" s="203"/>
      <c r="BP31" s="203"/>
      <c r="BQ31" s="203"/>
      <c r="BR31" s="203"/>
    </row>
    <row r="32" spans="1:139" s="75" customFormat="1" ht="18" customHeight="1">
      <c r="A32" s="204"/>
      <c r="B32" s="205" t="s">
        <v>273</v>
      </c>
      <c r="C32" s="206" t="s">
        <v>286</v>
      </c>
      <c r="D32" s="207">
        <v>4</v>
      </c>
      <c r="E32" s="208" t="s">
        <v>274</v>
      </c>
      <c r="F32" s="209"/>
      <c r="G32" s="208">
        <f t="shared" si="20"/>
        <v>14130</v>
      </c>
      <c r="H32" s="208">
        <f>I4/1000</f>
        <v>3271.2359999999999</v>
      </c>
      <c r="I32" s="208">
        <f t="shared" ref="I32:I35" si="22">INT(H32*$D32)</f>
        <v>13084</v>
      </c>
      <c r="J32" s="208">
        <f>K4/1000</f>
        <v>98.137</v>
      </c>
      <c r="K32" s="208">
        <f t="shared" si="21"/>
        <v>392</v>
      </c>
      <c r="L32" s="208">
        <f>M4/1000</f>
        <v>163.56100000000001</v>
      </c>
      <c r="M32" s="208">
        <f t="shared" ref="M32:M34" si="23">INT(L32*$D32)</f>
        <v>654</v>
      </c>
      <c r="N32" s="210" t="s">
        <v>275</v>
      </c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3"/>
      <c r="BA32" s="203"/>
      <c r="BB32" s="203"/>
      <c r="BC32" s="203"/>
      <c r="BD32" s="203"/>
      <c r="BE32" s="203"/>
      <c r="BF32" s="203"/>
      <c r="BG32" s="203"/>
      <c r="BH32" s="203"/>
      <c r="BI32" s="203"/>
      <c r="BJ32" s="203"/>
      <c r="BK32" s="203"/>
      <c r="BL32" s="203"/>
      <c r="BM32" s="203"/>
      <c r="BN32" s="203"/>
      <c r="BO32" s="203"/>
      <c r="BP32" s="203"/>
      <c r="BQ32" s="203"/>
      <c r="BR32" s="203"/>
    </row>
    <row r="33" spans="1:70" s="75" customFormat="1" ht="18" customHeight="1">
      <c r="A33" s="204"/>
      <c r="B33" s="205" t="s">
        <v>276</v>
      </c>
      <c r="C33" s="206" t="s">
        <v>277</v>
      </c>
      <c r="D33" s="207">
        <v>4</v>
      </c>
      <c r="E33" s="208" t="s">
        <v>278</v>
      </c>
      <c r="F33" s="209"/>
      <c r="G33" s="208">
        <f t="shared" si="20"/>
        <v>6720</v>
      </c>
      <c r="H33" s="208"/>
      <c r="I33" s="208"/>
      <c r="J33" s="208">
        <v>1680</v>
      </c>
      <c r="K33" s="208">
        <f t="shared" si="21"/>
        <v>6720</v>
      </c>
      <c r="L33" s="208"/>
      <c r="M33" s="208"/>
      <c r="N33" s="210" t="s">
        <v>279</v>
      </c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3"/>
      <c r="BA33" s="203"/>
      <c r="BB33" s="203"/>
      <c r="BC33" s="203"/>
      <c r="BD33" s="203"/>
      <c r="BE33" s="203"/>
      <c r="BF33" s="203"/>
      <c r="BG33" s="203"/>
      <c r="BH33" s="203"/>
      <c r="BI33" s="203"/>
      <c r="BJ33" s="203"/>
      <c r="BK33" s="203"/>
      <c r="BL33" s="203"/>
      <c r="BM33" s="203"/>
      <c r="BN33" s="203"/>
      <c r="BO33" s="203"/>
      <c r="BP33" s="203"/>
      <c r="BQ33" s="203"/>
      <c r="BR33" s="203"/>
    </row>
    <row r="34" spans="1:70" s="75" customFormat="1" ht="18" customHeight="1">
      <c r="A34" s="204"/>
      <c r="B34" s="205" t="s">
        <v>280</v>
      </c>
      <c r="C34" s="206" t="s">
        <v>281</v>
      </c>
      <c r="D34" s="207">
        <v>4</v>
      </c>
      <c r="E34" s="208" t="s">
        <v>282</v>
      </c>
      <c r="F34" s="209"/>
      <c r="G34" s="208">
        <f t="shared" si="20"/>
        <v>5651</v>
      </c>
      <c r="H34" s="208">
        <f>H32*0.4</f>
        <v>1308.4944</v>
      </c>
      <c r="I34" s="208">
        <f t="shared" si="22"/>
        <v>5233</v>
      </c>
      <c r="J34" s="208">
        <f>J32*0.4</f>
        <v>39.254800000000003</v>
      </c>
      <c r="K34" s="208">
        <f t="shared" si="21"/>
        <v>157</v>
      </c>
      <c r="L34" s="208">
        <f>L32*0.4</f>
        <v>65.424400000000006</v>
      </c>
      <c r="M34" s="208">
        <f t="shared" si="23"/>
        <v>261</v>
      </c>
      <c r="N34" s="211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3"/>
      <c r="AL34" s="203"/>
      <c r="AM34" s="203"/>
      <c r="AN34" s="203"/>
      <c r="AO34" s="203"/>
      <c r="AP34" s="203"/>
      <c r="AQ34" s="203"/>
      <c r="AR34" s="203"/>
      <c r="AS34" s="203"/>
      <c r="AT34" s="203"/>
      <c r="AU34" s="203"/>
      <c r="AV34" s="203"/>
      <c r="AW34" s="203"/>
      <c r="AX34" s="203"/>
      <c r="AY34" s="203"/>
      <c r="AZ34" s="203"/>
      <c r="BA34" s="203"/>
      <c r="BB34" s="203"/>
      <c r="BC34" s="203"/>
      <c r="BD34" s="203"/>
      <c r="BE34" s="203"/>
      <c r="BF34" s="203"/>
      <c r="BG34" s="203"/>
      <c r="BH34" s="203"/>
      <c r="BI34" s="203"/>
      <c r="BJ34" s="203"/>
      <c r="BK34" s="203"/>
      <c r="BL34" s="203"/>
      <c r="BM34" s="203"/>
      <c r="BN34" s="203"/>
      <c r="BO34" s="203"/>
      <c r="BP34" s="203"/>
      <c r="BQ34" s="203"/>
      <c r="BR34" s="203"/>
    </row>
    <row r="35" spans="1:70" s="75" customFormat="1" ht="18" customHeight="1">
      <c r="A35" s="204"/>
      <c r="B35" s="205" t="s">
        <v>283</v>
      </c>
      <c r="C35" s="206" t="s">
        <v>259</v>
      </c>
      <c r="D35" s="207">
        <v>4</v>
      </c>
      <c r="E35" s="208" t="s">
        <v>282</v>
      </c>
      <c r="F35" s="212"/>
      <c r="G35" s="208">
        <f t="shared" si="20"/>
        <v>-1300</v>
      </c>
      <c r="H35" s="213">
        <v>-325</v>
      </c>
      <c r="I35" s="208">
        <f t="shared" si="22"/>
        <v>-1300</v>
      </c>
      <c r="J35" s="214"/>
      <c r="K35" s="215"/>
      <c r="L35" s="214"/>
      <c r="M35" s="215"/>
      <c r="N35" s="216" t="s">
        <v>284</v>
      </c>
      <c r="O35" s="203"/>
      <c r="P35" s="203"/>
      <c r="Q35" s="203"/>
      <c r="R35" s="203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3"/>
      <c r="AL35" s="203"/>
      <c r="AM35" s="203"/>
      <c r="AN35" s="203"/>
      <c r="AO35" s="203"/>
      <c r="AP35" s="203"/>
      <c r="AQ35" s="203"/>
      <c r="AR35" s="203"/>
      <c r="AS35" s="203"/>
      <c r="AT35" s="203"/>
      <c r="AU35" s="203"/>
      <c r="AV35" s="203"/>
      <c r="AW35" s="203"/>
      <c r="AX35" s="203"/>
      <c r="AY35" s="203"/>
      <c r="AZ35" s="203"/>
      <c r="BA35" s="203"/>
      <c r="BB35" s="203"/>
      <c r="BC35" s="203"/>
      <c r="BD35" s="203"/>
      <c r="BE35" s="203"/>
      <c r="BF35" s="203"/>
      <c r="BG35" s="203"/>
      <c r="BH35" s="203"/>
      <c r="BI35" s="203"/>
      <c r="BJ35" s="203"/>
      <c r="BK35" s="203"/>
      <c r="BL35" s="203"/>
      <c r="BM35" s="203"/>
      <c r="BN35" s="203"/>
      <c r="BO35" s="203"/>
      <c r="BP35" s="203"/>
      <c r="BQ35" s="203"/>
      <c r="BR35" s="203"/>
    </row>
    <row r="36" spans="1:70" s="75" customFormat="1" ht="18" customHeight="1">
      <c r="A36" s="204"/>
      <c r="B36" s="205"/>
      <c r="C36" s="206"/>
      <c r="D36" s="207"/>
      <c r="E36" s="208"/>
      <c r="F36" s="212"/>
      <c r="G36" s="208"/>
      <c r="H36" s="213"/>
      <c r="I36" s="208"/>
      <c r="J36" s="214"/>
      <c r="K36" s="215"/>
      <c r="L36" s="214"/>
      <c r="M36" s="215"/>
      <c r="N36" s="217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3"/>
      <c r="AL36" s="203"/>
      <c r="AM36" s="203"/>
      <c r="AN36" s="203"/>
      <c r="AO36" s="203"/>
      <c r="AP36" s="203"/>
      <c r="AQ36" s="203"/>
      <c r="AR36" s="203"/>
      <c r="AS36" s="203"/>
      <c r="AT36" s="203"/>
      <c r="AU36" s="203"/>
      <c r="AV36" s="203"/>
      <c r="AW36" s="203"/>
      <c r="AX36" s="203"/>
      <c r="AY36" s="203"/>
      <c r="AZ36" s="203"/>
      <c r="BA36" s="203"/>
      <c r="BB36" s="203"/>
      <c r="BC36" s="203"/>
      <c r="BD36" s="203"/>
      <c r="BE36" s="203"/>
      <c r="BF36" s="203"/>
      <c r="BG36" s="203"/>
      <c r="BH36" s="203"/>
      <c r="BI36" s="203"/>
      <c r="BJ36" s="203"/>
      <c r="BK36" s="203"/>
      <c r="BL36" s="203"/>
      <c r="BM36" s="203"/>
      <c r="BN36" s="203"/>
      <c r="BO36" s="203"/>
      <c r="BP36" s="203"/>
      <c r="BQ36" s="203"/>
      <c r="BR36" s="203"/>
    </row>
    <row r="37" spans="1:70" ht="18" customHeight="1">
      <c r="A37" s="195" t="s">
        <v>292</v>
      </c>
      <c r="B37" s="331" t="s">
        <v>373</v>
      </c>
      <c r="C37" s="332"/>
      <c r="D37" s="331"/>
      <c r="E37" s="332"/>
      <c r="F37" s="331"/>
      <c r="G37" s="331" t="s">
        <v>374</v>
      </c>
      <c r="H37" s="331"/>
      <c r="I37" s="331"/>
      <c r="J37" s="331"/>
      <c r="K37" s="331"/>
      <c r="L37" s="331"/>
      <c r="M37" s="331"/>
      <c r="N37" s="331"/>
    </row>
    <row r="38" spans="1:70" ht="18" customHeight="1">
      <c r="A38" s="228"/>
      <c r="B38" s="331" t="s">
        <v>375</v>
      </c>
      <c r="C38" s="332"/>
      <c r="D38" s="331"/>
      <c r="E38" s="332"/>
      <c r="F38" s="331"/>
      <c r="G38" s="331"/>
      <c r="H38" s="331"/>
      <c r="I38" s="331"/>
      <c r="J38" s="331"/>
      <c r="K38" s="331"/>
      <c r="L38" s="331"/>
      <c r="M38" s="331"/>
      <c r="N38" s="331"/>
    </row>
    <row r="39" spans="1:70" ht="18" customHeight="1">
      <c r="A39" s="228"/>
      <c r="B39" s="331" t="s">
        <v>371</v>
      </c>
      <c r="C39" s="332"/>
      <c r="D39" s="331">
        <v>0.01</v>
      </c>
      <c r="E39" s="332" t="s">
        <v>31</v>
      </c>
      <c r="F39" s="331"/>
      <c r="G39" s="333">
        <v>2304</v>
      </c>
      <c r="H39" s="333">
        <v>230376</v>
      </c>
      <c r="I39" s="333">
        <v>2304</v>
      </c>
      <c r="J39" s="333"/>
      <c r="K39" s="333"/>
      <c r="L39" s="333"/>
      <c r="M39" s="333"/>
      <c r="N39" s="331"/>
    </row>
    <row r="40" spans="1:70" ht="18" customHeight="1">
      <c r="A40" s="228"/>
      <c r="B40" s="331" t="s">
        <v>79</v>
      </c>
      <c r="C40" s="332"/>
      <c r="D40" s="331">
        <v>7.0000000000000007E-2</v>
      </c>
      <c r="E40" s="332" t="s">
        <v>31</v>
      </c>
      <c r="F40" s="331"/>
      <c r="G40" s="333">
        <v>15829</v>
      </c>
      <c r="H40" s="333">
        <v>226122</v>
      </c>
      <c r="I40" s="333">
        <v>15829</v>
      </c>
      <c r="J40" s="333"/>
      <c r="K40" s="333"/>
      <c r="L40" s="333"/>
      <c r="M40" s="333"/>
      <c r="N40" s="331"/>
    </row>
    <row r="41" spans="1:70" ht="18" customHeight="1">
      <c r="A41" s="228"/>
      <c r="B41" s="331" t="s">
        <v>290</v>
      </c>
      <c r="C41" s="332">
        <v>0.03</v>
      </c>
      <c r="D41" s="331" t="s">
        <v>372</v>
      </c>
      <c r="E41" s="332" t="s">
        <v>32</v>
      </c>
      <c r="F41" s="331"/>
      <c r="G41" s="333">
        <v>544</v>
      </c>
      <c r="H41" s="333"/>
      <c r="I41" s="333"/>
      <c r="J41" s="333"/>
      <c r="K41" s="333"/>
      <c r="L41" s="333"/>
      <c r="M41" s="333">
        <v>544</v>
      </c>
      <c r="N41" s="331"/>
    </row>
    <row r="42" spans="1:70" ht="18" customHeight="1">
      <c r="A42" s="228"/>
      <c r="B42" s="331" t="s">
        <v>291</v>
      </c>
      <c r="C42" s="332"/>
      <c r="D42" s="331"/>
      <c r="E42" s="332"/>
      <c r="F42" s="331"/>
      <c r="G42" s="333">
        <v>18677</v>
      </c>
      <c r="H42" s="333"/>
      <c r="I42" s="333">
        <v>18133</v>
      </c>
      <c r="J42" s="333"/>
      <c r="K42" s="333"/>
      <c r="L42" s="333"/>
      <c r="M42" s="333">
        <v>544</v>
      </c>
      <c r="N42" s="331"/>
    </row>
    <row r="43" spans="1:70" ht="18" customHeight="1">
      <c r="A43" s="228"/>
      <c r="B43" s="331" t="s">
        <v>376</v>
      </c>
      <c r="C43" s="332"/>
      <c r="D43" s="331"/>
      <c r="E43" s="332"/>
      <c r="F43" s="331"/>
      <c r="G43" s="333"/>
      <c r="H43" s="333"/>
      <c r="I43" s="333"/>
      <c r="J43" s="333"/>
      <c r="K43" s="333"/>
      <c r="L43" s="333"/>
      <c r="M43" s="333"/>
      <c r="N43" s="331"/>
    </row>
    <row r="44" spans="1:70" ht="18" customHeight="1">
      <c r="A44" s="228"/>
      <c r="B44" s="331" t="s">
        <v>371</v>
      </c>
      <c r="C44" s="332"/>
      <c r="D44" s="331">
        <v>0.03</v>
      </c>
      <c r="E44" s="332" t="s">
        <v>31</v>
      </c>
      <c r="F44" s="331"/>
      <c r="G44" s="333">
        <v>6911</v>
      </c>
      <c r="H44" s="333">
        <v>230376</v>
      </c>
      <c r="I44" s="333">
        <v>6911</v>
      </c>
      <c r="J44" s="333"/>
      <c r="K44" s="333"/>
      <c r="L44" s="333"/>
      <c r="M44" s="333"/>
      <c r="N44" s="331"/>
    </row>
    <row r="45" spans="1:70" ht="18" customHeight="1">
      <c r="A45" s="228"/>
      <c r="B45" s="331" t="s">
        <v>79</v>
      </c>
      <c r="C45" s="332"/>
      <c r="D45" s="331">
        <v>0.18</v>
      </c>
      <c r="E45" s="332" t="s">
        <v>31</v>
      </c>
      <c r="F45" s="331"/>
      <c r="G45" s="333">
        <v>40702</v>
      </c>
      <c r="H45" s="333">
        <v>226122</v>
      </c>
      <c r="I45" s="333">
        <v>40702</v>
      </c>
      <c r="J45" s="333"/>
      <c r="K45" s="333"/>
      <c r="L45" s="333"/>
      <c r="M45" s="333"/>
      <c r="N45" s="331"/>
    </row>
    <row r="46" spans="1:70" ht="18" customHeight="1">
      <c r="A46" s="228"/>
      <c r="B46" s="331" t="s">
        <v>290</v>
      </c>
      <c r="C46" s="332">
        <v>0.03</v>
      </c>
      <c r="D46" s="331" t="s">
        <v>372</v>
      </c>
      <c r="E46" s="332" t="s">
        <v>32</v>
      </c>
      <c r="F46" s="331"/>
      <c r="G46" s="333">
        <v>1428</v>
      </c>
      <c r="H46" s="333"/>
      <c r="I46" s="333"/>
      <c r="J46" s="333"/>
      <c r="K46" s="333"/>
      <c r="L46" s="333"/>
      <c r="M46" s="333">
        <v>1428</v>
      </c>
      <c r="N46" s="331"/>
    </row>
    <row r="47" spans="1:70" ht="18" customHeight="1">
      <c r="A47" s="228"/>
      <c r="B47" s="331" t="s">
        <v>291</v>
      </c>
      <c r="C47" s="332"/>
      <c r="D47" s="331"/>
      <c r="E47" s="332"/>
      <c r="F47" s="331"/>
      <c r="G47" s="333">
        <v>49041</v>
      </c>
      <c r="H47" s="333"/>
      <c r="I47" s="333">
        <v>47613</v>
      </c>
      <c r="J47" s="333"/>
      <c r="K47" s="333"/>
      <c r="L47" s="333"/>
      <c r="M47" s="333">
        <v>1428</v>
      </c>
      <c r="N47" s="331"/>
    </row>
    <row r="48" spans="1:70" ht="18" customHeight="1">
      <c r="A48" s="228"/>
      <c r="B48" s="331" t="s">
        <v>377</v>
      </c>
      <c r="C48" s="332"/>
      <c r="D48" s="331"/>
      <c r="E48" s="332"/>
      <c r="F48" s="331"/>
      <c r="G48" s="333"/>
      <c r="H48" s="333"/>
      <c r="I48" s="333"/>
      <c r="J48" s="333"/>
      <c r="K48" s="333"/>
      <c r="L48" s="333"/>
      <c r="M48" s="333"/>
      <c r="N48" s="331"/>
    </row>
    <row r="49" spans="1:14" ht="18" customHeight="1">
      <c r="A49" s="228"/>
      <c r="B49" s="331" t="s">
        <v>371</v>
      </c>
      <c r="C49" s="332"/>
      <c r="D49" s="331">
        <v>0.03</v>
      </c>
      <c r="E49" s="332" t="s">
        <v>31</v>
      </c>
      <c r="F49" s="331"/>
      <c r="G49" s="333">
        <v>6911</v>
      </c>
      <c r="H49" s="333">
        <v>230376</v>
      </c>
      <c r="I49" s="333">
        <v>6911</v>
      </c>
      <c r="J49" s="333"/>
      <c r="K49" s="333"/>
      <c r="L49" s="333"/>
      <c r="M49" s="333"/>
      <c r="N49" s="331"/>
    </row>
    <row r="50" spans="1:14" ht="18" customHeight="1">
      <c r="A50" s="228"/>
      <c r="B50" s="331" t="s">
        <v>79</v>
      </c>
      <c r="C50" s="332"/>
      <c r="D50" s="331">
        <v>0.18</v>
      </c>
      <c r="E50" s="332" t="s">
        <v>31</v>
      </c>
      <c r="F50" s="331"/>
      <c r="G50" s="333">
        <v>40702</v>
      </c>
      <c r="H50" s="333">
        <v>226122</v>
      </c>
      <c r="I50" s="333">
        <v>40702</v>
      </c>
      <c r="J50" s="333"/>
      <c r="K50" s="333"/>
      <c r="L50" s="333"/>
      <c r="M50" s="333"/>
      <c r="N50" s="331"/>
    </row>
    <row r="51" spans="1:14" ht="18" customHeight="1">
      <c r="A51" s="228"/>
      <c r="B51" s="331" t="s">
        <v>290</v>
      </c>
      <c r="C51" s="332">
        <v>0.03</v>
      </c>
      <c r="D51" s="331" t="s">
        <v>372</v>
      </c>
      <c r="E51" s="332" t="s">
        <v>32</v>
      </c>
      <c r="F51" s="331"/>
      <c r="G51" s="333">
        <v>1428</v>
      </c>
      <c r="H51" s="333"/>
      <c r="I51" s="333"/>
      <c r="J51" s="333"/>
      <c r="K51" s="333"/>
      <c r="L51" s="333"/>
      <c r="M51" s="333">
        <v>1428</v>
      </c>
      <c r="N51" s="331"/>
    </row>
    <row r="52" spans="1:14" ht="18" customHeight="1">
      <c r="A52" s="228"/>
      <c r="B52" s="331" t="s">
        <v>291</v>
      </c>
      <c r="C52" s="332"/>
      <c r="D52" s="331"/>
      <c r="E52" s="332"/>
      <c r="F52" s="331"/>
      <c r="G52" s="333">
        <v>49041</v>
      </c>
      <c r="H52" s="333"/>
      <c r="I52" s="333">
        <v>47613</v>
      </c>
      <c r="J52" s="333"/>
      <c r="K52" s="333"/>
      <c r="L52" s="333"/>
      <c r="M52" s="333">
        <v>1428</v>
      </c>
      <c r="N52" s="331"/>
    </row>
    <row r="53" spans="1:14" ht="18" customHeight="1">
      <c r="A53" s="228"/>
      <c r="B53" s="331" t="s">
        <v>378</v>
      </c>
      <c r="C53" s="332"/>
      <c r="D53" s="331"/>
      <c r="E53" s="332"/>
      <c r="F53" s="331"/>
      <c r="G53" s="333"/>
      <c r="H53" s="333"/>
      <c r="I53" s="333"/>
      <c r="J53" s="333"/>
      <c r="K53" s="333"/>
      <c r="L53" s="333"/>
      <c r="M53" s="333"/>
      <c r="N53" s="331"/>
    </row>
    <row r="54" spans="1:14" ht="18" customHeight="1">
      <c r="A54" s="228"/>
      <c r="B54" s="331" t="s">
        <v>371</v>
      </c>
      <c r="C54" s="332"/>
      <c r="D54" s="331">
        <v>0.06</v>
      </c>
      <c r="E54" s="332" t="s">
        <v>31</v>
      </c>
      <c r="F54" s="331"/>
      <c r="G54" s="333">
        <v>13823</v>
      </c>
      <c r="H54" s="333">
        <v>230376</v>
      </c>
      <c r="I54" s="333">
        <v>13823</v>
      </c>
      <c r="J54" s="333"/>
      <c r="K54" s="333"/>
      <c r="L54" s="333"/>
      <c r="M54" s="333"/>
      <c r="N54" s="331"/>
    </row>
    <row r="55" spans="1:14" ht="18" customHeight="1">
      <c r="A55" s="228"/>
      <c r="B55" s="331" t="s">
        <v>79</v>
      </c>
      <c r="C55" s="332"/>
      <c r="D55" s="331">
        <v>0.19</v>
      </c>
      <c r="E55" s="332" t="s">
        <v>31</v>
      </c>
      <c r="F55" s="331"/>
      <c r="G55" s="333">
        <v>42963</v>
      </c>
      <c r="H55" s="333">
        <v>226122</v>
      </c>
      <c r="I55" s="333">
        <v>42963</v>
      </c>
      <c r="J55" s="333"/>
      <c r="K55" s="333"/>
      <c r="L55" s="333"/>
      <c r="M55" s="333"/>
      <c r="N55" s="331"/>
    </row>
    <row r="56" spans="1:14" ht="18" customHeight="1">
      <c r="A56" s="228"/>
      <c r="B56" s="331" t="s">
        <v>290</v>
      </c>
      <c r="C56" s="332">
        <v>0.03</v>
      </c>
      <c r="D56" s="331" t="s">
        <v>372</v>
      </c>
      <c r="E56" s="332" t="s">
        <v>32</v>
      </c>
      <c r="F56" s="331"/>
      <c r="G56" s="333">
        <v>1704</v>
      </c>
      <c r="H56" s="333"/>
      <c r="I56" s="333"/>
      <c r="J56" s="333"/>
      <c r="K56" s="333"/>
      <c r="L56" s="333"/>
      <c r="M56" s="333">
        <v>1704</v>
      </c>
      <c r="N56" s="331"/>
    </row>
    <row r="57" spans="1:14" ht="18" customHeight="1">
      <c r="A57" s="228"/>
      <c r="B57" s="331" t="s">
        <v>291</v>
      </c>
      <c r="C57" s="332"/>
      <c r="D57" s="331"/>
      <c r="E57" s="332"/>
      <c r="F57" s="331"/>
      <c r="G57" s="333">
        <v>58490</v>
      </c>
      <c r="H57" s="333"/>
      <c r="I57" s="333">
        <v>56786</v>
      </c>
      <c r="J57" s="333"/>
      <c r="K57" s="333"/>
      <c r="L57" s="333"/>
      <c r="M57" s="333">
        <v>1704</v>
      </c>
      <c r="N57" s="331"/>
    </row>
    <row r="58" spans="1:14" ht="18" customHeight="1">
      <c r="A58" s="228"/>
      <c r="B58" s="337" t="s">
        <v>387</v>
      </c>
      <c r="C58" s="336"/>
      <c r="D58" s="228"/>
      <c r="E58" s="336"/>
      <c r="F58" s="228"/>
      <c r="G58" s="228"/>
      <c r="H58" s="228"/>
      <c r="I58" s="228"/>
      <c r="J58" s="228"/>
      <c r="K58" s="228"/>
      <c r="L58" s="228"/>
      <c r="M58" s="228"/>
      <c r="N58" s="228"/>
    </row>
    <row r="59" spans="1:14" ht="18" customHeight="1">
      <c r="A59" s="228"/>
      <c r="B59" s="228" t="s">
        <v>371</v>
      </c>
      <c r="C59" s="336"/>
      <c r="D59" s="228">
        <v>0.06</v>
      </c>
      <c r="E59" s="336" t="s">
        <v>388</v>
      </c>
      <c r="F59" s="228"/>
      <c r="G59" s="339">
        <f>INT(I59+K59+M59)</f>
        <v>13822</v>
      </c>
      <c r="H59" s="338">
        <v>230376</v>
      </c>
      <c r="I59" s="338">
        <f>TRUNC(H59*D59)</f>
        <v>13822</v>
      </c>
      <c r="J59" s="228"/>
      <c r="K59" s="228"/>
      <c r="L59" s="228"/>
      <c r="M59" s="228"/>
      <c r="N59" s="228"/>
    </row>
    <row r="60" spans="1:14" ht="18" customHeight="1">
      <c r="A60" s="228"/>
      <c r="B60" s="228" t="s">
        <v>79</v>
      </c>
      <c r="C60" s="336"/>
      <c r="D60" s="228">
        <v>0.18</v>
      </c>
      <c r="E60" s="336" t="s">
        <v>388</v>
      </c>
      <c r="F60" s="228"/>
      <c r="G60" s="339">
        <f t="shared" ref="G60:G62" si="24">INT(I60+K60+M60)</f>
        <v>40701</v>
      </c>
      <c r="H60" s="338">
        <v>226122</v>
      </c>
      <c r="I60" s="338">
        <f>TRUNC(H60*D60)</f>
        <v>40701</v>
      </c>
      <c r="J60" s="228"/>
      <c r="K60" s="228"/>
      <c r="L60" s="228"/>
      <c r="M60" s="228"/>
      <c r="N60" s="228"/>
    </row>
    <row r="61" spans="1:14" ht="18" customHeight="1">
      <c r="A61" s="228"/>
      <c r="B61" s="228" t="s">
        <v>290</v>
      </c>
      <c r="C61" s="336">
        <v>0.03</v>
      </c>
      <c r="D61" s="228">
        <v>1</v>
      </c>
      <c r="E61" s="336" t="s">
        <v>269</v>
      </c>
      <c r="F61" s="228"/>
      <c r="G61" s="339">
        <f t="shared" si="24"/>
        <v>1636</v>
      </c>
      <c r="H61" s="228"/>
      <c r="I61" s="228"/>
      <c r="J61" s="228"/>
      <c r="K61" s="228"/>
      <c r="L61" s="228"/>
      <c r="M61" s="339">
        <f>ROUND((I62)*C61,0)</f>
        <v>1636</v>
      </c>
      <c r="N61" s="228"/>
    </row>
    <row r="62" spans="1:14" ht="18" customHeight="1">
      <c r="A62" s="228"/>
      <c r="B62" s="228" t="s">
        <v>291</v>
      </c>
      <c r="C62" s="336"/>
      <c r="D62" s="228"/>
      <c r="E62" s="336"/>
      <c r="F62" s="228"/>
      <c r="G62" s="339">
        <f t="shared" si="24"/>
        <v>56159</v>
      </c>
      <c r="H62" s="228"/>
      <c r="I62" s="340">
        <f>SUM(I59:I61)</f>
        <v>54523</v>
      </c>
      <c r="J62" s="228"/>
      <c r="K62" s="228"/>
      <c r="L62" s="228"/>
      <c r="M62" s="339">
        <f>SUM(M59:M61)</f>
        <v>1636</v>
      </c>
      <c r="N62" s="228"/>
    </row>
  </sheetData>
  <mergeCells count="7">
    <mergeCell ref="A2:A3"/>
    <mergeCell ref="A1:N1"/>
    <mergeCell ref="B2:B3"/>
    <mergeCell ref="C2:C3"/>
    <mergeCell ref="D2:D3"/>
    <mergeCell ref="E2:E3"/>
    <mergeCell ref="N2:N3"/>
  </mergeCells>
  <phoneticPr fontId="106" type="noConversion"/>
  <printOptions horizontalCentered="1"/>
  <pageMargins left="0.55118110236220474" right="0.55118110236220474" top="0.74803149606299213" bottom="0.74803149606299213" header="0.51181102362204722" footer="0.51181102362204722"/>
  <pageSetup paperSize="9" scale="79" orientation="landscape" r:id="rId1"/>
  <headerFooter alignWithMargins="0"/>
  <rowBreaks count="1" manualBreakCount="1">
    <brk id="28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95854-578F-44E9-A7C9-5817CEB195CB}">
  <dimension ref="A1:H34"/>
  <sheetViews>
    <sheetView workbookViewId="0">
      <selection activeCell="H39" sqref="H39"/>
    </sheetView>
  </sheetViews>
  <sheetFormatPr defaultRowHeight="13.5"/>
  <cols>
    <col min="1" max="2" width="9" style="181"/>
    <col min="3" max="3" width="9" style="245"/>
    <col min="4" max="4" width="9" style="242"/>
    <col min="5" max="16384" width="9" style="181"/>
  </cols>
  <sheetData>
    <row r="1" spans="1:8" ht="14.25" thickTop="1">
      <c r="A1" s="418" t="s">
        <v>208</v>
      </c>
      <c r="B1" s="419"/>
      <c r="C1" s="420" t="s">
        <v>316</v>
      </c>
      <c r="D1" s="420" t="s">
        <v>303</v>
      </c>
      <c r="E1" s="420" t="s">
        <v>295</v>
      </c>
      <c r="F1" s="420" t="s">
        <v>241</v>
      </c>
      <c r="G1" s="422" t="s">
        <v>209</v>
      </c>
      <c r="H1" s="422" t="s">
        <v>210</v>
      </c>
    </row>
    <row r="2" spans="1:8" ht="14.25" thickBot="1">
      <c r="A2" s="424" t="s">
        <v>211</v>
      </c>
      <c r="B2" s="425"/>
      <c r="C2" s="421"/>
      <c r="D2" s="421"/>
      <c r="E2" s="421"/>
      <c r="F2" s="421"/>
      <c r="G2" s="423"/>
      <c r="H2" s="423"/>
    </row>
    <row r="3" spans="1:8" ht="14.25" thickTop="1">
      <c r="A3" s="182">
        <v>1001</v>
      </c>
      <c r="B3" s="183" t="s">
        <v>212</v>
      </c>
      <c r="C3" s="191">
        <v>215907</v>
      </c>
      <c r="D3" s="191">
        <v>213033</v>
      </c>
      <c r="E3" s="191">
        <v>208713</v>
      </c>
      <c r="F3" s="191">
        <v>197546</v>
      </c>
      <c r="G3" s="184">
        <v>189313</v>
      </c>
      <c r="H3" s="184">
        <v>182544</v>
      </c>
    </row>
    <row r="4" spans="1:8">
      <c r="A4" s="185">
        <v>1002</v>
      </c>
      <c r="B4" s="186" t="s">
        <v>33</v>
      </c>
      <c r="C4" s="192">
        <v>172068</v>
      </c>
      <c r="D4" s="192">
        <v>169804</v>
      </c>
      <c r="E4" s="192">
        <v>165545</v>
      </c>
      <c r="F4" s="192">
        <v>157068</v>
      </c>
      <c r="G4" s="187">
        <v>148510</v>
      </c>
      <c r="H4" s="187">
        <v>144481</v>
      </c>
    </row>
    <row r="5" spans="1:8">
      <c r="A5" s="185">
        <v>1003</v>
      </c>
      <c r="B5" s="186" t="s">
        <v>79</v>
      </c>
      <c r="C5" s="192">
        <v>226122</v>
      </c>
      <c r="D5" s="192">
        <v>221506</v>
      </c>
      <c r="E5" s="192">
        <v>214222</v>
      </c>
      <c r="F5" s="192">
        <v>197450</v>
      </c>
      <c r="G5" s="187">
        <v>187435</v>
      </c>
      <c r="H5" s="187">
        <v>181293</v>
      </c>
    </row>
    <row r="6" spans="1:8">
      <c r="A6" s="188">
        <v>1004</v>
      </c>
      <c r="B6" s="189" t="s">
        <v>213</v>
      </c>
      <c r="C6" s="192">
        <v>179028</v>
      </c>
      <c r="D6" s="192">
        <v>180331</v>
      </c>
      <c r="E6" s="192">
        <v>176618</v>
      </c>
      <c r="F6" s="192">
        <v>165635</v>
      </c>
      <c r="G6" s="187">
        <v>160048</v>
      </c>
      <c r="H6" s="187">
        <v>153674</v>
      </c>
    </row>
    <row r="7" spans="1:8">
      <c r="A7" s="188">
        <v>1005</v>
      </c>
      <c r="B7" s="189" t="s">
        <v>214</v>
      </c>
      <c r="C7" s="192">
        <v>237324</v>
      </c>
      <c r="D7" s="192">
        <v>232099</v>
      </c>
      <c r="E7" s="192">
        <v>223779</v>
      </c>
      <c r="F7" s="192">
        <v>209231</v>
      </c>
      <c r="G7" s="187">
        <v>194662</v>
      </c>
      <c r="H7" s="187">
        <v>188233</v>
      </c>
    </row>
    <row r="8" spans="1:8">
      <c r="A8" s="188">
        <v>1006</v>
      </c>
      <c r="B8" s="189" t="s">
        <v>97</v>
      </c>
      <c r="C8" s="192">
        <v>281939</v>
      </c>
      <c r="D8" s="192">
        <v>279433</v>
      </c>
      <c r="E8" s="192">
        <v>280472</v>
      </c>
      <c r="F8" s="192">
        <v>278151</v>
      </c>
      <c r="G8" s="187">
        <v>262297</v>
      </c>
      <c r="H8" s="187">
        <v>254117</v>
      </c>
    </row>
    <row r="9" spans="1:8">
      <c r="A9" s="188">
        <v>1007</v>
      </c>
      <c r="B9" s="189" t="s">
        <v>215</v>
      </c>
      <c r="C9" s="192">
        <v>275790</v>
      </c>
      <c r="D9" s="192">
        <v>272831</v>
      </c>
      <c r="E9" s="192">
        <v>274978</v>
      </c>
      <c r="F9" s="192">
        <v>259126</v>
      </c>
      <c r="G9" s="187">
        <v>242138</v>
      </c>
      <c r="H9" s="187">
        <v>230766</v>
      </c>
    </row>
    <row r="10" spans="1:8">
      <c r="A10" s="188">
        <v>1008</v>
      </c>
      <c r="B10" s="189" t="s">
        <v>216</v>
      </c>
      <c r="C10" s="192">
        <v>268187</v>
      </c>
      <c r="D10" s="192">
        <v>264104</v>
      </c>
      <c r="E10" s="192">
        <v>260137</v>
      </c>
      <c r="F10" s="192">
        <v>252113</v>
      </c>
      <c r="G10" s="187">
        <v>236805</v>
      </c>
      <c r="H10" s="187">
        <v>229629</v>
      </c>
    </row>
    <row r="11" spans="1:8">
      <c r="A11" s="185">
        <v>1009</v>
      </c>
      <c r="B11" s="186" t="s">
        <v>96</v>
      </c>
      <c r="C11" s="192">
        <v>239808</v>
      </c>
      <c r="D11" s="192">
        <v>237754</v>
      </c>
      <c r="E11" s="192">
        <v>233754</v>
      </c>
      <c r="F11" s="192">
        <v>223124</v>
      </c>
      <c r="G11" s="187">
        <v>209189</v>
      </c>
      <c r="H11" s="187">
        <v>202032</v>
      </c>
    </row>
    <row r="12" spans="1:8">
      <c r="A12" s="188">
        <v>1010</v>
      </c>
      <c r="B12" s="189" t="s">
        <v>217</v>
      </c>
      <c r="C12" s="192">
        <v>221481</v>
      </c>
      <c r="D12" s="192">
        <v>219236</v>
      </c>
      <c r="E12" s="192">
        <v>211998</v>
      </c>
      <c r="F12" s="192">
        <v>202901</v>
      </c>
      <c r="G12" s="187">
        <v>188181</v>
      </c>
      <c r="H12" s="187">
        <v>185232</v>
      </c>
    </row>
    <row r="13" spans="1:8">
      <c r="A13" s="188">
        <v>1011</v>
      </c>
      <c r="B13" s="189" t="s">
        <v>218</v>
      </c>
      <c r="C13" s="192">
        <v>252641</v>
      </c>
      <c r="D13" s="192">
        <v>250239</v>
      </c>
      <c r="E13" s="192">
        <v>243126</v>
      </c>
      <c r="F13" s="192">
        <v>230145</v>
      </c>
      <c r="G13" s="187">
        <v>214374</v>
      </c>
      <c r="H13" s="187">
        <v>207346</v>
      </c>
    </row>
    <row r="14" spans="1:8">
      <c r="A14" s="185">
        <v>1012</v>
      </c>
      <c r="B14" s="186" t="s">
        <v>78</v>
      </c>
      <c r="C14" s="192">
        <v>282536</v>
      </c>
      <c r="D14" s="192">
        <v>278326</v>
      </c>
      <c r="E14" s="192">
        <v>267021</v>
      </c>
      <c r="F14" s="192">
        <v>249748</v>
      </c>
      <c r="G14" s="187">
        <v>234564</v>
      </c>
      <c r="H14" s="187">
        <v>230706</v>
      </c>
    </row>
    <row r="15" spans="1:8">
      <c r="A15" s="188">
        <v>1013</v>
      </c>
      <c r="B15" s="246" t="s">
        <v>219</v>
      </c>
      <c r="C15" s="192">
        <v>273540</v>
      </c>
      <c r="D15" s="192">
        <v>266361</v>
      </c>
      <c r="E15" s="192">
        <v>261283</v>
      </c>
      <c r="F15" s="192">
        <v>245223</v>
      </c>
      <c r="G15" s="187">
        <v>227269</v>
      </c>
      <c r="H15" s="187">
        <v>220755</v>
      </c>
    </row>
    <row r="16" spans="1:8">
      <c r="A16" s="188">
        <v>1014</v>
      </c>
      <c r="B16" s="189" t="s">
        <v>220</v>
      </c>
      <c r="C16" s="192">
        <v>232562</v>
      </c>
      <c r="D16" s="192">
        <v>225273</v>
      </c>
      <c r="E16" s="192">
        <v>223458</v>
      </c>
      <c r="F16" s="192">
        <v>212226</v>
      </c>
      <c r="G16" s="187">
        <v>199076</v>
      </c>
      <c r="H16" s="187">
        <v>193659</v>
      </c>
    </row>
    <row r="17" spans="1:8">
      <c r="A17" s="188" t="s">
        <v>221</v>
      </c>
      <c r="B17" s="189" t="s">
        <v>222</v>
      </c>
      <c r="C17" s="192">
        <v>222306</v>
      </c>
      <c r="D17" s="192">
        <v>220081</v>
      </c>
      <c r="E17" s="192">
        <v>210152</v>
      </c>
      <c r="F17" s="192">
        <v>194463</v>
      </c>
      <c r="G17" s="187">
        <v>185264</v>
      </c>
      <c r="H17" s="187">
        <v>174178</v>
      </c>
    </row>
    <row r="18" spans="1:8">
      <c r="A18" s="188">
        <v>1016</v>
      </c>
      <c r="B18" s="246" t="s">
        <v>223</v>
      </c>
      <c r="C18" s="192">
        <v>272448</v>
      </c>
      <c r="D18" s="192">
        <v>258751</v>
      </c>
      <c r="E18" s="192">
        <v>254202</v>
      </c>
      <c r="F18" s="192">
        <v>236187</v>
      </c>
      <c r="G18" s="187">
        <v>223097</v>
      </c>
      <c r="H18" s="187">
        <v>207145</v>
      </c>
    </row>
    <row r="19" spans="1:8">
      <c r="A19" s="188">
        <v>1017</v>
      </c>
      <c r="B19" s="189" t="s">
        <v>224</v>
      </c>
      <c r="C19" s="192">
        <v>241932</v>
      </c>
      <c r="D19" s="192">
        <v>236986</v>
      </c>
      <c r="E19" s="192">
        <v>229326</v>
      </c>
      <c r="F19" s="192">
        <v>210767</v>
      </c>
      <c r="G19" s="187">
        <v>200625</v>
      </c>
      <c r="H19" s="187">
        <v>195374</v>
      </c>
    </row>
    <row r="20" spans="1:8">
      <c r="A20" s="188" t="s">
        <v>225</v>
      </c>
      <c r="B20" s="189" t="s">
        <v>226</v>
      </c>
      <c r="C20" s="192">
        <v>221015</v>
      </c>
      <c r="D20" s="192">
        <v>216121</v>
      </c>
      <c r="E20" s="192">
        <v>205982</v>
      </c>
      <c r="F20" s="192">
        <v>194853</v>
      </c>
      <c r="G20" s="187">
        <v>183371</v>
      </c>
      <c r="H20" s="190" t="s">
        <v>227</v>
      </c>
    </row>
    <row r="21" spans="1:8">
      <c r="A21" s="188">
        <v>1019</v>
      </c>
      <c r="B21" s="189" t="s">
        <v>228</v>
      </c>
      <c r="C21" s="192">
        <v>273308</v>
      </c>
      <c r="D21" s="192">
        <v>267989</v>
      </c>
      <c r="E21" s="192">
        <v>258360</v>
      </c>
      <c r="F21" s="192">
        <v>237245</v>
      </c>
      <c r="G21" s="187">
        <v>225104</v>
      </c>
      <c r="H21" s="187">
        <v>215034</v>
      </c>
    </row>
    <row r="22" spans="1:8">
      <c r="A22" s="188" t="s">
        <v>229</v>
      </c>
      <c r="B22" s="189" t="s">
        <v>230</v>
      </c>
      <c r="C22" s="192">
        <v>387342</v>
      </c>
      <c r="D22" s="192">
        <v>388892</v>
      </c>
      <c r="E22" s="192">
        <v>379657</v>
      </c>
      <c r="F22" s="192">
        <v>346760</v>
      </c>
      <c r="G22" s="187">
        <v>322115</v>
      </c>
      <c r="H22" s="187">
        <v>295409</v>
      </c>
    </row>
    <row r="23" spans="1:8">
      <c r="A23" s="188">
        <v>1021</v>
      </c>
      <c r="B23" s="189" t="s">
        <v>231</v>
      </c>
      <c r="C23" s="192">
        <v>270807</v>
      </c>
      <c r="D23" s="192">
        <v>266624</v>
      </c>
      <c r="E23" s="192">
        <v>260473</v>
      </c>
      <c r="F23" s="192">
        <v>242636</v>
      </c>
      <c r="G23" s="187">
        <v>222862</v>
      </c>
      <c r="H23" s="187">
        <v>219340</v>
      </c>
    </row>
    <row r="24" spans="1:8">
      <c r="A24" s="188">
        <v>1022</v>
      </c>
      <c r="B24" s="189" t="s">
        <v>232</v>
      </c>
      <c r="C24" s="192">
        <v>250903</v>
      </c>
      <c r="D24" s="192">
        <v>243075</v>
      </c>
      <c r="E24" s="192">
        <v>240473</v>
      </c>
      <c r="F24" s="192">
        <v>232725</v>
      </c>
      <c r="G24" s="187">
        <v>218209</v>
      </c>
      <c r="H24" s="187">
        <v>209167</v>
      </c>
    </row>
    <row r="25" spans="1:8">
      <c r="A25" s="188">
        <v>1023</v>
      </c>
      <c r="B25" s="189" t="s">
        <v>233</v>
      </c>
      <c r="C25" s="192">
        <v>277642</v>
      </c>
      <c r="D25" s="192">
        <v>277894</v>
      </c>
      <c r="E25" s="192">
        <v>268058</v>
      </c>
      <c r="F25" s="192">
        <v>254714</v>
      </c>
      <c r="G25" s="187">
        <v>237273</v>
      </c>
      <c r="H25" s="187">
        <v>225210</v>
      </c>
    </row>
    <row r="26" spans="1:8">
      <c r="A26" s="188">
        <v>1024</v>
      </c>
      <c r="B26" s="189" t="s">
        <v>234</v>
      </c>
      <c r="C26" s="192">
        <v>247188</v>
      </c>
      <c r="D26" s="192">
        <v>248350</v>
      </c>
      <c r="E26" s="192">
        <v>248238</v>
      </c>
      <c r="F26" s="192">
        <v>236675</v>
      </c>
      <c r="G26" s="187">
        <v>224380</v>
      </c>
      <c r="H26" s="187">
        <v>219260</v>
      </c>
    </row>
    <row r="27" spans="1:8">
      <c r="A27" s="188">
        <v>1025</v>
      </c>
      <c r="B27" s="189" t="s">
        <v>235</v>
      </c>
      <c r="C27" s="192">
        <v>253539</v>
      </c>
      <c r="D27" s="192">
        <v>248139</v>
      </c>
      <c r="E27" s="192">
        <v>247643</v>
      </c>
      <c r="F27" s="192">
        <v>235191</v>
      </c>
      <c r="G27" s="187">
        <v>221409</v>
      </c>
      <c r="H27" s="187">
        <v>211036</v>
      </c>
    </row>
    <row r="28" spans="1:8">
      <c r="A28" s="188">
        <v>1026</v>
      </c>
      <c r="B28" s="189" t="s">
        <v>236</v>
      </c>
      <c r="C28" s="192">
        <v>228286</v>
      </c>
      <c r="D28" s="192">
        <v>220722</v>
      </c>
      <c r="E28" s="192">
        <v>212562</v>
      </c>
      <c r="F28" s="192">
        <v>199427</v>
      </c>
      <c r="G28" s="187">
        <v>184934</v>
      </c>
      <c r="H28" s="187">
        <v>176933</v>
      </c>
    </row>
    <row r="29" spans="1:8">
      <c r="A29" s="188">
        <v>1027</v>
      </c>
      <c r="B29" s="189" t="s">
        <v>237</v>
      </c>
      <c r="C29" s="192">
        <v>277276</v>
      </c>
      <c r="D29" s="192">
        <v>272354</v>
      </c>
      <c r="E29" s="192">
        <v>266787</v>
      </c>
      <c r="F29" s="192">
        <v>251976</v>
      </c>
      <c r="G29" s="187">
        <v>237304</v>
      </c>
      <c r="H29" s="187">
        <v>228820</v>
      </c>
    </row>
    <row r="30" spans="1:8">
      <c r="A30" s="188">
        <v>1028</v>
      </c>
      <c r="B30" s="189" t="s">
        <v>238</v>
      </c>
      <c r="C30" s="192">
        <v>290939</v>
      </c>
      <c r="D30" s="192">
        <v>284337</v>
      </c>
      <c r="E30" s="192">
        <v>274325</v>
      </c>
      <c r="F30" s="192">
        <v>258576</v>
      </c>
      <c r="G30" s="187">
        <v>247079</v>
      </c>
      <c r="H30" s="187">
        <v>234370</v>
      </c>
    </row>
    <row r="31" spans="1:8">
      <c r="A31" s="185">
        <v>1029</v>
      </c>
      <c r="B31" s="186" t="s">
        <v>87</v>
      </c>
      <c r="C31" s="192">
        <v>263017</v>
      </c>
      <c r="D31" s="192">
        <v>253409</v>
      </c>
      <c r="E31" s="192">
        <v>250776</v>
      </c>
      <c r="F31" s="192">
        <v>242035</v>
      </c>
      <c r="G31" s="187">
        <v>229273</v>
      </c>
      <c r="H31" s="187">
        <v>217123</v>
      </c>
    </row>
    <row r="32" spans="1:8">
      <c r="A32" s="188">
        <v>1030</v>
      </c>
      <c r="B32" s="189" t="s">
        <v>239</v>
      </c>
      <c r="C32" s="192">
        <v>256883</v>
      </c>
      <c r="D32" s="192">
        <v>252249</v>
      </c>
      <c r="E32" s="192">
        <v>243538</v>
      </c>
      <c r="F32" s="192">
        <v>228883</v>
      </c>
      <c r="G32" s="187">
        <v>217517</v>
      </c>
      <c r="H32" s="187">
        <v>211250</v>
      </c>
    </row>
    <row r="33" spans="1:8">
      <c r="A33" s="258">
        <v>1031</v>
      </c>
      <c r="B33" s="259" t="s">
        <v>240</v>
      </c>
      <c r="C33" s="192">
        <v>227614</v>
      </c>
      <c r="D33" s="192">
        <v>222618</v>
      </c>
      <c r="E33" s="192">
        <v>215675</v>
      </c>
      <c r="F33" s="192">
        <v>205156</v>
      </c>
      <c r="G33" s="260">
        <v>192426</v>
      </c>
      <c r="H33" s="260">
        <v>188914</v>
      </c>
    </row>
    <row r="34" spans="1:8" ht="14.25" thickBot="1">
      <c r="A34" s="254">
        <v>1039</v>
      </c>
      <c r="B34" s="255" t="s">
        <v>318</v>
      </c>
      <c r="C34" s="256">
        <v>247897</v>
      </c>
      <c r="D34" s="257"/>
      <c r="E34" s="257"/>
      <c r="F34" s="257"/>
      <c r="G34" s="257"/>
      <c r="H34" s="257"/>
    </row>
  </sheetData>
  <mergeCells count="8">
    <mergeCell ref="A1:B1"/>
    <mergeCell ref="F1:F2"/>
    <mergeCell ref="G1:G2"/>
    <mergeCell ref="H1:H2"/>
    <mergeCell ref="A2:B2"/>
    <mergeCell ref="E1:E2"/>
    <mergeCell ref="D1:D2"/>
    <mergeCell ref="C1:C2"/>
  </mergeCells>
  <phoneticPr fontId="88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40"/>
  <sheetViews>
    <sheetView view="pageBreakPreview" zoomScaleNormal="100" zoomScaleSheetLayoutView="100" workbookViewId="0">
      <selection activeCell="B3" sqref="B3:C4"/>
    </sheetView>
  </sheetViews>
  <sheetFormatPr defaultRowHeight="13.5"/>
  <cols>
    <col min="1" max="1" width="2.75" style="155" customWidth="1"/>
    <col min="2" max="2" width="12" style="155" customWidth="1"/>
    <col min="3" max="3" width="21.875" style="155" customWidth="1"/>
    <col min="4" max="4" width="20.25" style="155" customWidth="1"/>
    <col min="5" max="5" width="7.375" style="155" customWidth="1"/>
    <col min="6" max="16384" width="9" style="155"/>
  </cols>
  <sheetData>
    <row r="1" spans="1:15" ht="17.100000000000001" customHeight="1">
      <c r="B1" s="426" t="s">
        <v>146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</row>
    <row r="2" spans="1:15" ht="17.100000000000001" customHeight="1">
      <c r="B2" s="427" t="s">
        <v>383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</row>
    <row r="3" spans="1:15" ht="17.100000000000001" customHeight="1">
      <c r="B3" s="428" t="s">
        <v>147</v>
      </c>
      <c r="C3" s="429"/>
      <c r="D3" s="432" t="s">
        <v>148</v>
      </c>
      <c r="E3" s="432" t="s">
        <v>7</v>
      </c>
      <c r="F3" s="434" t="s">
        <v>10</v>
      </c>
      <c r="G3" s="435"/>
      <c r="H3" s="435"/>
      <c r="I3" s="435"/>
      <c r="J3" s="435"/>
      <c r="K3" s="435"/>
      <c r="L3" s="435"/>
      <c r="M3" s="435"/>
      <c r="N3" s="436"/>
      <c r="O3" s="156" t="s">
        <v>149</v>
      </c>
    </row>
    <row r="4" spans="1:15" ht="17.100000000000001" customHeight="1">
      <c r="B4" s="430"/>
      <c r="C4" s="431"/>
      <c r="D4" s="433"/>
      <c r="E4" s="433"/>
      <c r="F4" s="156" t="s">
        <v>150</v>
      </c>
      <c r="G4" s="156" t="s">
        <v>151</v>
      </c>
      <c r="H4" s="156" t="s">
        <v>152</v>
      </c>
      <c r="I4" s="156" t="s">
        <v>151</v>
      </c>
      <c r="J4" s="156" t="s">
        <v>153</v>
      </c>
      <c r="K4" s="156" t="s">
        <v>151</v>
      </c>
      <c r="L4" s="156" t="s">
        <v>154</v>
      </c>
      <c r="M4" s="156" t="s">
        <v>151</v>
      </c>
      <c r="N4" s="156" t="s">
        <v>155</v>
      </c>
      <c r="O4" s="157" t="s">
        <v>156</v>
      </c>
    </row>
    <row r="5" spans="1:15" ht="17.100000000000001" customHeight="1">
      <c r="B5" s="169" t="s">
        <v>317</v>
      </c>
      <c r="C5" s="164" t="s">
        <v>125</v>
      </c>
      <c r="D5" s="164" t="s">
        <v>157</v>
      </c>
      <c r="E5" s="165" t="s">
        <v>86</v>
      </c>
      <c r="F5" s="166"/>
      <c r="G5" s="167"/>
      <c r="H5" s="166">
        <v>1450</v>
      </c>
      <c r="I5" s="168" t="s">
        <v>177</v>
      </c>
      <c r="J5" s="193">
        <v>1020</v>
      </c>
      <c r="K5" s="194" t="s">
        <v>304</v>
      </c>
      <c r="L5" s="166"/>
      <c r="M5" s="169"/>
      <c r="N5" s="166">
        <f t="shared" ref="N5:N24" si="0">MIN(F5,H5,J5,L5)</f>
        <v>1020</v>
      </c>
      <c r="O5" s="164"/>
    </row>
    <row r="6" spans="1:15" ht="17.100000000000001" customHeight="1">
      <c r="B6" s="169"/>
      <c r="C6" s="164" t="s">
        <v>125</v>
      </c>
      <c r="D6" s="164" t="s">
        <v>158</v>
      </c>
      <c r="E6" s="165" t="s">
        <v>86</v>
      </c>
      <c r="F6" s="166"/>
      <c r="G6" s="167"/>
      <c r="H6" s="166">
        <v>1450</v>
      </c>
      <c r="I6" s="168" t="s">
        <v>177</v>
      </c>
      <c r="J6" s="193">
        <v>1020</v>
      </c>
      <c r="K6" s="194" t="s">
        <v>304</v>
      </c>
      <c r="L6" s="166"/>
      <c r="M6" s="169"/>
      <c r="N6" s="166">
        <f t="shared" si="0"/>
        <v>1020</v>
      </c>
      <c r="O6" s="164"/>
    </row>
    <row r="7" spans="1:15" ht="17.100000000000001" customHeight="1">
      <c r="B7" s="169"/>
      <c r="C7" s="164" t="s">
        <v>126</v>
      </c>
      <c r="D7" s="164" t="s">
        <v>159</v>
      </c>
      <c r="E7" s="165" t="s">
        <v>86</v>
      </c>
      <c r="F7" s="166"/>
      <c r="G7" s="167"/>
      <c r="H7" s="166">
        <v>1283</v>
      </c>
      <c r="I7" s="168" t="s">
        <v>260</v>
      </c>
      <c r="J7" s="193">
        <v>1010</v>
      </c>
      <c r="K7" s="194" t="s">
        <v>305</v>
      </c>
      <c r="L7" s="166"/>
      <c r="M7" s="169"/>
      <c r="N7" s="166">
        <f t="shared" si="0"/>
        <v>1010</v>
      </c>
      <c r="O7" s="164"/>
    </row>
    <row r="8" spans="1:15" ht="17.100000000000001" customHeight="1">
      <c r="B8" s="169"/>
      <c r="C8" s="164" t="s">
        <v>126</v>
      </c>
      <c r="D8" s="164" t="s">
        <v>160</v>
      </c>
      <c r="E8" s="165" t="s">
        <v>86</v>
      </c>
      <c r="F8" s="166"/>
      <c r="G8" s="167"/>
      <c r="H8" s="166">
        <v>1283</v>
      </c>
      <c r="I8" s="168" t="s">
        <v>260</v>
      </c>
      <c r="J8" s="193">
        <v>1010</v>
      </c>
      <c r="K8" s="194" t="s">
        <v>305</v>
      </c>
      <c r="L8" s="166"/>
      <c r="M8" s="169"/>
      <c r="N8" s="166">
        <f t="shared" si="0"/>
        <v>1010</v>
      </c>
      <c r="O8" s="164"/>
    </row>
    <row r="9" spans="1:15" ht="17.100000000000001" customHeight="1">
      <c r="B9" s="169"/>
      <c r="C9" s="164" t="s">
        <v>126</v>
      </c>
      <c r="D9" s="164" t="s">
        <v>161</v>
      </c>
      <c r="E9" s="165" t="s">
        <v>86</v>
      </c>
      <c r="F9" s="166"/>
      <c r="G9" s="167"/>
      <c r="H9" s="166">
        <v>1283</v>
      </c>
      <c r="I9" s="168" t="s">
        <v>260</v>
      </c>
      <c r="J9" s="193">
        <v>1010</v>
      </c>
      <c r="K9" s="194" t="s">
        <v>305</v>
      </c>
      <c r="L9" s="166"/>
      <c r="M9" s="169"/>
      <c r="N9" s="166">
        <f t="shared" si="0"/>
        <v>1010</v>
      </c>
      <c r="O9" s="164"/>
    </row>
    <row r="10" spans="1:15" ht="17.100000000000001" customHeight="1">
      <c r="B10" s="169"/>
      <c r="C10" s="164" t="s">
        <v>127</v>
      </c>
      <c r="D10" s="164" t="s">
        <v>162</v>
      </c>
      <c r="E10" s="165" t="s">
        <v>86</v>
      </c>
      <c r="F10" s="166"/>
      <c r="G10" s="167"/>
      <c r="H10" s="166">
        <v>1283</v>
      </c>
      <c r="I10" s="168" t="s">
        <v>178</v>
      </c>
      <c r="J10" s="193">
        <v>900</v>
      </c>
      <c r="K10" s="194" t="s">
        <v>306</v>
      </c>
      <c r="L10" s="166"/>
      <c r="M10" s="169"/>
      <c r="N10" s="166">
        <f t="shared" si="0"/>
        <v>900</v>
      </c>
      <c r="O10" s="164"/>
    </row>
    <row r="11" spans="1:15" ht="17.100000000000001" customHeight="1">
      <c r="B11" s="169"/>
      <c r="C11" s="164" t="s">
        <v>128</v>
      </c>
      <c r="D11" s="164" t="s">
        <v>163</v>
      </c>
      <c r="E11" s="165" t="s">
        <v>86</v>
      </c>
      <c r="F11" s="166"/>
      <c r="G11" s="167"/>
      <c r="H11" s="166">
        <v>1266</v>
      </c>
      <c r="I11" s="168" t="s">
        <v>176</v>
      </c>
      <c r="J11" s="193">
        <v>1020</v>
      </c>
      <c r="K11" s="194" t="s">
        <v>304</v>
      </c>
      <c r="L11" s="166"/>
      <c r="M11" s="169"/>
      <c r="N11" s="166">
        <f t="shared" si="0"/>
        <v>1020</v>
      </c>
      <c r="O11" s="164"/>
    </row>
    <row r="12" spans="1:15" ht="17.100000000000001" customHeight="1">
      <c r="B12" s="169"/>
      <c r="C12" s="164" t="s">
        <v>129</v>
      </c>
      <c r="D12" s="164" t="s">
        <v>307</v>
      </c>
      <c r="E12" s="165" t="s">
        <v>130</v>
      </c>
      <c r="F12" s="166"/>
      <c r="G12" s="167"/>
      <c r="H12" s="166">
        <v>14060</v>
      </c>
      <c r="I12" s="168" t="s">
        <v>179</v>
      </c>
      <c r="J12" s="193">
        <v>8120</v>
      </c>
      <c r="K12" s="194" t="s">
        <v>308</v>
      </c>
      <c r="L12" s="166"/>
      <c r="M12" s="169"/>
      <c r="N12" s="166">
        <f t="shared" si="0"/>
        <v>8120</v>
      </c>
      <c r="O12" s="164"/>
    </row>
    <row r="13" spans="1:15" ht="17.100000000000001" customHeight="1">
      <c r="B13" s="169"/>
      <c r="C13" s="164" t="s">
        <v>131</v>
      </c>
      <c r="D13" s="164" t="s">
        <v>132</v>
      </c>
      <c r="E13" s="165" t="s">
        <v>89</v>
      </c>
      <c r="F13" s="166">
        <v>337700</v>
      </c>
      <c r="G13" s="167"/>
      <c r="H13" s="166"/>
      <c r="I13" s="168"/>
      <c r="J13" s="193"/>
      <c r="K13" s="194"/>
      <c r="L13" s="166"/>
      <c r="M13" s="169"/>
      <c r="N13" s="166">
        <f t="shared" si="0"/>
        <v>337700</v>
      </c>
      <c r="O13" s="164"/>
    </row>
    <row r="14" spans="1:15" ht="17.100000000000001" customHeight="1">
      <c r="B14" s="169"/>
      <c r="C14" s="164" t="s">
        <v>133</v>
      </c>
      <c r="D14" s="164" t="s">
        <v>134</v>
      </c>
      <c r="E14" s="165" t="s">
        <v>130</v>
      </c>
      <c r="F14" s="166"/>
      <c r="G14" s="167"/>
      <c r="H14" s="166"/>
      <c r="I14" s="168"/>
      <c r="J14" s="193">
        <v>173000</v>
      </c>
      <c r="K14" s="194" t="s">
        <v>309</v>
      </c>
      <c r="L14" s="166"/>
      <c r="M14" s="169"/>
      <c r="N14" s="166">
        <f t="shared" si="0"/>
        <v>173000</v>
      </c>
      <c r="O14" s="164"/>
    </row>
    <row r="15" spans="1:15" ht="17.100000000000001" customHeight="1">
      <c r="B15" s="169"/>
      <c r="C15" s="164" t="s">
        <v>135</v>
      </c>
      <c r="D15" s="164" t="s">
        <v>136</v>
      </c>
      <c r="E15" s="165" t="s">
        <v>137</v>
      </c>
      <c r="F15" s="166">
        <v>48900</v>
      </c>
      <c r="G15" s="167"/>
      <c r="H15" s="166"/>
      <c r="I15" s="168"/>
      <c r="J15" s="193"/>
      <c r="K15" s="194"/>
      <c r="L15" s="166"/>
      <c r="M15" s="169"/>
      <c r="N15" s="166">
        <f t="shared" si="0"/>
        <v>48900</v>
      </c>
      <c r="O15" s="164"/>
    </row>
    <row r="16" spans="1:15" ht="17.100000000000001" customHeight="1">
      <c r="A16" s="155" t="s">
        <v>296</v>
      </c>
      <c r="B16" s="169"/>
      <c r="C16" s="164" t="s">
        <v>164</v>
      </c>
      <c r="D16" s="164" t="s">
        <v>175</v>
      </c>
      <c r="E16" s="165" t="s">
        <v>86</v>
      </c>
      <c r="F16" s="166"/>
      <c r="G16" s="167"/>
      <c r="H16" s="166">
        <v>1450</v>
      </c>
      <c r="I16" s="168" t="s">
        <v>176</v>
      </c>
      <c r="J16" s="193">
        <v>1020</v>
      </c>
      <c r="K16" s="194" t="s">
        <v>304</v>
      </c>
      <c r="L16" s="166"/>
      <c r="M16" s="168"/>
      <c r="N16" s="166">
        <f t="shared" si="0"/>
        <v>1020</v>
      </c>
      <c r="O16" s="164"/>
    </row>
    <row r="17" spans="2:15" ht="17.100000000000001" customHeight="1">
      <c r="B17" s="169"/>
      <c r="C17" s="164" t="s">
        <v>165</v>
      </c>
      <c r="D17" s="164" t="s">
        <v>170</v>
      </c>
      <c r="E17" s="165" t="s">
        <v>86</v>
      </c>
      <c r="F17" s="166"/>
      <c r="G17" s="167"/>
      <c r="H17" s="166">
        <v>1287</v>
      </c>
      <c r="I17" s="168" t="s">
        <v>177</v>
      </c>
      <c r="J17" s="193">
        <v>1020</v>
      </c>
      <c r="K17" s="194" t="s">
        <v>310</v>
      </c>
      <c r="L17" s="166"/>
      <c r="M17" s="169"/>
      <c r="N17" s="166">
        <f t="shared" si="0"/>
        <v>1020</v>
      </c>
      <c r="O17" s="164"/>
    </row>
    <row r="18" spans="2:15" ht="17.100000000000001" customHeight="1">
      <c r="B18" s="169"/>
      <c r="C18" s="164" t="s">
        <v>166</v>
      </c>
      <c r="D18" s="164" t="s">
        <v>169</v>
      </c>
      <c r="E18" s="165" t="s">
        <v>86</v>
      </c>
      <c r="F18" s="166"/>
      <c r="G18" s="167"/>
      <c r="H18" s="166">
        <v>1283</v>
      </c>
      <c r="I18" s="168" t="s">
        <v>177</v>
      </c>
      <c r="J18" s="193">
        <v>1010</v>
      </c>
      <c r="K18" s="194" t="s">
        <v>305</v>
      </c>
      <c r="L18" s="166"/>
      <c r="M18" s="169"/>
      <c r="N18" s="166">
        <f t="shared" si="0"/>
        <v>1010</v>
      </c>
      <c r="O18" s="164"/>
    </row>
    <row r="19" spans="2:15" ht="17.100000000000001" customHeight="1">
      <c r="B19" s="169"/>
      <c r="C19" s="164" t="s">
        <v>166</v>
      </c>
      <c r="D19" s="164" t="s">
        <v>171</v>
      </c>
      <c r="E19" s="165" t="s">
        <v>86</v>
      </c>
      <c r="F19" s="166"/>
      <c r="G19" s="167"/>
      <c r="H19" s="166">
        <v>1283</v>
      </c>
      <c r="I19" s="168" t="s">
        <v>177</v>
      </c>
      <c r="J19" s="193">
        <v>1010</v>
      </c>
      <c r="K19" s="194" t="s">
        <v>305</v>
      </c>
      <c r="L19" s="166"/>
      <c r="M19" s="169"/>
      <c r="N19" s="166">
        <f t="shared" si="0"/>
        <v>1010</v>
      </c>
      <c r="O19" s="164"/>
    </row>
    <row r="20" spans="2:15" ht="17.100000000000001" customHeight="1">
      <c r="B20" s="169"/>
      <c r="C20" s="164" t="s">
        <v>167</v>
      </c>
      <c r="D20" s="164" t="s">
        <v>173</v>
      </c>
      <c r="E20" s="165" t="s">
        <v>86</v>
      </c>
      <c r="F20" s="166"/>
      <c r="G20" s="167"/>
      <c r="H20" s="166">
        <v>1266</v>
      </c>
      <c r="I20" s="168" t="s">
        <v>178</v>
      </c>
      <c r="J20" s="193">
        <v>900</v>
      </c>
      <c r="K20" s="194" t="s">
        <v>306</v>
      </c>
      <c r="L20" s="166"/>
      <c r="M20" s="169"/>
      <c r="N20" s="166">
        <f t="shared" ref="N20" si="1">MIN(F20,H20,J20,L20)</f>
        <v>900</v>
      </c>
      <c r="O20" s="164"/>
    </row>
    <row r="21" spans="2:15" ht="17.100000000000001" customHeight="1">
      <c r="B21" s="169"/>
      <c r="C21" s="164" t="s">
        <v>167</v>
      </c>
      <c r="D21" s="164" t="s">
        <v>173</v>
      </c>
      <c r="E21" s="165" t="s">
        <v>86</v>
      </c>
      <c r="F21" s="166"/>
      <c r="G21" s="167"/>
      <c r="H21" s="166">
        <v>1266</v>
      </c>
      <c r="I21" s="168" t="s">
        <v>178</v>
      </c>
      <c r="J21" s="193">
        <v>900</v>
      </c>
      <c r="K21" s="194" t="s">
        <v>306</v>
      </c>
      <c r="L21" s="166"/>
      <c r="M21" s="169"/>
      <c r="N21" s="166">
        <f t="shared" si="0"/>
        <v>900</v>
      </c>
      <c r="O21" s="157"/>
    </row>
    <row r="22" spans="2:15" ht="17.100000000000001" customHeight="1">
      <c r="B22" s="169"/>
      <c r="C22" s="164" t="s">
        <v>166</v>
      </c>
      <c r="D22" s="164" t="s">
        <v>174</v>
      </c>
      <c r="E22" s="165" t="s">
        <v>86</v>
      </c>
      <c r="F22" s="166"/>
      <c r="G22" s="167"/>
      <c r="H22" s="166">
        <v>842</v>
      </c>
      <c r="I22" s="168" t="s">
        <v>177</v>
      </c>
      <c r="J22" s="193">
        <v>1010</v>
      </c>
      <c r="K22" s="194" t="s">
        <v>305</v>
      </c>
      <c r="L22" s="166"/>
      <c r="M22" s="169"/>
      <c r="N22" s="166">
        <f t="shared" si="0"/>
        <v>842</v>
      </c>
      <c r="O22" s="157"/>
    </row>
    <row r="23" spans="2:15" ht="17.100000000000001" customHeight="1">
      <c r="B23" s="169"/>
      <c r="C23" s="164" t="s">
        <v>180</v>
      </c>
      <c r="D23" s="164" t="s">
        <v>172</v>
      </c>
      <c r="E23" s="165" t="s">
        <v>86</v>
      </c>
      <c r="F23" s="166"/>
      <c r="G23" s="167"/>
      <c r="H23" s="166">
        <v>1450</v>
      </c>
      <c r="I23" s="168" t="s">
        <v>181</v>
      </c>
      <c r="J23" s="193">
        <v>1180</v>
      </c>
      <c r="K23" s="194" t="s">
        <v>305</v>
      </c>
      <c r="L23" s="166"/>
      <c r="M23" s="169"/>
      <c r="N23" s="166">
        <f t="shared" si="0"/>
        <v>1180</v>
      </c>
      <c r="O23" s="157"/>
    </row>
    <row r="24" spans="2:15" ht="17.100000000000001" customHeight="1">
      <c r="B24" s="169"/>
      <c r="C24" s="164" t="s">
        <v>135</v>
      </c>
      <c r="D24" s="164" t="s">
        <v>168</v>
      </c>
      <c r="E24" s="165" t="s">
        <v>137</v>
      </c>
      <c r="F24" s="166">
        <v>48900</v>
      </c>
      <c r="G24" s="167"/>
      <c r="H24" s="166"/>
      <c r="I24" s="168"/>
      <c r="J24" s="193"/>
      <c r="K24" s="194"/>
      <c r="L24" s="166"/>
      <c r="M24" s="169"/>
      <c r="N24" s="166">
        <f t="shared" si="0"/>
        <v>48900</v>
      </c>
      <c r="O24" s="157"/>
    </row>
    <row r="25" spans="2:15" ht="17.100000000000001" customHeight="1">
      <c r="B25" s="169"/>
      <c r="C25" s="164" t="s">
        <v>183</v>
      </c>
      <c r="D25" s="164" t="s">
        <v>193</v>
      </c>
      <c r="E25" s="25" t="s">
        <v>86</v>
      </c>
      <c r="F25" s="166"/>
      <c r="G25" s="167"/>
      <c r="H25" s="166">
        <v>1283</v>
      </c>
      <c r="I25" s="168" t="s">
        <v>176</v>
      </c>
      <c r="J25" s="193">
        <v>1020</v>
      </c>
      <c r="K25" s="194" t="s">
        <v>310</v>
      </c>
      <c r="L25" s="166"/>
      <c r="M25" s="169"/>
      <c r="N25" s="166">
        <f t="shared" ref="N25:N39" si="2">MIN(F25,H25,J25,L25)</f>
        <v>1020</v>
      </c>
      <c r="O25" s="157"/>
    </row>
    <row r="26" spans="2:15" ht="17.100000000000001" customHeight="1">
      <c r="B26" s="169"/>
      <c r="C26" s="164" t="s">
        <v>126</v>
      </c>
      <c r="D26" s="164" t="s">
        <v>200</v>
      </c>
      <c r="E26" s="25" t="s">
        <v>86</v>
      </c>
      <c r="F26" s="166"/>
      <c r="G26" s="167"/>
      <c r="H26" s="166">
        <v>1450</v>
      </c>
      <c r="I26" s="168" t="s">
        <v>176</v>
      </c>
      <c r="J26" s="193">
        <v>1010</v>
      </c>
      <c r="K26" s="194" t="s">
        <v>305</v>
      </c>
      <c r="L26" s="166"/>
      <c r="M26" s="169"/>
      <c r="N26" s="166">
        <f t="shared" si="2"/>
        <v>1010</v>
      </c>
      <c r="O26" s="157"/>
    </row>
    <row r="27" spans="2:15" ht="17.100000000000001" customHeight="1">
      <c r="B27" s="169"/>
      <c r="C27" s="164" t="s">
        <v>183</v>
      </c>
      <c r="D27" s="164" t="s">
        <v>195</v>
      </c>
      <c r="E27" s="25" t="s">
        <v>86</v>
      </c>
      <c r="F27" s="166"/>
      <c r="G27" s="167"/>
      <c r="H27" s="166">
        <v>1283</v>
      </c>
      <c r="I27" s="168" t="s">
        <v>176</v>
      </c>
      <c r="J27" s="193">
        <v>1020</v>
      </c>
      <c r="K27" s="194" t="s">
        <v>310</v>
      </c>
      <c r="L27" s="166"/>
      <c r="M27" s="169"/>
      <c r="N27" s="166">
        <f t="shared" si="2"/>
        <v>1020</v>
      </c>
      <c r="O27" s="157"/>
    </row>
    <row r="28" spans="2:15" ht="17.100000000000001" customHeight="1">
      <c r="B28" s="169"/>
      <c r="C28" s="164" t="s">
        <v>197</v>
      </c>
      <c r="D28" s="164" t="s">
        <v>198</v>
      </c>
      <c r="E28" s="25" t="s">
        <v>86</v>
      </c>
      <c r="F28" s="166"/>
      <c r="G28" s="167"/>
      <c r="H28" s="166">
        <v>1450</v>
      </c>
      <c r="I28" s="168" t="s">
        <v>177</v>
      </c>
      <c r="J28" s="193">
        <v>900</v>
      </c>
      <c r="K28" s="194" t="s">
        <v>311</v>
      </c>
      <c r="L28" s="166"/>
      <c r="M28" s="169"/>
      <c r="N28" s="166">
        <f t="shared" si="2"/>
        <v>900</v>
      </c>
      <c r="O28" s="157"/>
    </row>
    <row r="29" spans="2:15" ht="17.100000000000001" customHeight="1">
      <c r="B29" s="169"/>
      <c r="C29" s="164" t="s">
        <v>127</v>
      </c>
      <c r="D29" s="164" t="s">
        <v>162</v>
      </c>
      <c r="E29" s="25" t="s">
        <v>86</v>
      </c>
      <c r="F29" s="166"/>
      <c r="G29" s="167"/>
      <c r="H29" s="166">
        <v>1283</v>
      </c>
      <c r="I29" s="168" t="s">
        <v>176</v>
      </c>
      <c r="J29" s="193">
        <v>900</v>
      </c>
      <c r="K29" s="194" t="s">
        <v>311</v>
      </c>
      <c r="L29" s="166"/>
      <c r="M29" s="169"/>
      <c r="N29" s="166">
        <f t="shared" si="2"/>
        <v>900</v>
      </c>
      <c r="O29" s="157"/>
    </row>
    <row r="30" spans="2:15" ht="17.100000000000001" customHeight="1">
      <c r="B30" s="169"/>
      <c r="C30" s="164" t="s">
        <v>127</v>
      </c>
      <c r="D30" s="164" t="s">
        <v>201</v>
      </c>
      <c r="E30" s="25" t="s">
        <v>86</v>
      </c>
      <c r="F30" s="166"/>
      <c r="G30" s="167"/>
      <c r="H30" s="166">
        <v>1450</v>
      </c>
      <c r="I30" s="168" t="s">
        <v>176</v>
      </c>
      <c r="J30" s="193">
        <v>900</v>
      </c>
      <c r="K30" s="194" t="s">
        <v>311</v>
      </c>
      <c r="L30" s="166"/>
      <c r="M30" s="169"/>
      <c r="N30" s="166">
        <f t="shared" si="2"/>
        <v>900</v>
      </c>
      <c r="O30" s="157"/>
    </row>
    <row r="31" spans="2:15" ht="17.100000000000001" customHeight="1">
      <c r="B31" s="169"/>
      <c r="C31" s="164" t="s">
        <v>127</v>
      </c>
      <c r="D31" s="164" t="s">
        <v>202</v>
      </c>
      <c r="E31" s="25" t="s">
        <v>86</v>
      </c>
      <c r="F31" s="166"/>
      <c r="G31" s="167"/>
      <c r="H31" s="166">
        <v>1450</v>
      </c>
      <c r="I31" s="168" t="s">
        <v>176</v>
      </c>
      <c r="J31" s="193">
        <v>900</v>
      </c>
      <c r="K31" s="194" t="s">
        <v>311</v>
      </c>
      <c r="L31" s="166"/>
      <c r="M31" s="169"/>
      <c r="N31" s="166">
        <f t="shared" si="2"/>
        <v>900</v>
      </c>
      <c r="O31" s="157"/>
    </row>
    <row r="32" spans="2:15" ht="17.100000000000001" customHeight="1">
      <c r="B32" s="169"/>
      <c r="C32" s="164" t="s">
        <v>127</v>
      </c>
      <c r="D32" s="164" t="s">
        <v>202</v>
      </c>
      <c r="E32" s="25" t="s">
        <v>86</v>
      </c>
      <c r="F32" s="166"/>
      <c r="G32" s="167"/>
      <c r="H32" s="166">
        <v>1450</v>
      </c>
      <c r="I32" s="168" t="s">
        <v>176</v>
      </c>
      <c r="J32" s="193">
        <v>900</v>
      </c>
      <c r="K32" s="194" t="s">
        <v>311</v>
      </c>
      <c r="L32" s="166"/>
      <c r="M32" s="169"/>
      <c r="N32" s="166">
        <f t="shared" si="2"/>
        <v>900</v>
      </c>
      <c r="O32" s="157"/>
    </row>
    <row r="33" spans="2:15" ht="17.100000000000001" customHeight="1">
      <c r="B33" s="169"/>
      <c r="C33" s="157" t="s">
        <v>127</v>
      </c>
      <c r="D33" s="157" t="s">
        <v>203</v>
      </c>
      <c r="E33" s="25" t="s">
        <v>86</v>
      </c>
      <c r="F33" s="160"/>
      <c r="G33" s="161"/>
      <c r="H33" s="166">
        <v>1450</v>
      </c>
      <c r="I33" s="168" t="s">
        <v>176</v>
      </c>
      <c r="J33" s="193">
        <v>900</v>
      </c>
      <c r="K33" s="194" t="s">
        <v>311</v>
      </c>
      <c r="L33" s="166"/>
      <c r="M33" s="169"/>
      <c r="N33" s="166">
        <f t="shared" si="2"/>
        <v>900</v>
      </c>
      <c r="O33" s="157"/>
    </row>
    <row r="34" spans="2:15" ht="17.100000000000001" customHeight="1">
      <c r="B34" s="169"/>
      <c r="C34" s="157" t="s">
        <v>127</v>
      </c>
      <c r="D34" s="157" t="s">
        <v>203</v>
      </c>
      <c r="E34" s="25" t="s">
        <v>86</v>
      </c>
      <c r="F34" s="160"/>
      <c r="G34" s="161"/>
      <c r="H34" s="166">
        <v>1450</v>
      </c>
      <c r="I34" s="168" t="s">
        <v>176</v>
      </c>
      <c r="J34" s="193">
        <v>900</v>
      </c>
      <c r="K34" s="194" t="s">
        <v>311</v>
      </c>
      <c r="L34" s="166"/>
      <c r="M34" s="169"/>
      <c r="N34" s="166">
        <f t="shared" si="2"/>
        <v>900</v>
      </c>
      <c r="O34" s="157"/>
    </row>
    <row r="35" spans="2:15" ht="17.100000000000001" customHeight="1">
      <c r="B35" s="169"/>
      <c r="C35" s="157" t="s">
        <v>184</v>
      </c>
      <c r="D35" s="157" t="s">
        <v>204</v>
      </c>
      <c r="E35" s="25" t="s">
        <v>86</v>
      </c>
      <c r="F35" s="160">
        <v>17000</v>
      </c>
      <c r="G35" s="161"/>
      <c r="H35" s="160"/>
      <c r="I35" s="162"/>
      <c r="J35" s="160"/>
      <c r="K35" s="162"/>
      <c r="L35" s="160"/>
      <c r="M35" s="163"/>
      <c r="N35" s="166">
        <f t="shared" si="2"/>
        <v>17000</v>
      </c>
      <c r="O35" s="157"/>
    </row>
    <row r="36" spans="2:15" ht="17.100000000000001" customHeight="1">
      <c r="B36" s="169"/>
      <c r="C36" s="157" t="s">
        <v>184</v>
      </c>
      <c r="D36" s="157" t="s">
        <v>205</v>
      </c>
      <c r="E36" s="25" t="s">
        <v>86</v>
      </c>
      <c r="F36" s="160">
        <v>17000</v>
      </c>
      <c r="G36" s="161"/>
      <c r="H36" s="160"/>
      <c r="I36" s="162"/>
      <c r="J36" s="160"/>
      <c r="K36" s="162"/>
      <c r="L36" s="160"/>
      <c r="M36" s="163"/>
      <c r="N36" s="166">
        <f t="shared" si="2"/>
        <v>17000</v>
      </c>
      <c r="O36" s="157"/>
    </row>
    <row r="37" spans="2:15" ht="17.100000000000001" customHeight="1">
      <c r="B37" s="169"/>
      <c r="C37" s="157" t="s">
        <v>131</v>
      </c>
      <c r="D37" s="157" t="s">
        <v>185</v>
      </c>
      <c r="E37" s="25" t="s">
        <v>89</v>
      </c>
      <c r="F37" s="160"/>
      <c r="G37" s="161"/>
      <c r="H37" s="160">
        <v>700000</v>
      </c>
      <c r="I37" s="162" t="s">
        <v>261</v>
      </c>
      <c r="J37" s="160">
        <v>915000</v>
      </c>
      <c r="K37" s="162" t="s">
        <v>312</v>
      </c>
      <c r="L37" s="160"/>
      <c r="M37" s="163"/>
      <c r="N37" s="166">
        <f t="shared" si="2"/>
        <v>700000</v>
      </c>
      <c r="O37" s="157"/>
    </row>
    <row r="38" spans="2:15" ht="17.100000000000001" customHeight="1">
      <c r="B38" s="169"/>
      <c r="C38" s="157" t="s">
        <v>206</v>
      </c>
      <c r="D38" s="157" t="s">
        <v>187</v>
      </c>
      <c r="E38" s="25" t="s">
        <v>130</v>
      </c>
      <c r="F38" s="160"/>
      <c r="G38" s="161"/>
      <c r="H38" s="160">
        <v>50000</v>
      </c>
      <c r="I38" s="162" t="s">
        <v>261</v>
      </c>
      <c r="J38" s="160">
        <v>80000</v>
      </c>
      <c r="K38" s="162" t="s">
        <v>312</v>
      </c>
      <c r="L38" s="160"/>
      <c r="M38" s="163"/>
      <c r="N38" s="166">
        <f t="shared" si="2"/>
        <v>50000</v>
      </c>
      <c r="O38" s="157"/>
    </row>
    <row r="39" spans="2:15" ht="17.100000000000001" customHeight="1">
      <c r="B39" s="158"/>
      <c r="C39" s="157" t="s">
        <v>135</v>
      </c>
      <c r="D39" s="157" t="s">
        <v>136</v>
      </c>
      <c r="E39" s="25" t="s">
        <v>137</v>
      </c>
      <c r="F39" s="160">
        <v>48900</v>
      </c>
      <c r="G39" s="161"/>
      <c r="H39" s="160"/>
      <c r="I39" s="162"/>
      <c r="J39" s="160"/>
      <c r="K39" s="162"/>
      <c r="L39" s="160"/>
      <c r="M39" s="163"/>
      <c r="N39" s="166">
        <f t="shared" si="2"/>
        <v>48900</v>
      </c>
      <c r="O39" s="157"/>
    </row>
    <row r="40" spans="2:15" ht="17.100000000000001" customHeight="1">
      <c r="B40" s="158"/>
      <c r="C40" s="157"/>
      <c r="D40" s="157"/>
      <c r="E40" s="159"/>
      <c r="F40" s="160"/>
      <c r="G40" s="161"/>
      <c r="H40" s="160"/>
      <c r="I40" s="162"/>
      <c r="J40" s="160"/>
      <c r="K40" s="162"/>
      <c r="L40" s="160"/>
      <c r="M40" s="163"/>
      <c r="N40" s="160"/>
      <c r="O40" s="157"/>
    </row>
  </sheetData>
  <mergeCells count="6">
    <mergeCell ref="B1:O1"/>
    <mergeCell ref="B2:O2"/>
    <mergeCell ref="B3:C4"/>
    <mergeCell ref="D3:D4"/>
    <mergeCell ref="E3:E4"/>
    <mergeCell ref="F3:N3"/>
  </mergeCells>
  <phoneticPr fontId="88" type="noConversion"/>
  <pageMargins left="0.7" right="0.7" top="0.75" bottom="0.75" header="0.3" footer="0.3"/>
  <pageSetup paperSize="9" scale="88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5</vt:i4>
      </vt:variant>
    </vt:vector>
  </HeadingPairs>
  <TitlesOfParts>
    <vt:vector size="13" baseType="lpstr">
      <vt:lpstr>갑지</vt:lpstr>
      <vt:lpstr>개요</vt:lpstr>
      <vt:lpstr>기계총괄</vt:lpstr>
      <vt:lpstr>공사명세서</vt:lpstr>
      <vt:lpstr>재료산출서</vt:lpstr>
      <vt:lpstr>일위대가</vt:lpstr>
      <vt:lpstr>2026년 상반기 노임단가</vt:lpstr>
      <vt:lpstr>단가대비표</vt:lpstr>
      <vt:lpstr>개요!Print_Area</vt:lpstr>
      <vt:lpstr>공사명세서!Print_Area</vt:lpstr>
      <vt:lpstr>기계총괄!Print_Area</vt:lpstr>
      <vt:lpstr>단가대비표!Print_Area</vt:lpstr>
      <vt:lpstr>재료산출서!Print_Area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2026-07-21T04:25:42Z</cp:lastPrinted>
  <dcterms:created xsi:type="dcterms:W3CDTF">1999-04-24T06:52:21Z</dcterms:created>
  <dcterms:modified xsi:type="dcterms:W3CDTF">2026-07-22T00:22:26Z</dcterms:modified>
</cp:coreProperties>
</file>