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F37A6615-24D1-4849-A821-502051821BBD}"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견적경쟁!$A$1:$I$113</definedName>
  </definedNames>
  <calcPr calcId="191029" iterate="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6" i="2" l="1"/>
  <c r="F26" i="2" s="1"/>
  <c r="D26" i="2"/>
  <c r="B26" i="2"/>
  <c r="B30" i="2"/>
  <c r="B34" i="2"/>
  <c r="B38" i="2"/>
  <c r="B42" i="2"/>
  <c r="C42" i="2"/>
  <c r="C38" i="2"/>
  <c r="C34" i="2"/>
  <c r="D47" i="1"/>
  <c r="D46" i="1" s="1"/>
  <c r="D45" i="1" s="1"/>
  <c r="C26" i="2" l="1"/>
  <c r="E22" i="2" l="1"/>
  <c r="F22" i="2" s="1"/>
  <c r="D22" i="2"/>
  <c r="E18" i="2"/>
  <c r="F18" i="2" s="1"/>
  <c r="D18" i="2"/>
  <c r="E14" i="2"/>
  <c r="F14" i="2" s="1"/>
  <c r="F10" i="2"/>
  <c r="C10" i="2" s="1"/>
  <c r="E2" i="2"/>
  <c r="F2" i="2" s="1"/>
  <c r="D2" i="2"/>
  <c r="B6" i="2"/>
  <c r="B10" i="2"/>
  <c r="B14" i="2"/>
  <c r="B18" i="2"/>
  <c r="B22" i="2"/>
  <c r="C30" i="2"/>
  <c r="D14" i="2"/>
  <c r="D63" i="1"/>
  <c r="D62" i="1" s="1"/>
  <c r="D61" i="1" s="1"/>
  <c r="D59" i="1"/>
  <c r="D58" i="1" s="1"/>
  <c r="D57" i="1" s="1"/>
  <c r="D55" i="1"/>
  <c r="D54" i="1" s="1"/>
  <c r="D53" i="1" s="1"/>
  <c r="D51" i="1"/>
  <c r="D50" i="1" s="1"/>
  <c r="D49" i="1" s="1"/>
  <c r="D43" i="1"/>
  <c r="D42" i="1" s="1"/>
  <c r="D41" i="1" s="1"/>
  <c r="D39" i="1"/>
  <c r="D38" i="1" s="1"/>
  <c r="D37" i="1" s="1"/>
  <c r="D35" i="1"/>
  <c r="D34" i="1" s="1"/>
  <c r="D33" i="1" s="1"/>
  <c r="D31" i="1"/>
  <c r="D30" i="1" s="1"/>
  <c r="D29" i="1" s="1"/>
  <c r="E6" i="2"/>
  <c r="F6" i="2" s="1"/>
  <c r="D6" i="2"/>
  <c r="C14" i="2" l="1"/>
  <c r="C18" i="2"/>
  <c r="C22" i="2"/>
  <c r="O2" i="2"/>
  <c r="N2" i="2"/>
  <c r="P7" i="2"/>
  <c r="O7" i="2"/>
  <c r="N7" i="2"/>
  <c r="D27" i="1"/>
  <c r="D26" i="1" s="1"/>
  <c r="D25" i="1" s="1"/>
  <c r="C6" i="2" l="1"/>
  <c r="P2" i="2"/>
  <c r="B2" i="2"/>
  <c r="M21" i="1" l="1"/>
  <c r="L1" i="1"/>
  <c r="D23" i="1" l="1"/>
  <c r="D22" i="1" s="1"/>
  <c r="D21" i="1" s="1"/>
  <c r="C2" i="2" l="1"/>
  <c r="D69" i="1" l="1"/>
  <c r="D70" i="1" s="1"/>
</calcChain>
</file>

<file path=xl/sharedStrings.xml><?xml version="1.0" encoding="utf-8"?>
<sst xmlns="http://schemas.openxmlformats.org/spreadsheetml/2006/main" count="197" uniqueCount="128">
  <si>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</si>
  <si>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</si>
  <si>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</si>
  <si>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</si>
  <si>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</si>
  <si>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</si>
  <si>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</si>
  <si>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</si>
  <si>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</si>
  <si>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</si>
  <si>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</si>
  <si>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</si>
  <si>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</si>
  <si>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</si>
  <si>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</si>
  <si>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</si>
  <si>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</si>
  <si>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</si>
  <si>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</si>
  <si>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</si>
  <si>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</si>
  <si>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</si>
  <si>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</si>
  <si>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</si>
  <si>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</si>
  <si>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</si>
  <si>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</si>
  <si>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</si>
  <si>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</si>
  <si>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</si>
  <si>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</si>
  <si>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</si>
  <si>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</si>
  <si>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</si>
  <si>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</si>
  <si>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</si>
  <si>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</si>
  <si>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</si>
  <si>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</si>
  <si>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</si>
  <si>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</si>
  <si>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</si>
  <si>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</si>
  <si>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</si>
  <si>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</si>
  <si>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</si>
  <si>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</si>
  <si>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</si>
  <si>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</si>
  <si>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</si>
  <si>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</si>
  <si>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</si>
  <si>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</si>
  <si>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</si>
  <si>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</si>
  <si>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</si>
  <si>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</si>
  <si>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</si>
  <si>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</si>
  <si>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</si>
  <si>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</si>
  <si>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</si>
  <si>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</si>
  <si>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</si>
  <si>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</si>
  <si>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</si>
  <si>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</si>
  <si>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</si>
  <si>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</si>
  <si>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</si>
  <si>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</si>
  <si>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</si>
  <si>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</si>
  <si>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</si>
  <si>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</si>
  <si>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</si>
  <si>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</si>
  <si>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</si>
  <si>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</si>
  <si>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</si>
  <si>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</si>
  <si>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</si>
  <si>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</si>
  <si>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</si>
  <si>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</si>
  <si>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</si>
  <si>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</si>
  <si>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</si>
  <si>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</si>
  <si>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</si>
  <si>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</si>
  <si>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</si>
  <si>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(법령·계약예규 등) 국가법령정보센터(http://www.law.go.kr)에서 검색</t>
    <phoneticPr fontId="8" type="noConversion"/>
  </si>
  <si>
    <t>지역개발</t>
    <phoneticPr fontId="8" type="noConversion"/>
  </si>
  <si>
    <t>이종욱</t>
    <phoneticPr fontId="8" type="noConversion"/>
  </si>
  <si>
    <r>
      <t xml:space="preserve">도장·습식·방수·석공사업
</t>
    </r>
    <r>
      <rPr>
        <b/>
        <sz val="14"/>
        <color rgb="FFFF0000"/>
        <rFont val="맑은 고딕"/>
        <family val="3"/>
        <charset val="129"/>
        <scheme val="minor"/>
      </rPr>
      <t>(주력:석공사)</t>
    </r>
    <phoneticPr fontId="8" type="noConversion"/>
  </si>
  <si>
    <t>관내도로표지판정비공사(총액단가)</t>
    <phoneticPr fontId="8" type="noConversion"/>
  </si>
  <si>
    <t>도로관리</t>
    <phoneticPr fontId="8" type="noConversion"/>
  </si>
  <si>
    <t>김승진</t>
    <phoneticPr fontId="8" type="noConversion"/>
  </si>
  <si>
    <r>
      <t xml:space="preserve">금속창호·지붕건축물조립공사업
</t>
    </r>
    <r>
      <rPr>
        <b/>
        <sz val="14"/>
        <color rgb="FFFF0000"/>
        <rFont val="맑은 고딕"/>
        <family val="3"/>
        <charset val="129"/>
        <scheme val="minor"/>
      </rPr>
      <t>(주력:금속구조물·창호·온실공사)</t>
    </r>
    <phoneticPr fontId="8" type="noConversion"/>
  </si>
  <si>
    <t>산내면사교마을석축공사</t>
    <phoneticPr fontId="8" type="noConversion"/>
  </si>
  <si>
    <t>곽수종</t>
    <phoneticPr fontId="8" type="noConversion"/>
  </si>
  <si>
    <t>이평면용전마을진입로확포장공사</t>
    <phoneticPr fontId="8" type="noConversion"/>
  </si>
  <si>
    <t>망제지구배수펌프장(1,2)보수보강공사외1건</t>
    <phoneticPr fontId="8" type="noConversion"/>
  </si>
  <si>
    <r>
      <t xml:space="preserve">도장·습식·방수·석공사업
</t>
    </r>
    <r>
      <rPr>
        <b/>
        <sz val="14"/>
        <color rgb="FFFF0000"/>
        <rFont val="맑은 고딕"/>
        <family val="3"/>
        <charset val="129"/>
        <scheme val="minor"/>
      </rPr>
      <t>(주력:습식·방수공사)</t>
    </r>
    <phoneticPr fontId="8" type="noConversion"/>
  </si>
  <si>
    <t>북면마정리농로개설공사</t>
    <phoneticPr fontId="8" type="noConversion"/>
  </si>
  <si>
    <t>기반조성</t>
    <phoneticPr fontId="8" type="noConversion"/>
  </si>
  <si>
    <t>정재현</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</si>
  <si>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</si>
  <si>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정우면산북리배수로설치공사</t>
    <phoneticPr fontId="8" type="noConversion"/>
  </si>
  <si>
    <t>건설행정</t>
    <phoneticPr fontId="8" type="noConversion"/>
  </si>
  <si>
    <t>박지훈</t>
    <phoneticPr fontId="8" type="noConversion"/>
  </si>
  <si>
    <t>개별법공사</t>
    <phoneticPr fontId="8" type="noConversion"/>
  </si>
  <si>
    <t>조림지풀베기(입암지구2차)</t>
    <phoneticPr fontId="8" type="noConversion"/>
  </si>
  <si>
    <t>산림녹지과</t>
    <phoneticPr fontId="8" type="noConversion"/>
  </si>
  <si>
    <t>산림경영</t>
    <phoneticPr fontId="8" type="noConversion"/>
  </si>
  <si>
    <t>서정우</t>
    <phoneticPr fontId="8" type="noConversion"/>
  </si>
  <si>
    <t>산림사업법인(숲가꾸기 및 병해충방제) 및 산림조합(지역조합)</t>
    <phoneticPr fontId="8" type="noConversion"/>
  </si>
  <si>
    <t>조림지풀베기(북면지구2차)</t>
    <phoneticPr fontId="8" type="noConversion"/>
  </si>
  <si>
    <t>조림지풀베기(옹동지구2차)</t>
    <phoneticPr fontId="8" type="noConversion"/>
  </si>
  <si>
    <t>조림지풀베기(산내산외지구2차)</t>
    <phoneticPr fontId="8" type="noConversion"/>
  </si>
  <si>
    <t>재해위험수목제거사업</t>
    <phoneticPr fontId="8" type="noConversion"/>
  </si>
  <si>
    <t>산림보호</t>
    <phoneticPr fontId="8" type="noConversion"/>
  </si>
  <si>
    <t>김하선</t>
    <phoneticPr fontId="8" type="noConversion"/>
  </si>
  <si>
    <r>
      <t xml:space="preserve">조경식재·시설물공사업
</t>
    </r>
    <r>
      <rPr>
        <b/>
        <sz val="14"/>
        <color rgb="FFFF0000"/>
        <rFont val="맑은 고딕"/>
        <family val="3"/>
        <charset val="129"/>
        <scheme val="minor"/>
      </rPr>
      <t>(주력:조경식재공사)</t>
    </r>
    <phoneticPr fontId="8" type="noConversion"/>
  </si>
  <si>
    <t>미래산업과</t>
    <phoneticPr fontId="8" type="noConversion"/>
  </si>
  <si>
    <t>산업단지</t>
    <phoneticPr fontId="8" type="noConversion"/>
  </si>
  <si>
    <t>이경엽</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</si>
</sst>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8">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2" fillId="0" borderId="0" xfId="0" applyFont="1" applyAlignment="1">
      <alignment horizontal="left" vertical="top"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18" fillId="0" borderId="0" xfId="0" applyFont="1" applyAlignment="1">
      <alignment horizontal="center" vertical="top"/>
    </xf>
    <xf numFmtId="31" fontId="9" fillId="0" borderId="0" xfId="0" applyNumberFormat="1" applyFont="1" applyAlignment="1">
      <alignment horizontal="center" vertical="center"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41" fontId="3" fillId="0" borderId="13" xfId="0" applyNumberFormat="1" applyFont="1" applyBorder="1" applyAlignment="1">
      <alignment horizontal="center" vertical="center" wrapText="1"/>
    </xf>
    <xf numFmtId="41" fontId="3" fillId="0" borderId="14" xfId="0" applyNumberFormat="1" applyFont="1" applyBorder="1" applyAlignment="1">
      <alignment horizontal="center" vertical="center" wrapText="1"/>
    </xf>
    <xf numFmtId="41" fontId="3" fillId="0" borderId="15" xfId="0"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5" borderId="1" xfId="0" applyFont="1" applyFill="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244929</xdr:colOff>
          <xdr:row>81</xdr:row>
          <xdr:rowOff>408216</xdr:rowOff>
        </xdr:from>
        <xdr:to>
          <xdr:col>8</xdr:col>
          <xdr:colOff>2035629</xdr:colOff>
          <xdr:row>83</xdr:row>
          <xdr:rowOff>4578805</xdr:rowOff>
        </xdr:to>
        <xdr:pic>
          <xdr:nvPicPr>
            <xdr:cNvPr id="3" name="그림 2">
              <a:extLst>
                <a:ext uri="{FF2B5EF4-FFF2-40B4-BE49-F238E27FC236}">
                  <a16:creationId xmlns:a16="http://schemas.microsoft.com/office/drawing/2014/main" id="{63605CED-10EF-4E5E-92DC-8803AEE24F78}"/>
                </a:ext>
              </a:extLst>
            </xdr:cNvPr>
            <xdr:cNvPicPr>
              <a:picLocks noChangeAspect="1" noChangeArrowheads="1"/>
              <a:extLst>
                <a:ext uri="{84589F7E-364E-4C9E-8A38-B11213B215E9}">
                  <a14:cameraTool cellRange="Sheet1!$B$1:$J$45" spid="_x0000_s2875"/>
                </a:ext>
              </a:extLst>
            </xdr:cNvPicPr>
          </xdr:nvPicPr>
          <xdr:blipFill>
            <a:blip xmlns:r="http://schemas.openxmlformats.org/officeDocument/2006/relationships" r:embed="rId1"/>
            <a:srcRect/>
            <a:stretch>
              <a:fillRect/>
            </a:stretch>
          </xdr:blipFill>
          <xdr:spPr bwMode="auto">
            <a:xfrm>
              <a:off x="244929" y="27472823"/>
              <a:ext cx="11410950" cy="980394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13"/>
  <sheetViews>
    <sheetView showGridLines="0" tabSelected="1" showOutlineSymbols="0" view="pageBreakPreview" zoomScale="85" zoomScaleNormal="70" zoomScaleSheetLayoutView="85" zoomScalePageLayoutView="25" workbookViewId="0">
      <selection activeCell="E37" sqref="E37:F40"/>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6" t="s">
        <v>79</v>
      </c>
      <c r="B1" s="46"/>
      <c r="C1" s="13">
        <v>1504</v>
      </c>
      <c r="D1" s="12"/>
      <c r="L1" s="27" t="str">
        <f>$A$1&amp;$C$1&amp;"호"</f>
        <v>정읍시 공고 제2026-1504호</v>
      </c>
    </row>
    <row r="2" spans="1:12" ht="21.75" hidden="1" customHeight="1" x14ac:dyDescent="0.3">
      <c r="A2" s="1" t="s">
        <v>0</v>
      </c>
    </row>
    <row r="3" spans="1:12" ht="35.25" customHeight="1" x14ac:dyDescent="0.3">
      <c r="A3" s="47" t="s">
        <v>20</v>
      </c>
      <c r="B3" s="47"/>
      <c r="C3" s="47"/>
      <c r="D3" s="47"/>
      <c r="E3" s="47"/>
      <c r="F3" s="47"/>
      <c r="G3" s="47"/>
      <c r="H3" s="47"/>
      <c r="I3" s="47"/>
    </row>
    <row r="4" spans="1:12" ht="24.75" customHeight="1" x14ac:dyDescent="0.3">
      <c r="A4" s="16"/>
      <c r="B4" s="16"/>
      <c r="C4" s="16"/>
      <c r="D4" s="16"/>
      <c r="E4" s="16"/>
      <c r="F4" s="16"/>
      <c r="G4" s="16"/>
      <c r="H4" s="16"/>
      <c r="I4" s="16"/>
    </row>
    <row r="5" spans="1:12" ht="23.25" customHeight="1" x14ac:dyDescent="0.3">
      <c r="A5" s="50" t="s">
        <v>88</v>
      </c>
      <c r="B5" s="51"/>
      <c r="C5" s="51"/>
      <c r="D5" s="51"/>
      <c r="E5" s="51"/>
      <c r="F5" s="51"/>
      <c r="G5" s="51"/>
      <c r="H5" s="51"/>
      <c r="I5" s="52"/>
    </row>
    <row r="6" spans="1:12" ht="20.25" customHeight="1" x14ac:dyDescent="0.3">
      <c r="A6" s="53" t="s">
        <v>36</v>
      </c>
      <c r="B6" s="54"/>
      <c r="C6" s="54"/>
      <c r="D6" s="54"/>
      <c r="E6" s="54"/>
      <c r="F6" s="54"/>
      <c r="G6" s="54"/>
      <c r="H6" s="54"/>
      <c r="I6" s="55"/>
    </row>
    <row r="7" spans="1:12" ht="24" customHeight="1" x14ac:dyDescent="0.3">
      <c r="A7" s="56" t="s">
        <v>72</v>
      </c>
      <c r="B7" s="57"/>
      <c r="C7" s="57"/>
      <c r="D7" s="57"/>
      <c r="E7" s="57"/>
      <c r="F7" s="57"/>
      <c r="G7" s="57"/>
      <c r="H7" s="57"/>
      <c r="I7" s="58"/>
    </row>
    <row r="8" spans="1:12" ht="24" customHeight="1" x14ac:dyDescent="0.3">
      <c r="A8" s="56" t="s">
        <v>40</v>
      </c>
      <c r="B8" s="57"/>
      <c r="C8" s="57"/>
      <c r="D8" s="57"/>
      <c r="E8" s="57"/>
      <c r="F8" s="57"/>
      <c r="G8" s="57"/>
      <c r="H8" s="57"/>
      <c r="I8" s="58"/>
    </row>
    <row r="9" spans="1:12" ht="24" customHeight="1" x14ac:dyDescent="0.3">
      <c r="A9" s="56" t="s">
        <v>41</v>
      </c>
      <c r="B9" s="57"/>
      <c r="C9" s="57"/>
      <c r="D9" s="57"/>
      <c r="E9" s="57"/>
      <c r="F9" s="57"/>
      <c r="G9" s="57"/>
      <c r="H9" s="57"/>
      <c r="I9" s="58"/>
    </row>
    <row r="10" spans="1:12" ht="24" customHeight="1" x14ac:dyDescent="0.3">
      <c r="A10" s="56" t="s">
        <v>42</v>
      </c>
      <c r="B10" s="57"/>
      <c r="C10" s="57"/>
      <c r="D10" s="57"/>
      <c r="E10" s="57"/>
      <c r="F10" s="57"/>
      <c r="G10" s="57"/>
      <c r="H10" s="57"/>
      <c r="I10" s="58"/>
    </row>
    <row r="11" spans="1:12" ht="24" customHeight="1" x14ac:dyDescent="0.3">
      <c r="A11" s="56" t="s">
        <v>43</v>
      </c>
      <c r="B11" s="57"/>
      <c r="C11" s="57"/>
      <c r="D11" s="57"/>
      <c r="E11" s="57"/>
      <c r="F11" s="57"/>
      <c r="G11" s="57"/>
      <c r="H11" s="57"/>
      <c r="I11" s="58"/>
    </row>
    <row r="12" spans="1:12" ht="28.5" customHeight="1" x14ac:dyDescent="0.3">
      <c r="A12" s="62" t="s">
        <v>39</v>
      </c>
      <c r="B12" s="63"/>
      <c r="C12" s="63"/>
      <c r="D12" s="63"/>
      <c r="E12" s="63"/>
      <c r="F12" s="63"/>
      <c r="G12" s="63"/>
      <c r="H12" s="63"/>
      <c r="I12" s="64"/>
    </row>
    <row r="13" spans="1:12" ht="22.5" customHeight="1" x14ac:dyDescent="0.3">
      <c r="A13" s="65" t="s">
        <v>92</v>
      </c>
      <c r="B13" s="66"/>
      <c r="C13" s="66"/>
      <c r="D13" s="66"/>
      <c r="E13" s="66"/>
      <c r="F13" s="66"/>
      <c r="G13" s="66"/>
      <c r="H13" s="66"/>
      <c r="I13" s="67"/>
    </row>
    <row r="14" spans="1:12" ht="22.5" customHeight="1" x14ac:dyDescent="0.3">
      <c r="A14" s="65" t="s">
        <v>37</v>
      </c>
      <c r="B14" s="66"/>
      <c r="C14" s="66"/>
      <c r="D14" s="66"/>
      <c r="E14" s="66"/>
      <c r="F14" s="66"/>
      <c r="G14" s="66"/>
      <c r="H14" s="66"/>
      <c r="I14" s="67"/>
    </row>
    <row r="15" spans="1:12" ht="22.5" customHeight="1" x14ac:dyDescent="0.3">
      <c r="A15" s="65" t="s">
        <v>60</v>
      </c>
      <c r="B15" s="66"/>
      <c r="C15" s="66"/>
      <c r="D15" s="66"/>
      <c r="E15" s="66"/>
      <c r="F15" s="66"/>
      <c r="G15" s="66"/>
      <c r="H15" s="66"/>
      <c r="I15" s="67"/>
    </row>
    <row r="16" spans="1:12" ht="22.5" customHeight="1" x14ac:dyDescent="0.3">
      <c r="A16" s="62" t="s">
        <v>38</v>
      </c>
      <c r="B16" s="63"/>
      <c r="C16" s="63"/>
      <c r="D16" s="63"/>
      <c r="E16" s="63"/>
      <c r="F16" s="63"/>
      <c r="G16" s="63"/>
      <c r="H16" s="63"/>
      <c r="I16" s="64"/>
    </row>
    <row r="17" spans="1:13" ht="22.5" customHeight="1" x14ac:dyDescent="0.3">
      <c r="A17" s="59" t="s">
        <v>44</v>
      </c>
      <c r="B17" s="60"/>
      <c r="C17" s="60"/>
      <c r="D17" s="60"/>
      <c r="E17" s="60"/>
      <c r="F17" s="60"/>
      <c r="G17" s="60"/>
      <c r="H17" s="60"/>
      <c r="I17" s="61"/>
    </row>
    <row r="18" spans="1:13" ht="35.25" customHeight="1" x14ac:dyDescent="0.3">
      <c r="A18" s="2" t="s">
        <v>50</v>
      </c>
      <c r="B18" s="4"/>
      <c r="C18" s="4"/>
      <c r="D18" s="4"/>
      <c r="E18" s="4"/>
      <c r="F18" s="4"/>
      <c r="G18" s="4"/>
      <c r="H18" s="4"/>
      <c r="I18" s="4"/>
    </row>
    <row r="19" spans="1:13" ht="20.25" x14ac:dyDescent="0.3">
      <c r="A19" s="48" t="s">
        <v>24</v>
      </c>
      <c r="B19" s="48" t="s">
        <v>1</v>
      </c>
      <c r="C19" s="48" t="s">
        <v>2</v>
      </c>
      <c r="D19" s="48"/>
      <c r="E19" s="48" t="s">
        <v>17</v>
      </c>
      <c r="F19" s="48"/>
      <c r="G19" s="15" t="s">
        <v>18</v>
      </c>
      <c r="H19" s="49" t="s">
        <v>5</v>
      </c>
      <c r="I19" s="48" t="s">
        <v>52</v>
      </c>
    </row>
    <row r="20" spans="1:13" ht="20.25" x14ac:dyDescent="0.3">
      <c r="A20" s="48"/>
      <c r="B20" s="48"/>
      <c r="C20" s="48"/>
      <c r="D20" s="48"/>
      <c r="E20" s="48"/>
      <c r="F20" s="48"/>
      <c r="G20" s="15" t="s">
        <v>19</v>
      </c>
      <c r="H20" s="49"/>
      <c r="I20" s="48"/>
    </row>
    <row r="21" spans="1:13" ht="20.25" customHeight="1" x14ac:dyDescent="0.3">
      <c r="A21" s="31" t="s">
        <v>90</v>
      </c>
      <c r="B21" s="107" t="s">
        <v>96</v>
      </c>
      <c r="C21" s="8" t="s">
        <v>11</v>
      </c>
      <c r="D21" s="10">
        <f>SUM(D22:D24)</f>
        <v>96787000</v>
      </c>
      <c r="E21" s="69">
        <v>96787000</v>
      </c>
      <c r="F21" s="69"/>
      <c r="G21" s="70"/>
      <c r="H21" s="20" t="s">
        <v>91</v>
      </c>
      <c r="I21" s="42" t="s">
        <v>99</v>
      </c>
      <c r="M21" s="27" t="str">
        <f>$A$1&amp;$C$1&amp;"호"</f>
        <v>정읍시 공고 제2026-1504호</v>
      </c>
    </row>
    <row r="22" spans="1:13" ht="20.25" outlineLevel="1" x14ac:dyDescent="0.3">
      <c r="A22" s="32"/>
      <c r="B22" s="107"/>
      <c r="C22" s="8" t="s">
        <v>9</v>
      </c>
      <c r="D22" s="9">
        <f>D23*10</f>
        <v>87988181.818181813</v>
      </c>
      <c r="E22" s="69"/>
      <c r="F22" s="69"/>
      <c r="G22" s="71"/>
      <c r="H22" s="20" t="s">
        <v>97</v>
      </c>
      <c r="I22" s="43"/>
    </row>
    <row r="23" spans="1:13" ht="20.25" outlineLevel="1" x14ac:dyDescent="0.3">
      <c r="A23" s="32"/>
      <c r="B23" s="107"/>
      <c r="C23" s="8" t="s">
        <v>12</v>
      </c>
      <c r="D23" s="9">
        <f>E21/11</f>
        <v>8798818.1818181816</v>
      </c>
      <c r="E23" s="69"/>
      <c r="F23" s="69"/>
      <c r="G23" s="45">
        <v>150</v>
      </c>
      <c r="H23" s="20" t="s">
        <v>98</v>
      </c>
      <c r="I23" s="43"/>
    </row>
    <row r="24" spans="1:13" ht="20.25" outlineLevel="1" x14ac:dyDescent="0.3">
      <c r="A24" s="32"/>
      <c r="B24" s="107"/>
      <c r="C24" s="8" t="s">
        <v>10</v>
      </c>
      <c r="D24" s="9">
        <v>0</v>
      </c>
      <c r="E24" s="69"/>
      <c r="F24" s="69"/>
      <c r="G24" s="45"/>
      <c r="H24" s="14">
        <v>5862</v>
      </c>
      <c r="I24" s="44"/>
    </row>
    <row r="25" spans="1:13" ht="20.25" customHeight="1" x14ac:dyDescent="0.3">
      <c r="A25" s="31" t="s">
        <v>90</v>
      </c>
      <c r="B25" s="107" t="s">
        <v>100</v>
      </c>
      <c r="C25" s="8" t="s">
        <v>11</v>
      </c>
      <c r="D25" s="10">
        <f>SUM(D26:D28)</f>
        <v>33010000</v>
      </c>
      <c r="E25" s="34">
        <v>29810000</v>
      </c>
      <c r="F25" s="35"/>
      <c r="G25" s="40"/>
      <c r="H25" s="28" t="s">
        <v>91</v>
      </c>
      <c r="I25" s="42" t="s">
        <v>95</v>
      </c>
      <c r="M25" s="27"/>
    </row>
    <row r="26" spans="1:13" ht="20.25" outlineLevel="1" x14ac:dyDescent="0.3">
      <c r="A26" s="32"/>
      <c r="B26" s="107"/>
      <c r="C26" s="8" t="s">
        <v>9</v>
      </c>
      <c r="D26" s="9">
        <f>D27*10</f>
        <v>27100000</v>
      </c>
      <c r="E26" s="36"/>
      <c r="F26" s="37"/>
      <c r="G26" s="41"/>
      <c r="H26" s="28" t="s">
        <v>93</v>
      </c>
      <c r="I26" s="43"/>
    </row>
    <row r="27" spans="1:13" ht="20.25" outlineLevel="1" x14ac:dyDescent="0.3">
      <c r="A27" s="32"/>
      <c r="B27" s="107"/>
      <c r="C27" s="8" t="s">
        <v>12</v>
      </c>
      <c r="D27" s="9">
        <f>E25/11</f>
        <v>2710000</v>
      </c>
      <c r="E27" s="36"/>
      <c r="F27" s="37"/>
      <c r="G27" s="45">
        <v>45</v>
      </c>
      <c r="H27" s="28" t="s">
        <v>101</v>
      </c>
      <c r="I27" s="43"/>
    </row>
    <row r="28" spans="1:13" ht="20.25" outlineLevel="1" x14ac:dyDescent="0.3">
      <c r="A28" s="32"/>
      <c r="B28" s="107"/>
      <c r="C28" s="8" t="s">
        <v>10</v>
      </c>
      <c r="D28" s="9">
        <v>3200000</v>
      </c>
      <c r="E28" s="38"/>
      <c r="F28" s="39"/>
      <c r="G28" s="45"/>
      <c r="H28" s="14">
        <v>5873</v>
      </c>
      <c r="I28" s="44"/>
    </row>
    <row r="29" spans="1:13" ht="20.25" customHeight="1" x14ac:dyDescent="0.3">
      <c r="A29" s="31" t="s">
        <v>90</v>
      </c>
      <c r="B29" s="107" t="s">
        <v>102</v>
      </c>
      <c r="C29" s="8" t="s">
        <v>11</v>
      </c>
      <c r="D29" s="10">
        <f>SUM(D30:D32)</f>
        <v>48432000</v>
      </c>
      <c r="E29" s="34">
        <v>42702000</v>
      </c>
      <c r="F29" s="35"/>
      <c r="G29" s="40"/>
      <c r="H29" s="29" t="s">
        <v>91</v>
      </c>
      <c r="I29" s="42" t="s">
        <v>95</v>
      </c>
      <c r="M29" s="27"/>
    </row>
    <row r="30" spans="1:13" ht="20.25" outlineLevel="1" x14ac:dyDescent="0.3">
      <c r="A30" s="32"/>
      <c r="B30" s="107"/>
      <c r="C30" s="8" t="s">
        <v>9</v>
      </c>
      <c r="D30" s="9">
        <f>D31*10</f>
        <v>38820000</v>
      </c>
      <c r="E30" s="36"/>
      <c r="F30" s="37"/>
      <c r="G30" s="41"/>
      <c r="H30" s="29" t="s">
        <v>93</v>
      </c>
      <c r="I30" s="43"/>
    </row>
    <row r="31" spans="1:13" ht="20.25" outlineLevel="1" x14ac:dyDescent="0.3">
      <c r="A31" s="32"/>
      <c r="B31" s="107"/>
      <c r="C31" s="8" t="s">
        <v>12</v>
      </c>
      <c r="D31" s="9">
        <f>E29/11</f>
        <v>3882000</v>
      </c>
      <c r="E31" s="36"/>
      <c r="F31" s="37"/>
      <c r="G31" s="45">
        <v>29</v>
      </c>
      <c r="H31" s="29" t="s">
        <v>94</v>
      </c>
      <c r="I31" s="43"/>
    </row>
    <row r="32" spans="1:13" ht="20.25" outlineLevel="1" x14ac:dyDescent="0.3">
      <c r="A32" s="32"/>
      <c r="B32" s="107"/>
      <c r="C32" s="8" t="s">
        <v>10</v>
      </c>
      <c r="D32" s="9">
        <v>5730000</v>
      </c>
      <c r="E32" s="38"/>
      <c r="F32" s="39"/>
      <c r="G32" s="45"/>
      <c r="H32" s="14">
        <v>5872</v>
      </c>
      <c r="I32" s="44"/>
    </row>
    <row r="33" spans="1:13" ht="20.25" customHeight="1" x14ac:dyDescent="0.3">
      <c r="A33" s="31" t="s">
        <v>90</v>
      </c>
      <c r="B33" s="33" t="s">
        <v>103</v>
      </c>
      <c r="C33" s="8" t="s">
        <v>11</v>
      </c>
      <c r="D33" s="10">
        <f>SUM(D34:D36)</f>
        <v>86240000</v>
      </c>
      <c r="E33" s="34">
        <v>86240000</v>
      </c>
      <c r="F33" s="35"/>
      <c r="G33" s="40"/>
      <c r="H33" s="29" t="s">
        <v>125</v>
      </c>
      <c r="I33" s="42" t="s">
        <v>104</v>
      </c>
      <c r="M33" s="27"/>
    </row>
    <row r="34" spans="1:13" ht="20.25" outlineLevel="1" x14ac:dyDescent="0.3">
      <c r="A34" s="32"/>
      <c r="B34" s="33"/>
      <c r="C34" s="8" t="s">
        <v>9</v>
      </c>
      <c r="D34" s="9">
        <f>D35*10</f>
        <v>78400000</v>
      </c>
      <c r="E34" s="36"/>
      <c r="F34" s="37"/>
      <c r="G34" s="41"/>
      <c r="H34" s="29" t="s">
        <v>126</v>
      </c>
      <c r="I34" s="43"/>
    </row>
    <row r="35" spans="1:13" ht="20.25" outlineLevel="1" x14ac:dyDescent="0.3">
      <c r="A35" s="32"/>
      <c r="B35" s="33"/>
      <c r="C35" s="8" t="s">
        <v>12</v>
      </c>
      <c r="D35" s="9">
        <f>E33/11</f>
        <v>7840000</v>
      </c>
      <c r="E35" s="36"/>
      <c r="F35" s="37"/>
      <c r="G35" s="45">
        <v>90</v>
      </c>
      <c r="H35" s="29" t="s">
        <v>127</v>
      </c>
      <c r="I35" s="43"/>
    </row>
    <row r="36" spans="1:13" ht="20.25" outlineLevel="1" x14ac:dyDescent="0.3">
      <c r="A36" s="32"/>
      <c r="B36" s="33"/>
      <c r="C36" s="8" t="s">
        <v>10</v>
      </c>
      <c r="D36" s="9">
        <v>0</v>
      </c>
      <c r="E36" s="38"/>
      <c r="F36" s="39"/>
      <c r="G36" s="45"/>
      <c r="H36" s="14">
        <v>5673</v>
      </c>
      <c r="I36" s="44"/>
    </row>
    <row r="37" spans="1:13" ht="20.25" customHeight="1" x14ac:dyDescent="0.3">
      <c r="A37" s="31" t="s">
        <v>90</v>
      </c>
      <c r="B37" s="33" t="s">
        <v>105</v>
      </c>
      <c r="C37" s="8" t="s">
        <v>11</v>
      </c>
      <c r="D37" s="10">
        <f>SUM(D38:D40)</f>
        <v>68000000</v>
      </c>
      <c r="E37" s="34">
        <v>41983000</v>
      </c>
      <c r="F37" s="35"/>
      <c r="G37" s="40"/>
      <c r="H37" s="29" t="s">
        <v>91</v>
      </c>
      <c r="I37" s="42" t="s">
        <v>108</v>
      </c>
      <c r="M37" s="27"/>
    </row>
    <row r="38" spans="1:13" ht="20.25" outlineLevel="1" x14ac:dyDescent="0.3">
      <c r="A38" s="32"/>
      <c r="B38" s="33"/>
      <c r="C38" s="8" t="s">
        <v>9</v>
      </c>
      <c r="D38" s="9">
        <f>D39*10</f>
        <v>38166363.63636364</v>
      </c>
      <c r="E38" s="36"/>
      <c r="F38" s="37"/>
      <c r="G38" s="41"/>
      <c r="H38" s="29" t="s">
        <v>106</v>
      </c>
      <c r="I38" s="43"/>
    </row>
    <row r="39" spans="1:13" ht="20.25" outlineLevel="1" x14ac:dyDescent="0.3">
      <c r="A39" s="32"/>
      <c r="B39" s="33"/>
      <c r="C39" s="8" t="s">
        <v>12</v>
      </c>
      <c r="D39" s="9">
        <f>E37/11</f>
        <v>3816636.3636363638</v>
      </c>
      <c r="E39" s="36"/>
      <c r="F39" s="37"/>
      <c r="G39" s="45">
        <v>60</v>
      </c>
      <c r="H39" s="29" t="s">
        <v>107</v>
      </c>
      <c r="I39" s="43"/>
    </row>
    <row r="40" spans="1:13" ht="20.25" outlineLevel="1" x14ac:dyDescent="0.3">
      <c r="A40" s="32"/>
      <c r="B40" s="33"/>
      <c r="C40" s="8" t="s">
        <v>10</v>
      </c>
      <c r="D40" s="9">
        <v>26017000</v>
      </c>
      <c r="E40" s="38"/>
      <c r="F40" s="39"/>
      <c r="G40" s="45"/>
      <c r="H40" s="14">
        <v>5842</v>
      </c>
      <c r="I40" s="44"/>
    </row>
    <row r="41" spans="1:13" ht="20.25" customHeight="1" x14ac:dyDescent="0.3">
      <c r="A41" s="31" t="s">
        <v>90</v>
      </c>
      <c r="B41" s="33" t="s">
        <v>109</v>
      </c>
      <c r="C41" s="8" t="s">
        <v>11</v>
      </c>
      <c r="D41" s="10">
        <f>SUM(D42:D44)</f>
        <v>43050000</v>
      </c>
      <c r="E41" s="34">
        <v>26653000</v>
      </c>
      <c r="F41" s="35"/>
      <c r="G41" s="40"/>
      <c r="H41" s="29" t="s">
        <v>91</v>
      </c>
      <c r="I41" s="42" t="s">
        <v>108</v>
      </c>
      <c r="M41" s="27"/>
    </row>
    <row r="42" spans="1:13" ht="20.25" outlineLevel="1" x14ac:dyDescent="0.3">
      <c r="A42" s="32"/>
      <c r="B42" s="33"/>
      <c r="C42" s="8" t="s">
        <v>9</v>
      </c>
      <c r="D42" s="9">
        <f>D43*10</f>
        <v>24230000</v>
      </c>
      <c r="E42" s="36"/>
      <c r="F42" s="37"/>
      <c r="G42" s="41"/>
      <c r="H42" s="29" t="s">
        <v>110</v>
      </c>
      <c r="I42" s="43"/>
    </row>
    <row r="43" spans="1:13" ht="20.25" outlineLevel="1" x14ac:dyDescent="0.3">
      <c r="A43" s="32"/>
      <c r="B43" s="33"/>
      <c r="C43" s="8" t="s">
        <v>12</v>
      </c>
      <c r="D43" s="9">
        <f>E41/11</f>
        <v>2423000</v>
      </c>
      <c r="E43" s="36"/>
      <c r="F43" s="37"/>
      <c r="G43" s="45">
        <v>60</v>
      </c>
      <c r="H43" s="29" t="s">
        <v>111</v>
      </c>
      <c r="I43" s="43"/>
    </row>
    <row r="44" spans="1:13" ht="19.5" customHeight="1" outlineLevel="1" x14ac:dyDescent="0.3">
      <c r="A44" s="32"/>
      <c r="B44" s="33"/>
      <c r="C44" s="8" t="s">
        <v>10</v>
      </c>
      <c r="D44" s="9">
        <v>16397000</v>
      </c>
      <c r="E44" s="38"/>
      <c r="F44" s="39"/>
      <c r="G44" s="45"/>
      <c r="H44" s="14">
        <v>5824</v>
      </c>
      <c r="I44" s="44"/>
    </row>
    <row r="45" spans="1:13" ht="20.25" customHeight="1" x14ac:dyDescent="0.3">
      <c r="A45" s="31" t="s">
        <v>90</v>
      </c>
      <c r="B45" s="33" t="s">
        <v>121</v>
      </c>
      <c r="C45" s="8" t="s">
        <v>11</v>
      </c>
      <c r="D45" s="10">
        <f>SUM(D46:D48)</f>
        <v>25169000.000000004</v>
      </c>
      <c r="E45" s="34">
        <v>25169000</v>
      </c>
      <c r="F45" s="35"/>
      <c r="G45" s="40"/>
      <c r="H45" s="29" t="s">
        <v>114</v>
      </c>
      <c r="I45" s="42" t="s">
        <v>124</v>
      </c>
      <c r="M45" s="27"/>
    </row>
    <row r="46" spans="1:13" ht="20.25" outlineLevel="1" x14ac:dyDescent="0.3">
      <c r="A46" s="32"/>
      <c r="B46" s="33"/>
      <c r="C46" s="8" t="s">
        <v>9</v>
      </c>
      <c r="D46" s="9">
        <f>D47*10</f>
        <v>22880909.090909094</v>
      </c>
      <c r="E46" s="36"/>
      <c r="F46" s="37"/>
      <c r="G46" s="41"/>
      <c r="H46" s="29" t="s">
        <v>122</v>
      </c>
      <c r="I46" s="43"/>
    </row>
    <row r="47" spans="1:13" ht="20.25" outlineLevel="1" x14ac:dyDescent="0.3">
      <c r="A47" s="32"/>
      <c r="B47" s="33"/>
      <c r="C47" s="8" t="s">
        <v>12</v>
      </c>
      <c r="D47" s="9">
        <f>E45/11</f>
        <v>2288090.9090909092</v>
      </c>
      <c r="E47" s="36"/>
      <c r="F47" s="37"/>
      <c r="G47" s="45">
        <v>40</v>
      </c>
      <c r="H47" s="29" t="s">
        <v>123</v>
      </c>
      <c r="I47" s="43"/>
    </row>
    <row r="48" spans="1:13" ht="19.5" customHeight="1" outlineLevel="1" x14ac:dyDescent="0.3">
      <c r="A48" s="32"/>
      <c r="B48" s="33"/>
      <c r="C48" s="8" t="s">
        <v>10</v>
      </c>
      <c r="D48" s="9">
        <v>0</v>
      </c>
      <c r="E48" s="38"/>
      <c r="F48" s="39"/>
      <c r="G48" s="45"/>
      <c r="H48" s="14">
        <v>5764</v>
      </c>
      <c r="I48" s="44"/>
    </row>
    <row r="49" spans="1:13" ht="20.25" customHeight="1" x14ac:dyDescent="0.3">
      <c r="A49" s="31" t="s">
        <v>112</v>
      </c>
      <c r="B49" s="33" t="s">
        <v>113</v>
      </c>
      <c r="C49" s="8" t="s">
        <v>11</v>
      </c>
      <c r="D49" s="10">
        <f>SUM(D50:D52)</f>
        <v>73975000</v>
      </c>
      <c r="E49" s="34">
        <v>73975000</v>
      </c>
      <c r="F49" s="35"/>
      <c r="G49" s="40"/>
      <c r="H49" s="29" t="s">
        <v>114</v>
      </c>
      <c r="I49" s="42" t="s">
        <v>117</v>
      </c>
      <c r="M49" s="27"/>
    </row>
    <row r="50" spans="1:13" ht="20.25" outlineLevel="1" x14ac:dyDescent="0.3">
      <c r="A50" s="32"/>
      <c r="B50" s="33"/>
      <c r="C50" s="8" t="s">
        <v>9</v>
      </c>
      <c r="D50" s="9">
        <f>D51*10</f>
        <v>67250000</v>
      </c>
      <c r="E50" s="36"/>
      <c r="F50" s="37"/>
      <c r="G50" s="41"/>
      <c r="H50" s="29" t="s">
        <v>115</v>
      </c>
      <c r="I50" s="43"/>
    </row>
    <row r="51" spans="1:13" ht="20.25" outlineLevel="1" x14ac:dyDescent="0.3">
      <c r="A51" s="32"/>
      <c r="B51" s="33"/>
      <c r="C51" s="8" t="s">
        <v>12</v>
      </c>
      <c r="D51" s="9">
        <f>E49/11</f>
        <v>6725000</v>
      </c>
      <c r="E51" s="36"/>
      <c r="F51" s="37"/>
      <c r="G51" s="45">
        <v>29</v>
      </c>
      <c r="H51" s="29" t="s">
        <v>116</v>
      </c>
      <c r="I51" s="43"/>
    </row>
    <row r="52" spans="1:13" ht="19.5" customHeight="1" outlineLevel="1" x14ac:dyDescent="0.3">
      <c r="A52" s="32"/>
      <c r="B52" s="33"/>
      <c r="C52" s="8" t="s">
        <v>10</v>
      </c>
      <c r="D52" s="9">
        <v>0</v>
      </c>
      <c r="E52" s="38"/>
      <c r="F52" s="39"/>
      <c r="G52" s="45"/>
      <c r="H52" s="14">
        <v>5752</v>
      </c>
      <c r="I52" s="44"/>
    </row>
    <row r="53" spans="1:13" ht="20.25" customHeight="1" x14ac:dyDescent="0.3">
      <c r="A53" s="31" t="s">
        <v>112</v>
      </c>
      <c r="B53" s="33" t="s">
        <v>118</v>
      </c>
      <c r="C53" s="8" t="s">
        <v>11</v>
      </c>
      <c r="D53" s="10">
        <f>SUM(D54:D56)</f>
        <v>52296000.000000007</v>
      </c>
      <c r="E53" s="34">
        <v>52296000</v>
      </c>
      <c r="F53" s="35"/>
      <c r="G53" s="40"/>
      <c r="H53" s="29" t="s">
        <v>114</v>
      </c>
      <c r="I53" s="42" t="s">
        <v>117</v>
      </c>
      <c r="M53" s="27"/>
    </row>
    <row r="54" spans="1:13" ht="20.25" outlineLevel="1" x14ac:dyDescent="0.3">
      <c r="A54" s="32"/>
      <c r="B54" s="33"/>
      <c r="C54" s="8" t="s">
        <v>9</v>
      </c>
      <c r="D54" s="9">
        <f>D55*10</f>
        <v>47541818.181818187</v>
      </c>
      <c r="E54" s="36"/>
      <c r="F54" s="37"/>
      <c r="G54" s="41"/>
      <c r="H54" s="29" t="s">
        <v>115</v>
      </c>
      <c r="I54" s="43"/>
    </row>
    <row r="55" spans="1:13" ht="20.25" outlineLevel="1" x14ac:dyDescent="0.3">
      <c r="A55" s="32"/>
      <c r="B55" s="33"/>
      <c r="C55" s="8" t="s">
        <v>12</v>
      </c>
      <c r="D55" s="9">
        <f>E53/11</f>
        <v>4754181.8181818184</v>
      </c>
      <c r="E55" s="36"/>
      <c r="F55" s="37"/>
      <c r="G55" s="45">
        <v>29</v>
      </c>
      <c r="H55" s="29" t="s">
        <v>116</v>
      </c>
      <c r="I55" s="43"/>
    </row>
    <row r="56" spans="1:13" ht="19.5" customHeight="1" outlineLevel="1" x14ac:dyDescent="0.3">
      <c r="A56" s="32"/>
      <c r="B56" s="33"/>
      <c r="C56" s="8" t="s">
        <v>10</v>
      </c>
      <c r="D56" s="9">
        <v>0</v>
      </c>
      <c r="E56" s="38"/>
      <c r="F56" s="39"/>
      <c r="G56" s="45"/>
      <c r="H56" s="14">
        <v>5752</v>
      </c>
      <c r="I56" s="44"/>
    </row>
    <row r="57" spans="1:13" ht="20.25" customHeight="1" x14ac:dyDescent="0.3">
      <c r="A57" s="31" t="s">
        <v>112</v>
      </c>
      <c r="B57" s="33" t="s">
        <v>119</v>
      </c>
      <c r="C57" s="8" t="s">
        <v>11</v>
      </c>
      <c r="D57" s="10">
        <f>SUM(D58:D60)</f>
        <v>61882000</v>
      </c>
      <c r="E57" s="34">
        <v>61882000</v>
      </c>
      <c r="F57" s="35"/>
      <c r="G57" s="40"/>
      <c r="H57" s="29" t="s">
        <v>114</v>
      </c>
      <c r="I57" s="42" t="s">
        <v>117</v>
      </c>
      <c r="M57" s="27"/>
    </row>
    <row r="58" spans="1:13" ht="20.25" outlineLevel="1" x14ac:dyDescent="0.3">
      <c r="A58" s="32"/>
      <c r="B58" s="33"/>
      <c r="C58" s="8" t="s">
        <v>9</v>
      </c>
      <c r="D58" s="9">
        <f>D59*10</f>
        <v>56256363.636363633</v>
      </c>
      <c r="E58" s="36"/>
      <c r="F58" s="37"/>
      <c r="G58" s="41"/>
      <c r="H58" s="29" t="s">
        <v>115</v>
      </c>
      <c r="I58" s="43"/>
    </row>
    <row r="59" spans="1:13" ht="20.25" outlineLevel="1" x14ac:dyDescent="0.3">
      <c r="A59" s="32"/>
      <c r="B59" s="33"/>
      <c r="C59" s="8" t="s">
        <v>12</v>
      </c>
      <c r="D59" s="9">
        <f>E57/11</f>
        <v>5625636.3636363633</v>
      </c>
      <c r="E59" s="36"/>
      <c r="F59" s="37"/>
      <c r="G59" s="45">
        <v>29</v>
      </c>
      <c r="H59" s="29" t="s">
        <v>116</v>
      </c>
      <c r="I59" s="43"/>
    </row>
    <row r="60" spans="1:13" ht="19.5" customHeight="1" outlineLevel="1" x14ac:dyDescent="0.3">
      <c r="A60" s="32"/>
      <c r="B60" s="33"/>
      <c r="C60" s="8" t="s">
        <v>10</v>
      </c>
      <c r="D60" s="9">
        <v>0</v>
      </c>
      <c r="E60" s="38"/>
      <c r="F60" s="39"/>
      <c r="G60" s="45"/>
      <c r="H60" s="14">
        <v>5752</v>
      </c>
      <c r="I60" s="44"/>
    </row>
    <row r="61" spans="1:13" ht="20.25" customHeight="1" x14ac:dyDescent="0.3">
      <c r="A61" s="31" t="s">
        <v>112</v>
      </c>
      <c r="B61" s="33" t="s">
        <v>120</v>
      </c>
      <c r="C61" s="8" t="s">
        <v>11</v>
      </c>
      <c r="D61" s="10">
        <f>SUM(D62:D64)</f>
        <v>51031000.000000007</v>
      </c>
      <c r="E61" s="34">
        <v>51031000</v>
      </c>
      <c r="F61" s="35"/>
      <c r="G61" s="40"/>
      <c r="H61" s="29" t="s">
        <v>114</v>
      </c>
      <c r="I61" s="42" t="s">
        <v>117</v>
      </c>
      <c r="M61" s="27"/>
    </row>
    <row r="62" spans="1:13" ht="20.25" outlineLevel="1" x14ac:dyDescent="0.3">
      <c r="A62" s="32"/>
      <c r="B62" s="33"/>
      <c r="C62" s="8" t="s">
        <v>9</v>
      </c>
      <c r="D62" s="9">
        <f>D63*10</f>
        <v>46391818.181818187</v>
      </c>
      <c r="E62" s="36"/>
      <c r="F62" s="37"/>
      <c r="G62" s="41"/>
      <c r="H62" s="29" t="s">
        <v>115</v>
      </c>
      <c r="I62" s="43"/>
    </row>
    <row r="63" spans="1:13" ht="20.25" outlineLevel="1" x14ac:dyDescent="0.3">
      <c r="A63" s="32"/>
      <c r="B63" s="33"/>
      <c r="C63" s="8" t="s">
        <v>12</v>
      </c>
      <c r="D63" s="9">
        <f>E61/11</f>
        <v>4639181.8181818184</v>
      </c>
      <c r="E63" s="36"/>
      <c r="F63" s="37"/>
      <c r="G63" s="45">
        <v>29</v>
      </c>
      <c r="H63" s="29" t="s">
        <v>116</v>
      </c>
      <c r="I63" s="43"/>
    </row>
    <row r="64" spans="1:13" ht="19.5" customHeight="1" outlineLevel="1" x14ac:dyDescent="0.3">
      <c r="A64" s="32"/>
      <c r="B64" s="33"/>
      <c r="C64" s="8" t="s">
        <v>10</v>
      </c>
      <c r="D64" s="9">
        <v>0</v>
      </c>
      <c r="E64" s="38"/>
      <c r="F64" s="39"/>
      <c r="G64" s="45"/>
      <c r="H64" s="14">
        <v>5752</v>
      </c>
      <c r="I64" s="44"/>
    </row>
    <row r="65" spans="1:9" ht="19.5" customHeight="1" outlineLevel="1" x14ac:dyDescent="0.3">
      <c r="A65" s="7"/>
      <c r="B65" s="11"/>
      <c r="C65" s="21"/>
      <c r="D65" s="22"/>
      <c r="E65" s="23"/>
      <c r="F65" s="23"/>
      <c r="G65" s="24"/>
      <c r="H65" s="25"/>
      <c r="I65" s="26"/>
    </row>
    <row r="66" spans="1:9" ht="19.5" customHeight="1" x14ac:dyDescent="0.3">
      <c r="A66" s="5" t="s">
        <v>7</v>
      </c>
      <c r="I66" s="6">
        <v>5</v>
      </c>
    </row>
    <row r="67" spans="1:9" ht="19.5" customHeight="1" x14ac:dyDescent="0.3">
      <c r="A67" s="72" t="s">
        <v>3</v>
      </c>
      <c r="B67" s="73"/>
      <c r="C67" s="74"/>
      <c r="D67" s="75" t="s">
        <v>13</v>
      </c>
      <c r="E67" s="77"/>
      <c r="F67" s="77"/>
      <c r="G67" s="76"/>
      <c r="H67" s="75" t="s">
        <v>14</v>
      </c>
      <c r="I67" s="76"/>
    </row>
    <row r="68" spans="1:9" ht="26.25" customHeight="1" x14ac:dyDescent="0.3">
      <c r="A68" s="90" t="s">
        <v>15</v>
      </c>
      <c r="B68" s="91"/>
      <c r="C68" s="92"/>
      <c r="D68" s="93">
        <v>46247</v>
      </c>
      <c r="E68" s="94"/>
      <c r="F68" s="94"/>
      <c r="G68" s="95"/>
      <c r="H68" s="88">
        <v>0.375</v>
      </c>
      <c r="I68" s="89"/>
    </row>
    <row r="69" spans="1:9" ht="26.25" customHeight="1" x14ac:dyDescent="0.3">
      <c r="A69" s="90" t="s">
        <v>16</v>
      </c>
      <c r="B69" s="91"/>
      <c r="C69" s="92"/>
      <c r="D69" s="93">
        <f>D68+I66</f>
        <v>46252</v>
      </c>
      <c r="E69" s="94"/>
      <c r="F69" s="94"/>
      <c r="G69" s="95"/>
      <c r="H69" s="88">
        <v>0.58333333333333337</v>
      </c>
      <c r="I69" s="89"/>
    </row>
    <row r="70" spans="1:9" ht="26.25" customHeight="1" x14ac:dyDescent="0.3">
      <c r="A70" s="83" t="s">
        <v>4</v>
      </c>
      <c r="B70" s="84"/>
      <c r="C70" s="85"/>
      <c r="D70" s="80">
        <f>D69</f>
        <v>46252</v>
      </c>
      <c r="E70" s="81"/>
      <c r="F70" s="81"/>
      <c r="G70" s="82"/>
      <c r="H70" s="86">
        <v>0.625</v>
      </c>
      <c r="I70" s="87"/>
    </row>
    <row r="71" spans="1:9" ht="12.75" customHeight="1" x14ac:dyDescent="0.3">
      <c r="A71" s="3"/>
      <c r="B71" s="3"/>
    </row>
    <row r="72" spans="1:9" ht="43.5" customHeight="1" x14ac:dyDescent="0.3">
      <c r="A72" s="68" t="s">
        <v>21</v>
      </c>
      <c r="B72" s="68"/>
      <c r="C72" s="68"/>
      <c r="D72" s="68"/>
      <c r="E72" s="68"/>
      <c r="F72" s="68"/>
      <c r="G72" s="68"/>
      <c r="H72" s="68"/>
      <c r="I72" s="68"/>
    </row>
    <row r="73" spans="1:9" ht="25.5" customHeight="1" x14ac:dyDescent="0.3">
      <c r="A73" s="68" t="s">
        <v>22</v>
      </c>
      <c r="B73" s="68"/>
      <c r="C73" s="68"/>
      <c r="D73" s="68"/>
      <c r="E73" s="68"/>
      <c r="F73" s="68"/>
      <c r="G73" s="68"/>
      <c r="H73" s="68"/>
      <c r="I73" s="68"/>
    </row>
    <row r="74" spans="1:9" ht="35.25" customHeight="1" x14ac:dyDescent="0.3">
      <c r="A74" s="68" t="s">
        <v>23</v>
      </c>
      <c r="B74" s="68"/>
      <c r="C74" s="68"/>
      <c r="D74" s="68"/>
      <c r="E74" s="68"/>
      <c r="F74" s="68"/>
      <c r="G74" s="68"/>
      <c r="H74" s="68"/>
      <c r="I74" s="68"/>
    </row>
    <row r="75" spans="1:9" ht="69.75" customHeight="1" x14ac:dyDescent="0.3">
      <c r="A75" s="68" t="s">
        <v>82</v>
      </c>
      <c r="B75" s="68"/>
      <c r="C75" s="68"/>
      <c r="D75" s="68"/>
      <c r="E75" s="68"/>
      <c r="F75" s="68"/>
      <c r="G75" s="68"/>
      <c r="H75" s="68"/>
      <c r="I75" s="68"/>
    </row>
    <row r="76" spans="1:9" ht="87" customHeight="1" x14ac:dyDescent="0.3">
      <c r="A76" s="68" t="s">
        <v>80</v>
      </c>
      <c r="B76" s="68"/>
      <c r="C76" s="68"/>
      <c r="D76" s="68"/>
      <c r="E76" s="68"/>
      <c r="F76" s="68"/>
      <c r="G76" s="68"/>
      <c r="H76" s="68"/>
      <c r="I76" s="68"/>
    </row>
    <row r="77" spans="1:9" ht="60.75" customHeight="1" x14ac:dyDescent="0.3">
      <c r="A77" s="68" t="s">
        <v>87</v>
      </c>
      <c r="B77" s="68"/>
      <c r="C77" s="68"/>
      <c r="D77" s="68"/>
      <c r="E77" s="68"/>
      <c r="F77" s="68"/>
      <c r="G77" s="68"/>
      <c r="H77" s="68"/>
      <c r="I77" s="68"/>
    </row>
    <row r="78" spans="1:9" ht="50.25" customHeight="1" x14ac:dyDescent="0.3">
      <c r="A78" s="68" t="s">
        <v>89</v>
      </c>
      <c r="B78" s="68"/>
      <c r="C78" s="68"/>
      <c r="D78" s="68"/>
      <c r="E78" s="68"/>
      <c r="F78" s="68"/>
      <c r="G78" s="68"/>
      <c r="H78" s="68"/>
      <c r="I78" s="68"/>
    </row>
    <row r="79" spans="1:9" ht="49.5" customHeight="1" x14ac:dyDescent="0.3">
      <c r="A79" s="68" t="s">
        <v>6</v>
      </c>
      <c r="B79" s="68"/>
      <c r="C79" s="68"/>
      <c r="D79" s="68"/>
      <c r="E79" s="68"/>
      <c r="F79" s="68"/>
      <c r="G79" s="68"/>
      <c r="H79" s="68"/>
      <c r="I79" s="68"/>
    </row>
    <row r="80" spans="1:9" ht="72.75" customHeight="1" x14ac:dyDescent="0.3">
      <c r="A80" s="68" t="s">
        <v>58</v>
      </c>
      <c r="B80" s="68"/>
      <c r="C80" s="68"/>
      <c r="D80" s="68"/>
      <c r="E80" s="68"/>
      <c r="F80" s="68"/>
      <c r="G80" s="68"/>
      <c r="H80" s="68"/>
      <c r="I80" s="68"/>
    </row>
    <row r="81" spans="1:9" ht="114.75" customHeight="1" x14ac:dyDescent="0.3">
      <c r="A81" s="68" t="s">
        <v>73</v>
      </c>
      <c r="B81" s="68"/>
      <c r="C81" s="68"/>
      <c r="D81" s="68"/>
      <c r="E81" s="68"/>
      <c r="F81" s="68"/>
      <c r="G81" s="68"/>
      <c r="H81" s="68"/>
      <c r="I81" s="68"/>
    </row>
    <row r="82" spans="1:9" ht="34.5" customHeight="1" x14ac:dyDescent="0.3">
      <c r="A82" s="97" t="s">
        <v>71</v>
      </c>
      <c r="B82" s="97"/>
      <c r="C82" s="97"/>
      <c r="D82" s="97"/>
      <c r="E82" s="97"/>
      <c r="F82" s="97"/>
      <c r="G82" s="97"/>
      <c r="H82" s="97"/>
      <c r="I82" s="97"/>
    </row>
    <row r="83" spans="1:9" ht="408.75" customHeight="1" x14ac:dyDescent="0.3">
      <c r="B83" s="30"/>
      <c r="C83" s="30"/>
      <c r="D83" s="30"/>
      <c r="E83" s="30"/>
      <c r="F83" s="30"/>
      <c r="G83" s="30"/>
      <c r="H83" s="30"/>
      <c r="I83" s="30"/>
    </row>
    <row r="84" spans="1:9" ht="375.75" customHeight="1" x14ac:dyDescent="0.3">
      <c r="B84" s="30"/>
      <c r="C84" s="30"/>
      <c r="D84" s="30"/>
      <c r="E84" s="30"/>
      <c r="F84" s="30"/>
      <c r="G84" s="30"/>
      <c r="H84" s="30"/>
      <c r="I84" s="30"/>
    </row>
    <row r="85" spans="1:9" ht="74.25" customHeight="1" x14ac:dyDescent="0.3">
      <c r="A85" s="68" t="s">
        <v>51</v>
      </c>
      <c r="B85" s="68"/>
      <c r="C85" s="68"/>
      <c r="D85" s="68"/>
      <c r="E85" s="68"/>
      <c r="F85" s="68"/>
      <c r="G85" s="68"/>
      <c r="H85" s="68"/>
      <c r="I85" s="68"/>
    </row>
    <row r="86" spans="1:9" ht="32.25" customHeight="1" x14ac:dyDescent="0.3">
      <c r="A86" s="68" t="s">
        <v>25</v>
      </c>
      <c r="B86" s="68"/>
      <c r="C86" s="68"/>
      <c r="D86" s="68"/>
      <c r="E86" s="68"/>
      <c r="F86" s="68"/>
      <c r="G86" s="68"/>
      <c r="H86" s="68"/>
      <c r="I86" s="68"/>
    </row>
    <row r="87" spans="1:9" ht="68.25" customHeight="1" x14ac:dyDescent="0.3">
      <c r="A87" s="68" t="s">
        <v>26</v>
      </c>
      <c r="B87" s="68"/>
      <c r="C87" s="68"/>
      <c r="D87" s="68"/>
      <c r="E87" s="68"/>
      <c r="F87" s="68"/>
      <c r="G87" s="68"/>
      <c r="H87" s="68"/>
      <c r="I87" s="68"/>
    </row>
    <row r="88" spans="1:9" ht="46.5" customHeight="1" x14ac:dyDescent="0.3">
      <c r="A88" s="68" t="s">
        <v>27</v>
      </c>
      <c r="B88" s="68"/>
      <c r="C88" s="68"/>
      <c r="D88" s="68"/>
      <c r="E88" s="68"/>
      <c r="F88" s="68"/>
      <c r="G88" s="68"/>
      <c r="H88" s="68"/>
      <c r="I88" s="68"/>
    </row>
    <row r="89" spans="1:9" ht="38.25" customHeight="1" x14ac:dyDescent="0.3">
      <c r="A89" s="68" t="s">
        <v>54</v>
      </c>
      <c r="B89" s="68"/>
      <c r="C89" s="68"/>
      <c r="D89" s="68"/>
      <c r="E89" s="68"/>
      <c r="F89" s="68"/>
      <c r="G89" s="68"/>
      <c r="H89" s="68"/>
      <c r="I89" s="68"/>
    </row>
    <row r="90" spans="1:9" ht="67.5" customHeight="1" x14ac:dyDescent="0.3">
      <c r="A90" s="68" t="s">
        <v>28</v>
      </c>
      <c r="B90" s="68"/>
      <c r="C90" s="68"/>
      <c r="D90" s="68"/>
      <c r="E90" s="68"/>
      <c r="F90" s="68"/>
      <c r="G90" s="68"/>
      <c r="H90" s="68"/>
      <c r="I90" s="68"/>
    </row>
    <row r="91" spans="1:9" ht="46.5" customHeight="1" x14ac:dyDescent="0.3">
      <c r="A91" s="68" t="s">
        <v>29</v>
      </c>
      <c r="B91" s="68"/>
      <c r="C91" s="68"/>
      <c r="D91" s="68"/>
      <c r="E91" s="68"/>
      <c r="F91" s="68"/>
      <c r="G91" s="68"/>
      <c r="H91" s="68"/>
      <c r="I91" s="68"/>
    </row>
    <row r="92" spans="1:9" ht="51.75" customHeight="1" x14ac:dyDescent="0.3">
      <c r="A92" s="68" t="s">
        <v>30</v>
      </c>
      <c r="B92" s="68"/>
      <c r="C92" s="68"/>
      <c r="D92" s="68"/>
      <c r="E92" s="68"/>
      <c r="F92" s="68"/>
      <c r="G92" s="68"/>
      <c r="H92" s="68"/>
      <c r="I92" s="68"/>
    </row>
    <row r="93" spans="1:9" ht="66" customHeight="1" x14ac:dyDescent="0.3">
      <c r="A93" s="68" t="s">
        <v>31</v>
      </c>
      <c r="B93" s="68"/>
      <c r="C93" s="68"/>
      <c r="D93" s="68"/>
      <c r="E93" s="68"/>
      <c r="F93" s="68"/>
      <c r="G93" s="68"/>
      <c r="H93" s="68"/>
      <c r="I93" s="68"/>
    </row>
    <row r="94" spans="1:9" ht="70.5" customHeight="1" x14ac:dyDescent="0.3">
      <c r="A94" s="68" t="s">
        <v>32</v>
      </c>
      <c r="B94" s="68"/>
      <c r="C94" s="68"/>
      <c r="D94" s="68"/>
      <c r="E94" s="68"/>
      <c r="F94" s="68"/>
      <c r="G94" s="68"/>
      <c r="H94" s="68"/>
      <c r="I94" s="68"/>
    </row>
    <row r="95" spans="1:9" ht="67.5" customHeight="1" x14ac:dyDescent="0.3">
      <c r="A95" s="68" t="s">
        <v>45</v>
      </c>
      <c r="B95" s="68"/>
      <c r="C95" s="68"/>
      <c r="D95" s="68"/>
      <c r="E95" s="68"/>
      <c r="F95" s="68"/>
      <c r="G95" s="68"/>
      <c r="H95" s="68"/>
      <c r="I95" s="68"/>
    </row>
    <row r="96" spans="1:9" ht="48.75" customHeight="1" x14ac:dyDescent="0.3">
      <c r="A96" s="68" t="s">
        <v>59</v>
      </c>
      <c r="B96" s="68"/>
      <c r="C96" s="68"/>
      <c r="D96" s="68"/>
      <c r="E96" s="68"/>
      <c r="F96" s="68"/>
      <c r="G96" s="68"/>
      <c r="H96" s="68"/>
      <c r="I96" s="68"/>
    </row>
    <row r="97" spans="1:9" ht="27.75" customHeight="1" x14ac:dyDescent="0.3">
      <c r="A97" s="68" t="s">
        <v>81</v>
      </c>
      <c r="B97" s="68"/>
      <c r="C97" s="68"/>
      <c r="D97" s="68"/>
      <c r="E97" s="68"/>
      <c r="F97" s="68"/>
      <c r="G97" s="68"/>
      <c r="H97" s="68"/>
      <c r="I97" s="68"/>
    </row>
    <row r="98" spans="1:9" ht="51" customHeight="1" x14ac:dyDescent="0.3">
      <c r="A98" s="96" t="s">
        <v>83</v>
      </c>
      <c r="B98" s="96"/>
      <c r="C98" s="96"/>
      <c r="D98" s="96"/>
      <c r="E98" s="96"/>
      <c r="F98" s="96"/>
      <c r="G98" s="96"/>
      <c r="H98" s="96"/>
      <c r="I98" s="96"/>
    </row>
    <row r="99" spans="1:9" ht="82.5" customHeight="1" x14ac:dyDescent="0.3">
      <c r="A99" s="68" t="s">
        <v>46</v>
      </c>
      <c r="B99" s="68"/>
      <c r="C99" s="68"/>
      <c r="D99" s="68"/>
      <c r="E99" s="68"/>
      <c r="F99" s="68"/>
      <c r="G99" s="68"/>
      <c r="H99" s="68"/>
      <c r="I99" s="68"/>
    </row>
    <row r="100" spans="1:9" ht="88.5" customHeight="1" x14ac:dyDescent="0.3">
      <c r="A100" s="68" t="s">
        <v>55</v>
      </c>
      <c r="B100" s="68"/>
      <c r="C100" s="68"/>
      <c r="D100" s="68"/>
      <c r="E100" s="68"/>
      <c r="F100" s="68"/>
      <c r="G100" s="68"/>
      <c r="H100" s="68"/>
      <c r="I100" s="68"/>
    </row>
    <row r="101" spans="1:9" ht="47.25" customHeight="1" x14ac:dyDescent="0.3">
      <c r="A101" s="68" t="s">
        <v>56</v>
      </c>
      <c r="B101" s="68"/>
      <c r="C101" s="68"/>
      <c r="D101" s="68"/>
      <c r="E101" s="68"/>
      <c r="F101" s="68"/>
      <c r="G101" s="68"/>
      <c r="H101" s="68"/>
      <c r="I101" s="68"/>
    </row>
    <row r="102" spans="1:9" ht="69" customHeight="1" x14ac:dyDescent="0.3">
      <c r="A102" s="68" t="s">
        <v>47</v>
      </c>
      <c r="B102" s="68"/>
      <c r="C102" s="68"/>
      <c r="D102" s="68"/>
      <c r="E102" s="68"/>
      <c r="F102" s="68"/>
      <c r="G102" s="68"/>
      <c r="H102" s="68"/>
      <c r="I102" s="68"/>
    </row>
    <row r="103" spans="1:9" ht="37.5" customHeight="1" x14ac:dyDescent="0.3">
      <c r="A103" s="68" t="s">
        <v>48</v>
      </c>
      <c r="B103" s="68"/>
      <c r="C103" s="68"/>
      <c r="D103" s="68"/>
      <c r="E103" s="68"/>
      <c r="F103" s="68"/>
      <c r="G103" s="68"/>
      <c r="H103" s="68"/>
      <c r="I103" s="68"/>
    </row>
    <row r="104" spans="1:9" ht="82.5" customHeight="1" x14ac:dyDescent="0.3">
      <c r="A104" s="68" t="s">
        <v>49</v>
      </c>
      <c r="B104" s="68"/>
      <c r="C104" s="68"/>
      <c r="D104" s="68"/>
      <c r="E104" s="68"/>
      <c r="F104" s="68"/>
      <c r="G104" s="68"/>
      <c r="H104" s="68"/>
      <c r="I104" s="68"/>
    </row>
    <row r="105" spans="1:9" ht="100.5" customHeight="1" x14ac:dyDescent="0.3">
      <c r="A105" s="68" t="s">
        <v>57</v>
      </c>
      <c r="B105" s="68"/>
      <c r="C105" s="68"/>
      <c r="D105" s="68"/>
      <c r="E105" s="68"/>
      <c r="F105" s="68"/>
      <c r="G105" s="68"/>
      <c r="H105" s="68"/>
      <c r="I105" s="68"/>
    </row>
    <row r="106" spans="1:9" ht="67.5" customHeight="1" x14ac:dyDescent="0.3">
      <c r="A106" s="68" t="s">
        <v>53</v>
      </c>
      <c r="B106" s="68"/>
      <c r="C106" s="68"/>
      <c r="D106" s="68"/>
      <c r="E106" s="68"/>
      <c r="F106" s="68"/>
      <c r="G106" s="68"/>
      <c r="H106" s="68"/>
      <c r="I106" s="68"/>
    </row>
    <row r="107" spans="1:9" ht="49.5" customHeight="1" x14ac:dyDescent="0.3">
      <c r="A107" s="68" t="s">
        <v>61</v>
      </c>
      <c r="B107" s="68"/>
      <c r="C107" s="68"/>
      <c r="D107" s="68"/>
      <c r="E107" s="68"/>
      <c r="F107" s="68"/>
      <c r="G107" s="68"/>
      <c r="H107" s="68"/>
      <c r="I107" s="68"/>
    </row>
    <row r="108" spans="1:9" ht="60.75" customHeight="1" x14ac:dyDescent="0.3">
      <c r="A108" s="68" t="s">
        <v>33</v>
      </c>
      <c r="B108" s="68"/>
      <c r="C108" s="68"/>
      <c r="D108" s="68"/>
      <c r="E108" s="68"/>
      <c r="F108" s="68"/>
      <c r="G108" s="68"/>
      <c r="H108" s="68"/>
      <c r="I108" s="68"/>
    </row>
    <row r="109" spans="1:9" ht="27" customHeight="1" x14ac:dyDescent="0.3">
      <c r="A109" s="68" t="s">
        <v>34</v>
      </c>
      <c r="B109" s="68"/>
      <c r="C109" s="68"/>
      <c r="D109" s="68"/>
      <c r="E109" s="68"/>
      <c r="F109" s="68"/>
      <c r="G109" s="68"/>
      <c r="H109" s="68"/>
      <c r="I109" s="68"/>
    </row>
    <row r="110" spans="1:9" ht="92.25" customHeight="1" x14ac:dyDescent="0.3">
      <c r="A110" s="68" t="s">
        <v>35</v>
      </c>
      <c r="B110" s="68"/>
      <c r="C110" s="68"/>
      <c r="D110" s="68"/>
      <c r="E110" s="68"/>
      <c r="F110" s="68"/>
      <c r="G110" s="68"/>
      <c r="H110" s="68"/>
      <c r="I110" s="68"/>
    </row>
    <row r="111" spans="1:9" ht="70.5" customHeight="1" x14ac:dyDescent="0.3">
      <c r="A111" s="68" t="s">
        <v>74</v>
      </c>
      <c r="B111" s="68"/>
      <c r="C111" s="68"/>
      <c r="D111" s="68"/>
      <c r="E111" s="68"/>
      <c r="F111" s="68"/>
      <c r="G111" s="68"/>
      <c r="H111" s="68"/>
      <c r="I111" s="68"/>
    </row>
    <row r="112" spans="1:9" ht="30" customHeight="1" x14ac:dyDescent="0.3">
      <c r="A112" s="79">
        <v>46245</v>
      </c>
      <c r="B112" s="79"/>
      <c r="C112" s="79"/>
      <c r="D112" s="79"/>
      <c r="E112" s="79"/>
      <c r="F112" s="79"/>
      <c r="G112" s="79"/>
      <c r="H112" s="79"/>
      <c r="I112" s="79"/>
    </row>
    <row r="113" spans="1:9" ht="48" customHeight="1" x14ac:dyDescent="0.3">
      <c r="A113" s="78" t="s">
        <v>8</v>
      </c>
      <c r="B113" s="78"/>
      <c r="C113" s="78"/>
      <c r="D113" s="78"/>
      <c r="E113" s="78"/>
      <c r="F113" s="78"/>
      <c r="G113" s="78"/>
      <c r="H113" s="78"/>
      <c r="I113" s="78"/>
    </row>
  </sheetData>
  <mergeCells count="139">
    <mergeCell ref="A76:I76"/>
    <mergeCell ref="A75:I75"/>
    <mergeCell ref="A79:I79"/>
    <mergeCell ref="A101:I101"/>
    <mergeCell ref="A99:I99"/>
    <mergeCell ref="A98:I98"/>
    <mergeCell ref="A77:I77"/>
    <mergeCell ref="A80:I80"/>
    <mergeCell ref="A86:I86"/>
    <mergeCell ref="A91:I91"/>
    <mergeCell ref="A90:I90"/>
    <mergeCell ref="A89:I89"/>
    <mergeCell ref="A78:I78"/>
    <mergeCell ref="A82:I82"/>
    <mergeCell ref="A88:I88"/>
    <mergeCell ref="A92:I92"/>
    <mergeCell ref="A85:I85"/>
    <mergeCell ref="A87:I87"/>
    <mergeCell ref="A81:I81"/>
    <mergeCell ref="D70:G70"/>
    <mergeCell ref="A70:C70"/>
    <mergeCell ref="H70:I70"/>
    <mergeCell ref="H68:I68"/>
    <mergeCell ref="A68:C68"/>
    <mergeCell ref="D68:G68"/>
    <mergeCell ref="A69:C69"/>
    <mergeCell ref="H69:I69"/>
    <mergeCell ref="D69:G69"/>
    <mergeCell ref="A113:I113"/>
    <mergeCell ref="A93:I93"/>
    <mergeCell ref="A94:I94"/>
    <mergeCell ref="A109:I109"/>
    <mergeCell ref="A108:I108"/>
    <mergeCell ref="A106:I106"/>
    <mergeCell ref="A97:I97"/>
    <mergeCell ref="A111:I111"/>
    <mergeCell ref="A104:I104"/>
    <mergeCell ref="A96:I96"/>
    <mergeCell ref="A112:I112"/>
    <mergeCell ref="A110:I110"/>
    <mergeCell ref="A105:I105"/>
    <mergeCell ref="A103:I103"/>
    <mergeCell ref="A100:I100"/>
    <mergeCell ref="A15:I15"/>
    <mergeCell ref="A16:I16"/>
    <mergeCell ref="A107:I107"/>
    <mergeCell ref="A95:I95"/>
    <mergeCell ref="A102:I102"/>
    <mergeCell ref="I21:I24"/>
    <mergeCell ref="G23:G24"/>
    <mergeCell ref="A21:A24"/>
    <mergeCell ref="B21:B24"/>
    <mergeCell ref="E21:F24"/>
    <mergeCell ref="G21:G22"/>
    <mergeCell ref="A25:A28"/>
    <mergeCell ref="G27:G28"/>
    <mergeCell ref="I25:I28"/>
    <mergeCell ref="G25:G26"/>
    <mergeCell ref="E25:F28"/>
    <mergeCell ref="B25:B28"/>
    <mergeCell ref="A29:A32"/>
    <mergeCell ref="A67:C67"/>
    <mergeCell ref="H67:I67"/>
    <mergeCell ref="D67:G67"/>
    <mergeCell ref="A72:I72"/>
    <mergeCell ref="A74:I74"/>
    <mergeCell ref="A73:I73"/>
    <mergeCell ref="B29:B32"/>
    <mergeCell ref="E29:F32"/>
    <mergeCell ref="G29:G30"/>
    <mergeCell ref="I29:I32"/>
    <mergeCell ref="G31:G32"/>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37:A40"/>
    <mergeCell ref="B37:B40"/>
    <mergeCell ref="E37:F40"/>
    <mergeCell ref="G37:G38"/>
    <mergeCell ref="I37:I40"/>
    <mergeCell ref="G39:G40"/>
    <mergeCell ref="A33:A36"/>
    <mergeCell ref="B33:B36"/>
    <mergeCell ref="E33:F36"/>
    <mergeCell ref="G33:G34"/>
    <mergeCell ref="I33:I36"/>
    <mergeCell ref="G35:G36"/>
    <mergeCell ref="A49:A52"/>
    <mergeCell ref="B49:B52"/>
    <mergeCell ref="E49:F52"/>
    <mergeCell ref="G49:G50"/>
    <mergeCell ref="I49:I52"/>
    <mergeCell ref="G51:G52"/>
    <mergeCell ref="A41:A44"/>
    <mergeCell ref="B41:B44"/>
    <mergeCell ref="E41:F44"/>
    <mergeCell ref="G41:G42"/>
    <mergeCell ref="I41:I44"/>
    <mergeCell ref="G43:G44"/>
    <mergeCell ref="A45:A48"/>
    <mergeCell ref="B45:B48"/>
    <mergeCell ref="E45:F48"/>
    <mergeCell ref="G45:G46"/>
    <mergeCell ref="I45:I48"/>
    <mergeCell ref="G47:G48"/>
    <mergeCell ref="A61:A64"/>
    <mergeCell ref="B61:B64"/>
    <mergeCell ref="E61:F64"/>
    <mergeCell ref="G61:G62"/>
    <mergeCell ref="I61:I64"/>
    <mergeCell ref="G63:G64"/>
    <mergeCell ref="A57:A60"/>
    <mergeCell ref="B57:B60"/>
    <mergeCell ref="E57:F60"/>
    <mergeCell ref="G57:G58"/>
    <mergeCell ref="I57:I60"/>
    <mergeCell ref="G59:G60"/>
    <mergeCell ref="A53:A56"/>
    <mergeCell ref="B53:B56"/>
    <mergeCell ref="E53:F56"/>
    <mergeCell ref="G53:G54"/>
    <mergeCell ref="I53:I56"/>
    <mergeCell ref="G55:G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4" manualBreakCount="4">
    <brk id="65" max="8" man="1"/>
    <brk id="81" max="8" man="1"/>
    <brk id="94" max="8" man="1"/>
    <brk id="115"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45"/>
  <sheetViews>
    <sheetView zoomScale="85" zoomScaleNormal="85" workbookViewId="0">
      <pane ySplit="1" topLeftCell="A2" activePane="bottomLeft" state="frozen"/>
      <selection pane="bottomLeft" activeCell="H10" sqref="H10:H13"/>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13221753</v>
      </c>
      <c r="B2" s="106" t="str">
        <f>견적경쟁!B21</f>
        <v>관내도로표지판정비공사(총액단가)</v>
      </c>
      <c r="C2" s="104">
        <f>SUM(D2:J5)</f>
        <v>3676879</v>
      </c>
      <c r="D2" s="98">
        <f>ROUND(A2*$M$2,0)</f>
        <v>628033</v>
      </c>
      <c r="E2" s="98">
        <f>ROUND($A2*$M$3,0)</f>
        <v>475322</v>
      </c>
      <c r="F2" s="98">
        <f>ROUND($E2*$M$4,0)</f>
        <v>62457</v>
      </c>
      <c r="G2" s="98">
        <v>0</v>
      </c>
      <c r="H2" s="98">
        <v>2511067</v>
      </c>
      <c r="I2" s="98">
        <v>0</v>
      </c>
      <c r="J2" s="98">
        <v>0</v>
      </c>
      <c r="L2" t="s">
        <v>75</v>
      </c>
      <c r="M2" s="19">
        <v>4.7500000000000001E-2</v>
      </c>
      <c r="N2" s="98">
        <f>ROUND(K2*$M$2,0)</f>
        <v>0</v>
      </c>
      <c r="O2" s="98">
        <f>ROUND($A2*$M$3,0)</f>
        <v>475322</v>
      </c>
      <c r="P2" s="98">
        <f>ROUND($E2*$M$4,0)</f>
        <v>62457</v>
      </c>
      <c r="Q2" s="98">
        <v>617127</v>
      </c>
      <c r="R2" s="98">
        <v>1829566</v>
      </c>
      <c r="S2" s="98">
        <v>0</v>
      </c>
      <c r="T2" s="98">
        <v>0</v>
      </c>
    </row>
    <row r="3" spans="1:20" ht="15" customHeight="1" x14ac:dyDescent="0.3">
      <c r="B3" s="106"/>
      <c r="C3" s="105"/>
      <c r="D3" s="99"/>
      <c r="E3" s="99"/>
      <c r="F3" s="99"/>
      <c r="G3" s="99"/>
      <c r="H3" s="99"/>
      <c r="I3" s="99"/>
      <c r="J3" s="99"/>
      <c r="L3" t="s">
        <v>76</v>
      </c>
      <c r="M3" s="19">
        <v>3.5950000000000003E-2</v>
      </c>
      <c r="N3" s="99"/>
      <c r="O3" s="99"/>
      <c r="P3" s="99"/>
      <c r="Q3" s="99"/>
      <c r="R3" s="99"/>
      <c r="S3" s="99"/>
      <c r="T3" s="99"/>
    </row>
    <row r="4" spans="1:20" ht="15" customHeight="1" x14ac:dyDescent="0.3">
      <c r="B4" s="106"/>
      <c r="C4" s="105"/>
      <c r="D4" s="99"/>
      <c r="E4" s="99"/>
      <c r="F4" s="99"/>
      <c r="G4" s="99"/>
      <c r="H4" s="99"/>
      <c r="I4" s="99"/>
      <c r="J4" s="99"/>
      <c r="L4" t="s">
        <v>77</v>
      </c>
      <c r="M4" s="19">
        <v>0.13139999999999999</v>
      </c>
      <c r="N4" s="99"/>
      <c r="O4" s="99"/>
      <c r="P4" s="99"/>
      <c r="Q4" s="99"/>
      <c r="R4" s="99"/>
      <c r="S4" s="99"/>
      <c r="T4" s="99"/>
    </row>
    <row r="5" spans="1:20" ht="15" customHeight="1" x14ac:dyDescent="0.3">
      <c r="B5" s="106"/>
      <c r="C5" s="105"/>
      <c r="D5" s="100"/>
      <c r="E5" s="100"/>
      <c r="F5" s="100"/>
      <c r="G5" s="100"/>
      <c r="H5" s="100"/>
      <c r="I5" s="100"/>
      <c r="J5" s="100"/>
      <c r="L5" t="s">
        <v>78</v>
      </c>
      <c r="M5" s="19">
        <v>2.3E-2</v>
      </c>
      <c r="N5" s="100"/>
      <c r="O5" s="100"/>
      <c r="P5" s="100"/>
      <c r="Q5" s="100"/>
      <c r="R5" s="100"/>
      <c r="S5" s="100"/>
      <c r="T5" s="100"/>
    </row>
    <row r="6" spans="1:20" ht="16.5" customHeight="1" x14ac:dyDescent="0.3">
      <c r="A6" s="19">
        <v>7358049</v>
      </c>
      <c r="B6" s="106" t="str">
        <f>견적경쟁!B25</f>
        <v>산내면사교마을석축공사</v>
      </c>
      <c r="C6" s="104">
        <f>SUM(D6:J9)</f>
        <v>1250624</v>
      </c>
      <c r="D6" s="98">
        <f>ROUND(A6*$M$2,0)</f>
        <v>349507</v>
      </c>
      <c r="E6" s="98">
        <f>ROUND($A6*$M$3,0)-1</f>
        <v>264521</v>
      </c>
      <c r="F6" s="98">
        <f>ROUND($E6*$M$4,0)</f>
        <v>34758</v>
      </c>
      <c r="G6" s="98">
        <v>0</v>
      </c>
      <c r="H6" s="98">
        <v>601838</v>
      </c>
      <c r="I6" s="98">
        <v>0</v>
      </c>
      <c r="J6" s="98">
        <v>0</v>
      </c>
    </row>
    <row r="7" spans="1:20" ht="16.5" customHeight="1" x14ac:dyDescent="0.3">
      <c r="B7" s="106"/>
      <c r="C7" s="105"/>
      <c r="D7" s="99"/>
      <c r="E7" s="99"/>
      <c r="F7" s="99"/>
      <c r="G7" s="99"/>
      <c r="H7" s="99"/>
      <c r="I7" s="99"/>
      <c r="J7" s="99"/>
      <c r="N7" s="98">
        <f>ROUND(K7*$M$2,0)</f>
        <v>0</v>
      </c>
      <c r="O7" s="98">
        <f>ROUND($A7*$M$3,0)</f>
        <v>0</v>
      </c>
      <c r="P7" s="98">
        <f>ROUND($E7*$M$4,0)</f>
        <v>0</v>
      </c>
      <c r="Q7" s="98">
        <v>617127</v>
      </c>
      <c r="R7" s="98">
        <v>1829566</v>
      </c>
      <c r="S7" s="98">
        <v>0</v>
      </c>
      <c r="T7" s="98">
        <v>0</v>
      </c>
    </row>
    <row r="8" spans="1:20" ht="16.5" customHeight="1" x14ac:dyDescent="0.3">
      <c r="B8" s="106"/>
      <c r="C8" s="105"/>
      <c r="D8" s="99"/>
      <c r="E8" s="99"/>
      <c r="F8" s="99"/>
      <c r="G8" s="99"/>
      <c r="H8" s="99"/>
      <c r="I8" s="99"/>
      <c r="J8" s="99"/>
      <c r="N8" s="99"/>
      <c r="O8" s="99"/>
      <c r="P8" s="99"/>
      <c r="Q8" s="99"/>
      <c r="R8" s="99"/>
      <c r="S8" s="99"/>
      <c r="T8" s="99"/>
    </row>
    <row r="9" spans="1:20" ht="16.5" customHeight="1" x14ac:dyDescent="0.3">
      <c r="B9" s="106"/>
      <c r="C9" s="105"/>
      <c r="D9" s="100"/>
      <c r="E9" s="100"/>
      <c r="F9" s="100"/>
      <c r="G9" s="100"/>
      <c r="H9" s="100"/>
      <c r="I9" s="100"/>
      <c r="J9" s="100"/>
      <c r="N9" s="99"/>
      <c r="O9" s="99"/>
      <c r="P9" s="99"/>
      <c r="Q9" s="99"/>
      <c r="R9" s="99"/>
      <c r="S9" s="99"/>
      <c r="T9" s="99"/>
    </row>
    <row r="10" spans="1:20" ht="16.5" customHeight="1" x14ac:dyDescent="0.3">
      <c r="A10" s="19">
        <v>10854115</v>
      </c>
      <c r="B10" s="106" t="str">
        <f>견적경쟁!B29</f>
        <v>이평면용전마을진입로확포장공사</v>
      </c>
      <c r="C10" s="104">
        <f>SUM(D10:J13)</f>
        <v>918252</v>
      </c>
      <c r="D10" s="98">
        <v>0</v>
      </c>
      <c r="E10" s="98">
        <v>0</v>
      </c>
      <c r="F10" s="98">
        <f>ROUND($E10*$M$4,0)</f>
        <v>0</v>
      </c>
      <c r="G10" s="98">
        <v>0</v>
      </c>
      <c r="H10" s="98">
        <v>918252</v>
      </c>
      <c r="I10" s="98">
        <v>0</v>
      </c>
      <c r="J10" s="98">
        <v>0</v>
      </c>
    </row>
    <row r="11" spans="1:20" ht="16.5" customHeight="1" x14ac:dyDescent="0.3">
      <c r="B11" s="106"/>
      <c r="C11" s="105"/>
      <c r="D11" s="99"/>
      <c r="E11" s="99"/>
      <c r="F11" s="99"/>
      <c r="G11" s="99"/>
      <c r="H11" s="99"/>
      <c r="I11" s="99"/>
      <c r="J11" s="99"/>
      <c r="N11" t="s">
        <v>84</v>
      </c>
    </row>
    <row r="12" spans="1:20" ht="16.5" customHeight="1" x14ac:dyDescent="0.3">
      <c r="B12" s="106"/>
      <c r="C12" s="105"/>
      <c r="D12" s="99"/>
      <c r="E12" s="99"/>
      <c r="F12" s="99"/>
      <c r="G12" s="99"/>
      <c r="H12" s="99"/>
      <c r="I12" s="99"/>
      <c r="J12" s="99"/>
      <c r="N12" t="s">
        <v>85</v>
      </c>
    </row>
    <row r="13" spans="1:20" ht="16.5" customHeight="1" x14ac:dyDescent="0.3">
      <c r="B13" s="106"/>
      <c r="C13" s="105"/>
      <c r="D13" s="100"/>
      <c r="E13" s="100"/>
      <c r="F13" s="100"/>
      <c r="G13" s="100"/>
      <c r="H13" s="100"/>
      <c r="I13" s="100"/>
      <c r="J13" s="100"/>
      <c r="N13" t="s">
        <v>86</v>
      </c>
    </row>
    <row r="14" spans="1:20" ht="16.5" customHeight="1" x14ac:dyDescent="0.3">
      <c r="A14" s="19">
        <v>32191654</v>
      </c>
      <c r="B14" s="106" t="str">
        <f>견적경쟁!B33</f>
        <v>망제지구배수펌프장(1,2)보수보강공사외1건</v>
      </c>
      <c r="C14" s="104">
        <f>SUM(D14:J17)</f>
        <v>4355121</v>
      </c>
      <c r="D14" s="98">
        <f>ROUND(A14*$M$2,0)</f>
        <v>1529104</v>
      </c>
      <c r="E14" s="98">
        <f>ROUND($A14*$M$3,0)</f>
        <v>1157290</v>
      </c>
      <c r="F14" s="98">
        <f>ROUND($E14*$M$4,0)</f>
        <v>152068</v>
      </c>
      <c r="G14" s="98">
        <v>0</v>
      </c>
      <c r="H14" s="98">
        <v>1516659</v>
      </c>
      <c r="I14" s="98">
        <v>0</v>
      </c>
      <c r="J14" s="98">
        <v>0</v>
      </c>
    </row>
    <row r="15" spans="1:20" ht="16.5" customHeight="1" x14ac:dyDescent="0.3">
      <c r="B15" s="106"/>
      <c r="C15" s="105"/>
      <c r="D15" s="99"/>
      <c r="E15" s="99"/>
      <c r="F15" s="99"/>
      <c r="G15" s="99"/>
      <c r="H15" s="99"/>
      <c r="I15" s="99"/>
      <c r="J15" s="99"/>
    </row>
    <row r="16" spans="1:20" ht="16.5" customHeight="1" x14ac:dyDescent="0.3">
      <c r="B16" s="106"/>
      <c r="C16" s="105"/>
      <c r="D16" s="99"/>
      <c r="E16" s="99"/>
      <c r="F16" s="99"/>
      <c r="G16" s="99"/>
      <c r="H16" s="99"/>
      <c r="I16" s="99"/>
      <c r="J16" s="99"/>
    </row>
    <row r="17" spans="1:10" ht="16.5" customHeight="1" x14ac:dyDescent="0.3">
      <c r="B17" s="106"/>
      <c r="C17" s="105"/>
      <c r="D17" s="100"/>
      <c r="E17" s="100"/>
      <c r="F17" s="100"/>
      <c r="G17" s="100"/>
      <c r="H17" s="100"/>
      <c r="I17" s="100"/>
      <c r="J17" s="100"/>
    </row>
    <row r="18" spans="1:10" ht="16.5" customHeight="1" x14ac:dyDescent="0.3">
      <c r="A18" s="19">
        <v>14808399</v>
      </c>
      <c r="B18" s="106" t="str">
        <f>견적경쟁!B37</f>
        <v>북면마정리농로개설공사</v>
      </c>
      <c r="C18" s="104">
        <f>SUM(D18:J21)</f>
        <v>2049326</v>
      </c>
      <c r="D18" s="98">
        <f>ROUND(A18*$M$2,0)-1</f>
        <v>703398</v>
      </c>
      <c r="E18" s="98">
        <f>ROUND($A18*$M$3,0)-1</f>
        <v>532361</v>
      </c>
      <c r="F18" s="98">
        <f>ROUND($E18*$M$4,0)</f>
        <v>69952</v>
      </c>
      <c r="G18" s="98">
        <v>0</v>
      </c>
      <c r="H18" s="98">
        <v>743615</v>
      </c>
      <c r="I18" s="98">
        <v>0</v>
      </c>
      <c r="J18" s="98">
        <v>0</v>
      </c>
    </row>
    <row r="19" spans="1:10" ht="16.5" customHeight="1" x14ac:dyDescent="0.3">
      <c r="B19" s="106"/>
      <c r="C19" s="105"/>
      <c r="D19" s="99"/>
      <c r="E19" s="99"/>
      <c r="F19" s="99"/>
      <c r="G19" s="99"/>
      <c r="H19" s="99"/>
      <c r="I19" s="99"/>
      <c r="J19" s="99"/>
    </row>
    <row r="20" spans="1:10" ht="16.5" customHeight="1" x14ac:dyDescent="0.3">
      <c r="B20" s="106"/>
      <c r="C20" s="105"/>
      <c r="D20" s="99"/>
      <c r="E20" s="99"/>
      <c r="F20" s="99"/>
      <c r="G20" s="99"/>
      <c r="H20" s="99"/>
      <c r="I20" s="99"/>
      <c r="J20" s="99"/>
    </row>
    <row r="21" spans="1:10" ht="16.5" customHeight="1" x14ac:dyDescent="0.3">
      <c r="B21" s="106"/>
      <c r="C21" s="105"/>
      <c r="D21" s="100"/>
      <c r="E21" s="100"/>
      <c r="F21" s="100"/>
      <c r="G21" s="100"/>
      <c r="H21" s="100"/>
      <c r="I21" s="100"/>
      <c r="J21" s="100"/>
    </row>
    <row r="22" spans="1:10" ht="16.5" customHeight="1" x14ac:dyDescent="0.3">
      <c r="A22" s="19">
        <v>8353661</v>
      </c>
      <c r="B22" s="106" t="str">
        <f>견적경쟁!B41</f>
        <v>정우면산북리배수로설치공사</v>
      </c>
      <c r="C22" s="104">
        <f>SUM(D22:J25)</f>
        <v>1208040</v>
      </c>
      <c r="D22" s="98">
        <f>ROUND(A22*$M$2,0)-1</f>
        <v>396798</v>
      </c>
      <c r="E22" s="98">
        <f>ROUND($A22*$M$3,0)</f>
        <v>300314</v>
      </c>
      <c r="F22" s="98">
        <f>ROUND($E22*$M$4,0)</f>
        <v>39461</v>
      </c>
      <c r="G22" s="98">
        <v>0</v>
      </c>
      <c r="H22" s="98">
        <v>471467</v>
      </c>
      <c r="I22" s="98">
        <v>0</v>
      </c>
      <c r="J22" s="98">
        <v>0</v>
      </c>
    </row>
    <row r="23" spans="1:10" ht="16.5" customHeight="1" x14ac:dyDescent="0.3">
      <c r="B23" s="106"/>
      <c r="C23" s="105"/>
      <c r="D23" s="99"/>
      <c r="E23" s="99"/>
      <c r="F23" s="99"/>
      <c r="G23" s="99"/>
      <c r="H23" s="99"/>
      <c r="I23" s="99"/>
      <c r="J23" s="99"/>
    </row>
    <row r="24" spans="1:10" ht="16.5" customHeight="1" x14ac:dyDescent="0.3">
      <c r="B24" s="106"/>
      <c r="C24" s="105"/>
      <c r="D24" s="99"/>
      <c r="E24" s="99"/>
      <c r="F24" s="99"/>
      <c r="G24" s="99"/>
      <c r="H24" s="99"/>
      <c r="I24" s="99"/>
      <c r="J24" s="99"/>
    </row>
    <row r="25" spans="1:10" ht="16.5" customHeight="1" x14ac:dyDescent="0.3">
      <c r="B25" s="106"/>
      <c r="C25" s="105"/>
      <c r="D25" s="100"/>
      <c r="E25" s="100"/>
      <c r="F25" s="100"/>
      <c r="G25" s="100"/>
      <c r="H25" s="100"/>
      <c r="I25" s="100"/>
      <c r="J25" s="100"/>
    </row>
    <row r="26" spans="1:10" ht="16.5" customHeight="1" x14ac:dyDescent="0.3">
      <c r="A26" s="19">
        <v>8775960</v>
      </c>
      <c r="B26" s="106" t="str">
        <f>견적경쟁!B45</f>
        <v>재해위험수목제거사업</v>
      </c>
      <c r="C26" s="104">
        <f>SUM(D26:J29)</f>
        <v>1157346</v>
      </c>
      <c r="D26" s="98">
        <f>ROUND(A26*$M$2,0)</f>
        <v>416858</v>
      </c>
      <c r="E26" s="98">
        <f>ROUND($A26*$M$3,0)-1</f>
        <v>315495</v>
      </c>
      <c r="F26" s="98">
        <f>ROUND($E26*$M$4,0)</f>
        <v>41456</v>
      </c>
      <c r="G26" s="98">
        <v>0</v>
      </c>
      <c r="H26" s="98">
        <v>383537</v>
      </c>
      <c r="I26" s="98">
        <v>0</v>
      </c>
      <c r="J26" s="98">
        <v>0</v>
      </c>
    </row>
    <row r="27" spans="1:10" ht="16.5" customHeight="1" x14ac:dyDescent="0.3">
      <c r="B27" s="106"/>
      <c r="C27" s="105"/>
      <c r="D27" s="99"/>
      <c r="E27" s="99"/>
      <c r="F27" s="99"/>
      <c r="G27" s="99"/>
      <c r="H27" s="99"/>
      <c r="I27" s="99"/>
      <c r="J27" s="99"/>
    </row>
    <row r="28" spans="1:10" ht="16.5" customHeight="1" x14ac:dyDescent="0.3">
      <c r="B28" s="106"/>
      <c r="C28" s="105"/>
      <c r="D28" s="99"/>
      <c r="E28" s="99"/>
      <c r="F28" s="99"/>
      <c r="G28" s="99"/>
      <c r="H28" s="99"/>
      <c r="I28" s="99"/>
      <c r="J28" s="99"/>
    </row>
    <row r="29" spans="1:10" ht="16.5" customHeight="1" x14ac:dyDescent="0.3">
      <c r="B29" s="106"/>
      <c r="C29" s="105"/>
      <c r="D29" s="100"/>
      <c r="E29" s="100"/>
      <c r="F29" s="100"/>
      <c r="G29" s="100"/>
      <c r="H29" s="100"/>
      <c r="I29" s="100"/>
      <c r="J29" s="100"/>
    </row>
    <row r="30" spans="1:10" ht="16.5" customHeight="1" x14ac:dyDescent="0.3">
      <c r="A30" s="19">
        <v>38692276</v>
      </c>
      <c r="B30" s="106" t="str">
        <f>견적경쟁!B49</f>
        <v>조림지풀베기(입암지구2차)</v>
      </c>
      <c r="C30" s="104">
        <f>SUM(D30:J33)</f>
        <v>833032</v>
      </c>
      <c r="D30" s="98">
        <v>0</v>
      </c>
      <c r="E30" s="98">
        <v>0</v>
      </c>
      <c r="F30" s="98">
        <v>0</v>
      </c>
      <c r="G30" s="98">
        <v>0</v>
      </c>
      <c r="H30" s="98">
        <v>833032</v>
      </c>
      <c r="I30" s="98">
        <v>0</v>
      </c>
      <c r="J30" s="98">
        <v>0</v>
      </c>
    </row>
    <row r="31" spans="1:10" ht="16.5" customHeight="1" x14ac:dyDescent="0.3">
      <c r="B31" s="106"/>
      <c r="C31" s="105"/>
      <c r="D31" s="99"/>
      <c r="E31" s="99"/>
      <c r="F31" s="99"/>
      <c r="G31" s="99"/>
      <c r="H31" s="99"/>
      <c r="I31" s="99"/>
      <c r="J31" s="99"/>
    </row>
    <row r="32" spans="1:10" ht="16.5" customHeight="1" x14ac:dyDescent="0.3">
      <c r="B32" s="106"/>
      <c r="C32" s="105"/>
      <c r="D32" s="99"/>
      <c r="E32" s="99"/>
      <c r="F32" s="99"/>
      <c r="G32" s="99"/>
      <c r="H32" s="99"/>
      <c r="I32" s="99"/>
      <c r="J32" s="99"/>
    </row>
    <row r="33" spans="1:10" ht="16.5" customHeight="1" x14ac:dyDescent="0.3">
      <c r="B33" s="106"/>
      <c r="C33" s="105"/>
      <c r="D33" s="100"/>
      <c r="E33" s="100"/>
      <c r="F33" s="100"/>
      <c r="G33" s="100"/>
      <c r="H33" s="100"/>
      <c r="I33" s="100"/>
      <c r="J33" s="100"/>
    </row>
    <row r="34" spans="1:10" ht="16.5" customHeight="1" x14ac:dyDescent="0.3">
      <c r="A34" s="19">
        <v>27335886</v>
      </c>
      <c r="B34" s="106" t="str">
        <f>견적경쟁!B53</f>
        <v>조림지풀베기(북면지구2차)</v>
      </c>
      <c r="C34" s="101">
        <f>SUM(D34:J37)</f>
        <v>588920</v>
      </c>
      <c r="D34" s="98">
        <v>0</v>
      </c>
      <c r="E34" s="98">
        <v>0</v>
      </c>
      <c r="F34" s="98">
        <v>0</v>
      </c>
      <c r="G34" s="98">
        <v>0</v>
      </c>
      <c r="H34" s="98">
        <v>588920</v>
      </c>
      <c r="I34" s="98">
        <v>0</v>
      </c>
      <c r="J34" s="98">
        <v>0</v>
      </c>
    </row>
    <row r="35" spans="1:10" ht="16.5" customHeight="1" x14ac:dyDescent="0.3">
      <c r="B35" s="106"/>
      <c r="C35" s="102"/>
      <c r="D35" s="99"/>
      <c r="E35" s="99"/>
      <c r="F35" s="99"/>
      <c r="G35" s="99"/>
      <c r="H35" s="99"/>
      <c r="I35" s="99"/>
      <c r="J35" s="99"/>
    </row>
    <row r="36" spans="1:10" ht="16.5" customHeight="1" x14ac:dyDescent="0.3">
      <c r="B36" s="106"/>
      <c r="C36" s="102"/>
      <c r="D36" s="99"/>
      <c r="E36" s="99"/>
      <c r="F36" s="99"/>
      <c r="G36" s="99"/>
      <c r="H36" s="99"/>
      <c r="I36" s="99"/>
      <c r="J36" s="99"/>
    </row>
    <row r="37" spans="1:10" ht="16.5" customHeight="1" x14ac:dyDescent="0.3">
      <c r="B37" s="106"/>
      <c r="C37" s="103"/>
      <c r="D37" s="100"/>
      <c r="E37" s="100"/>
      <c r="F37" s="100"/>
      <c r="G37" s="100"/>
      <c r="H37" s="100"/>
      <c r="I37" s="100"/>
      <c r="J37" s="100"/>
    </row>
    <row r="38" spans="1:10" ht="16.5" customHeight="1" x14ac:dyDescent="0.3">
      <c r="A38" s="19">
        <v>32092362</v>
      </c>
      <c r="B38" s="106" t="str">
        <f>견적경쟁!B57</f>
        <v>조림지풀베기(옹동지구2차)</v>
      </c>
      <c r="C38" s="101">
        <f>SUM(D38:J41)</f>
        <v>1052119</v>
      </c>
      <c r="D38" s="98">
        <v>0</v>
      </c>
      <c r="E38" s="98">
        <v>0</v>
      </c>
      <c r="F38" s="98">
        <v>0</v>
      </c>
      <c r="G38" s="98">
        <v>0</v>
      </c>
      <c r="H38" s="98">
        <v>1052119</v>
      </c>
      <c r="I38" s="98">
        <v>0</v>
      </c>
      <c r="J38" s="98">
        <v>0</v>
      </c>
    </row>
    <row r="39" spans="1:10" ht="16.5" customHeight="1" x14ac:dyDescent="0.3">
      <c r="B39" s="106"/>
      <c r="C39" s="102"/>
      <c r="D39" s="99"/>
      <c r="E39" s="99"/>
      <c r="F39" s="99"/>
      <c r="G39" s="99"/>
      <c r="H39" s="99"/>
      <c r="I39" s="99"/>
      <c r="J39" s="99"/>
    </row>
    <row r="40" spans="1:10" ht="16.5" customHeight="1" x14ac:dyDescent="0.3">
      <c r="B40" s="106"/>
      <c r="C40" s="102"/>
      <c r="D40" s="99"/>
      <c r="E40" s="99"/>
      <c r="F40" s="99"/>
      <c r="G40" s="99"/>
      <c r="H40" s="99"/>
      <c r="I40" s="99"/>
      <c r="J40" s="99"/>
    </row>
    <row r="41" spans="1:10" ht="16.5" customHeight="1" x14ac:dyDescent="0.3">
      <c r="B41" s="106"/>
      <c r="C41" s="103"/>
      <c r="D41" s="100"/>
      <c r="E41" s="100"/>
      <c r="F41" s="100"/>
      <c r="G41" s="100"/>
      <c r="H41" s="100"/>
      <c r="I41" s="100"/>
      <c r="J41" s="100"/>
    </row>
    <row r="42" spans="1:10" ht="16.5" customHeight="1" x14ac:dyDescent="0.3">
      <c r="A42" s="19">
        <v>26465314</v>
      </c>
      <c r="B42" s="106" t="str">
        <f>견적경쟁!B61</f>
        <v>조림지풀베기(산내산외지구2차)</v>
      </c>
      <c r="C42" s="101">
        <f>SUM(D42:J45)</f>
        <v>867641</v>
      </c>
      <c r="D42" s="98">
        <v>0</v>
      </c>
      <c r="E42" s="98">
        <v>0</v>
      </c>
      <c r="F42" s="98">
        <v>0</v>
      </c>
      <c r="G42" s="98">
        <v>0</v>
      </c>
      <c r="H42" s="98">
        <v>867641</v>
      </c>
      <c r="I42" s="98">
        <v>0</v>
      </c>
      <c r="J42" s="98">
        <v>0</v>
      </c>
    </row>
    <row r="43" spans="1:10" ht="16.5" customHeight="1" x14ac:dyDescent="0.3">
      <c r="B43" s="106"/>
      <c r="C43" s="102"/>
      <c r="D43" s="99"/>
      <c r="E43" s="99"/>
      <c r="F43" s="99"/>
      <c r="G43" s="99"/>
      <c r="H43" s="99"/>
      <c r="I43" s="99"/>
      <c r="J43" s="99"/>
    </row>
    <row r="44" spans="1:10" ht="16.5" customHeight="1" x14ac:dyDescent="0.3">
      <c r="B44" s="106"/>
      <c r="C44" s="102"/>
      <c r="D44" s="99"/>
      <c r="E44" s="99"/>
      <c r="F44" s="99"/>
      <c r="G44" s="99"/>
      <c r="H44" s="99"/>
      <c r="I44" s="99"/>
      <c r="J44" s="99"/>
    </row>
    <row r="45" spans="1:10" ht="16.5" customHeight="1" x14ac:dyDescent="0.3">
      <c r="B45" s="106"/>
      <c r="C45" s="103"/>
      <c r="D45" s="100"/>
      <c r="E45" s="100"/>
      <c r="F45" s="100"/>
      <c r="G45" s="100"/>
      <c r="H45" s="100"/>
      <c r="I45" s="100"/>
      <c r="J45" s="100"/>
    </row>
  </sheetData>
  <mergeCells count="113">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S7:S9"/>
    <mergeCell ref="T7:T9"/>
    <mergeCell ref="N7:N9"/>
    <mergeCell ref="O7:O9"/>
    <mergeCell ref="P7:P9"/>
    <mergeCell ref="Q7:Q9"/>
    <mergeCell ref="R7:R9"/>
    <mergeCell ref="D30:D33"/>
    <mergeCell ref="E30:E33"/>
    <mergeCell ref="F30:F33"/>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10:G13"/>
    <mergeCell ref="H10:H13"/>
    <mergeCell ref="I10:I13"/>
    <mergeCell ref="J10:J13"/>
    <mergeCell ref="B14:B17"/>
    <mergeCell ref="C14:C17"/>
    <mergeCell ref="D14:D17"/>
    <mergeCell ref="E14:E17"/>
    <mergeCell ref="F14:F17"/>
    <mergeCell ref="G14:G17"/>
    <mergeCell ref="H14:H17"/>
    <mergeCell ref="I14:I17"/>
    <mergeCell ref="J14:J17"/>
    <mergeCell ref="B10:B13"/>
    <mergeCell ref="C10:C13"/>
    <mergeCell ref="D10:D13"/>
    <mergeCell ref="E10:E13"/>
    <mergeCell ref="F10:F13"/>
    <mergeCell ref="B26:B29"/>
    <mergeCell ref="C26:C29"/>
    <mergeCell ref="D26:D29"/>
    <mergeCell ref="E26:E29"/>
    <mergeCell ref="F26:F29"/>
    <mergeCell ref="G26:G29"/>
    <mergeCell ref="H26:H29"/>
    <mergeCell ref="I26:I29"/>
    <mergeCell ref="J26:J29"/>
    <mergeCell ref="B38:B41"/>
    <mergeCell ref="G38:G41"/>
    <mergeCell ref="H38:H41"/>
    <mergeCell ref="I38:I41"/>
    <mergeCell ref="J38:J41"/>
    <mergeCell ref="B42:B45"/>
    <mergeCell ref="C42:C45"/>
    <mergeCell ref="D42:D45"/>
    <mergeCell ref="E42:E45"/>
    <mergeCell ref="F42:F45"/>
    <mergeCell ref="G42:G45"/>
    <mergeCell ref="H42:H45"/>
    <mergeCell ref="I42:I45"/>
    <mergeCell ref="J42:J45"/>
    <mergeCell ref="C38:C41"/>
    <mergeCell ref="D38:D41"/>
    <mergeCell ref="E38:E41"/>
    <mergeCell ref="F38:F41"/>
    <mergeCell ref="G30:G33"/>
    <mergeCell ref="H30:H33"/>
    <mergeCell ref="I30:I33"/>
    <mergeCell ref="J30:J33"/>
    <mergeCell ref="B34:B37"/>
    <mergeCell ref="C34:C37"/>
    <mergeCell ref="D34:D37"/>
    <mergeCell ref="E34:E37"/>
    <mergeCell ref="F34:F37"/>
    <mergeCell ref="G34:G37"/>
    <mergeCell ref="H34:H37"/>
    <mergeCell ref="I34:I37"/>
    <mergeCell ref="J34:J37"/>
    <mergeCell ref="B30:B33"/>
    <mergeCell ref="C30:C33"/>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2026-07-31T07:57:44Z</cp:lastPrinted>
  <dcterms:created xsi:type="dcterms:W3CDTF">2015-03-26T23:58:32Z</dcterms:created>
  <dcterms:modified xsi:type="dcterms:W3CDTF">2026-08-11T08:05:02Z</dcterms:modified>
</cp:coreProperties>
</file>