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이욱기\★진행중인 계약건\유재헌\생물자원 활용 병해충 관리기술 보급기반 구축 건축(기계)공사 발주 의뢰외4\기계설비공사\"/>
    </mc:Choice>
  </mc:AlternateContent>
  <xr:revisionPtr revIDLastSave="0" documentId="13_ncr:1_{E0877B59-072E-47A9-A4FC-31B7775939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8" r:id="rId1"/>
    <sheet name="공종별집계표" sheetId="7" r:id="rId2"/>
    <sheet name="공종별내역서" sheetId="6" r:id="rId3"/>
  </sheets>
  <externalReferences>
    <externalReference r:id="rId4"/>
  </externalReferences>
  <definedNames>
    <definedName name="_xlnm.Print_Area" localSheetId="2">공종별내역서!$A$1:$M$171</definedName>
    <definedName name="_xlnm.Print_Area" localSheetId="1">공종별집계표!$A$1:$M$27</definedName>
    <definedName name="_xlnm.Print_Area" localSheetId="0">원가계산서!$B$1:$L$34</definedName>
    <definedName name="_xlnm.Print_Titles" localSheetId="2">공종별내역서!$1:$3</definedName>
    <definedName name="_xlnm.Print_Titles" localSheetId="1">공종별집계표!$1:$4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4" i="8" l="1"/>
  <c r="K34" i="8"/>
  <c r="J34" i="8"/>
  <c r="K32" i="8"/>
  <c r="J32" i="8"/>
  <c r="L32" i="8" s="1"/>
  <c r="K31" i="8"/>
  <c r="J31" i="8"/>
  <c r="L31" i="8" s="1"/>
  <c r="G31" i="8"/>
  <c r="K30" i="8"/>
  <c r="J30" i="8"/>
  <c r="L30" i="8" s="1"/>
  <c r="K28" i="8"/>
  <c r="J28" i="8"/>
  <c r="L28" i="8" s="1"/>
  <c r="G28" i="8"/>
  <c r="K27" i="8"/>
  <c r="J27" i="8"/>
  <c r="L27" i="8" s="1"/>
  <c r="G27" i="8"/>
  <c r="K26" i="8"/>
  <c r="J26" i="8"/>
  <c r="L26" i="8" s="1"/>
  <c r="L25" i="8"/>
  <c r="K25" i="8"/>
  <c r="J25" i="8"/>
  <c r="K24" i="8"/>
  <c r="J24" i="8"/>
  <c r="L24" i="8" s="1"/>
  <c r="G24" i="8"/>
  <c r="K23" i="8"/>
  <c r="J23" i="8"/>
  <c r="L23" i="8" s="1"/>
  <c r="G23" i="8"/>
  <c r="K22" i="8"/>
  <c r="J22" i="8"/>
  <c r="L22" i="8" s="1"/>
  <c r="G22" i="8"/>
  <c r="K21" i="8"/>
  <c r="J21" i="8"/>
  <c r="L21" i="8" s="1"/>
  <c r="G21" i="8"/>
  <c r="K20" i="8"/>
  <c r="J20" i="8"/>
  <c r="L20" i="8" s="1"/>
  <c r="G20" i="8"/>
  <c r="K19" i="8"/>
  <c r="J19" i="8"/>
  <c r="L19" i="8" s="1"/>
  <c r="G19" i="8"/>
  <c r="G18" i="8"/>
  <c r="G17" i="8"/>
  <c r="K16" i="8"/>
  <c r="J16" i="8"/>
  <c r="L16" i="8" s="1"/>
  <c r="G16" i="8"/>
  <c r="K15" i="8"/>
  <c r="J15" i="8"/>
  <c r="L15" i="8" s="1"/>
  <c r="G15" i="8"/>
  <c r="L14" i="8"/>
  <c r="K14" i="8"/>
  <c r="J14" i="8"/>
  <c r="G14" i="8"/>
  <c r="K13" i="8"/>
  <c r="J13" i="8"/>
  <c r="L13" i="8" s="1"/>
  <c r="G13" i="8"/>
  <c r="K12" i="8"/>
  <c r="J12" i="8"/>
  <c r="L12" i="8" s="1"/>
  <c r="G12" i="8"/>
  <c r="K11" i="8"/>
  <c r="J11" i="8"/>
  <c r="L11" i="8" s="1"/>
  <c r="K10" i="8"/>
  <c r="J10" i="8"/>
  <c r="L10" i="8" s="1"/>
  <c r="K9" i="8"/>
  <c r="J9" i="8"/>
  <c r="L9" i="8" s="1"/>
  <c r="G9" i="8"/>
  <c r="K8" i="8"/>
  <c r="J8" i="8"/>
  <c r="L8" i="8" s="1"/>
  <c r="L7" i="8"/>
  <c r="K7" i="8"/>
  <c r="J7" i="8"/>
  <c r="K6" i="8"/>
  <c r="J6" i="8"/>
  <c r="L6" i="8" s="1"/>
  <c r="K5" i="8"/>
  <c r="J5" i="8"/>
  <c r="L5" i="8" s="1"/>
  <c r="K4" i="8"/>
  <c r="J4" i="8"/>
  <c r="L4" i="8" s="1"/>
  <c r="I168" i="6"/>
  <c r="G168" i="6"/>
  <c r="H168" i="6" s="1"/>
  <c r="E168" i="6"/>
  <c r="F168" i="6" s="1"/>
  <c r="I167" i="6"/>
  <c r="G167" i="6"/>
  <c r="E167" i="6"/>
  <c r="F167" i="6" s="1"/>
  <c r="G165" i="6"/>
  <c r="H165" i="6" s="1"/>
  <c r="G161" i="6"/>
  <c r="H161" i="6" s="1"/>
  <c r="I153" i="6"/>
  <c r="J153" i="6" s="1"/>
  <c r="G153" i="6"/>
  <c r="H153" i="6" s="1"/>
  <c r="E153" i="6"/>
  <c r="I152" i="6"/>
  <c r="J152" i="6" s="1"/>
  <c r="G152" i="6"/>
  <c r="H152" i="6" s="1"/>
  <c r="E152" i="6"/>
  <c r="F152" i="6" s="1"/>
  <c r="I151" i="6"/>
  <c r="J151" i="6" s="1"/>
  <c r="G151" i="6"/>
  <c r="H151" i="6" s="1"/>
  <c r="E151" i="6"/>
  <c r="K151" i="6" s="1"/>
  <c r="I150" i="6"/>
  <c r="J150" i="6" s="1"/>
  <c r="G150" i="6"/>
  <c r="K150" i="6" s="1"/>
  <c r="E150" i="6"/>
  <c r="I149" i="6"/>
  <c r="J149" i="6" s="1"/>
  <c r="G149" i="6"/>
  <c r="H149" i="6" s="1"/>
  <c r="E149" i="6"/>
  <c r="F149" i="6" s="1"/>
  <c r="I139" i="6"/>
  <c r="J139" i="6" s="1"/>
  <c r="G139" i="6"/>
  <c r="E139" i="6"/>
  <c r="F139" i="6" s="1"/>
  <c r="I138" i="6"/>
  <c r="J138" i="6" s="1"/>
  <c r="G138" i="6"/>
  <c r="H138" i="6" s="1"/>
  <c r="E138" i="6"/>
  <c r="I137" i="6"/>
  <c r="J137" i="6" s="1"/>
  <c r="G137" i="6"/>
  <c r="K137" i="6" s="1"/>
  <c r="E137" i="6"/>
  <c r="I136" i="6"/>
  <c r="G136" i="6"/>
  <c r="E136" i="6"/>
  <c r="I135" i="6"/>
  <c r="J135" i="6" s="1"/>
  <c r="G135" i="6"/>
  <c r="E135" i="6"/>
  <c r="F135" i="6" s="1"/>
  <c r="I134" i="6"/>
  <c r="J134" i="6" s="1"/>
  <c r="G134" i="6"/>
  <c r="E134" i="6"/>
  <c r="K134" i="6" s="1"/>
  <c r="I133" i="6"/>
  <c r="J133" i="6" s="1"/>
  <c r="G133" i="6"/>
  <c r="K133" i="6" s="1"/>
  <c r="E133" i="6"/>
  <c r="I132" i="6"/>
  <c r="K132" i="6" s="1"/>
  <c r="G132" i="6"/>
  <c r="E132" i="6"/>
  <c r="I131" i="6"/>
  <c r="G131" i="6"/>
  <c r="E131" i="6"/>
  <c r="I130" i="6"/>
  <c r="J130" i="6" s="1"/>
  <c r="G130" i="6"/>
  <c r="H130" i="6" s="1"/>
  <c r="E130" i="6"/>
  <c r="I129" i="6"/>
  <c r="J129" i="6" s="1"/>
  <c r="G129" i="6"/>
  <c r="K129" i="6" s="1"/>
  <c r="E129" i="6"/>
  <c r="I128" i="6"/>
  <c r="J128" i="6" s="1"/>
  <c r="G128" i="6"/>
  <c r="E128" i="6"/>
  <c r="I127" i="6"/>
  <c r="G127" i="6"/>
  <c r="E127" i="6"/>
  <c r="I126" i="6"/>
  <c r="J126" i="6" s="1"/>
  <c r="G126" i="6"/>
  <c r="H126" i="6" s="1"/>
  <c r="E126" i="6"/>
  <c r="K126" i="6" s="1"/>
  <c r="I125" i="6"/>
  <c r="J125" i="6" s="1"/>
  <c r="G125" i="6"/>
  <c r="H125" i="6" s="1"/>
  <c r="E125" i="6"/>
  <c r="I111" i="6"/>
  <c r="J111" i="6" s="1"/>
  <c r="G111" i="6"/>
  <c r="H111" i="6" s="1"/>
  <c r="E111" i="6"/>
  <c r="I110" i="6"/>
  <c r="G110" i="6"/>
  <c r="E110" i="6"/>
  <c r="F110" i="6" s="1"/>
  <c r="I109" i="6"/>
  <c r="J109" i="6" s="1"/>
  <c r="G109" i="6"/>
  <c r="H109" i="6" s="1"/>
  <c r="E109" i="6"/>
  <c r="F109" i="6" s="1"/>
  <c r="I108" i="6"/>
  <c r="J108" i="6" s="1"/>
  <c r="G108" i="6"/>
  <c r="H108" i="6" s="1"/>
  <c r="L108" i="6" s="1"/>
  <c r="E108" i="6"/>
  <c r="I107" i="6"/>
  <c r="J107" i="6" s="1"/>
  <c r="G107" i="6"/>
  <c r="H107" i="6" s="1"/>
  <c r="E107" i="6"/>
  <c r="I106" i="6"/>
  <c r="G106" i="6"/>
  <c r="E106" i="6"/>
  <c r="I105" i="6"/>
  <c r="J105" i="6" s="1"/>
  <c r="G105" i="6"/>
  <c r="H105" i="6" s="1"/>
  <c r="E105" i="6"/>
  <c r="K105" i="6" s="1"/>
  <c r="I104" i="6"/>
  <c r="J104" i="6" s="1"/>
  <c r="G104" i="6"/>
  <c r="K104" i="6" s="1"/>
  <c r="E104" i="6"/>
  <c r="I103" i="6"/>
  <c r="J103" i="6" s="1"/>
  <c r="G103" i="6"/>
  <c r="H103" i="6" s="1"/>
  <c r="E103" i="6"/>
  <c r="I102" i="6"/>
  <c r="G102" i="6"/>
  <c r="E102" i="6"/>
  <c r="I101" i="6"/>
  <c r="J101" i="6" s="1"/>
  <c r="G101" i="6"/>
  <c r="H101" i="6" s="1"/>
  <c r="E101" i="6"/>
  <c r="K101" i="6" s="1"/>
  <c r="I79" i="6"/>
  <c r="J79" i="6" s="1"/>
  <c r="G79" i="6"/>
  <c r="H79" i="6" s="1"/>
  <c r="E79" i="6"/>
  <c r="I78" i="6"/>
  <c r="K78" i="6" s="1"/>
  <c r="G78" i="6"/>
  <c r="E78" i="6"/>
  <c r="I77" i="6"/>
  <c r="G77" i="6"/>
  <c r="E77" i="6"/>
  <c r="I67" i="6"/>
  <c r="J67" i="6" s="1"/>
  <c r="G67" i="6"/>
  <c r="H67" i="6" s="1"/>
  <c r="E67" i="6"/>
  <c r="F67" i="6" s="1"/>
  <c r="L67" i="6" s="1"/>
  <c r="I66" i="6"/>
  <c r="J66" i="6" s="1"/>
  <c r="G66" i="6"/>
  <c r="H66" i="6" s="1"/>
  <c r="E66" i="6"/>
  <c r="I65" i="6"/>
  <c r="G65" i="6"/>
  <c r="E65" i="6"/>
  <c r="I64" i="6"/>
  <c r="J64" i="6" s="1"/>
  <c r="G64" i="6"/>
  <c r="H64" i="6" s="1"/>
  <c r="E64" i="6"/>
  <c r="I63" i="6"/>
  <c r="J63" i="6" s="1"/>
  <c r="G63" i="6"/>
  <c r="H63" i="6" s="1"/>
  <c r="E63" i="6"/>
  <c r="F63" i="6" s="1"/>
  <c r="I62" i="6"/>
  <c r="J62" i="6" s="1"/>
  <c r="G62" i="6"/>
  <c r="H62" i="6" s="1"/>
  <c r="E62" i="6"/>
  <c r="I61" i="6"/>
  <c r="G61" i="6"/>
  <c r="E61" i="6"/>
  <c r="I60" i="6"/>
  <c r="G60" i="6"/>
  <c r="H60" i="6" s="1"/>
  <c r="E60" i="6"/>
  <c r="F60" i="6" s="1"/>
  <c r="I59" i="6"/>
  <c r="J59" i="6" s="1"/>
  <c r="G59" i="6"/>
  <c r="H59" i="6" s="1"/>
  <c r="E59" i="6"/>
  <c r="K59" i="6" s="1"/>
  <c r="I58" i="6"/>
  <c r="G58" i="6"/>
  <c r="H58" i="6" s="1"/>
  <c r="E58" i="6"/>
  <c r="I57" i="6"/>
  <c r="J57" i="6" s="1"/>
  <c r="G57" i="6"/>
  <c r="E57" i="6"/>
  <c r="F57" i="6" s="1"/>
  <c r="I56" i="6"/>
  <c r="J56" i="6" s="1"/>
  <c r="G56" i="6"/>
  <c r="H56" i="6" s="1"/>
  <c r="E56" i="6"/>
  <c r="I55" i="6"/>
  <c r="G55" i="6"/>
  <c r="H55" i="6" s="1"/>
  <c r="E55" i="6"/>
  <c r="K55" i="6" s="1"/>
  <c r="I33" i="6"/>
  <c r="G33" i="6"/>
  <c r="H33" i="6" s="1"/>
  <c r="E33" i="6"/>
  <c r="F33" i="6" s="1"/>
  <c r="I6" i="6"/>
  <c r="G6" i="6"/>
  <c r="H6" i="6" s="1"/>
  <c r="E6" i="6"/>
  <c r="G166" i="6"/>
  <c r="H166" i="6" s="1"/>
  <c r="I164" i="6"/>
  <c r="J164" i="6" s="1"/>
  <c r="G164" i="6"/>
  <c r="H164" i="6" s="1"/>
  <c r="I162" i="6"/>
  <c r="J162" i="6" s="1"/>
  <c r="G162" i="6"/>
  <c r="H162" i="6" s="1"/>
  <c r="I160" i="6"/>
  <c r="J160" i="6" s="1"/>
  <c r="G160" i="6"/>
  <c r="H160" i="6" s="1"/>
  <c r="I158" i="6"/>
  <c r="J158" i="6" s="1"/>
  <c r="G158" i="6"/>
  <c r="H158" i="6" s="1"/>
  <c r="G156" i="6"/>
  <c r="H156" i="6" s="1"/>
  <c r="G154" i="6"/>
  <c r="H154" i="6" s="1"/>
  <c r="I140" i="6"/>
  <c r="J140" i="6" s="1"/>
  <c r="I112" i="6"/>
  <c r="J112" i="6" s="1"/>
  <c r="G91" i="6"/>
  <c r="H91" i="6" s="1"/>
  <c r="G87" i="6"/>
  <c r="H87" i="6" s="1"/>
  <c r="I84" i="6"/>
  <c r="J84" i="6" s="1"/>
  <c r="I72" i="6"/>
  <c r="J72" i="6" s="1"/>
  <c r="I54" i="6"/>
  <c r="J54" i="6" s="1"/>
  <c r="G54" i="6"/>
  <c r="H54" i="6" s="1"/>
  <c r="I30" i="6"/>
  <c r="G30" i="6"/>
  <c r="H30" i="6" s="1"/>
  <c r="I166" i="6"/>
  <c r="J166" i="6" s="1"/>
  <c r="I165" i="6"/>
  <c r="J165" i="6" s="1"/>
  <c r="G163" i="6"/>
  <c r="H163" i="6" s="1"/>
  <c r="I163" i="6"/>
  <c r="J163" i="6" s="1"/>
  <c r="I161" i="6"/>
  <c r="J161" i="6" s="1"/>
  <c r="G159" i="6"/>
  <c r="H159" i="6" s="1"/>
  <c r="I159" i="6"/>
  <c r="J159" i="6" s="1"/>
  <c r="I157" i="6"/>
  <c r="J157" i="6" s="1"/>
  <c r="I155" i="6"/>
  <c r="J155" i="6" s="1"/>
  <c r="G155" i="6"/>
  <c r="H155" i="6" s="1"/>
  <c r="I141" i="6"/>
  <c r="J141" i="6" s="1"/>
  <c r="G113" i="6"/>
  <c r="H113" i="6" s="1"/>
  <c r="I113" i="6"/>
  <c r="J113" i="6" s="1"/>
  <c r="I92" i="6"/>
  <c r="J92" i="6" s="1"/>
  <c r="G92" i="6"/>
  <c r="H92" i="6" s="1"/>
  <c r="I91" i="6"/>
  <c r="J91" i="6" s="1"/>
  <c r="I90" i="6"/>
  <c r="J90" i="6" s="1"/>
  <c r="G88" i="6"/>
  <c r="H88" i="6" s="1"/>
  <c r="I88" i="6"/>
  <c r="J88" i="6" s="1"/>
  <c r="G86" i="6"/>
  <c r="H86" i="6" s="1"/>
  <c r="I86" i="6"/>
  <c r="J86" i="6" s="1"/>
  <c r="G80" i="6"/>
  <c r="H80" i="6" s="1"/>
  <c r="I80" i="6"/>
  <c r="J80" i="6" s="1"/>
  <c r="G71" i="6"/>
  <c r="H71" i="6" s="1"/>
  <c r="G70" i="6"/>
  <c r="H70" i="6" s="1"/>
  <c r="I70" i="6"/>
  <c r="J70" i="6" s="1"/>
  <c r="G68" i="6"/>
  <c r="H68" i="6" s="1"/>
  <c r="G31" i="6"/>
  <c r="H31" i="6" s="1"/>
  <c r="I31" i="6"/>
  <c r="J31" i="6" s="1"/>
  <c r="G29" i="6"/>
  <c r="H29" i="6" s="1"/>
  <c r="I29" i="6"/>
  <c r="J29" i="6" s="1"/>
  <c r="J51" i="6" s="1"/>
  <c r="I8" i="7" s="1"/>
  <c r="J8" i="7" s="1"/>
  <c r="J168" i="6"/>
  <c r="H167" i="6"/>
  <c r="J167" i="6"/>
  <c r="K167" i="6"/>
  <c r="F150" i="6"/>
  <c r="H139" i="6"/>
  <c r="K139" i="6"/>
  <c r="F137" i="6"/>
  <c r="F136" i="6"/>
  <c r="H136" i="6"/>
  <c r="J136" i="6"/>
  <c r="K136" i="6"/>
  <c r="H135" i="6"/>
  <c r="K135" i="6"/>
  <c r="H134" i="6"/>
  <c r="F133" i="6"/>
  <c r="F132" i="6"/>
  <c r="H132" i="6"/>
  <c r="F131" i="6"/>
  <c r="H131" i="6"/>
  <c r="J131" i="6"/>
  <c r="K131" i="6"/>
  <c r="F129" i="6"/>
  <c r="F128" i="6"/>
  <c r="H128" i="6"/>
  <c r="F127" i="6"/>
  <c r="H127" i="6"/>
  <c r="J127" i="6"/>
  <c r="L127" i="6" s="1"/>
  <c r="K127" i="6"/>
  <c r="F126" i="6"/>
  <c r="F125" i="6"/>
  <c r="H110" i="6"/>
  <c r="J110" i="6"/>
  <c r="K110" i="6"/>
  <c r="F108" i="6"/>
  <c r="F107" i="6"/>
  <c r="L107" i="6" s="1"/>
  <c r="F106" i="6"/>
  <c r="L106" i="6" s="1"/>
  <c r="H106" i="6"/>
  <c r="J106" i="6"/>
  <c r="K106" i="6"/>
  <c r="F104" i="6"/>
  <c r="F102" i="6"/>
  <c r="H102" i="6"/>
  <c r="J102" i="6"/>
  <c r="K102" i="6"/>
  <c r="F78" i="6"/>
  <c r="H78" i="6"/>
  <c r="J78" i="6"/>
  <c r="F77" i="6"/>
  <c r="L77" i="6" s="1"/>
  <c r="H77" i="6"/>
  <c r="J77" i="6"/>
  <c r="F66" i="6"/>
  <c r="F65" i="6"/>
  <c r="H65" i="6"/>
  <c r="J65" i="6"/>
  <c r="F62" i="6"/>
  <c r="F61" i="6"/>
  <c r="H61" i="6"/>
  <c r="J61" i="6"/>
  <c r="J60" i="6"/>
  <c r="F58" i="6"/>
  <c r="H57" i="6"/>
  <c r="K57" i="6"/>
  <c r="J55" i="6"/>
  <c r="J33" i="6"/>
  <c r="J30" i="6"/>
  <c r="F6" i="6"/>
  <c r="K58" i="6" l="1"/>
  <c r="L109" i="6"/>
  <c r="F101" i="6"/>
  <c r="L101" i="6" s="1"/>
  <c r="L136" i="6"/>
  <c r="K109" i="6"/>
  <c r="K128" i="6"/>
  <c r="J132" i="6"/>
  <c r="L132" i="6" s="1"/>
  <c r="K77" i="6"/>
  <c r="L66" i="6"/>
  <c r="J58" i="6"/>
  <c r="L58" i="6"/>
  <c r="K61" i="6"/>
  <c r="K65" i="6"/>
  <c r="K107" i="6"/>
  <c r="F105" i="6"/>
  <c r="H129" i="6"/>
  <c r="L129" i="6" s="1"/>
  <c r="L135" i="6"/>
  <c r="L125" i="6"/>
  <c r="F55" i="6"/>
  <c r="L55" i="6" s="1"/>
  <c r="F59" i="6"/>
  <c r="L59" i="6" s="1"/>
  <c r="K67" i="6"/>
  <c r="F151" i="6"/>
  <c r="K168" i="6"/>
  <c r="K62" i="6"/>
  <c r="H137" i="6"/>
  <c r="L137" i="6" s="1"/>
  <c r="F134" i="6"/>
  <c r="K63" i="6"/>
  <c r="L131" i="6"/>
  <c r="K152" i="6"/>
  <c r="K108" i="6"/>
  <c r="L149" i="6"/>
  <c r="H133" i="6"/>
  <c r="L133" i="6" s="1"/>
  <c r="H150" i="6"/>
  <c r="L150" i="6" s="1"/>
  <c r="K60" i="6"/>
  <c r="H104" i="6"/>
  <c r="K125" i="6"/>
  <c r="L128" i="6"/>
  <c r="K66" i="6"/>
  <c r="L102" i="6"/>
  <c r="G112" i="6"/>
  <c r="H112" i="6" s="1"/>
  <c r="G140" i="6"/>
  <c r="H140" i="6" s="1"/>
  <c r="F111" i="6"/>
  <c r="K111" i="6"/>
  <c r="L33" i="6"/>
  <c r="K153" i="6"/>
  <c r="F153" i="6"/>
  <c r="L153" i="6" s="1"/>
  <c r="K56" i="6"/>
  <c r="F56" i="6"/>
  <c r="L56" i="6" s="1"/>
  <c r="K64" i="6"/>
  <c r="F64" i="6"/>
  <c r="L64" i="6" s="1"/>
  <c r="K33" i="6"/>
  <c r="L139" i="6"/>
  <c r="F79" i="6"/>
  <c r="L79" i="6" s="1"/>
  <c r="K79" i="6"/>
  <c r="L110" i="6"/>
  <c r="K149" i="6"/>
  <c r="F130" i="6"/>
  <c r="L130" i="6" s="1"/>
  <c r="K130" i="6"/>
  <c r="F138" i="6"/>
  <c r="L138" i="6" s="1"/>
  <c r="K138" i="6"/>
  <c r="F103" i="6"/>
  <c r="L103" i="6" s="1"/>
  <c r="K103" i="6"/>
  <c r="L65" i="6"/>
  <c r="G5" i="6"/>
  <c r="H5" i="6" s="1"/>
  <c r="H27" i="6" s="1"/>
  <c r="G7" i="7" s="1"/>
  <c r="H7" i="7" s="1"/>
  <c r="I81" i="6"/>
  <c r="J81" i="6" s="1"/>
  <c r="I89" i="6"/>
  <c r="J89" i="6" s="1"/>
  <c r="I154" i="6"/>
  <c r="J154" i="6" s="1"/>
  <c r="E71" i="6"/>
  <c r="G89" i="6"/>
  <c r="H89" i="6" s="1"/>
  <c r="K6" i="6"/>
  <c r="I156" i="6"/>
  <c r="J156" i="6" s="1"/>
  <c r="I87" i="6"/>
  <c r="J87" i="6" s="1"/>
  <c r="G53" i="6"/>
  <c r="H53" i="6" s="1"/>
  <c r="H75" i="6" s="1"/>
  <c r="G9" i="7" s="1"/>
  <c r="H9" i="7" s="1"/>
  <c r="I53" i="6"/>
  <c r="J53" i="6" s="1"/>
  <c r="G90" i="6"/>
  <c r="H90" i="6" s="1"/>
  <c r="L168" i="6"/>
  <c r="L167" i="6"/>
  <c r="J171" i="6"/>
  <c r="I13" i="7" s="1"/>
  <c r="J13" i="7" s="1"/>
  <c r="L152" i="6"/>
  <c r="F171" i="6"/>
  <c r="E13" i="7" s="1"/>
  <c r="F13" i="7" s="1"/>
  <c r="H171" i="6"/>
  <c r="G13" i="7" s="1"/>
  <c r="H13" i="7" s="1"/>
  <c r="L151" i="6"/>
  <c r="L134" i="6"/>
  <c r="L147" i="6" s="1"/>
  <c r="J147" i="6"/>
  <c r="I12" i="7" s="1"/>
  <c r="J12" i="7" s="1"/>
  <c r="H147" i="6"/>
  <c r="G12" i="7" s="1"/>
  <c r="H12" i="7" s="1"/>
  <c r="L126" i="6"/>
  <c r="F147" i="6"/>
  <c r="E12" i="7" s="1"/>
  <c r="L111" i="6"/>
  <c r="H123" i="6"/>
  <c r="G11" i="7" s="1"/>
  <c r="H11" i="7" s="1"/>
  <c r="L105" i="6"/>
  <c r="F123" i="6"/>
  <c r="E11" i="7" s="1"/>
  <c r="F11" i="7" s="1"/>
  <c r="J123" i="6"/>
  <c r="I11" i="7" s="1"/>
  <c r="J11" i="7" s="1"/>
  <c r="L104" i="6"/>
  <c r="L123" i="6"/>
  <c r="J99" i="6"/>
  <c r="I10" i="7" s="1"/>
  <c r="J10" i="7" s="1"/>
  <c r="H99" i="6"/>
  <c r="G10" i="7" s="1"/>
  <c r="H10" i="7" s="1"/>
  <c r="L78" i="6"/>
  <c r="L99" i="6" s="1"/>
  <c r="F99" i="6"/>
  <c r="E10" i="7" s="1"/>
  <c r="F10" i="7" s="1"/>
  <c r="L63" i="6"/>
  <c r="L62" i="6"/>
  <c r="L61" i="6"/>
  <c r="L60" i="6"/>
  <c r="L57" i="6"/>
  <c r="J75" i="6"/>
  <c r="I9" i="7" s="1"/>
  <c r="J9" i="7" s="1"/>
  <c r="H51" i="6"/>
  <c r="G8" i="7" s="1"/>
  <c r="H8" i="7" s="1"/>
  <c r="J6" i="6"/>
  <c r="L6" i="6" s="1"/>
  <c r="G83" i="6"/>
  <c r="H83" i="6" s="1"/>
  <c r="G82" i="6"/>
  <c r="H82" i="6" s="1"/>
  <c r="I82" i="6"/>
  <c r="J82" i="6" s="1"/>
  <c r="I69" i="6"/>
  <c r="J69" i="6" s="1"/>
  <c r="G157" i="6"/>
  <c r="H157" i="6" s="1"/>
  <c r="E141" i="6"/>
  <c r="E88" i="6"/>
  <c r="I85" i="6"/>
  <c r="J85" i="6" s="1"/>
  <c r="G85" i="6"/>
  <c r="H85" i="6" s="1"/>
  <c r="G84" i="6"/>
  <c r="H84" i="6" s="1"/>
  <c r="I83" i="6"/>
  <c r="J83" i="6" s="1"/>
  <c r="G81" i="6"/>
  <c r="H81" i="6" s="1"/>
  <c r="G73" i="6"/>
  <c r="H73" i="6" s="1"/>
  <c r="I73" i="6"/>
  <c r="J73" i="6" s="1"/>
  <c r="G72" i="6"/>
  <c r="H72" i="6" s="1"/>
  <c r="I71" i="6"/>
  <c r="J71" i="6" s="1"/>
  <c r="G69" i="6"/>
  <c r="H69" i="6" s="1"/>
  <c r="I68" i="6"/>
  <c r="J68" i="6" s="1"/>
  <c r="I32" i="6"/>
  <c r="J32" i="6" s="1"/>
  <c r="G32" i="6"/>
  <c r="H32" i="6" s="1"/>
  <c r="E32" i="6"/>
  <c r="E5" i="6"/>
  <c r="I5" i="6"/>
  <c r="J5" i="6" s="1"/>
  <c r="E80" i="6" l="1"/>
  <c r="E31" i="6"/>
  <c r="E92" i="6"/>
  <c r="E155" i="6"/>
  <c r="E68" i="6"/>
  <c r="K32" i="6"/>
  <c r="F32" i="6"/>
  <c r="L32" i="6" s="1"/>
  <c r="K88" i="6"/>
  <c r="F88" i="6"/>
  <c r="L88" i="6" s="1"/>
  <c r="F5" i="6"/>
  <c r="K5" i="6"/>
  <c r="E90" i="6"/>
  <c r="G141" i="6"/>
  <c r="H141" i="6" s="1"/>
  <c r="E89" i="6"/>
  <c r="F141" i="6"/>
  <c r="E30" i="6"/>
  <c r="J27" i="6"/>
  <c r="I7" i="7" s="1"/>
  <c r="J7" i="7" s="1"/>
  <c r="I6" i="7" s="1"/>
  <c r="J6" i="7" s="1"/>
  <c r="I5" i="7" s="1"/>
  <c r="J5" i="7" s="1"/>
  <c r="F71" i="6"/>
  <c r="L71" i="6" s="1"/>
  <c r="K71" i="6"/>
  <c r="L171" i="6"/>
  <c r="L13" i="7"/>
  <c r="K13" i="7"/>
  <c r="K12" i="7"/>
  <c r="F12" i="7"/>
  <c r="L12" i="7" s="1"/>
  <c r="L11" i="7"/>
  <c r="K11" i="7"/>
  <c r="L10" i="7"/>
  <c r="K10" i="7"/>
  <c r="G6" i="7"/>
  <c r="H6" i="7" s="1"/>
  <c r="G5" i="7" s="1"/>
  <c r="H5" i="7" s="1"/>
  <c r="L141" i="6" l="1"/>
  <c r="K141" i="6"/>
  <c r="F30" i="6"/>
  <c r="L30" i="6" s="1"/>
  <c r="K30" i="6"/>
  <c r="F155" i="6"/>
  <c r="L155" i="6" s="1"/>
  <c r="K155" i="6"/>
  <c r="J27" i="7"/>
  <c r="F11" i="8"/>
  <c r="F90" i="6"/>
  <c r="L90" i="6" s="1"/>
  <c r="K90" i="6"/>
  <c r="F92" i="6"/>
  <c r="L92" i="6" s="1"/>
  <c r="K92" i="6"/>
  <c r="E54" i="6"/>
  <c r="E112" i="6"/>
  <c r="E70" i="6"/>
  <c r="E73" i="6"/>
  <c r="L5" i="6"/>
  <c r="L27" i="6" s="1"/>
  <c r="F27" i="6"/>
  <c r="E7" i="7" s="1"/>
  <c r="K68" i="6"/>
  <c r="F68" i="6"/>
  <c r="L68" i="6" s="1"/>
  <c r="E140" i="6"/>
  <c r="E154" i="6"/>
  <c r="H27" i="7"/>
  <c r="F8" i="8"/>
  <c r="E113" i="6"/>
  <c r="E72" i="6"/>
  <c r="E86" i="6"/>
  <c r="K89" i="6"/>
  <c r="F89" i="6"/>
  <c r="L89" i="6" s="1"/>
  <c r="F31" i="6"/>
  <c r="L31" i="6" s="1"/>
  <c r="K31" i="6"/>
  <c r="E91" i="6"/>
  <c r="E53" i="6"/>
  <c r="E156" i="6"/>
  <c r="K80" i="6"/>
  <c r="F80" i="6"/>
  <c r="L80" i="6" s="1"/>
  <c r="E84" i="6" l="1"/>
  <c r="F53" i="6"/>
  <c r="K53" i="6"/>
  <c r="F113" i="6"/>
  <c r="L113" i="6" s="1"/>
  <c r="K113" i="6"/>
  <c r="F73" i="6"/>
  <c r="L73" i="6" s="1"/>
  <c r="K73" i="6"/>
  <c r="K7" i="7"/>
  <c r="F7" i="7"/>
  <c r="K154" i="6"/>
  <c r="F154" i="6"/>
  <c r="L154" i="6" s="1"/>
  <c r="E81" i="6"/>
  <c r="K156" i="6"/>
  <c r="F156" i="6"/>
  <c r="L156" i="6" s="1"/>
  <c r="K70" i="6"/>
  <c r="F70" i="6"/>
  <c r="L70" i="6" s="1"/>
  <c r="F140" i="6"/>
  <c r="L140" i="6" s="1"/>
  <c r="K140" i="6"/>
  <c r="K112" i="6"/>
  <c r="F112" i="6"/>
  <c r="L112" i="6" s="1"/>
  <c r="K86" i="6"/>
  <c r="F86" i="6"/>
  <c r="L86" i="6" s="1"/>
  <c r="K54" i="6"/>
  <c r="F54" i="6"/>
  <c r="L54" i="6" s="1"/>
  <c r="K72" i="6"/>
  <c r="F72" i="6"/>
  <c r="L72" i="6" s="1"/>
  <c r="K91" i="6"/>
  <c r="F91" i="6"/>
  <c r="L91" i="6" s="1"/>
  <c r="F19" i="8"/>
  <c r="F18" i="8"/>
  <c r="F9" i="8"/>
  <c r="F10" i="8" s="1"/>
  <c r="F17" i="8"/>
  <c r="F14" i="8"/>
  <c r="F16" i="8" s="1"/>
  <c r="F15" i="8"/>
  <c r="E87" i="6"/>
  <c r="L7" i="7" l="1"/>
  <c r="E161" i="6"/>
  <c r="E85" i="6"/>
  <c r="E29" i="6"/>
  <c r="F13" i="8"/>
  <c r="F12" i="8"/>
  <c r="E162" i="6"/>
  <c r="E157" i="6"/>
  <c r="E158" i="6"/>
  <c r="E159" i="6"/>
  <c r="E165" i="6"/>
  <c r="L53" i="6"/>
  <c r="L75" i="6" s="1"/>
  <c r="F75" i="6"/>
  <c r="E9" i="7" s="1"/>
  <c r="F87" i="6"/>
  <c r="L87" i="6" s="1"/>
  <c r="K87" i="6"/>
  <c r="F81" i="6"/>
  <c r="L81" i="6" s="1"/>
  <c r="K81" i="6"/>
  <c r="F84" i="6"/>
  <c r="L84" i="6" s="1"/>
  <c r="K84" i="6"/>
  <c r="E163" i="6"/>
  <c r="E164" i="6"/>
  <c r="E160" i="6"/>
  <c r="E166" i="6"/>
  <c r="F163" i="6" l="1"/>
  <c r="L163" i="6" s="1"/>
  <c r="K163" i="6"/>
  <c r="F9" i="7"/>
  <c r="L9" i="7" s="1"/>
  <c r="K9" i="7"/>
  <c r="K164" i="6"/>
  <c r="F164" i="6"/>
  <c r="L164" i="6" s="1"/>
  <c r="F165" i="6"/>
  <c r="L165" i="6" s="1"/>
  <c r="K165" i="6"/>
  <c r="F158" i="6"/>
  <c r="L158" i="6" s="1"/>
  <c r="K158" i="6"/>
  <c r="F160" i="6"/>
  <c r="L160" i="6" s="1"/>
  <c r="K160" i="6"/>
  <c r="E69" i="6"/>
  <c r="K29" i="6"/>
  <c r="F29" i="6"/>
  <c r="K159" i="6"/>
  <c r="F159" i="6"/>
  <c r="L159" i="6" s="1"/>
  <c r="F161" i="6"/>
  <c r="L161" i="6" s="1"/>
  <c r="K161" i="6"/>
  <c r="F85" i="6"/>
  <c r="L85" i="6" s="1"/>
  <c r="K85" i="6"/>
  <c r="F157" i="6"/>
  <c r="L157" i="6" s="1"/>
  <c r="K157" i="6"/>
  <c r="F166" i="6"/>
  <c r="L166" i="6" s="1"/>
  <c r="K166" i="6"/>
  <c r="K162" i="6"/>
  <c r="F162" i="6"/>
  <c r="L162" i="6" s="1"/>
  <c r="L29" i="6" l="1"/>
  <c r="L51" i="6" s="1"/>
  <c r="F51" i="6"/>
  <c r="E8" i="7" s="1"/>
  <c r="F69" i="6"/>
  <c r="L69" i="6" s="1"/>
  <c r="K69" i="6"/>
  <c r="F8" i="7" l="1"/>
  <c r="K8" i="7"/>
  <c r="L8" i="7" l="1"/>
  <c r="E6" i="7"/>
  <c r="E82" i="6" l="1"/>
  <c r="F6" i="7"/>
  <c r="K6" i="7"/>
  <c r="L6" i="7" l="1"/>
  <c r="E5" i="7"/>
  <c r="F82" i="6"/>
  <c r="L82" i="6" s="1"/>
  <c r="K82" i="6"/>
  <c r="K5" i="7" l="1"/>
  <c r="F5" i="7"/>
  <c r="E83" i="6" l="1"/>
  <c r="F4" i="8"/>
  <c r="F27" i="7"/>
  <c r="L5" i="7"/>
  <c r="L27" i="7" s="1"/>
  <c r="F7" i="8" l="1"/>
  <c r="F20" i="8"/>
  <c r="K83" i="6"/>
  <c r="F83" i="6"/>
  <c r="L83" i="6" s="1"/>
  <c r="F21" i="8" l="1"/>
  <c r="F25" i="8" s="1"/>
  <c r="F26" i="8" s="1"/>
  <c r="F24" i="8"/>
  <c r="F23" i="8"/>
  <c r="F22" i="8"/>
  <c r="F27" i="8" l="1"/>
  <c r="F28" i="8"/>
  <c r="F30" i="8" s="1"/>
  <c r="F31" i="8" s="1"/>
  <c r="F32" i="8" s="1"/>
  <c r="F34" i="8" s="1"/>
  <c r="H2" i="8" s="1"/>
  <c r="G2" i="8" s="1"/>
</calcChain>
</file>

<file path=xl/sharedStrings.xml><?xml version="1.0" encoding="utf-8"?>
<sst xmlns="http://schemas.openxmlformats.org/spreadsheetml/2006/main" count="1691" uniqueCount="518">
  <si>
    <t>공 종 별 집 계 표</t>
  </si>
  <si>
    <t>[ 식물병해충연구동리모델링공사설계용역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</si>
  <si>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</si>
  <si>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</si>
  <si>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</si>
  <si>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</si>
  <si>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</si>
  <si>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</si>
  <si>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</si>
  <si>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</si>
  <si>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</si>
  <si>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</si>
  <si>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</si>
  <si>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</si>
  <si>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</si>
  <si>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</si>
  <si>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</si>
  <si>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</si>
  <si>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</si>
  <si>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</si>
  <si>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</si>
  <si>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</si>
  <si>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</si>
  <si>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</si>
  <si>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</si>
  <si>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</si>
  <si>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</si>
  <si>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</si>
  <si>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</si>
  <si>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</si>
  <si>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</si>
  <si>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</si>
  <si>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</si>
  <si>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</si>
  <si>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</si>
  <si>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</si>
  <si>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</si>
  <si>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</si>
  <si>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</si>
  <si>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</si>
  <si>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</si>
  <si>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</si>
  <si>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</si>
  <si>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</si>
  <si>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</si>
  <si>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</si>
  <si>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</si>
  <si>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</si>
  <si>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</si>
  <si>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</si>
  <si>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</si>
  <si>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식물병해충연구동리모델링공사설계용역</t>
  </si>
  <si>
    <t/>
  </si>
  <si>
    <t>01</t>
  </si>
  <si>
    <t>1.기계설비공사</t>
  </si>
  <si>
    <t>0101</t>
  </si>
  <si>
    <t>1-1.장비 설치공사</t>
  </si>
  <si>
    <t>010101</t>
  </si>
  <si>
    <t>환풍기(벽부형)</t>
  </si>
  <si>
    <t>자동개폐형, 8CMM, D200</t>
  </si>
  <si>
    <t>대</t>
  </si>
  <si>
    <t>호표 1</t>
  </si>
  <si>
    <t>50BE0179447D61288B15503E3E432B</t>
  </si>
  <si>
    <t>T</t>
  </si>
  <si>
    <t>F</t>
  </si>
  <si>
    <t>01010150BE0179447D61288B15503E3E432B</t>
  </si>
  <si>
    <t>항온항습기</t>
  </si>
  <si>
    <t>항온항습기, 3RT, 공냉식, 패키지, 실외기 일체 포함(설치도)</t>
  </si>
  <si>
    <t>5762C17D5AF5012D86268DDA5EADC7E88E7C11</t>
  </si>
  <si>
    <t>0101015762C17D5AF5012D86268DDA5EADC7E88E7C11</t>
  </si>
  <si>
    <t>[ 합           계 ]</t>
  </si>
  <si>
    <t>TOTAL</t>
  </si>
  <si>
    <t>1-2.위생기구 설치공사</t>
  </si>
  <si>
    <t>010102</t>
  </si>
  <si>
    <t>비상샤워</t>
  </si>
  <si>
    <t>일체형비상샤워기 분사손잡이 및 긴급발판 포함 등 필요부속품 일체</t>
  </si>
  <si>
    <t>호표 2</t>
  </si>
  <si>
    <t>50BE0179447D61288B15503E3E4786</t>
  </si>
  <si>
    <t>01010250BE0179447D61288B15503E3E4786</t>
  </si>
  <si>
    <t>씽크수전</t>
  </si>
  <si>
    <t>싱글레버식(절수 1등급)</t>
  </si>
  <si>
    <t>개</t>
  </si>
  <si>
    <t>호표 3</t>
  </si>
  <si>
    <t>50BE0179447D61288B15503E3DBC59</t>
  </si>
  <si>
    <t>01010250BE0179447D61288B15503E3DBC59</t>
  </si>
  <si>
    <t>3구수전</t>
  </si>
  <si>
    <t>실험실꼭지 3구 화학수전, 대붙이</t>
  </si>
  <si>
    <t>호표 4</t>
  </si>
  <si>
    <t>50BE0179447D61288B15503E3DB255</t>
  </si>
  <si>
    <t>01010250BE0179447D61288B15503E3DB255</t>
  </si>
  <si>
    <t>일반수전(청소용)</t>
  </si>
  <si>
    <t>15mm, 카플링형</t>
  </si>
  <si>
    <t>호표 5</t>
  </si>
  <si>
    <t>50BE0179447D61288B15503E3DB37C</t>
  </si>
  <si>
    <t>01010250BE0179447D61288B15503E3DB37C</t>
  </si>
  <si>
    <t>급수필터</t>
  </si>
  <si>
    <t>라인형 STS</t>
  </si>
  <si>
    <t>571AB17A3C77912A88BB6E25C7BC89425F668D</t>
  </si>
  <si>
    <t>010102571AB17A3C77912A88BB6E25C7BC89425F668D</t>
  </si>
  <si>
    <t>1-3.위생배관 설치공사</t>
  </si>
  <si>
    <t>010103</t>
  </si>
  <si>
    <t>일반배관용스테인리스강관</t>
  </si>
  <si>
    <t>일반배관용스테인리스강관, K형, ∮13mm</t>
  </si>
  <si>
    <t>M</t>
  </si>
  <si>
    <t>호표 6</t>
  </si>
  <si>
    <t>50BE0179447D61288B15503E3E4057</t>
  </si>
  <si>
    <t>01010350BE0179447D61288B15503E3E4057</t>
  </si>
  <si>
    <t>일반용경질폴리염화비닐관(접착제)</t>
  </si>
  <si>
    <t>일반용경질폴리염화비닐관, ∮50mm, VG1</t>
  </si>
  <si>
    <t>호표 7</t>
  </si>
  <si>
    <t>50BE0179447D61288B15503E3E417D</t>
  </si>
  <si>
    <t>01010350BE0179447D61288B15503E3E417D</t>
  </si>
  <si>
    <t>일반배관용스테인리스강관관이음쇠</t>
  </si>
  <si>
    <t>∮13mm, 엘보90°, 프레스</t>
  </si>
  <si>
    <t>5762C17D5ABF4129899D70EB70D08203CE5550</t>
  </si>
  <si>
    <t>0101035762C17D5ABF4129899D70EB70D08203CE5550</t>
  </si>
  <si>
    <t>∮13*13mm, 티, 프레스</t>
  </si>
  <si>
    <t>5762C17D5ABF4129899D70EB70D0820073205E</t>
  </si>
  <si>
    <t>0101035762C17D5ABF4129899D70EB70D0820073205E</t>
  </si>
  <si>
    <t>∮13*12.7mm, K-유니언, 프레스</t>
  </si>
  <si>
    <t>5762C17D5ABF4129899D70EB70D0820076FEFD</t>
  </si>
  <si>
    <t>0101035762C17D5ABF4129899D70EB70D0820076FEFD</t>
  </si>
  <si>
    <t>∮13mm, 소켓, 프레스</t>
  </si>
  <si>
    <t>5762C17D5ABF4129899D70EB70D0820075D7D0</t>
  </si>
  <si>
    <t>0101035762C17D5ABF4129899D70EB70D0820075D7D0</t>
  </si>
  <si>
    <t>∮13*12.7mm, 숫어댑터소켓, 프레스</t>
  </si>
  <si>
    <t>5762C17D5ABF4129899D70EB70D0820075D14F</t>
  </si>
  <si>
    <t>0101035762C17D5ABF4129899D70EB70D0820075D14F</t>
  </si>
  <si>
    <t>∮13*12.7mm, 수전엘보, 프레스</t>
  </si>
  <si>
    <t>5762C17D5ABF4129899D70EB70D249630846DF</t>
  </si>
  <si>
    <t>0101035762C17D5ABF4129899D70EB70D249630846DF</t>
  </si>
  <si>
    <t>일반용경질폴리염화비닐이음관</t>
  </si>
  <si>
    <t>일반용경질폴리염화비닐이음관, ∮50mm, 90˚단곡관, (DTS)</t>
  </si>
  <si>
    <t>5762C17D5ABF4129899C69F5DE8CED7F9E2974</t>
  </si>
  <si>
    <t>0101035762C17D5ABF4129899C69F5DE8CED7F9E2974</t>
  </si>
  <si>
    <t>일반용경질폴리염화비닐이음관, ∮50mm, PVC소켓, (DTS)</t>
  </si>
  <si>
    <t>5762C17D5ABF4129899C69F5DE8CED7F9D1D9A</t>
  </si>
  <si>
    <t>0101035762C17D5ABF4129899C69F5DE8CED7F9D1D9A</t>
  </si>
  <si>
    <t>일반용경질폴리염화비닐이음관, ∮50*∮50mm, PVC YT관, DTS</t>
  </si>
  <si>
    <t>5762C17D5ABF4129899C69F5DE8CED7EF4E26A</t>
  </si>
  <si>
    <t>0101035762C17D5ABF4129899C69F5DE8CED7EF4E26A</t>
  </si>
  <si>
    <t>일반용경질폴리염화비닐이음관, ∮75mm, PVC P트랩, (DTS)</t>
  </si>
  <si>
    <t>5762C17D5ABF4129899C69F5DE8CED7EF58190</t>
  </si>
  <si>
    <t>0101035762C17D5ABF4129899C69F5DE8CED7EF58190</t>
  </si>
  <si>
    <t>일반용경질폴리염화비닐이음관, ∮50mm, 45˚단곡관, (DTS)</t>
  </si>
  <si>
    <t>5762C17D5ABF4129899C69F5DE849E322ABBA3</t>
  </si>
  <si>
    <t>0101035762C17D5ABF4129899C69F5DE849E322ABBA3</t>
  </si>
  <si>
    <t>일반용경질폴리염화비닐이음관, ∮50mm, P트랩</t>
  </si>
  <si>
    <t>5762C17D5ABF4129899C69F5DE849E322AB1AA</t>
  </si>
  <si>
    <t>0101035762C17D5ABF4129899C69F5DE849E322AB1AA</t>
  </si>
  <si>
    <t>유가</t>
  </si>
  <si>
    <t>STS, D75</t>
  </si>
  <si>
    <t>5762C17D5ABF4129899C6F02457F4FF78C62EA</t>
  </si>
  <si>
    <t>0101035762C17D5ABF4129899C6F02457F4FF78C62EA</t>
  </si>
  <si>
    <t>배수용경질염화비닐이음관</t>
  </si>
  <si>
    <t>바닥배수트랩(욕실), D50</t>
  </si>
  <si>
    <t>호표 8</t>
  </si>
  <si>
    <t>50BE0179447D61288B15503E3E46FF</t>
  </si>
  <si>
    <t>01010350BE0179447D61288B15503E3E46FF</t>
  </si>
  <si>
    <t>기존벽 철거 마감</t>
  </si>
  <si>
    <t>호표 9</t>
  </si>
  <si>
    <t>50F0117A6D9BD12686BA70CF8C0E2C</t>
  </si>
  <si>
    <t>01010350F0117A6D9BD12686BA70CF8C0E2C</t>
  </si>
  <si>
    <t>볼밸브(스텐, 10kg)</t>
  </si>
  <si>
    <t>D15</t>
  </si>
  <si>
    <t>호표 10</t>
  </si>
  <si>
    <t>50F0317EF016A12188B9DB1C4EEC18</t>
  </si>
  <si>
    <t>01010350F0317EF016A12188B9DB1C4EEC18</t>
  </si>
  <si>
    <t>절연행가(달대볼트)</t>
  </si>
  <si>
    <t>개소</t>
  </si>
  <si>
    <t>호표 11</t>
  </si>
  <si>
    <t>50F0D17F5012012781C85ACB23932D</t>
  </si>
  <si>
    <t>01010350F0D17F5012012781C85ACB23932D</t>
  </si>
  <si>
    <t>관보온(아티론)-매립</t>
  </si>
  <si>
    <t>5t*D15</t>
  </si>
  <si>
    <t>호표 12</t>
  </si>
  <si>
    <t>50F0117A27DA712B8C8E0DA6DEFEAD</t>
  </si>
  <si>
    <t>01010350F0117A27DA712B8C8E0DA6DEFEAD</t>
  </si>
  <si>
    <t>관보온(고무발포, 매직테프)</t>
  </si>
  <si>
    <t>25t*D15</t>
  </si>
  <si>
    <t>호표 13</t>
  </si>
  <si>
    <t>50F0117A16A8212886EFB6446F3F31</t>
  </si>
  <si>
    <t>01010350F0117A16A8212886EFB6446F3F31</t>
  </si>
  <si>
    <t>1-4.항온항습기배관 설치공사</t>
  </si>
  <si>
    <t>010104</t>
  </si>
  <si>
    <t>ㄱ형강</t>
  </si>
  <si>
    <t>ㄱ형강, 등변, 25*25*3mm</t>
  </si>
  <si>
    <t>kg</t>
  </si>
  <si>
    <t>571AA179BCE4E1208C6783C773208FA4AC075C</t>
  </si>
  <si>
    <t>010104571AA179BCE4E1208C6783C773208FA4AC075C</t>
  </si>
  <si>
    <t>전산볼트</t>
  </si>
  <si>
    <t>전산볼트, 탄소강, M10*1000mm</t>
  </si>
  <si>
    <t>571AB17A07400125852CDA36482910F05F835C</t>
  </si>
  <si>
    <t>010104571AB17A07400125852CDA36482910F05F835C</t>
  </si>
  <si>
    <t>STS 밴드</t>
  </si>
  <si>
    <t>D125</t>
  </si>
  <si>
    <t>5762C17D5ABF712687EB95C3F7FB925C1A01DB</t>
  </si>
  <si>
    <t>0101045762C17D5ABF712687EB95C3F7FB925C1A01DB</t>
  </si>
  <si>
    <t>디퓨저</t>
  </si>
  <si>
    <t>디퓨저, 사각, ∮125mm, 스틸</t>
  </si>
  <si>
    <t>호표 14</t>
  </si>
  <si>
    <t>50BE0179447D61288B15503E3E4204</t>
  </si>
  <si>
    <t>01010450BE0179447D61288B15503E3E4204</t>
  </si>
  <si>
    <t>잡철물 제작 및 설치</t>
  </si>
  <si>
    <t>현장제작 설치, 일반철재</t>
  </si>
  <si>
    <t>호표 15</t>
  </si>
  <si>
    <t>50F0C17FBE8E5129886D63A254135F</t>
  </si>
  <si>
    <t>01010450F0C17FBE8E5129886D63A254135F</t>
  </si>
  <si>
    <t>녹막이 페인트칠</t>
  </si>
  <si>
    <t>철재면, 2회, 1종</t>
  </si>
  <si>
    <t>M2</t>
  </si>
  <si>
    <t>호표 16</t>
  </si>
  <si>
    <t>5033A1762821E1228454634B09C627</t>
  </si>
  <si>
    <t>0101045033A1762821E1228454634B09C627</t>
  </si>
  <si>
    <t>조합페인트칠</t>
  </si>
  <si>
    <t>철재면, 2회, 1급</t>
  </si>
  <si>
    <t>호표 17</t>
  </si>
  <si>
    <t>5033A1761FAA412386919AAC4FB741</t>
  </si>
  <si>
    <t>0101045033A1761FAA412386919AAC4FB741</t>
  </si>
  <si>
    <t>각형닥트 설치</t>
  </si>
  <si>
    <t>0.5t</t>
  </si>
  <si>
    <t>호표 18</t>
  </si>
  <si>
    <t>50F061723A8DE12B89075FD44A3464</t>
  </si>
  <si>
    <t>01010450F061723A8DE12B89075FD44A3464</t>
  </si>
  <si>
    <t>0.6t</t>
  </si>
  <si>
    <t>호표 19</t>
  </si>
  <si>
    <t>50F061723A8DE12B8A2E69BDF23758</t>
  </si>
  <si>
    <t>01010450F061723A8DE12B8A2E69BDF23758</t>
  </si>
  <si>
    <t>공조덕트(플렉시블)</t>
  </si>
  <si>
    <t>AL, D125</t>
  </si>
  <si>
    <t>호표 20</t>
  </si>
  <si>
    <t>50F061723AE6A12B891FF3BAF5D648</t>
  </si>
  <si>
    <t>01010450F061723AE6A12B891FF3BAF5D648</t>
  </si>
  <si>
    <t>역풍방지댐퍼(B.D.D)</t>
  </si>
  <si>
    <t>500*250</t>
  </si>
  <si>
    <t>EA</t>
  </si>
  <si>
    <t>호표 21</t>
  </si>
  <si>
    <t>5182F176C839812386DF333A69D774</t>
  </si>
  <si>
    <t>0101045182F176C839812386DF333A69D774</t>
  </si>
  <si>
    <t>V.D</t>
  </si>
  <si>
    <t>호표 22</t>
  </si>
  <si>
    <t>5182F176C839812386DF333A69D772</t>
  </si>
  <si>
    <t>0101045182F176C839812386DF333A69D772</t>
  </si>
  <si>
    <t>400*200</t>
  </si>
  <si>
    <t>호표 23</t>
  </si>
  <si>
    <t>5182F176C839812386DF333A69D771</t>
  </si>
  <si>
    <t>0101045182F176C839812386DF333A69D771</t>
  </si>
  <si>
    <t>350*200</t>
  </si>
  <si>
    <t>호표 24</t>
  </si>
  <si>
    <t>5182F176C839812386DF333A69D770</t>
  </si>
  <si>
    <t>0101045182F176C839812386DF333A69D770</t>
  </si>
  <si>
    <t>200*200</t>
  </si>
  <si>
    <t>호표 25</t>
  </si>
  <si>
    <t>5182F176C839812386DF333A69D77F</t>
  </si>
  <si>
    <t>0101045182F176C839812386DF333A69D77F</t>
  </si>
  <si>
    <t>200*150</t>
  </si>
  <si>
    <t>호표 26</t>
  </si>
  <si>
    <t>5182F176C839812386DF333A69D77E</t>
  </si>
  <si>
    <t>0101045182F176C839812386DF333A69D77E</t>
  </si>
  <si>
    <t>1-5.환기배관 설치공사</t>
  </si>
  <si>
    <t>010105</t>
  </si>
  <si>
    <t>공기순환장치, 폐열회수형</t>
  </si>
  <si>
    <t>500CMH</t>
  </si>
  <si>
    <t>51A7C175BD9221288ED71573F4BA15EF3F01CA</t>
  </si>
  <si>
    <t>01010551A7C175BD9221288ED71573F4BA15EF3F01CA</t>
  </si>
  <si>
    <t>냉난방공조공사, 덕트설치 기본</t>
  </si>
  <si>
    <t>평균, 200Φ</t>
  </si>
  <si>
    <t>식</t>
  </si>
  <si>
    <t>51A7C175BD9221288ED71573F4BA15EF3F01C9</t>
  </si>
  <si>
    <t>01010551A7C175BD9221288ED71573F4BA15EF3F01C9</t>
  </si>
  <si>
    <t>냉난방공조공사, 스파이럴덕트 설치</t>
  </si>
  <si>
    <t>평균Φ200mm</t>
  </si>
  <si>
    <t>51A7C175BD9221288ED71573F4BA15EF3F01C8</t>
  </si>
  <si>
    <t>01010551A7C175BD9221288ED71573F4BA15EF3F01C8</t>
  </si>
  <si>
    <t>냉난방공조공사, 플렉시블덕트설치</t>
  </si>
  <si>
    <t>51A7C175BD9221288ED71573F4BA15EF3F01CF</t>
  </si>
  <si>
    <t>01010551A7C175BD9221288ED71573F4BA15EF3F01CF</t>
  </si>
  <si>
    <t>냉난방공조공사, 덕트보온</t>
  </si>
  <si>
    <t>51A7C175BD9221288ED71573F4BA15EF3F01CE</t>
  </si>
  <si>
    <t>01010551A7C175BD9221288ED71573F4BA15EF3F01CE</t>
  </si>
  <si>
    <t>냉난방공조공사, 설치 디퓨져</t>
  </si>
  <si>
    <t>덕트평균, 200Φ</t>
  </si>
  <si>
    <t>51A7C175BD9221288ED71573F4BA15EF3F01CD</t>
  </si>
  <si>
    <t>01010551A7C175BD9221288ED71573F4BA15EF3F01CD</t>
  </si>
  <si>
    <t>냉난방공조공사, 설치 엘보</t>
  </si>
  <si>
    <t>51A7C175BD9221288ED71573F4BA15EF3F01CC</t>
  </si>
  <si>
    <t>01010551A7C175BD9221288ED71573F4BA15EF3F01CC</t>
  </si>
  <si>
    <t>냉난방공조공사, 설치 분기관</t>
  </si>
  <si>
    <t>51A7C175BD9221288ED71573F4BA15EF3F01C3</t>
  </si>
  <si>
    <t>01010551A7C175BD9221288ED71573F4BA15EF3F01C3</t>
  </si>
  <si>
    <t>냉난방공조공사, 설치 리듀싱분기관</t>
  </si>
  <si>
    <t>51A7C175BD9221288ED71573F4BA15EF3F01C2</t>
  </si>
  <si>
    <t>01010551A7C175BD9221288ED71573F4BA15EF3F01C2</t>
  </si>
  <si>
    <t>룸컨트롤러 세트 및 설치</t>
  </si>
  <si>
    <t>51A7C175BD9221288ED71573F4BA15EF3F0025</t>
  </si>
  <si>
    <t>01010551A7C175BD9221288ED71573F4BA15EF3F0025</t>
  </si>
  <si>
    <t>룸컨트롤러세트용 전선및 전선관 설치</t>
  </si>
  <si>
    <t>m</t>
  </si>
  <si>
    <t>51A7C175BD9221288ED71573F4BA15EF3F0024</t>
  </si>
  <si>
    <t>01010551A7C175BD9221288ED71573F4BA15EF3F0024</t>
  </si>
  <si>
    <t>벽체철거(인력)</t>
  </si>
  <si>
    <t>호표 27</t>
  </si>
  <si>
    <t>50F0D17F0819012580A842564CF829</t>
  </si>
  <si>
    <t>01010550F0D17F0819012580A842564CF829</t>
  </si>
  <si>
    <t>구멍뚫기(코어드릴)</t>
  </si>
  <si>
    <t>D200, 콘크리트 150mm, 벽</t>
  </si>
  <si>
    <t>호표 28</t>
  </si>
  <si>
    <t>50F0F173DEC15125828B682B5F1129</t>
  </si>
  <si>
    <t>01010550F0F173DEC15125828B682B5F1129</t>
  </si>
  <si>
    <t>1-6.냉방기 설치공사</t>
  </si>
  <si>
    <t>010106</t>
  </si>
  <si>
    <t>전기히트펌프, 냉방23.3/난방25.9kW</t>
  </si>
  <si>
    <t>8HP</t>
  </si>
  <si>
    <t>51A7C1752FCF812283854C3B93E5927634A614</t>
  </si>
  <si>
    <t>01010651A7C1752FCF812283854C3B93E5927634A614</t>
  </si>
  <si>
    <t>히트펌프용실내기,냉방3.2/난방3.6kW, 1WAY</t>
  </si>
  <si>
    <t>1.0HP</t>
  </si>
  <si>
    <t>51A7C1752FCF812283854C3B93E5927634A617</t>
  </si>
  <si>
    <t>01010651A7C1752FCF812283854C3B93E5927634A617</t>
  </si>
  <si>
    <t>히트펌프용실내기, 냉방8.3/난방9.3kW, 4WAY</t>
  </si>
  <si>
    <t>3.0HP</t>
  </si>
  <si>
    <t>51A7C1752FCF812283854C3B93E5927634A616</t>
  </si>
  <si>
    <t>01010651A7C1752FCF812283854C3B93E5927634A616</t>
  </si>
  <si>
    <t>냉난방공조공사, 가변형히트펌프냉난방기설치, 기본(냉매배관제외)</t>
  </si>
  <si>
    <t>51A7C1752FCF812283854C3B93E5927634A611</t>
  </si>
  <si>
    <t>01010651A7C1752FCF812283854C3B93E5927634A611</t>
  </si>
  <si>
    <t>냉난방공조공사, 냉매관및설치, 커버없음, 1m당</t>
  </si>
  <si>
    <t>평균Φ12.7mm</t>
  </si>
  <si>
    <t>51A7C1752FCF812283854C3B93E5927634A610</t>
  </si>
  <si>
    <t>01010651A7C1752FCF812283854C3B93E5927634A610</t>
  </si>
  <si>
    <t>평균Φ15.88mm</t>
  </si>
  <si>
    <t>51A7C1752FCF812283854C3B93E5927634A613</t>
  </si>
  <si>
    <t>01010651A7C1752FCF812283854C3B93E5927634A613</t>
  </si>
  <si>
    <t>냉난방공조공사, 냉난방기용PVC드레인관설치</t>
  </si>
  <si>
    <t>Φ32mm</t>
  </si>
  <si>
    <t>51A7C1752FCF812283854C3B93E5927634A612</t>
  </si>
  <si>
    <t>01010651A7C1752FCF812283854C3B93E5927634A612</t>
  </si>
  <si>
    <t>냉난방공조공사, 냉난방기용Y분기관설치</t>
  </si>
  <si>
    <t>51A7C1752FCF812283854C3B93E5927634A61D</t>
  </si>
  <si>
    <t>01010651A7C1752FCF812283854C3B93E5927634A61D</t>
  </si>
  <si>
    <t>냉난방공조공사, 냉난방기용STS냉매배관커버설치</t>
  </si>
  <si>
    <t>㎡</t>
  </si>
  <si>
    <t>51A7C1752FCF812283854C3B93E5927634A61C</t>
  </si>
  <si>
    <t>01010651A7C1752FCF812283854C3B93E5927634A61C</t>
  </si>
  <si>
    <t>냉난방공조공사, 실외기노출배관커버트레이설치</t>
  </si>
  <si>
    <t>조</t>
  </si>
  <si>
    <t>51A7C1752FCF812283854C3B93E5927634A73C</t>
  </si>
  <si>
    <t>01010651A7C1752FCF812283854C3B93E5927634A73C</t>
  </si>
  <si>
    <t>히트펌프용실내기,  룸컨트롤러</t>
  </si>
  <si>
    <t>PREMTB200</t>
  </si>
  <si>
    <t>51A7C1752FCF812283854C3B93E5927634A73D</t>
  </si>
  <si>
    <t>01010651A7C1752FCF812283854C3B93E5927634A73D</t>
  </si>
  <si>
    <t>냉난방공조공사, 룸컨트롤러세트용전선및전선관설치, 커버없음</t>
  </si>
  <si>
    <t>51A7C1752FCF812283854C3B93E5927634A73E</t>
  </si>
  <si>
    <t>01010651A7C1752FCF812283854C3B93E5927634A73E</t>
  </si>
  <si>
    <t>냉난방공조공사, 실내기실외기간 불연성 통신용케이블 및 CD관 설치</t>
  </si>
  <si>
    <t>51A7C1752FCF812283854C3B93E5927634A73F</t>
  </si>
  <si>
    <t>01010651A7C1752FCF812283854C3B93E5927634A73F</t>
  </si>
  <si>
    <t>전기히트펌프, 멀티형 받침대, 평균990×830×130mm</t>
  </si>
  <si>
    <t>51A7C1752FCF812283854C3B93E5927634A738</t>
  </si>
  <si>
    <t>01010651A7C1752FCF812283854C3B93E5927634A738</t>
  </si>
  <si>
    <t>냉난방공조공사, 공기조절장치설치용크레인, 25톤</t>
  </si>
  <si>
    <t>51A7C1752FCF812283854C3B93E5927634A739</t>
  </si>
  <si>
    <t>01010651A7C1752FCF812283854C3B93E5927634A739</t>
  </si>
  <si>
    <t>D100, 콘크리트 150mm</t>
  </si>
  <si>
    <t>호표 29</t>
  </si>
  <si>
    <t>50F0F173DEC1012D80B10E268B8398</t>
  </si>
  <si>
    <t>01010650F0F173DEC1012D80B10E268B8398</t>
  </si>
  <si>
    <t>D100, 콘크리트 150mm, 에어컨배관용</t>
  </si>
  <si>
    <t>호표 30</t>
  </si>
  <si>
    <t>50F0F173DEC1012D80B10E268B8399</t>
  </si>
  <si>
    <t>01010650F0F173DEC1012D80B10E268B8399</t>
  </si>
  <si>
    <t>1-7.철거</t>
  </si>
  <si>
    <t>010107</t>
  </si>
  <si>
    <t>혼합건설폐기물 상차비</t>
  </si>
  <si>
    <t>TON</t>
  </si>
  <si>
    <t>5033517E5C88C1288C740FBC7938A2</t>
  </si>
  <si>
    <t>0101075033517E5C88C1288C740FBC7938A2</t>
  </si>
  <si>
    <t>크레인(타이어)</t>
  </si>
  <si>
    <t>10ton</t>
  </si>
  <si>
    <t>천원</t>
  </si>
  <si>
    <t>572B1178CFE7212188C76B236E1EE67C6CBA0D</t>
  </si>
  <si>
    <t>010107572B1178CFE7212188C76B236E1EE67C6CBA0D</t>
  </si>
  <si>
    <t>∮15mm, 플러그, 나사식</t>
  </si>
  <si>
    <t>5762C17D5ABF4129899D70EB70D0820075DC51</t>
  </si>
  <si>
    <t>0101075762C17D5ABF4129899D70EB70D0820075DC51</t>
  </si>
  <si>
    <t>일반용경질폴리염화비닐이음관, ∮75mm, CO, 소재구</t>
  </si>
  <si>
    <t>5762C17D5ABF4129899C69F5DE849E322AB1A6</t>
  </si>
  <si>
    <t>0101075762C17D5ABF4129899C69F5DE849E322AB1A6</t>
  </si>
  <si>
    <t>일반용경질폴리염화비닐이음관, ∮100mm, CO, 소재구</t>
  </si>
  <si>
    <t>5762C17D5ABF4129899C69F5DE849E322AB1A7</t>
  </si>
  <si>
    <t>0101075762C17D5ABF4129899C69F5DE849E322AB1A7</t>
  </si>
  <si>
    <t>전기온수기 철거</t>
  </si>
  <si>
    <t>15L</t>
  </si>
  <si>
    <t>호표 31</t>
  </si>
  <si>
    <t>50F0D17F0819012580A842564CF9C8</t>
  </si>
  <si>
    <t>01010750F0D17F0819012580A842564CF9C8</t>
  </si>
  <si>
    <t>항온항습기 철거</t>
  </si>
  <si>
    <t>호표 32</t>
  </si>
  <si>
    <t>50F0D17F0819012580A842564CF828</t>
  </si>
  <si>
    <t>01010750F0D17F0819012580A842564CF828</t>
  </si>
  <si>
    <t>항온항습기 실외기 철거</t>
  </si>
  <si>
    <t>호표 33</t>
  </si>
  <si>
    <t>50F0D17F0819012580A842564CFBF5</t>
  </si>
  <si>
    <t>01010750F0D17F0819012580A842564CFBF5</t>
  </si>
  <si>
    <t>물탱크 철거</t>
  </si>
  <si>
    <t>호표 34</t>
  </si>
  <si>
    <t>50F0D17F0819012580A842564CFBF4</t>
  </si>
  <si>
    <t>01010750F0D17F0819012580A842564CFBF4</t>
  </si>
  <si>
    <t>전기온수기 철거후 재설치</t>
  </si>
  <si>
    <t>호표 35</t>
  </si>
  <si>
    <t>50F0D17F0819012580A842564CFBF7</t>
  </si>
  <si>
    <t>01010750F0D17F0819012580A842564CFBF7</t>
  </si>
  <si>
    <t>닥트 철거(스텐,아연도)</t>
  </si>
  <si>
    <t>호표 36</t>
  </si>
  <si>
    <t>50F061723A8DC1288B0CC6099E5D21</t>
  </si>
  <si>
    <t>01010750F061723A8DC1288B0CC6099E5D21</t>
  </si>
  <si>
    <t>호표 37</t>
  </si>
  <si>
    <t>50F061723A8DC1288B0CC60AA54FF8</t>
  </si>
  <si>
    <t>01010750F061723A8DC1288B0CC60AA54FF8</t>
  </si>
  <si>
    <t>대변기 철거</t>
  </si>
  <si>
    <t>호표 38</t>
  </si>
  <si>
    <t>50F0D17F080F5129892DC41D3D7C66</t>
  </si>
  <si>
    <t>01010750F0D17F080F5129892DC41D3D7C66</t>
  </si>
  <si>
    <t>세면기 철거</t>
  </si>
  <si>
    <t>호표 39</t>
  </si>
  <si>
    <t>50F0D17F080F5129892DC41D3D7C64</t>
  </si>
  <si>
    <t>01010750F0D17F080F5129892DC41D3D7C64</t>
  </si>
  <si>
    <t>씽크수전 철거</t>
  </si>
  <si>
    <t>호표 40</t>
  </si>
  <si>
    <t>50F0D17F080F5129892DC41D3D7C63</t>
  </si>
  <si>
    <t>01010750F0D17F080F5129892DC41D3D7C63</t>
  </si>
  <si>
    <t>PVC 배관 철거</t>
  </si>
  <si>
    <t>D50</t>
  </si>
  <si>
    <t>호표 41</t>
  </si>
  <si>
    <t>50F0D17F080F612B8E099213FEF9E6</t>
  </si>
  <si>
    <t>01010750F0D17F080F612B8E099213FEF9E6</t>
  </si>
  <si>
    <t>스텐관 철거</t>
  </si>
  <si>
    <t>호표 42</t>
  </si>
  <si>
    <t>50F0D17F080F81268FB97897DBDFED</t>
  </si>
  <si>
    <t>01010750F0D17F080F81268FB97897DBDFED</t>
  </si>
  <si>
    <t>D25</t>
  </si>
  <si>
    <t>호표 43</t>
  </si>
  <si>
    <t>50F0D17F080F81268FB97897DBDFEB</t>
  </si>
  <si>
    <t>01010750F0D17F080F81268FB97897DBDFEB</t>
  </si>
  <si>
    <t>고철</t>
  </si>
  <si>
    <t>Kg</t>
  </si>
  <si>
    <t>571AB17A074031228BB92B361C26DD21A80C96</t>
  </si>
  <si>
    <t>010107571AB17A074031228BB92B361C26DD21A80C96</t>
  </si>
  <si>
    <t>고스텐</t>
  </si>
  <si>
    <t>571AB17A074031228BB92B361C26DD21A80C97</t>
  </si>
  <si>
    <t>010107571AB17A074031228BB92B361C26DD21A80C97</t>
  </si>
  <si>
    <t>비      고</t>
  </si>
  <si>
    <t>A3</t>
  </si>
  <si>
    <t>원가 계산서</t>
    <phoneticPr fontId="8" type="noConversion"/>
  </si>
  <si>
    <t>공사명 : 식물병해충연구동리모델링공사설계용역</t>
    <phoneticPr fontId="8" type="noConversion"/>
  </si>
  <si>
    <t>비        목</t>
  </si>
  <si>
    <t>적용 요율</t>
    <phoneticPr fontId="1" type="noConversion"/>
  </si>
  <si>
    <t>금      액</t>
  </si>
  <si>
    <t>구        성        비</t>
  </si>
  <si>
    <t>1차공사분</t>
    <phoneticPr fontId="9" type="noConversion"/>
  </si>
  <si>
    <t>2차공사분</t>
    <phoneticPr fontId="9" type="noConversion"/>
  </si>
  <si>
    <t>합계</t>
    <phoneticPr fontId="9" type="noConversion"/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</si>
  <si>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</si>
  <si>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</si>
  <si>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</si>
  <si>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</si>
  <si>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</si>
  <si>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</si>
  <si>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</si>
  <si>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</si>
  <si>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</si>
  <si>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</si>
  <si>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</si>
  <si>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</si>
  <si>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</si>
  <si>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</si>
  <si>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BS</t>
  </si>
  <si>
    <t>C2</t>
  </si>
  <si>
    <t>경        비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</si>
  <si>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</si>
  <si>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</si>
  <si>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</si>
  <si>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</si>
  <si>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</si>
  <si>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</si>
  <si>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</si>
  <si>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</si>
  <si>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</si>
  <si>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CB</t>
  </si>
  <si>
    <t>노인장기요양보험료</t>
  </si>
  <si>
    <t>퇴직  공제  부금비</t>
    <phoneticPr fontId="1" type="noConversion"/>
  </si>
  <si>
    <t>석  면  분  담  금</t>
    <phoneticPr fontId="1" type="noConversion"/>
  </si>
  <si>
    <t>C8</t>
  </si>
  <si>
    <t>임 금 채 권 부 담 금</t>
    <phoneticPr fontId="1" type="noConversion"/>
  </si>
  <si>
    <t>CA</t>
  </si>
  <si>
    <t>산업안전보건관리비</t>
  </si>
  <si>
    <t>CC</t>
  </si>
  <si>
    <t>환  경  보  전  비</t>
    <phoneticPr fontId="11" type="noConversion"/>
  </si>
  <si>
    <t>CG</t>
  </si>
  <si>
    <t>기   타    경   비</t>
  </si>
  <si>
    <t>하도급지급보증수수료</t>
    <phoneticPr fontId="11" type="noConversion"/>
  </si>
  <si>
    <t>건설기계대여금 지금보증서 발급수수료</t>
    <phoneticPr fontId="11" type="noConversion"/>
  </si>
  <si>
    <t>CS</t>
  </si>
  <si>
    <t>S1</t>
  </si>
  <si>
    <t>계</t>
    <phoneticPr fontId="8" type="noConversion"/>
  </si>
  <si>
    <t>D1</t>
  </si>
  <si>
    <t>일  반  관  리  비</t>
    <phoneticPr fontId="1" type="noConversion"/>
  </si>
  <si>
    <t>D2</t>
  </si>
  <si>
    <t>이              윤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</si>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</sst>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3" formatCode="_-* #,##0.00_-;\-* #,##0.00_-;_-* &quot;-&quot;??_-;_-@_-"/>
    <numFmt numFmtId="176" formatCode="#,###"/>
    <numFmt numFmtId="180" formatCode="\(&quot;₩&quot;\ #,###\)"/>
    <numFmt numFmtId="181" formatCode="#,##0_ "/>
    <numFmt numFmtId="182" formatCode="#,##0.0\ &quot;%&quot;"/>
    <numFmt numFmtId="183" formatCode="&quot;직&quot;&quot;접&quot;&quot;노&quot;&quot;무&quot;&quot;비&quot;\ &quot;*&quot;##0.0\ &quot;%&quot;"/>
    <numFmt numFmtId="184" formatCode="#,##0.00\ &quot;%&quot;"/>
    <numFmt numFmtId="185" formatCode="&quot;노&quot;&quot;무&quot;&quot;비&quot;\ &quot;*&quot;##0.00\ &quot;%&quot;"/>
    <numFmt numFmtId="186" formatCode="#,##0.000\ &quot;%&quot;"/>
    <numFmt numFmtId="187" formatCode="&quot;직&quot;&quot;접&quot;&quot;노&quot;&quot;무&quot;&quot;비&quot;\ &quot;*&quot;##0.000\ &quot;%&quot;"/>
    <numFmt numFmtId="188" formatCode="&quot;건&quot;&quot;강&quot;&quot;보&quot;&quot;험&quot;&quot;료&quot;\ &quot;*&quot;##0.00\ &quot;%&quot;"/>
    <numFmt numFmtId="189" formatCode="&quot;직&quot;&quot;접&quot;&quot;노&quot;&quot;무&quot;&quot;비&quot;\ &quot;*&quot;##0.00\ &quot;%&quot;"/>
    <numFmt numFmtId="190" formatCode="\(&quot;재&quot;&quot;료&quot;&quot;비&quot;\+&quot;직&quot;&quot;접&quot;&quot;노&quot;&quot;무&quot;&quot;비&quot;\)\ &quot;*&quot;##0.00\ &quot;%&quot;"/>
    <numFmt numFmtId="191" formatCode="\(&quot;재&quot;&quot;료&quot;&quot;비&quot;\+&quot;직&quot;&quot;접&quot;&quot;노&quot;&quot;무&quot;&quot;비&quot;\+&quot;기&quot;&quot;계&quot;&quot;경&quot;&quot;비&quot;\)\ &quot;*&quot;##0.0\ &quot;%&quot;"/>
    <numFmt numFmtId="192" formatCode="\(&quot;재&quot;&quot;료&quot;&quot;비&quot;\+&quot;노&quot;&quot;무&quot;&quot;비&quot;\)\ &quot;*&quot;##0.0\ &quot;%&quot;"/>
    <numFmt numFmtId="193" formatCode="\(&quot;재&quot;&quot;료&quot;&quot;비&quot;\+&quot;직&quot;&quot;접&quot;&quot;노&quot;&quot;무&quot;&quot;비&quot;\+&quot;기&quot;&quot;계&quot;&quot;경&quot;&quot;비&quot;\)\ &quot;*&quot;##0.000\ &quot;%&quot;"/>
    <numFmt numFmtId="194" formatCode="#,##0\ &quot;%&quot;"/>
    <numFmt numFmtId="195" formatCode="&quot;계&quot;\ &quot;*&quot;##0\ &quot;%&quot;"/>
    <numFmt numFmtId="196" formatCode="\(&quot;노&quot;&quot;무&quot;&quot;비&quot;\+&quot;경&quot;&quot;비&quot;\+&quot;일&quot;&quot;반&quot;&quot;관&quot;&quot;리&quot;&quot;비&quot;\)\ &quot;*&quot;##0\ &quot;%&quot;"/>
    <numFmt numFmtId="197" formatCode="_-* #,##0.0_-;\-* #,##0.0_-;_-* &quot;-&quot;_-;_-@_-"/>
    <numFmt numFmtId="198" formatCode="&quot;공&quot;&quot;급&quot;&quot;가&quot;&quot;액&quot;\ &quot;*&quot;##0\ &quot;%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u/>
      <sz val="16"/>
      <name val="맑은 고딕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2"/>
      <color theme="1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6" fillId="0" borderId="0" xfId="1" applyFont="1">
      <alignment vertical="center"/>
    </xf>
    <xf numFmtId="41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180" fontId="6" fillId="0" borderId="0" xfId="1" applyNumberFormat="1" applyFont="1" applyAlignment="1">
      <alignment horizontal="center" vertical="center"/>
    </xf>
    <xf numFmtId="41" fontId="6" fillId="0" borderId="0" xfId="3" applyFont="1">
      <alignment vertical="center"/>
    </xf>
    <xf numFmtId="180" fontId="6" fillId="0" borderId="0" xfId="1" applyNumberFormat="1" applyFont="1">
      <alignment vertical="center"/>
    </xf>
    <xf numFmtId="0" fontId="6" fillId="2" borderId="9" xfId="1" quotePrefix="1" applyFont="1" applyFill="1" applyBorder="1" applyAlignment="1">
      <alignment horizontal="center" vertical="center" wrapText="1"/>
    </xf>
    <xf numFmtId="0" fontId="6" fillId="2" borderId="10" xfId="1" quotePrefix="1" applyFont="1" applyFill="1" applyBorder="1" applyAlignment="1">
      <alignment horizontal="center" vertical="center" wrapText="1"/>
    </xf>
    <xf numFmtId="41" fontId="6" fillId="0" borderId="0" xfId="2" applyFont="1" applyFill="1">
      <alignment vertical="center"/>
    </xf>
    <xf numFmtId="0" fontId="6" fillId="0" borderId="0" xfId="1" quotePrefix="1" applyFont="1">
      <alignment vertical="center"/>
    </xf>
    <xf numFmtId="0" fontId="6" fillId="0" borderId="13" xfId="1" quotePrefix="1" applyFont="1" applyBorder="1" applyAlignment="1">
      <alignment horizontal="center" vertical="center" wrapText="1"/>
    </xf>
    <xf numFmtId="0" fontId="6" fillId="0" borderId="12" xfId="1" quotePrefix="1" applyFont="1" applyBorder="1" applyAlignment="1">
      <alignment vertical="center" wrapText="1"/>
    </xf>
    <xf numFmtId="176" fontId="6" fillId="0" borderId="14" xfId="1" applyNumberFormat="1" applyFont="1" applyBorder="1" applyAlignment="1">
      <alignment vertical="center" wrapText="1"/>
    </xf>
    <xf numFmtId="0" fontId="6" fillId="0" borderId="15" xfId="1" quotePrefix="1" applyFont="1" applyBorder="1" applyAlignment="1">
      <alignment vertical="center" wrapText="1"/>
    </xf>
    <xf numFmtId="41" fontId="6" fillId="0" borderId="0" xfId="1" applyNumberFormat="1" applyFont="1">
      <alignment vertical="center"/>
    </xf>
    <xf numFmtId="181" fontId="6" fillId="0" borderId="0" xfId="1" applyNumberFormat="1" applyFont="1">
      <alignment vertical="center"/>
    </xf>
    <xf numFmtId="0" fontId="6" fillId="0" borderId="18" xfId="1" quotePrefix="1" applyFont="1" applyBorder="1" applyAlignment="1">
      <alignment horizontal="center" vertical="center" wrapText="1"/>
    </xf>
    <xf numFmtId="0" fontId="6" fillId="0" borderId="17" xfId="1" quotePrefix="1" applyFont="1" applyBorder="1" applyAlignment="1">
      <alignment vertical="center" wrapText="1"/>
    </xf>
    <xf numFmtId="176" fontId="6" fillId="0" borderId="19" xfId="1" applyNumberFormat="1" applyFont="1" applyBorder="1" applyAlignment="1">
      <alignment vertical="center" wrapText="1"/>
    </xf>
    <xf numFmtId="0" fontId="6" fillId="0" borderId="20" xfId="1" quotePrefix="1" applyFont="1" applyBorder="1" applyAlignment="1">
      <alignment vertical="center" wrapText="1"/>
    </xf>
    <xf numFmtId="0" fontId="6" fillId="0" borderId="22" xfId="1" quotePrefix="1" applyFont="1" applyBorder="1" applyAlignment="1">
      <alignment horizontal="center" vertical="center" wrapText="1"/>
    </xf>
    <xf numFmtId="0" fontId="6" fillId="0" borderId="21" xfId="1" quotePrefix="1" applyFont="1" applyBorder="1" applyAlignment="1">
      <alignment vertical="center" wrapText="1"/>
    </xf>
    <xf numFmtId="176" fontId="6" fillId="0" borderId="23" xfId="1" applyNumberFormat="1" applyFont="1" applyBorder="1" applyAlignment="1">
      <alignment vertical="center" wrapText="1"/>
    </xf>
    <xf numFmtId="0" fontId="6" fillId="0" borderId="24" xfId="1" quotePrefix="1" applyFont="1" applyBorder="1" applyAlignment="1">
      <alignment vertical="center" wrapText="1"/>
    </xf>
    <xf numFmtId="0" fontId="6" fillId="0" borderId="26" xfId="1" quotePrefix="1" applyFont="1" applyBorder="1" applyAlignment="1">
      <alignment horizontal="center" vertical="center" wrapText="1"/>
    </xf>
    <xf numFmtId="0" fontId="6" fillId="0" borderId="25" xfId="1" quotePrefix="1" applyFont="1" applyBorder="1" applyAlignment="1">
      <alignment vertical="center" wrapText="1"/>
    </xf>
    <xf numFmtId="176" fontId="6" fillId="0" borderId="27" xfId="1" applyNumberFormat="1" applyFont="1" applyBorder="1" applyAlignment="1">
      <alignment vertical="center" wrapText="1"/>
    </xf>
    <xf numFmtId="0" fontId="6" fillId="0" borderId="28" xfId="1" quotePrefix="1" applyFont="1" applyBorder="1" applyAlignment="1">
      <alignment vertical="center" wrapText="1"/>
    </xf>
    <xf numFmtId="182" fontId="6" fillId="0" borderId="17" xfId="1" quotePrefix="1" applyNumberFormat="1" applyFont="1" applyBorder="1" applyAlignment="1">
      <alignment horizontal="center" vertical="center" wrapText="1"/>
    </xf>
    <xf numFmtId="183" fontId="6" fillId="0" borderId="17" xfId="1" quotePrefix="1" applyNumberFormat="1" applyFont="1" applyBorder="1" applyAlignment="1">
      <alignment horizontal="left" vertical="center" wrapText="1"/>
    </xf>
    <xf numFmtId="184" fontId="6" fillId="0" borderId="17" xfId="1" quotePrefix="1" applyNumberFormat="1" applyFont="1" applyBorder="1" applyAlignment="1">
      <alignment horizontal="center" vertical="center" wrapText="1"/>
    </xf>
    <xf numFmtId="185" fontId="6" fillId="0" borderId="17" xfId="1" quotePrefix="1" applyNumberFormat="1" applyFont="1" applyBorder="1" applyAlignment="1">
      <alignment horizontal="left" vertical="center" wrapText="1"/>
    </xf>
    <xf numFmtId="186" fontId="6" fillId="0" borderId="17" xfId="1" quotePrefix="1" applyNumberFormat="1" applyFont="1" applyBorder="1" applyAlignment="1">
      <alignment horizontal="center" vertical="center" wrapText="1"/>
    </xf>
    <xf numFmtId="187" fontId="6" fillId="0" borderId="17" xfId="1" quotePrefix="1" applyNumberFormat="1" applyFont="1" applyBorder="1" applyAlignment="1">
      <alignment horizontal="left" vertical="center" wrapText="1"/>
    </xf>
    <xf numFmtId="188" fontId="6" fillId="0" borderId="17" xfId="1" quotePrefix="1" applyNumberFormat="1" applyFont="1" applyBorder="1" applyAlignment="1">
      <alignment horizontal="left" vertical="center" wrapText="1"/>
    </xf>
    <xf numFmtId="0" fontId="6" fillId="3" borderId="17" xfId="1" quotePrefix="1" applyFont="1" applyFill="1" applyBorder="1" applyAlignment="1">
      <alignment vertical="center" wrapText="1"/>
    </xf>
    <xf numFmtId="0" fontId="6" fillId="3" borderId="0" xfId="1" quotePrefix="1" applyFont="1" applyFill="1" applyAlignment="1">
      <alignment vertical="center" wrapText="1"/>
    </xf>
    <xf numFmtId="189" fontId="6" fillId="0" borderId="17" xfId="1" quotePrefix="1" applyNumberFormat="1" applyFont="1" applyBorder="1" applyAlignment="1">
      <alignment horizontal="left" vertical="center" wrapText="1"/>
    </xf>
    <xf numFmtId="176" fontId="10" fillId="0" borderId="19" xfId="1" applyNumberFormat="1" applyFont="1" applyBorder="1" applyAlignment="1">
      <alignment vertical="center" wrapText="1"/>
    </xf>
    <xf numFmtId="190" fontId="6" fillId="0" borderId="17" xfId="1" quotePrefix="1" applyNumberFormat="1" applyFont="1" applyBorder="1" applyAlignment="1">
      <alignment horizontal="left" vertical="center" wrapText="1"/>
    </xf>
    <xf numFmtId="182" fontId="6" fillId="3" borderId="17" xfId="1" quotePrefix="1" applyNumberFormat="1" applyFont="1" applyFill="1" applyBorder="1" applyAlignment="1">
      <alignment horizontal="center" vertical="center" wrapText="1"/>
    </xf>
    <xf numFmtId="191" fontId="6" fillId="0" borderId="17" xfId="1" quotePrefix="1" applyNumberFormat="1" applyFont="1" applyBorder="1" applyAlignment="1">
      <alignment horizontal="left" vertical="center" wrapText="1"/>
    </xf>
    <xf numFmtId="192" fontId="6" fillId="0" borderId="17" xfId="1" quotePrefix="1" applyNumberFormat="1" applyFont="1" applyBorder="1" applyAlignment="1">
      <alignment horizontal="left" vertical="center" wrapText="1"/>
    </xf>
    <xf numFmtId="193" fontId="6" fillId="0" borderId="17" xfId="1" quotePrefix="1" applyNumberFormat="1" applyFont="1" applyBorder="1" applyAlignment="1">
      <alignment horizontal="left" vertical="center" wrapText="1"/>
    </xf>
    <xf numFmtId="0" fontId="6" fillId="0" borderId="5" xfId="1" quotePrefix="1" applyFont="1" applyBorder="1" applyAlignment="1">
      <alignment vertical="center" wrapText="1"/>
    </xf>
    <xf numFmtId="176" fontId="6" fillId="0" borderId="35" xfId="1" applyNumberFormat="1" applyFont="1" applyBorder="1" applyAlignment="1">
      <alignment vertical="center" wrapText="1"/>
    </xf>
    <xf numFmtId="0" fontId="6" fillId="0" borderId="36" xfId="1" quotePrefix="1" applyFont="1" applyBorder="1" applyAlignment="1">
      <alignment vertical="center" wrapText="1"/>
    </xf>
    <xf numFmtId="194" fontId="6" fillId="0" borderId="5" xfId="1" quotePrefix="1" applyNumberFormat="1" applyFont="1" applyBorder="1" applyAlignment="1">
      <alignment horizontal="center" vertical="center" wrapText="1"/>
    </xf>
    <xf numFmtId="195" fontId="6" fillId="0" borderId="5" xfId="1" quotePrefix="1" applyNumberFormat="1" applyFont="1" applyBorder="1" applyAlignment="1">
      <alignment horizontal="left" vertical="center" wrapText="1"/>
    </xf>
    <xf numFmtId="176" fontId="6" fillId="0" borderId="5" xfId="1" applyNumberFormat="1" applyFont="1" applyBorder="1" applyAlignment="1">
      <alignment vertical="center" wrapText="1"/>
    </xf>
    <xf numFmtId="196" fontId="6" fillId="0" borderId="5" xfId="1" quotePrefix="1" applyNumberFormat="1" applyFont="1" applyBorder="1" applyAlignment="1">
      <alignment horizontal="left" vertical="center" wrapText="1"/>
    </xf>
    <xf numFmtId="0" fontId="6" fillId="0" borderId="37" xfId="1" quotePrefix="1" applyFont="1" applyBorder="1" applyAlignment="1">
      <alignment vertical="center" wrapText="1"/>
    </xf>
    <xf numFmtId="0" fontId="6" fillId="0" borderId="0" xfId="1" quotePrefix="1" applyFont="1" applyAlignment="1">
      <alignment vertical="center" wrapText="1"/>
    </xf>
    <xf numFmtId="197" fontId="6" fillId="0" borderId="0" xfId="4" applyNumberFormat="1" applyFont="1">
      <alignment vertical="center"/>
    </xf>
    <xf numFmtId="198" fontId="6" fillId="0" borderId="17" xfId="1" quotePrefix="1" applyNumberFormat="1" applyFont="1" applyBorder="1" applyAlignment="1">
      <alignment horizontal="left" vertical="center" wrapText="1"/>
    </xf>
    <xf numFmtId="0" fontId="6" fillId="0" borderId="5" xfId="1" applyFont="1" applyBorder="1" applyAlignment="1">
      <alignment vertical="center" wrapText="1"/>
    </xf>
    <xf numFmtId="0" fontId="6" fillId="0" borderId="44" xfId="1" quotePrefix="1" applyFont="1" applyBorder="1" applyAlignment="1">
      <alignment vertical="center" wrapText="1"/>
    </xf>
    <xf numFmtId="176" fontId="6" fillId="0" borderId="44" xfId="1" applyNumberFormat="1" applyFont="1" applyBorder="1" applyAlignment="1">
      <alignment vertical="center" wrapText="1"/>
    </xf>
    <xf numFmtId="0" fontId="6" fillId="0" borderId="45" xfId="1" quotePrefix="1" applyFont="1" applyBorder="1" applyAlignment="1">
      <alignment vertical="center" wrapText="1"/>
    </xf>
    <xf numFmtId="176" fontId="6" fillId="0" borderId="0" xfId="1" applyNumberFormat="1" applyFont="1">
      <alignment vertical="center"/>
    </xf>
    <xf numFmtId="176" fontId="6" fillId="0" borderId="46" xfId="1" applyNumberFormat="1" applyFont="1" applyBorder="1" applyAlignment="1">
      <alignment vertical="center" wrapText="1"/>
    </xf>
    <xf numFmtId="43" fontId="6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6" fillId="2" borderId="6" xfId="1" quotePrefix="1" applyFont="1" applyFill="1" applyBorder="1" applyAlignment="1">
      <alignment horizontal="center" vertical="center" wrapText="1"/>
    </xf>
    <xf numFmtId="0" fontId="6" fillId="2" borderId="7" xfId="1" quotePrefix="1" applyFont="1" applyFill="1" applyBorder="1" applyAlignment="1">
      <alignment horizontal="center" vertical="center" wrapText="1"/>
    </xf>
    <xf numFmtId="0" fontId="6" fillId="2" borderId="8" xfId="1" quotePrefix="1" applyFont="1" applyFill="1" applyBorder="1" applyAlignment="1">
      <alignment horizontal="center" vertical="center" wrapText="1"/>
    </xf>
    <xf numFmtId="0" fontId="6" fillId="0" borderId="11" xfId="1" quotePrefix="1" applyFont="1" applyBorder="1" applyAlignment="1">
      <alignment horizontal="distributed" vertical="center" wrapText="1"/>
    </xf>
    <xf numFmtId="0" fontId="6" fillId="0" borderId="16" xfId="1" quotePrefix="1" applyFont="1" applyBorder="1" applyAlignment="1">
      <alignment horizontal="distributed" vertical="center" wrapText="1"/>
    </xf>
    <xf numFmtId="0" fontId="6" fillId="0" borderId="29" xfId="1" quotePrefix="1" applyFont="1" applyBorder="1" applyAlignment="1">
      <alignment horizontal="distributed" vertical="center" wrapText="1"/>
    </xf>
    <xf numFmtId="0" fontId="6" fillId="0" borderId="31" xfId="1" quotePrefix="1" applyFont="1" applyBorder="1" applyAlignment="1">
      <alignment horizontal="distributed" vertical="center" wrapText="1"/>
    </xf>
    <xf numFmtId="0" fontId="6" fillId="0" borderId="12" xfId="1" quotePrefix="1" applyFont="1" applyBorder="1" applyAlignment="1">
      <alignment horizontal="distributed" vertical="center" wrapText="1"/>
    </xf>
    <xf numFmtId="0" fontId="6" fillId="0" borderId="17" xfId="1" quotePrefix="1" applyFont="1" applyBorder="1" applyAlignment="1">
      <alignment horizontal="distributed" vertical="center" wrapText="1"/>
    </xf>
    <xf numFmtId="0" fontId="6" fillId="0" borderId="21" xfId="1" quotePrefix="1" applyFont="1" applyBorder="1" applyAlignment="1">
      <alignment horizontal="distributed" vertical="center" wrapText="1"/>
    </xf>
    <xf numFmtId="0" fontId="6" fillId="0" borderId="25" xfId="1" quotePrefix="1" applyFont="1" applyBorder="1" applyAlignment="1">
      <alignment horizontal="distributed" vertical="center" wrapText="1"/>
    </xf>
    <xf numFmtId="0" fontId="6" fillId="0" borderId="30" xfId="1" quotePrefix="1" applyFont="1" applyBorder="1" applyAlignment="1">
      <alignment horizontal="distributed" vertical="center" wrapText="1"/>
    </xf>
    <xf numFmtId="0" fontId="6" fillId="0" borderId="32" xfId="1" quotePrefix="1" applyFont="1" applyBorder="1" applyAlignment="1">
      <alignment vertical="center" wrapText="1"/>
    </xf>
    <xf numFmtId="0" fontId="6" fillId="0" borderId="33" xfId="1" quotePrefix="1" applyFont="1" applyBorder="1" applyAlignment="1">
      <alignment vertical="center" wrapText="1"/>
    </xf>
    <xf numFmtId="0" fontId="6" fillId="0" borderId="34" xfId="1" quotePrefix="1" applyFont="1" applyBorder="1" applyAlignment="1">
      <alignment horizontal="center" vertical="center" wrapText="1"/>
    </xf>
    <xf numFmtId="0" fontId="6" fillId="0" borderId="41" xfId="1" quotePrefix="1" applyFont="1" applyBorder="1" applyAlignment="1">
      <alignment vertical="center" wrapText="1"/>
    </xf>
    <xf numFmtId="0" fontId="6" fillId="0" borderId="42" xfId="1" quotePrefix="1" applyFont="1" applyBorder="1" applyAlignment="1">
      <alignment vertical="center" wrapText="1"/>
    </xf>
    <xf numFmtId="0" fontId="6" fillId="0" borderId="43" xfId="1" quotePrefix="1" applyFont="1" applyBorder="1" applyAlignment="1">
      <alignment horizontal="center" vertical="center" wrapText="1"/>
    </xf>
    <xf numFmtId="0" fontId="6" fillId="0" borderId="38" xfId="1" quotePrefix="1" applyFont="1" applyBorder="1" applyAlignment="1">
      <alignment horizontal="left" vertical="center" wrapText="1"/>
    </xf>
    <xf numFmtId="0" fontId="6" fillId="0" borderId="39" xfId="1" quotePrefix="1" applyFont="1" applyBorder="1" applyAlignment="1">
      <alignment horizontal="left" vertical="center" wrapText="1"/>
    </xf>
    <xf numFmtId="0" fontId="6" fillId="0" borderId="40" xfId="1" quotePrefix="1" applyFont="1" applyBorder="1" applyAlignment="1">
      <alignment horizontal="left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5">
    <cellStyle name="쉼표 [0] 2" xfId="2" xr:uid="{00000000-0005-0000-0000-000000000000}"/>
    <cellStyle name="쉼표 [0] 3" xfId="3" xr:uid="{00000000-0005-0000-0000-000001000000}"/>
    <cellStyle name="쉼표 [0] 4" xfId="4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504;&#44592;\00.&#49444;&#44228;&#54016;\1.&#49444;&#44228;&#51088;&#47308;\01.&#44592;&#44228;&#49444;&#48708;\2011&#45380;\&#54788;&#51116;&#51652;&#54665;&#51473;\0808%20&#49569;&#54617;&#52488;%20&#44060;&#52629;(&#49440;&#44148;&#52629;)\&#44592;&#44228;&#49444;&#48708;\&#52572;&#51333;\&#49436;&#47448;\&#49569;&#54617;&#52488;&#46321;&#54617;&#44368;%20&#44368;&#49324;%20&#51116;&#48176;&#52824;%20&#44592;&#44228;&#49444;&#48708;&#44277;&#49324;(&#44592;&#44228;&#49444;&#48708;-2&#52264;&#44277;&#49324;&#4851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"/>
      <sheetName val="일위대가목록"/>
      <sheetName val="일위대가"/>
      <sheetName val="단가대비표"/>
      <sheetName val="공사설정"/>
      <sheetName val="Sheet1"/>
    </sheetNames>
    <sheetDataSet>
      <sheetData sheetId="0" refreshError="1">
        <row r="4">
          <cell r="E4">
            <v>70249030</v>
          </cell>
        </row>
        <row r="7">
          <cell r="E7">
            <v>70249030</v>
          </cell>
        </row>
        <row r="8">
          <cell r="E8">
            <v>21460239</v>
          </cell>
        </row>
        <row r="9">
          <cell r="E9">
            <v>2017262</v>
          </cell>
        </row>
        <row r="10">
          <cell r="E10">
            <v>23477501</v>
          </cell>
        </row>
        <row r="11">
          <cell r="E11">
            <v>0</v>
          </cell>
        </row>
        <row r="12">
          <cell r="E12">
            <v>845190</v>
          </cell>
        </row>
        <row r="13">
          <cell r="E13">
            <v>185472</v>
          </cell>
        </row>
        <row r="14">
          <cell r="E14">
            <v>364824</v>
          </cell>
        </row>
        <row r="15">
          <cell r="E15">
            <v>534359</v>
          </cell>
        </row>
        <row r="16">
          <cell r="E16">
            <v>23895</v>
          </cell>
        </row>
        <row r="17">
          <cell r="E17">
            <v>493585</v>
          </cell>
        </row>
        <row r="18">
          <cell r="E18">
            <v>1659937</v>
          </cell>
        </row>
        <row r="19">
          <cell r="E19">
            <v>349599</v>
          </cell>
        </row>
        <row r="21">
          <cell r="E21">
            <v>5367718</v>
          </cell>
        </row>
        <row r="22">
          <cell r="E22">
            <v>9824579</v>
          </cell>
        </row>
        <row r="23">
          <cell r="E23">
            <v>103551110</v>
          </cell>
        </row>
        <row r="24">
          <cell r="E24">
            <v>5177555</v>
          </cell>
        </row>
        <row r="25">
          <cell r="E25">
            <v>5772244</v>
          </cell>
        </row>
        <row r="26">
          <cell r="E26">
            <v>114500909</v>
          </cell>
        </row>
        <row r="27">
          <cell r="E27">
            <v>11450091</v>
          </cell>
        </row>
        <row r="28">
          <cell r="E28">
            <v>125951000</v>
          </cell>
        </row>
        <row r="29">
          <cell r="E29">
            <v>125951000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view="pageBreakPreview" topLeftCell="B1" zoomScaleNormal="100" zoomScaleSheetLayoutView="100" workbookViewId="0">
      <selection activeCell="B1" sqref="B1:H1"/>
    </sheetView>
  </sheetViews>
  <sheetFormatPr defaultColWidth="40.25" defaultRowHeight="24.75" customHeight="1"/>
  <cols>
    <col min="1" max="1" width="0" style="17" hidden="1" customWidth="1"/>
    <col min="2" max="3" width="5.375" style="17" customWidth="1"/>
    <col min="4" max="4" width="40.25" style="17" customWidth="1"/>
    <col min="5" max="5" width="9.625" style="17" bestFit="1" customWidth="1"/>
    <col min="6" max="6" width="16.75" style="17" customWidth="1"/>
    <col min="7" max="7" width="41.75" style="17" customWidth="1"/>
    <col min="8" max="8" width="16.875" style="17" customWidth="1"/>
    <col min="9" max="9" width="15.75" style="17" hidden="1" customWidth="1"/>
    <col min="10" max="10" width="14" style="17" hidden="1" customWidth="1"/>
    <col min="11" max="11" width="14" style="18" hidden="1" customWidth="1"/>
    <col min="12" max="12" width="14" style="17" hidden="1" customWidth="1"/>
    <col min="13" max="13" width="20" style="17" customWidth="1"/>
    <col min="14" max="14" width="15.375" style="17" bestFit="1" customWidth="1"/>
    <col min="15" max="253" width="9" style="17" customWidth="1"/>
    <col min="254" max="254" width="0" style="17" hidden="1" customWidth="1"/>
    <col min="255" max="256" width="5.375" style="17" customWidth="1"/>
    <col min="257" max="257" width="40.25" style="17"/>
    <col min="258" max="258" width="0" style="17" hidden="1" customWidth="1"/>
    <col min="259" max="260" width="5.375" style="17" customWidth="1"/>
    <col min="261" max="261" width="40.25" style="17"/>
    <col min="262" max="262" width="16.75" style="17" customWidth="1"/>
    <col min="263" max="263" width="43.875" style="17" customWidth="1"/>
    <col min="264" max="264" width="24.5" style="17" customWidth="1"/>
    <col min="265" max="268" width="0" style="17" hidden="1" customWidth="1"/>
    <col min="269" max="269" width="20" style="17" customWidth="1"/>
    <col min="270" max="270" width="15.375" style="17" bestFit="1" customWidth="1"/>
    <col min="271" max="509" width="9" style="17" customWidth="1"/>
    <col min="510" max="510" width="0" style="17" hidden="1" customWidth="1"/>
    <col min="511" max="512" width="5.375" style="17" customWidth="1"/>
    <col min="513" max="513" width="40.25" style="17"/>
    <col min="514" max="514" width="0" style="17" hidden="1" customWidth="1"/>
    <col min="515" max="516" width="5.375" style="17" customWidth="1"/>
    <col min="517" max="517" width="40.25" style="17"/>
    <col min="518" max="518" width="16.75" style="17" customWidth="1"/>
    <col min="519" max="519" width="43.875" style="17" customWidth="1"/>
    <col min="520" max="520" width="24.5" style="17" customWidth="1"/>
    <col min="521" max="524" width="0" style="17" hidden="1" customWidth="1"/>
    <col min="525" max="525" width="20" style="17" customWidth="1"/>
    <col min="526" max="526" width="15.375" style="17" bestFit="1" customWidth="1"/>
    <col min="527" max="765" width="9" style="17" customWidth="1"/>
    <col min="766" max="766" width="0" style="17" hidden="1" customWidth="1"/>
    <col min="767" max="768" width="5.375" style="17" customWidth="1"/>
    <col min="769" max="769" width="40.25" style="17"/>
    <col min="770" max="770" width="0" style="17" hidden="1" customWidth="1"/>
    <col min="771" max="772" width="5.375" style="17" customWidth="1"/>
    <col min="773" max="773" width="40.25" style="17"/>
    <col min="774" max="774" width="16.75" style="17" customWidth="1"/>
    <col min="775" max="775" width="43.875" style="17" customWidth="1"/>
    <col min="776" max="776" width="24.5" style="17" customWidth="1"/>
    <col min="777" max="780" width="0" style="17" hidden="1" customWidth="1"/>
    <col min="781" max="781" width="20" style="17" customWidth="1"/>
    <col min="782" max="782" width="15.375" style="17" bestFit="1" customWidth="1"/>
    <col min="783" max="1021" width="9" style="17" customWidth="1"/>
    <col min="1022" max="1022" width="0" style="17" hidden="1" customWidth="1"/>
    <col min="1023" max="1024" width="5.375" style="17" customWidth="1"/>
    <col min="1025" max="1025" width="40.25" style="17"/>
    <col min="1026" max="1026" width="0" style="17" hidden="1" customWidth="1"/>
    <col min="1027" max="1028" width="5.375" style="17" customWidth="1"/>
    <col min="1029" max="1029" width="40.25" style="17"/>
    <col min="1030" max="1030" width="16.75" style="17" customWidth="1"/>
    <col min="1031" max="1031" width="43.875" style="17" customWidth="1"/>
    <col min="1032" max="1032" width="24.5" style="17" customWidth="1"/>
    <col min="1033" max="1036" width="0" style="17" hidden="1" customWidth="1"/>
    <col min="1037" max="1037" width="20" style="17" customWidth="1"/>
    <col min="1038" max="1038" width="15.375" style="17" bestFit="1" customWidth="1"/>
    <col min="1039" max="1277" width="9" style="17" customWidth="1"/>
    <col min="1278" max="1278" width="0" style="17" hidden="1" customWidth="1"/>
    <col min="1279" max="1280" width="5.375" style="17" customWidth="1"/>
    <col min="1281" max="1281" width="40.25" style="17"/>
    <col min="1282" max="1282" width="0" style="17" hidden="1" customWidth="1"/>
    <col min="1283" max="1284" width="5.375" style="17" customWidth="1"/>
    <col min="1285" max="1285" width="40.25" style="17"/>
    <col min="1286" max="1286" width="16.75" style="17" customWidth="1"/>
    <col min="1287" max="1287" width="43.875" style="17" customWidth="1"/>
    <col min="1288" max="1288" width="24.5" style="17" customWidth="1"/>
    <col min="1289" max="1292" width="0" style="17" hidden="1" customWidth="1"/>
    <col min="1293" max="1293" width="20" style="17" customWidth="1"/>
    <col min="1294" max="1294" width="15.375" style="17" bestFit="1" customWidth="1"/>
    <col min="1295" max="1533" width="9" style="17" customWidth="1"/>
    <col min="1534" max="1534" width="0" style="17" hidden="1" customWidth="1"/>
    <col min="1535" max="1536" width="5.375" style="17" customWidth="1"/>
    <col min="1537" max="1537" width="40.25" style="17"/>
    <col min="1538" max="1538" width="0" style="17" hidden="1" customWidth="1"/>
    <col min="1539" max="1540" width="5.375" style="17" customWidth="1"/>
    <col min="1541" max="1541" width="40.25" style="17"/>
    <col min="1542" max="1542" width="16.75" style="17" customWidth="1"/>
    <col min="1543" max="1543" width="43.875" style="17" customWidth="1"/>
    <col min="1544" max="1544" width="24.5" style="17" customWidth="1"/>
    <col min="1545" max="1548" width="0" style="17" hidden="1" customWidth="1"/>
    <col min="1549" max="1549" width="20" style="17" customWidth="1"/>
    <col min="1550" max="1550" width="15.375" style="17" bestFit="1" customWidth="1"/>
    <col min="1551" max="1789" width="9" style="17" customWidth="1"/>
    <col min="1790" max="1790" width="0" style="17" hidden="1" customWidth="1"/>
    <col min="1791" max="1792" width="5.375" style="17" customWidth="1"/>
    <col min="1793" max="1793" width="40.25" style="17"/>
    <col min="1794" max="1794" width="0" style="17" hidden="1" customWidth="1"/>
    <col min="1795" max="1796" width="5.375" style="17" customWidth="1"/>
    <col min="1797" max="1797" width="40.25" style="17"/>
    <col min="1798" max="1798" width="16.75" style="17" customWidth="1"/>
    <col min="1799" max="1799" width="43.875" style="17" customWidth="1"/>
    <col min="1800" max="1800" width="24.5" style="17" customWidth="1"/>
    <col min="1801" max="1804" width="0" style="17" hidden="1" customWidth="1"/>
    <col min="1805" max="1805" width="20" style="17" customWidth="1"/>
    <col min="1806" max="1806" width="15.375" style="17" bestFit="1" customWidth="1"/>
    <col min="1807" max="2045" width="9" style="17" customWidth="1"/>
    <col min="2046" max="2046" width="0" style="17" hidden="1" customWidth="1"/>
    <col min="2047" max="2048" width="5.375" style="17" customWidth="1"/>
    <col min="2049" max="2049" width="40.25" style="17"/>
    <col min="2050" max="2050" width="0" style="17" hidden="1" customWidth="1"/>
    <col min="2051" max="2052" width="5.375" style="17" customWidth="1"/>
    <col min="2053" max="2053" width="40.25" style="17"/>
    <col min="2054" max="2054" width="16.75" style="17" customWidth="1"/>
    <col min="2055" max="2055" width="43.875" style="17" customWidth="1"/>
    <col min="2056" max="2056" width="24.5" style="17" customWidth="1"/>
    <col min="2057" max="2060" width="0" style="17" hidden="1" customWidth="1"/>
    <col min="2061" max="2061" width="20" style="17" customWidth="1"/>
    <col min="2062" max="2062" width="15.375" style="17" bestFit="1" customWidth="1"/>
    <col min="2063" max="2301" width="9" style="17" customWidth="1"/>
    <col min="2302" max="2302" width="0" style="17" hidden="1" customWidth="1"/>
    <col min="2303" max="2304" width="5.375" style="17" customWidth="1"/>
    <col min="2305" max="2305" width="40.25" style="17"/>
    <col min="2306" max="2306" width="0" style="17" hidden="1" customWidth="1"/>
    <col min="2307" max="2308" width="5.375" style="17" customWidth="1"/>
    <col min="2309" max="2309" width="40.25" style="17"/>
    <col min="2310" max="2310" width="16.75" style="17" customWidth="1"/>
    <col min="2311" max="2311" width="43.875" style="17" customWidth="1"/>
    <col min="2312" max="2312" width="24.5" style="17" customWidth="1"/>
    <col min="2313" max="2316" width="0" style="17" hidden="1" customWidth="1"/>
    <col min="2317" max="2317" width="20" style="17" customWidth="1"/>
    <col min="2318" max="2318" width="15.375" style="17" bestFit="1" customWidth="1"/>
    <col min="2319" max="2557" width="9" style="17" customWidth="1"/>
    <col min="2558" max="2558" width="0" style="17" hidden="1" customWidth="1"/>
    <col min="2559" max="2560" width="5.375" style="17" customWidth="1"/>
    <col min="2561" max="2561" width="40.25" style="17"/>
    <col min="2562" max="2562" width="0" style="17" hidden="1" customWidth="1"/>
    <col min="2563" max="2564" width="5.375" style="17" customWidth="1"/>
    <col min="2565" max="2565" width="40.25" style="17"/>
    <col min="2566" max="2566" width="16.75" style="17" customWidth="1"/>
    <col min="2567" max="2567" width="43.875" style="17" customWidth="1"/>
    <col min="2568" max="2568" width="24.5" style="17" customWidth="1"/>
    <col min="2569" max="2572" width="0" style="17" hidden="1" customWidth="1"/>
    <col min="2573" max="2573" width="20" style="17" customWidth="1"/>
    <col min="2574" max="2574" width="15.375" style="17" bestFit="1" customWidth="1"/>
    <col min="2575" max="2813" width="9" style="17" customWidth="1"/>
    <col min="2814" max="2814" width="0" style="17" hidden="1" customWidth="1"/>
    <col min="2815" max="2816" width="5.375" style="17" customWidth="1"/>
    <col min="2817" max="2817" width="40.25" style="17"/>
    <col min="2818" max="2818" width="0" style="17" hidden="1" customWidth="1"/>
    <col min="2819" max="2820" width="5.375" style="17" customWidth="1"/>
    <col min="2821" max="2821" width="40.25" style="17"/>
    <col min="2822" max="2822" width="16.75" style="17" customWidth="1"/>
    <col min="2823" max="2823" width="43.875" style="17" customWidth="1"/>
    <col min="2824" max="2824" width="24.5" style="17" customWidth="1"/>
    <col min="2825" max="2828" width="0" style="17" hidden="1" customWidth="1"/>
    <col min="2829" max="2829" width="20" style="17" customWidth="1"/>
    <col min="2830" max="2830" width="15.375" style="17" bestFit="1" customWidth="1"/>
    <col min="2831" max="3069" width="9" style="17" customWidth="1"/>
    <col min="3070" max="3070" width="0" style="17" hidden="1" customWidth="1"/>
    <col min="3071" max="3072" width="5.375" style="17" customWidth="1"/>
    <col min="3073" max="3073" width="40.25" style="17"/>
    <col min="3074" max="3074" width="0" style="17" hidden="1" customWidth="1"/>
    <col min="3075" max="3076" width="5.375" style="17" customWidth="1"/>
    <col min="3077" max="3077" width="40.25" style="17"/>
    <col min="3078" max="3078" width="16.75" style="17" customWidth="1"/>
    <col min="3079" max="3079" width="43.875" style="17" customWidth="1"/>
    <col min="3080" max="3080" width="24.5" style="17" customWidth="1"/>
    <col min="3081" max="3084" width="0" style="17" hidden="1" customWidth="1"/>
    <col min="3085" max="3085" width="20" style="17" customWidth="1"/>
    <col min="3086" max="3086" width="15.375" style="17" bestFit="1" customWidth="1"/>
    <col min="3087" max="3325" width="9" style="17" customWidth="1"/>
    <col min="3326" max="3326" width="0" style="17" hidden="1" customWidth="1"/>
    <col min="3327" max="3328" width="5.375" style="17" customWidth="1"/>
    <col min="3329" max="3329" width="40.25" style="17"/>
    <col min="3330" max="3330" width="0" style="17" hidden="1" customWidth="1"/>
    <col min="3331" max="3332" width="5.375" style="17" customWidth="1"/>
    <col min="3333" max="3333" width="40.25" style="17"/>
    <col min="3334" max="3334" width="16.75" style="17" customWidth="1"/>
    <col min="3335" max="3335" width="43.875" style="17" customWidth="1"/>
    <col min="3336" max="3336" width="24.5" style="17" customWidth="1"/>
    <col min="3337" max="3340" width="0" style="17" hidden="1" customWidth="1"/>
    <col min="3341" max="3341" width="20" style="17" customWidth="1"/>
    <col min="3342" max="3342" width="15.375" style="17" bestFit="1" customWidth="1"/>
    <col min="3343" max="3581" width="9" style="17" customWidth="1"/>
    <col min="3582" max="3582" width="0" style="17" hidden="1" customWidth="1"/>
    <col min="3583" max="3584" width="5.375" style="17" customWidth="1"/>
    <col min="3585" max="3585" width="40.25" style="17"/>
    <col min="3586" max="3586" width="0" style="17" hidden="1" customWidth="1"/>
    <col min="3587" max="3588" width="5.375" style="17" customWidth="1"/>
    <col min="3589" max="3589" width="40.25" style="17"/>
    <col min="3590" max="3590" width="16.75" style="17" customWidth="1"/>
    <col min="3591" max="3591" width="43.875" style="17" customWidth="1"/>
    <col min="3592" max="3592" width="24.5" style="17" customWidth="1"/>
    <col min="3593" max="3596" width="0" style="17" hidden="1" customWidth="1"/>
    <col min="3597" max="3597" width="20" style="17" customWidth="1"/>
    <col min="3598" max="3598" width="15.375" style="17" bestFit="1" customWidth="1"/>
    <col min="3599" max="3837" width="9" style="17" customWidth="1"/>
    <col min="3838" max="3838" width="0" style="17" hidden="1" customWidth="1"/>
    <col min="3839" max="3840" width="5.375" style="17" customWidth="1"/>
    <col min="3841" max="3841" width="40.25" style="17"/>
    <col min="3842" max="3842" width="0" style="17" hidden="1" customWidth="1"/>
    <col min="3843" max="3844" width="5.375" style="17" customWidth="1"/>
    <col min="3845" max="3845" width="40.25" style="17"/>
    <col min="3846" max="3846" width="16.75" style="17" customWidth="1"/>
    <col min="3847" max="3847" width="43.875" style="17" customWidth="1"/>
    <col min="3848" max="3848" width="24.5" style="17" customWidth="1"/>
    <col min="3849" max="3852" width="0" style="17" hidden="1" customWidth="1"/>
    <col min="3853" max="3853" width="20" style="17" customWidth="1"/>
    <col min="3854" max="3854" width="15.375" style="17" bestFit="1" customWidth="1"/>
    <col min="3855" max="4093" width="9" style="17" customWidth="1"/>
    <col min="4094" max="4094" width="0" style="17" hidden="1" customWidth="1"/>
    <col min="4095" max="4096" width="5.375" style="17" customWidth="1"/>
    <col min="4097" max="4097" width="40.25" style="17"/>
    <col min="4098" max="4098" width="0" style="17" hidden="1" customWidth="1"/>
    <col min="4099" max="4100" width="5.375" style="17" customWidth="1"/>
    <col min="4101" max="4101" width="40.25" style="17"/>
    <col min="4102" max="4102" width="16.75" style="17" customWidth="1"/>
    <col min="4103" max="4103" width="43.875" style="17" customWidth="1"/>
    <col min="4104" max="4104" width="24.5" style="17" customWidth="1"/>
    <col min="4105" max="4108" width="0" style="17" hidden="1" customWidth="1"/>
    <col min="4109" max="4109" width="20" style="17" customWidth="1"/>
    <col min="4110" max="4110" width="15.375" style="17" bestFit="1" customWidth="1"/>
    <col min="4111" max="4349" width="9" style="17" customWidth="1"/>
    <col min="4350" max="4350" width="0" style="17" hidden="1" customWidth="1"/>
    <col min="4351" max="4352" width="5.375" style="17" customWidth="1"/>
    <col min="4353" max="4353" width="40.25" style="17"/>
    <col min="4354" max="4354" width="0" style="17" hidden="1" customWidth="1"/>
    <col min="4355" max="4356" width="5.375" style="17" customWidth="1"/>
    <col min="4357" max="4357" width="40.25" style="17"/>
    <col min="4358" max="4358" width="16.75" style="17" customWidth="1"/>
    <col min="4359" max="4359" width="43.875" style="17" customWidth="1"/>
    <col min="4360" max="4360" width="24.5" style="17" customWidth="1"/>
    <col min="4361" max="4364" width="0" style="17" hidden="1" customWidth="1"/>
    <col min="4365" max="4365" width="20" style="17" customWidth="1"/>
    <col min="4366" max="4366" width="15.375" style="17" bestFit="1" customWidth="1"/>
    <col min="4367" max="4605" width="9" style="17" customWidth="1"/>
    <col min="4606" max="4606" width="0" style="17" hidden="1" customWidth="1"/>
    <col min="4607" max="4608" width="5.375" style="17" customWidth="1"/>
    <col min="4609" max="4609" width="40.25" style="17"/>
    <col min="4610" max="4610" width="0" style="17" hidden="1" customWidth="1"/>
    <col min="4611" max="4612" width="5.375" style="17" customWidth="1"/>
    <col min="4613" max="4613" width="40.25" style="17"/>
    <col min="4614" max="4614" width="16.75" style="17" customWidth="1"/>
    <col min="4615" max="4615" width="43.875" style="17" customWidth="1"/>
    <col min="4616" max="4616" width="24.5" style="17" customWidth="1"/>
    <col min="4617" max="4620" width="0" style="17" hidden="1" customWidth="1"/>
    <col min="4621" max="4621" width="20" style="17" customWidth="1"/>
    <col min="4622" max="4622" width="15.375" style="17" bestFit="1" customWidth="1"/>
    <col min="4623" max="4861" width="9" style="17" customWidth="1"/>
    <col min="4862" max="4862" width="0" style="17" hidden="1" customWidth="1"/>
    <col min="4863" max="4864" width="5.375" style="17" customWidth="1"/>
    <col min="4865" max="4865" width="40.25" style="17"/>
    <col min="4866" max="4866" width="0" style="17" hidden="1" customWidth="1"/>
    <col min="4867" max="4868" width="5.375" style="17" customWidth="1"/>
    <col min="4869" max="4869" width="40.25" style="17"/>
    <col min="4870" max="4870" width="16.75" style="17" customWidth="1"/>
    <col min="4871" max="4871" width="43.875" style="17" customWidth="1"/>
    <col min="4872" max="4872" width="24.5" style="17" customWidth="1"/>
    <col min="4873" max="4876" width="0" style="17" hidden="1" customWidth="1"/>
    <col min="4877" max="4877" width="20" style="17" customWidth="1"/>
    <col min="4878" max="4878" width="15.375" style="17" bestFit="1" customWidth="1"/>
    <col min="4879" max="5117" width="9" style="17" customWidth="1"/>
    <col min="5118" max="5118" width="0" style="17" hidden="1" customWidth="1"/>
    <col min="5119" max="5120" width="5.375" style="17" customWidth="1"/>
    <col min="5121" max="5121" width="40.25" style="17"/>
    <col min="5122" max="5122" width="0" style="17" hidden="1" customWidth="1"/>
    <col min="5123" max="5124" width="5.375" style="17" customWidth="1"/>
    <col min="5125" max="5125" width="40.25" style="17"/>
    <col min="5126" max="5126" width="16.75" style="17" customWidth="1"/>
    <col min="5127" max="5127" width="43.875" style="17" customWidth="1"/>
    <col min="5128" max="5128" width="24.5" style="17" customWidth="1"/>
    <col min="5129" max="5132" width="0" style="17" hidden="1" customWidth="1"/>
    <col min="5133" max="5133" width="20" style="17" customWidth="1"/>
    <col min="5134" max="5134" width="15.375" style="17" bestFit="1" customWidth="1"/>
    <col min="5135" max="5373" width="9" style="17" customWidth="1"/>
    <col min="5374" max="5374" width="0" style="17" hidden="1" customWidth="1"/>
    <col min="5375" max="5376" width="5.375" style="17" customWidth="1"/>
    <col min="5377" max="5377" width="40.25" style="17"/>
    <col min="5378" max="5378" width="0" style="17" hidden="1" customWidth="1"/>
    <col min="5379" max="5380" width="5.375" style="17" customWidth="1"/>
    <col min="5381" max="5381" width="40.25" style="17"/>
    <col min="5382" max="5382" width="16.75" style="17" customWidth="1"/>
    <col min="5383" max="5383" width="43.875" style="17" customWidth="1"/>
    <col min="5384" max="5384" width="24.5" style="17" customWidth="1"/>
    <col min="5385" max="5388" width="0" style="17" hidden="1" customWidth="1"/>
    <col min="5389" max="5389" width="20" style="17" customWidth="1"/>
    <col min="5390" max="5390" width="15.375" style="17" bestFit="1" customWidth="1"/>
    <col min="5391" max="5629" width="9" style="17" customWidth="1"/>
    <col min="5630" max="5630" width="0" style="17" hidden="1" customWidth="1"/>
    <col min="5631" max="5632" width="5.375" style="17" customWidth="1"/>
    <col min="5633" max="5633" width="40.25" style="17"/>
    <col min="5634" max="5634" width="0" style="17" hidden="1" customWidth="1"/>
    <col min="5635" max="5636" width="5.375" style="17" customWidth="1"/>
    <col min="5637" max="5637" width="40.25" style="17"/>
    <col min="5638" max="5638" width="16.75" style="17" customWidth="1"/>
    <col min="5639" max="5639" width="43.875" style="17" customWidth="1"/>
    <col min="5640" max="5640" width="24.5" style="17" customWidth="1"/>
    <col min="5641" max="5644" width="0" style="17" hidden="1" customWidth="1"/>
    <col min="5645" max="5645" width="20" style="17" customWidth="1"/>
    <col min="5646" max="5646" width="15.375" style="17" bestFit="1" customWidth="1"/>
    <col min="5647" max="5885" width="9" style="17" customWidth="1"/>
    <col min="5886" max="5886" width="0" style="17" hidden="1" customWidth="1"/>
    <col min="5887" max="5888" width="5.375" style="17" customWidth="1"/>
    <col min="5889" max="5889" width="40.25" style="17"/>
    <col min="5890" max="5890" width="0" style="17" hidden="1" customWidth="1"/>
    <col min="5891" max="5892" width="5.375" style="17" customWidth="1"/>
    <col min="5893" max="5893" width="40.25" style="17"/>
    <col min="5894" max="5894" width="16.75" style="17" customWidth="1"/>
    <col min="5895" max="5895" width="43.875" style="17" customWidth="1"/>
    <col min="5896" max="5896" width="24.5" style="17" customWidth="1"/>
    <col min="5897" max="5900" width="0" style="17" hidden="1" customWidth="1"/>
    <col min="5901" max="5901" width="20" style="17" customWidth="1"/>
    <col min="5902" max="5902" width="15.375" style="17" bestFit="1" customWidth="1"/>
    <col min="5903" max="6141" width="9" style="17" customWidth="1"/>
    <col min="6142" max="6142" width="0" style="17" hidden="1" customWidth="1"/>
    <col min="6143" max="6144" width="5.375" style="17" customWidth="1"/>
    <col min="6145" max="6145" width="40.25" style="17"/>
    <col min="6146" max="6146" width="0" style="17" hidden="1" customWidth="1"/>
    <col min="6147" max="6148" width="5.375" style="17" customWidth="1"/>
    <col min="6149" max="6149" width="40.25" style="17"/>
    <col min="6150" max="6150" width="16.75" style="17" customWidth="1"/>
    <col min="6151" max="6151" width="43.875" style="17" customWidth="1"/>
    <col min="6152" max="6152" width="24.5" style="17" customWidth="1"/>
    <col min="6153" max="6156" width="0" style="17" hidden="1" customWidth="1"/>
    <col min="6157" max="6157" width="20" style="17" customWidth="1"/>
    <col min="6158" max="6158" width="15.375" style="17" bestFit="1" customWidth="1"/>
    <col min="6159" max="6397" width="9" style="17" customWidth="1"/>
    <col min="6398" max="6398" width="0" style="17" hidden="1" customWidth="1"/>
    <col min="6399" max="6400" width="5.375" style="17" customWidth="1"/>
    <col min="6401" max="6401" width="40.25" style="17"/>
    <col min="6402" max="6402" width="0" style="17" hidden="1" customWidth="1"/>
    <col min="6403" max="6404" width="5.375" style="17" customWidth="1"/>
    <col min="6405" max="6405" width="40.25" style="17"/>
    <col min="6406" max="6406" width="16.75" style="17" customWidth="1"/>
    <col min="6407" max="6407" width="43.875" style="17" customWidth="1"/>
    <col min="6408" max="6408" width="24.5" style="17" customWidth="1"/>
    <col min="6409" max="6412" width="0" style="17" hidden="1" customWidth="1"/>
    <col min="6413" max="6413" width="20" style="17" customWidth="1"/>
    <col min="6414" max="6414" width="15.375" style="17" bestFit="1" customWidth="1"/>
    <col min="6415" max="6653" width="9" style="17" customWidth="1"/>
    <col min="6654" max="6654" width="0" style="17" hidden="1" customWidth="1"/>
    <col min="6655" max="6656" width="5.375" style="17" customWidth="1"/>
    <col min="6657" max="6657" width="40.25" style="17"/>
    <col min="6658" max="6658" width="0" style="17" hidden="1" customWidth="1"/>
    <col min="6659" max="6660" width="5.375" style="17" customWidth="1"/>
    <col min="6661" max="6661" width="40.25" style="17"/>
    <col min="6662" max="6662" width="16.75" style="17" customWidth="1"/>
    <col min="6663" max="6663" width="43.875" style="17" customWidth="1"/>
    <col min="6664" max="6664" width="24.5" style="17" customWidth="1"/>
    <col min="6665" max="6668" width="0" style="17" hidden="1" customWidth="1"/>
    <col min="6669" max="6669" width="20" style="17" customWidth="1"/>
    <col min="6670" max="6670" width="15.375" style="17" bestFit="1" customWidth="1"/>
    <col min="6671" max="6909" width="9" style="17" customWidth="1"/>
    <col min="6910" max="6910" width="0" style="17" hidden="1" customWidth="1"/>
    <col min="6911" max="6912" width="5.375" style="17" customWidth="1"/>
    <col min="6913" max="6913" width="40.25" style="17"/>
    <col min="6914" max="6914" width="0" style="17" hidden="1" customWidth="1"/>
    <col min="6915" max="6916" width="5.375" style="17" customWidth="1"/>
    <col min="6917" max="6917" width="40.25" style="17"/>
    <col min="6918" max="6918" width="16.75" style="17" customWidth="1"/>
    <col min="6919" max="6919" width="43.875" style="17" customWidth="1"/>
    <col min="6920" max="6920" width="24.5" style="17" customWidth="1"/>
    <col min="6921" max="6924" width="0" style="17" hidden="1" customWidth="1"/>
    <col min="6925" max="6925" width="20" style="17" customWidth="1"/>
    <col min="6926" max="6926" width="15.375" style="17" bestFit="1" customWidth="1"/>
    <col min="6927" max="7165" width="9" style="17" customWidth="1"/>
    <col min="7166" max="7166" width="0" style="17" hidden="1" customWidth="1"/>
    <col min="7167" max="7168" width="5.375" style="17" customWidth="1"/>
    <col min="7169" max="7169" width="40.25" style="17"/>
    <col min="7170" max="7170" width="0" style="17" hidden="1" customWidth="1"/>
    <col min="7171" max="7172" width="5.375" style="17" customWidth="1"/>
    <col min="7173" max="7173" width="40.25" style="17"/>
    <col min="7174" max="7174" width="16.75" style="17" customWidth="1"/>
    <col min="7175" max="7175" width="43.875" style="17" customWidth="1"/>
    <col min="7176" max="7176" width="24.5" style="17" customWidth="1"/>
    <col min="7177" max="7180" width="0" style="17" hidden="1" customWidth="1"/>
    <col min="7181" max="7181" width="20" style="17" customWidth="1"/>
    <col min="7182" max="7182" width="15.375" style="17" bestFit="1" customWidth="1"/>
    <col min="7183" max="7421" width="9" style="17" customWidth="1"/>
    <col min="7422" max="7422" width="0" style="17" hidden="1" customWidth="1"/>
    <col min="7423" max="7424" width="5.375" style="17" customWidth="1"/>
    <col min="7425" max="7425" width="40.25" style="17"/>
    <col min="7426" max="7426" width="0" style="17" hidden="1" customWidth="1"/>
    <col min="7427" max="7428" width="5.375" style="17" customWidth="1"/>
    <col min="7429" max="7429" width="40.25" style="17"/>
    <col min="7430" max="7430" width="16.75" style="17" customWidth="1"/>
    <col min="7431" max="7431" width="43.875" style="17" customWidth="1"/>
    <col min="7432" max="7432" width="24.5" style="17" customWidth="1"/>
    <col min="7433" max="7436" width="0" style="17" hidden="1" customWidth="1"/>
    <col min="7437" max="7437" width="20" style="17" customWidth="1"/>
    <col min="7438" max="7438" width="15.375" style="17" bestFit="1" customWidth="1"/>
    <col min="7439" max="7677" width="9" style="17" customWidth="1"/>
    <col min="7678" max="7678" width="0" style="17" hidden="1" customWidth="1"/>
    <col min="7679" max="7680" width="5.375" style="17" customWidth="1"/>
    <col min="7681" max="7681" width="40.25" style="17"/>
    <col min="7682" max="7682" width="0" style="17" hidden="1" customWidth="1"/>
    <col min="7683" max="7684" width="5.375" style="17" customWidth="1"/>
    <col min="7685" max="7685" width="40.25" style="17"/>
    <col min="7686" max="7686" width="16.75" style="17" customWidth="1"/>
    <col min="7687" max="7687" width="43.875" style="17" customWidth="1"/>
    <col min="7688" max="7688" width="24.5" style="17" customWidth="1"/>
    <col min="7689" max="7692" width="0" style="17" hidden="1" customWidth="1"/>
    <col min="7693" max="7693" width="20" style="17" customWidth="1"/>
    <col min="7694" max="7694" width="15.375" style="17" bestFit="1" customWidth="1"/>
    <col min="7695" max="7933" width="9" style="17" customWidth="1"/>
    <col min="7934" max="7934" width="0" style="17" hidden="1" customWidth="1"/>
    <col min="7935" max="7936" width="5.375" style="17" customWidth="1"/>
    <col min="7937" max="7937" width="40.25" style="17"/>
    <col min="7938" max="7938" width="0" style="17" hidden="1" customWidth="1"/>
    <col min="7939" max="7940" width="5.375" style="17" customWidth="1"/>
    <col min="7941" max="7941" width="40.25" style="17"/>
    <col min="7942" max="7942" width="16.75" style="17" customWidth="1"/>
    <col min="7943" max="7943" width="43.875" style="17" customWidth="1"/>
    <col min="7944" max="7944" width="24.5" style="17" customWidth="1"/>
    <col min="7945" max="7948" width="0" style="17" hidden="1" customWidth="1"/>
    <col min="7949" max="7949" width="20" style="17" customWidth="1"/>
    <col min="7950" max="7950" width="15.375" style="17" bestFit="1" customWidth="1"/>
    <col min="7951" max="8189" width="9" style="17" customWidth="1"/>
    <col min="8190" max="8190" width="0" style="17" hidden="1" customWidth="1"/>
    <col min="8191" max="8192" width="5.375" style="17" customWidth="1"/>
    <col min="8193" max="8193" width="40.25" style="17"/>
    <col min="8194" max="8194" width="0" style="17" hidden="1" customWidth="1"/>
    <col min="8195" max="8196" width="5.375" style="17" customWidth="1"/>
    <col min="8197" max="8197" width="40.25" style="17"/>
    <col min="8198" max="8198" width="16.75" style="17" customWidth="1"/>
    <col min="8199" max="8199" width="43.875" style="17" customWidth="1"/>
    <col min="8200" max="8200" width="24.5" style="17" customWidth="1"/>
    <col min="8201" max="8204" width="0" style="17" hidden="1" customWidth="1"/>
    <col min="8205" max="8205" width="20" style="17" customWidth="1"/>
    <col min="8206" max="8206" width="15.375" style="17" bestFit="1" customWidth="1"/>
    <col min="8207" max="8445" width="9" style="17" customWidth="1"/>
    <col min="8446" max="8446" width="0" style="17" hidden="1" customWidth="1"/>
    <col min="8447" max="8448" width="5.375" style="17" customWidth="1"/>
    <col min="8449" max="8449" width="40.25" style="17"/>
    <col min="8450" max="8450" width="0" style="17" hidden="1" customWidth="1"/>
    <col min="8451" max="8452" width="5.375" style="17" customWidth="1"/>
    <col min="8453" max="8453" width="40.25" style="17"/>
    <col min="8454" max="8454" width="16.75" style="17" customWidth="1"/>
    <col min="8455" max="8455" width="43.875" style="17" customWidth="1"/>
    <col min="8456" max="8456" width="24.5" style="17" customWidth="1"/>
    <col min="8457" max="8460" width="0" style="17" hidden="1" customWidth="1"/>
    <col min="8461" max="8461" width="20" style="17" customWidth="1"/>
    <col min="8462" max="8462" width="15.375" style="17" bestFit="1" customWidth="1"/>
    <col min="8463" max="8701" width="9" style="17" customWidth="1"/>
    <col min="8702" max="8702" width="0" style="17" hidden="1" customWidth="1"/>
    <col min="8703" max="8704" width="5.375" style="17" customWidth="1"/>
    <col min="8705" max="8705" width="40.25" style="17"/>
    <col min="8706" max="8706" width="0" style="17" hidden="1" customWidth="1"/>
    <col min="8707" max="8708" width="5.375" style="17" customWidth="1"/>
    <col min="8709" max="8709" width="40.25" style="17"/>
    <col min="8710" max="8710" width="16.75" style="17" customWidth="1"/>
    <col min="8711" max="8711" width="43.875" style="17" customWidth="1"/>
    <col min="8712" max="8712" width="24.5" style="17" customWidth="1"/>
    <col min="8713" max="8716" width="0" style="17" hidden="1" customWidth="1"/>
    <col min="8717" max="8717" width="20" style="17" customWidth="1"/>
    <col min="8718" max="8718" width="15.375" style="17" bestFit="1" customWidth="1"/>
    <col min="8719" max="8957" width="9" style="17" customWidth="1"/>
    <col min="8958" max="8958" width="0" style="17" hidden="1" customWidth="1"/>
    <col min="8959" max="8960" width="5.375" style="17" customWidth="1"/>
    <col min="8961" max="8961" width="40.25" style="17"/>
    <col min="8962" max="8962" width="0" style="17" hidden="1" customWidth="1"/>
    <col min="8963" max="8964" width="5.375" style="17" customWidth="1"/>
    <col min="8965" max="8965" width="40.25" style="17"/>
    <col min="8966" max="8966" width="16.75" style="17" customWidth="1"/>
    <col min="8967" max="8967" width="43.875" style="17" customWidth="1"/>
    <col min="8968" max="8968" width="24.5" style="17" customWidth="1"/>
    <col min="8969" max="8972" width="0" style="17" hidden="1" customWidth="1"/>
    <col min="8973" max="8973" width="20" style="17" customWidth="1"/>
    <col min="8974" max="8974" width="15.375" style="17" bestFit="1" customWidth="1"/>
    <col min="8975" max="9213" width="9" style="17" customWidth="1"/>
    <col min="9214" max="9214" width="0" style="17" hidden="1" customWidth="1"/>
    <col min="9215" max="9216" width="5.375" style="17" customWidth="1"/>
    <col min="9217" max="9217" width="40.25" style="17"/>
    <col min="9218" max="9218" width="0" style="17" hidden="1" customWidth="1"/>
    <col min="9219" max="9220" width="5.375" style="17" customWidth="1"/>
    <col min="9221" max="9221" width="40.25" style="17"/>
    <col min="9222" max="9222" width="16.75" style="17" customWidth="1"/>
    <col min="9223" max="9223" width="43.875" style="17" customWidth="1"/>
    <col min="9224" max="9224" width="24.5" style="17" customWidth="1"/>
    <col min="9225" max="9228" width="0" style="17" hidden="1" customWidth="1"/>
    <col min="9229" max="9229" width="20" style="17" customWidth="1"/>
    <col min="9230" max="9230" width="15.375" style="17" bestFit="1" customWidth="1"/>
    <col min="9231" max="9469" width="9" style="17" customWidth="1"/>
    <col min="9470" max="9470" width="0" style="17" hidden="1" customWidth="1"/>
    <col min="9471" max="9472" width="5.375" style="17" customWidth="1"/>
    <col min="9473" max="9473" width="40.25" style="17"/>
    <col min="9474" max="9474" width="0" style="17" hidden="1" customWidth="1"/>
    <col min="9475" max="9476" width="5.375" style="17" customWidth="1"/>
    <col min="9477" max="9477" width="40.25" style="17"/>
    <col min="9478" max="9478" width="16.75" style="17" customWidth="1"/>
    <col min="9479" max="9479" width="43.875" style="17" customWidth="1"/>
    <col min="9480" max="9480" width="24.5" style="17" customWidth="1"/>
    <col min="9481" max="9484" width="0" style="17" hidden="1" customWidth="1"/>
    <col min="9485" max="9485" width="20" style="17" customWidth="1"/>
    <col min="9486" max="9486" width="15.375" style="17" bestFit="1" customWidth="1"/>
    <col min="9487" max="9725" width="9" style="17" customWidth="1"/>
    <col min="9726" max="9726" width="0" style="17" hidden="1" customWidth="1"/>
    <col min="9727" max="9728" width="5.375" style="17" customWidth="1"/>
    <col min="9729" max="9729" width="40.25" style="17"/>
    <col min="9730" max="9730" width="0" style="17" hidden="1" customWidth="1"/>
    <col min="9731" max="9732" width="5.375" style="17" customWidth="1"/>
    <col min="9733" max="9733" width="40.25" style="17"/>
    <col min="9734" max="9734" width="16.75" style="17" customWidth="1"/>
    <col min="9735" max="9735" width="43.875" style="17" customWidth="1"/>
    <col min="9736" max="9736" width="24.5" style="17" customWidth="1"/>
    <col min="9737" max="9740" width="0" style="17" hidden="1" customWidth="1"/>
    <col min="9741" max="9741" width="20" style="17" customWidth="1"/>
    <col min="9742" max="9742" width="15.375" style="17" bestFit="1" customWidth="1"/>
    <col min="9743" max="9981" width="9" style="17" customWidth="1"/>
    <col min="9982" max="9982" width="0" style="17" hidden="1" customWidth="1"/>
    <col min="9983" max="9984" width="5.375" style="17" customWidth="1"/>
    <col min="9985" max="9985" width="40.25" style="17"/>
    <col min="9986" max="9986" width="0" style="17" hidden="1" customWidth="1"/>
    <col min="9987" max="9988" width="5.375" style="17" customWidth="1"/>
    <col min="9989" max="9989" width="40.25" style="17"/>
    <col min="9990" max="9990" width="16.75" style="17" customWidth="1"/>
    <col min="9991" max="9991" width="43.875" style="17" customWidth="1"/>
    <col min="9992" max="9992" width="24.5" style="17" customWidth="1"/>
    <col min="9993" max="9996" width="0" style="17" hidden="1" customWidth="1"/>
    <col min="9997" max="9997" width="20" style="17" customWidth="1"/>
    <col min="9998" max="9998" width="15.375" style="17" bestFit="1" customWidth="1"/>
    <col min="9999" max="10237" width="9" style="17" customWidth="1"/>
    <col min="10238" max="10238" width="0" style="17" hidden="1" customWidth="1"/>
    <col min="10239" max="10240" width="5.375" style="17" customWidth="1"/>
    <col min="10241" max="10241" width="40.25" style="17"/>
    <col min="10242" max="10242" width="0" style="17" hidden="1" customWidth="1"/>
    <col min="10243" max="10244" width="5.375" style="17" customWidth="1"/>
    <col min="10245" max="10245" width="40.25" style="17"/>
    <col min="10246" max="10246" width="16.75" style="17" customWidth="1"/>
    <col min="10247" max="10247" width="43.875" style="17" customWidth="1"/>
    <col min="10248" max="10248" width="24.5" style="17" customWidth="1"/>
    <col min="10249" max="10252" width="0" style="17" hidden="1" customWidth="1"/>
    <col min="10253" max="10253" width="20" style="17" customWidth="1"/>
    <col min="10254" max="10254" width="15.375" style="17" bestFit="1" customWidth="1"/>
    <col min="10255" max="10493" width="9" style="17" customWidth="1"/>
    <col min="10494" max="10494" width="0" style="17" hidden="1" customWidth="1"/>
    <col min="10495" max="10496" width="5.375" style="17" customWidth="1"/>
    <col min="10497" max="10497" width="40.25" style="17"/>
    <col min="10498" max="10498" width="0" style="17" hidden="1" customWidth="1"/>
    <col min="10499" max="10500" width="5.375" style="17" customWidth="1"/>
    <col min="10501" max="10501" width="40.25" style="17"/>
    <col min="10502" max="10502" width="16.75" style="17" customWidth="1"/>
    <col min="10503" max="10503" width="43.875" style="17" customWidth="1"/>
    <col min="10504" max="10504" width="24.5" style="17" customWidth="1"/>
    <col min="10505" max="10508" width="0" style="17" hidden="1" customWidth="1"/>
    <col min="10509" max="10509" width="20" style="17" customWidth="1"/>
    <col min="10510" max="10510" width="15.375" style="17" bestFit="1" customWidth="1"/>
    <col min="10511" max="10749" width="9" style="17" customWidth="1"/>
    <col min="10750" max="10750" width="0" style="17" hidden="1" customWidth="1"/>
    <col min="10751" max="10752" width="5.375" style="17" customWidth="1"/>
    <col min="10753" max="10753" width="40.25" style="17"/>
    <col min="10754" max="10754" width="0" style="17" hidden="1" customWidth="1"/>
    <col min="10755" max="10756" width="5.375" style="17" customWidth="1"/>
    <col min="10757" max="10757" width="40.25" style="17"/>
    <col min="10758" max="10758" width="16.75" style="17" customWidth="1"/>
    <col min="10759" max="10759" width="43.875" style="17" customWidth="1"/>
    <col min="10760" max="10760" width="24.5" style="17" customWidth="1"/>
    <col min="10761" max="10764" width="0" style="17" hidden="1" customWidth="1"/>
    <col min="10765" max="10765" width="20" style="17" customWidth="1"/>
    <col min="10766" max="10766" width="15.375" style="17" bestFit="1" customWidth="1"/>
    <col min="10767" max="11005" width="9" style="17" customWidth="1"/>
    <col min="11006" max="11006" width="0" style="17" hidden="1" customWidth="1"/>
    <col min="11007" max="11008" width="5.375" style="17" customWidth="1"/>
    <col min="11009" max="11009" width="40.25" style="17"/>
    <col min="11010" max="11010" width="0" style="17" hidden="1" customWidth="1"/>
    <col min="11011" max="11012" width="5.375" style="17" customWidth="1"/>
    <col min="11013" max="11013" width="40.25" style="17"/>
    <col min="11014" max="11014" width="16.75" style="17" customWidth="1"/>
    <col min="11015" max="11015" width="43.875" style="17" customWidth="1"/>
    <col min="11016" max="11016" width="24.5" style="17" customWidth="1"/>
    <col min="11017" max="11020" width="0" style="17" hidden="1" customWidth="1"/>
    <col min="11021" max="11021" width="20" style="17" customWidth="1"/>
    <col min="11022" max="11022" width="15.375" style="17" bestFit="1" customWidth="1"/>
    <col min="11023" max="11261" width="9" style="17" customWidth="1"/>
    <col min="11262" max="11262" width="0" style="17" hidden="1" customWidth="1"/>
    <col min="11263" max="11264" width="5.375" style="17" customWidth="1"/>
    <col min="11265" max="11265" width="40.25" style="17"/>
    <col min="11266" max="11266" width="0" style="17" hidden="1" customWidth="1"/>
    <col min="11267" max="11268" width="5.375" style="17" customWidth="1"/>
    <col min="11269" max="11269" width="40.25" style="17"/>
    <col min="11270" max="11270" width="16.75" style="17" customWidth="1"/>
    <col min="11271" max="11271" width="43.875" style="17" customWidth="1"/>
    <col min="11272" max="11272" width="24.5" style="17" customWidth="1"/>
    <col min="11273" max="11276" width="0" style="17" hidden="1" customWidth="1"/>
    <col min="11277" max="11277" width="20" style="17" customWidth="1"/>
    <col min="11278" max="11278" width="15.375" style="17" bestFit="1" customWidth="1"/>
    <col min="11279" max="11517" width="9" style="17" customWidth="1"/>
    <col min="11518" max="11518" width="0" style="17" hidden="1" customWidth="1"/>
    <col min="11519" max="11520" width="5.375" style="17" customWidth="1"/>
    <col min="11521" max="11521" width="40.25" style="17"/>
    <col min="11522" max="11522" width="0" style="17" hidden="1" customWidth="1"/>
    <col min="11523" max="11524" width="5.375" style="17" customWidth="1"/>
    <col min="11525" max="11525" width="40.25" style="17"/>
    <col min="11526" max="11526" width="16.75" style="17" customWidth="1"/>
    <col min="11527" max="11527" width="43.875" style="17" customWidth="1"/>
    <col min="11528" max="11528" width="24.5" style="17" customWidth="1"/>
    <col min="11529" max="11532" width="0" style="17" hidden="1" customWidth="1"/>
    <col min="11533" max="11533" width="20" style="17" customWidth="1"/>
    <col min="11534" max="11534" width="15.375" style="17" bestFit="1" customWidth="1"/>
    <col min="11535" max="11773" width="9" style="17" customWidth="1"/>
    <col min="11774" max="11774" width="0" style="17" hidden="1" customWidth="1"/>
    <col min="11775" max="11776" width="5.375" style="17" customWidth="1"/>
    <col min="11777" max="11777" width="40.25" style="17"/>
    <col min="11778" max="11778" width="0" style="17" hidden="1" customWidth="1"/>
    <col min="11779" max="11780" width="5.375" style="17" customWidth="1"/>
    <col min="11781" max="11781" width="40.25" style="17"/>
    <col min="11782" max="11782" width="16.75" style="17" customWidth="1"/>
    <col min="11783" max="11783" width="43.875" style="17" customWidth="1"/>
    <col min="11784" max="11784" width="24.5" style="17" customWidth="1"/>
    <col min="11785" max="11788" width="0" style="17" hidden="1" customWidth="1"/>
    <col min="11789" max="11789" width="20" style="17" customWidth="1"/>
    <col min="11790" max="11790" width="15.375" style="17" bestFit="1" customWidth="1"/>
    <col min="11791" max="12029" width="9" style="17" customWidth="1"/>
    <col min="12030" max="12030" width="0" style="17" hidden="1" customWidth="1"/>
    <col min="12031" max="12032" width="5.375" style="17" customWidth="1"/>
    <col min="12033" max="12033" width="40.25" style="17"/>
    <col min="12034" max="12034" width="0" style="17" hidden="1" customWidth="1"/>
    <col min="12035" max="12036" width="5.375" style="17" customWidth="1"/>
    <col min="12037" max="12037" width="40.25" style="17"/>
    <col min="12038" max="12038" width="16.75" style="17" customWidth="1"/>
    <col min="12039" max="12039" width="43.875" style="17" customWidth="1"/>
    <col min="12040" max="12040" width="24.5" style="17" customWidth="1"/>
    <col min="12041" max="12044" width="0" style="17" hidden="1" customWidth="1"/>
    <col min="12045" max="12045" width="20" style="17" customWidth="1"/>
    <col min="12046" max="12046" width="15.375" style="17" bestFit="1" customWidth="1"/>
    <col min="12047" max="12285" width="9" style="17" customWidth="1"/>
    <col min="12286" max="12286" width="0" style="17" hidden="1" customWidth="1"/>
    <col min="12287" max="12288" width="5.375" style="17" customWidth="1"/>
    <col min="12289" max="12289" width="40.25" style="17"/>
    <col min="12290" max="12290" width="0" style="17" hidden="1" customWidth="1"/>
    <col min="12291" max="12292" width="5.375" style="17" customWidth="1"/>
    <col min="12293" max="12293" width="40.25" style="17"/>
    <col min="12294" max="12294" width="16.75" style="17" customWidth="1"/>
    <col min="12295" max="12295" width="43.875" style="17" customWidth="1"/>
    <col min="12296" max="12296" width="24.5" style="17" customWidth="1"/>
    <col min="12297" max="12300" width="0" style="17" hidden="1" customWidth="1"/>
    <col min="12301" max="12301" width="20" style="17" customWidth="1"/>
    <col min="12302" max="12302" width="15.375" style="17" bestFit="1" customWidth="1"/>
    <col min="12303" max="12541" width="9" style="17" customWidth="1"/>
    <col min="12542" max="12542" width="0" style="17" hidden="1" customWidth="1"/>
    <col min="12543" max="12544" width="5.375" style="17" customWidth="1"/>
    <col min="12545" max="12545" width="40.25" style="17"/>
    <col min="12546" max="12546" width="0" style="17" hidden="1" customWidth="1"/>
    <col min="12547" max="12548" width="5.375" style="17" customWidth="1"/>
    <col min="12549" max="12549" width="40.25" style="17"/>
    <col min="12550" max="12550" width="16.75" style="17" customWidth="1"/>
    <col min="12551" max="12551" width="43.875" style="17" customWidth="1"/>
    <col min="12552" max="12552" width="24.5" style="17" customWidth="1"/>
    <col min="12553" max="12556" width="0" style="17" hidden="1" customWidth="1"/>
    <col min="12557" max="12557" width="20" style="17" customWidth="1"/>
    <col min="12558" max="12558" width="15.375" style="17" bestFit="1" customWidth="1"/>
    <col min="12559" max="12797" width="9" style="17" customWidth="1"/>
    <col min="12798" max="12798" width="0" style="17" hidden="1" customWidth="1"/>
    <col min="12799" max="12800" width="5.375" style="17" customWidth="1"/>
    <col min="12801" max="12801" width="40.25" style="17"/>
    <col min="12802" max="12802" width="0" style="17" hidden="1" customWidth="1"/>
    <col min="12803" max="12804" width="5.375" style="17" customWidth="1"/>
    <col min="12805" max="12805" width="40.25" style="17"/>
    <col min="12806" max="12806" width="16.75" style="17" customWidth="1"/>
    <col min="12807" max="12807" width="43.875" style="17" customWidth="1"/>
    <col min="12808" max="12808" width="24.5" style="17" customWidth="1"/>
    <col min="12809" max="12812" width="0" style="17" hidden="1" customWidth="1"/>
    <col min="12813" max="12813" width="20" style="17" customWidth="1"/>
    <col min="12814" max="12814" width="15.375" style="17" bestFit="1" customWidth="1"/>
    <col min="12815" max="13053" width="9" style="17" customWidth="1"/>
    <col min="13054" max="13054" width="0" style="17" hidden="1" customWidth="1"/>
    <col min="13055" max="13056" width="5.375" style="17" customWidth="1"/>
    <col min="13057" max="13057" width="40.25" style="17"/>
    <col min="13058" max="13058" width="0" style="17" hidden="1" customWidth="1"/>
    <col min="13059" max="13060" width="5.375" style="17" customWidth="1"/>
    <col min="13061" max="13061" width="40.25" style="17"/>
    <col min="13062" max="13062" width="16.75" style="17" customWidth="1"/>
    <col min="13063" max="13063" width="43.875" style="17" customWidth="1"/>
    <col min="13064" max="13064" width="24.5" style="17" customWidth="1"/>
    <col min="13065" max="13068" width="0" style="17" hidden="1" customWidth="1"/>
    <col min="13069" max="13069" width="20" style="17" customWidth="1"/>
    <col min="13070" max="13070" width="15.375" style="17" bestFit="1" customWidth="1"/>
    <col min="13071" max="13309" width="9" style="17" customWidth="1"/>
    <col min="13310" max="13310" width="0" style="17" hidden="1" customWidth="1"/>
    <col min="13311" max="13312" width="5.375" style="17" customWidth="1"/>
    <col min="13313" max="13313" width="40.25" style="17"/>
    <col min="13314" max="13314" width="0" style="17" hidden="1" customWidth="1"/>
    <col min="13315" max="13316" width="5.375" style="17" customWidth="1"/>
    <col min="13317" max="13317" width="40.25" style="17"/>
    <col min="13318" max="13318" width="16.75" style="17" customWidth="1"/>
    <col min="13319" max="13319" width="43.875" style="17" customWidth="1"/>
    <col min="13320" max="13320" width="24.5" style="17" customWidth="1"/>
    <col min="13321" max="13324" width="0" style="17" hidden="1" customWidth="1"/>
    <col min="13325" max="13325" width="20" style="17" customWidth="1"/>
    <col min="13326" max="13326" width="15.375" style="17" bestFit="1" customWidth="1"/>
    <col min="13327" max="13565" width="9" style="17" customWidth="1"/>
    <col min="13566" max="13566" width="0" style="17" hidden="1" customWidth="1"/>
    <col min="13567" max="13568" width="5.375" style="17" customWidth="1"/>
    <col min="13569" max="13569" width="40.25" style="17"/>
    <col min="13570" max="13570" width="0" style="17" hidden="1" customWidth="1"/>
    <col min="13571" max="13572" width="5.375" style="17" customWidth="1"/>
    <col min="13573" max="13573" width="40.25" style="17"/>
    <col min="13574" max="13574" width="16.75" style="17" customWidth="1"/>
    <col min="13575" max="13575" width="43.875" style="17" customWidth="1"/>
    <col min="13576" max="13576" width="24.5" style="17" customWidth="1"/>
    <col min="13577" max="13580" width="0" style="17" hidden="1" customWidth="1"/>
    <col min="13581" max="13581" width="20" style="17" customWidth="1"/>
    <col min="13582" max="13582" width="15.375" style="17" bestFit="1" customWidth="1"/>
    <col min="13583" max="13821" width="9" style="17" customWidth="1"/>
    <col min="13822" max="13822" width="0" style="17" hidden="1" customWidth="1"/>
    <col min="13823" max="13824" width="5.375" style="17" customWidth="1"/>
    <col min="13825" max="13825" width="40.25" style="17"/>
    <col min="13826" max="13826" width="0" style="17" hidden="1" customWidth="1"/>
    <col min="13827" max="13828" width="5.375" style="17" customWidth="1"/>
    <col min="13829" max="13829" width="40.25" style="17"/>
    <col min="13830" max="13830" width="16.75" style="17" customWidth="1"/>
    <col min="13831" max="13831" width="43.875" style="17" customWidth="1"/>
    <col min="13832" max="13832" width="24.5" style="17" customWidth="1"/>
    <col min="13833" max="13836" width="0" style="17" hidden="1" customWidth="1"/>
    <col min="13837" max="13837" width="20" style="17" customWidth="1"/>
    <col min="13838" max="13838" width="15.375" style="17" bestFit="1" customWidth="1"/>
    <col min="13839" max="14077" width="9" style="17" customWidth="1"/>
    <col min="14078" max="14078" width="0" style="17" hidden="1" customWidth="1"/>
    <col min="14079" max="14080" width="5.375" style="17" customWidth="1"/>
    <col min="14081" max="14081" width="40.25" style="17"/>
    <col min="14082" max="14082" width="0" style="17" hidden="1" customWidth="1"/>
    <col min="14083" max="14084" width="5.375" style="17" customWidth="1"/>
    <col min="14085" max="14085" width="40.25" style="17"/>
    <col min="14086" max="14086" width="16.75" style="17" customWidth="1"/>
    <col min="14087" max="14087" width="43.875" style="17" customWidth="1"/>
    <col min="14088" max="14088" width="24.5" style="17" customWidth="1"/>
    <col min="14089" max="14092" width="0" style="17" hidden="1" customWidth="1"/>
    <col min="14093" max="14093" width="20" style="17" customWidth="1"/>
    <col min="14094" max="14094" width="15.375" style="17" bestFit="1" customWidth="1"/>
    <col min="14095" max="14333" width="9" style="17" customWidth="1"/>
    <col min="14334" max="14334" width="0" style="17" hidden="1" customWidth="1"/>
    <col min="14335" max="14336" width="5.375" style="17" customWidth="1"/>
    <col min="14337" max="14337" width="40.25" style="17"/>
    <col min="14338" max="14338" width="0" style="17" hidden="1" customWidth="1"/>
    <col min="14339" max="14340" width="5.375" style="17" customWidth="1"/>
    <col min="14341" max="14341" width="40.25" style="17"/>
    <col min="14342" max="14342" width="16.75" style="17" customWidth="1"/>
    <col min="14343" max="14343" width="43.875" style="17" customWidth="1"/>
    <col min="14344" max="14344" width="24.5" style="17" customWidth="1"/>
    <col min="14345" max="14348" width="0" style="17" hidden="1" customWidth="1"/>
    <col min="14349" max="14349" width="20" style="17" customWidth="1"/>
    <col min="14350" max="14350" width="15.375" style="17" bestFit="1" customWidth="1"/>
    <col min="14351" max="14589" width="9" style="17" customWidth="1"/>
    <col min="14590" max="14590" width="0" style="17" hidden="1" customWidth="1"/>
    <col min="14591" max="14592" width="5.375" style="17" customWidth="1"/>
    <col min="14593" max="14593" width="40.25" style="17"/>
    <col min="14594" max="14594" width="0" style="17" hidden="1" customWidth="1"/>
    <col min="14595" max="14596" width="5.375" style="17" customWidth="1"/>
    <col min="14597" max="14597" width="40.25" style="17"/>
    <col min="14598" max="14598" width="16.75" style="17" customWidth="1"/>
    <col min="14599" max="14599" width="43.875" style="17" customWidth="1"/>
    <col min="14600" max="14600" width="24.5" style="17" customWidth="1"/>
    <col min="14601" max="14604" width="0" style="17" hidden="1" customWidth="1"/>
    <col min="14605" max="14605" width="20" style="17" customWidth="1"/>
    <col min="14606" max="14606" width="15.375" style="17" bestFit="1" customWidth="1"/>
    <col min="14607" max="14845" width="9" style="17" customWidth="1"/>
    <col min="14846" max="14846" width="0" style="17" hidden="1" customWidth="1"/>
    <col min="14847" max="14848" width="5.375" style="17" customWidth="1"/>
    <col min="14849" max="14849" width="40.25" style="17"/>
    <col min="14850" max="14850" width="0" style="17" hidden="1" customWidth="1"/>
    <col min="14851" max="14852" width="5.375" style="17" customWidth="1"/>
    <col min="14853" max="14853" width="40.25" style="17"/>
    <col min="14854" max="14854" width="16.75" style="17" customWidth="1"/>
    <col min="14855" max="14855" width="43.875" style="17" customWidth="1"/>
    <col min="14856" max="14856" width="24.5" style="17" customWidth="1"/>
    <col min="14857" max="14860" width="0" style="17" hidden="1" customWidth="1"/>
    <col min="14861" max="14861" width="20" style="17" customWidth="1"/>
    <col min="14862" max="14862" width="15.375" style="17" bestFit="1" customWidth="1"/>
    <col min="14863" max="15101" width="9" style="17" customWidth="1"/>
    <col min="15102" max="15102" width="0" style="17" hidden="1" customWidth="1"/>
    <col min="15103" max="15104" width="5.375" style="17" customWidth="1"/>
    <col min="15105" max="15105" width="40.25" style="17"/>
    <col min="15106" max="15106" width="0" style="17" hidden="1" customWidth="1"/>
    <col min="15107" max="15108" width="5.375" style="17" customWidth="1"/>
    <col min="15109" max="15109" width="40.25" style="17"/>
    <col min="15110" max="15110" width="16.75" style="17" customWidth="1"/>
    <col min="15111" max="15111" width="43.875" style="17" customWidth="1"/>
    <col min="15112" max="15112" width="24.5" style="17" customWidth="1"/>
    <col min="15113" max="15116" width="0" style="17" hidden="1" customWidth="1"/>
    <col min="15117" max="15117" width="20" style="17" customWidth="1"/>
    <col min="15118" max="15118" width="15.375" style="17" bestFit="1" customWidth="1"/>
    <col min="15119" max="15357" width="9" style="17" customWidth="1"/>
    <col min="15358" max="15358" width="0" style="17" hidden="1" customWidth="1"/>
    <col min="15359" max="15360" width="5.375" style="17" customWidth="1"/>
    <col min="15361" max="15361" width="40.25" style="17"/>
    <col min="15362" max="15362" width="0" style="17" hidden="1" customWidth="1"/>
    <col min="15363" max="15364" width="5.375" style="17" customWidth="1"/>
    <col min="15365" max="15365" width="40.25" style="17"/>
    <col min="15366" max="15366" width="16.75" style="17" customWidth="1"/>
    <col min="15367" max="15367" width="43.875" style="17" customWidth="1"/>
    <col min="15368" max="15368" width="24.5" style="17" customWidth="1"/>
    <col min="15369" max="15372" width="0" style="17" hidden="1" customWidth="1"/>
    <col min="15373" max="15373" width="20" style="17" customWidth="1"/>
    <col min="15374" max="15374" width="15.375" style="17" bestFit="1" customWidth="1"/>
    <col min="15375" max="15613" width="9" style="17" customWidth="1"/>
    <col min="15614" max="15614" width="0" style="17" hidden="1" customWidth="1"/>
    <col min="15615" max="15616" width="5.375" style="17" customWidth="1"/>
    <col min="15617" max="15617" width="40.25" style="17"/>
    <col min="15618" max="15618" width="0" style="17" hidden="1" customWidth="1"/>
    <col min="15619" max="15620" width="5.375" style="17" customWidth="1"/>
    <col min="15621" max="15621" width="40.25" style="17"/>
    <col min="15622" max="15622" width="16.75" style="17" customWidth="1"/>
    <col min="15623" max="15623" width="43.875" style="17" customWidth="1"/>
    <col min="15624" max="15624" width="24.5" style="17" customWidth="1"/>
    <col min="15625" max="15628" width="0" style="17" hidden="1" customWidth="1"/>
    <col min="15629" max="15629" width="20" style="17" customWidth="1"/>
    <col min="15630" max="15630" width="15.375" style="17" bestFit="1" customWidth="1"/>
    <col min="15631" max="15869" width="9" style="17" customWidth="1"/>
    <col min="15870" max="15870" width="0" style="17" hidden="1" customWidth="1"/>
    <col min="15871" max="15872" width="5.375" style="17" customWidth="1"/>
    <col min="15873" max="15873" width="40.25" style="17"/>
    <col min="15874" max="15874" width="0" style="17" hidden="1" customWidth="1"/>
    <col min="15875" max="15876" width="5.375" style="17" customWidth="1"/>
    <col min="15877" max="15877" width="40.25" style="17"/>
    <col min="15878" max="15878" width="16.75" style="17" customWidth="1"/>
    <col min="15879" max="15879" width="43.875" style="17" customWidth="1"/>
    <col min="15880" max="15880" width="24.5" style="17" customWidth="1"/>
    <col min="15881" max="15884" width="0" style="17" hidden="1" customWidth="1"/>
    <col min="15885" max="15885" width="20" style="17" customWidth="1"/>
    <col min="15886" max="15886" width="15.375" style="17" bestFit="1" customWidth="1"/>
    <col min="15887" max="16125" width="9" style="17" customWidth="1"/>
    <col min="16126" max="16126" width="0" style="17" hidden="1" customWidth="1"/>
    <col min="16127" max="16128" width="5.375" style="17" customWidth="1"/>
    <col min="16129" max="16129" width="40.25" style="17"/>
    <col min="16130" max="16130" width="0" style="17" hidden="1" customWidth="1"/>
    <col min="16131" max="16132" width="5.375" style="17" customWidth="1"/>
    <col min="16133" max="16133" width="40.25" style="17"/>
    <col min="16134" max="16134" width="16.75" style="17" customWidth="1"/>
    <col min="16135" max="16135" width="43.875" style="17" customWidth="1"/>
    <col min="16136" max="16136" width="24.5" style="17" customWidth="1"/>
    <col min="16137" max="16140" width="0" style="17" hidden="1" customWidth="1"/>
    <col min="16141" max="16141" width="20" style="17" customWidth="1"/>
    <col min="16142" max="16142" width="15.375" style="17" bestFit="1" customWidth="1"/>
    <col min="16143" max="16381" width="9" style="17" customWidth="1"/>
    <col min="16382" max="16382" width="0" style="17" hidden="1" customWidth="1"/>
    <col min="16383" max="16384" width="5.375" style="17" customWidth="1"/>
  </cols>
  <sheetData>
    <row r="1" spans="1:14" ht="25.5" customHeight="1">
      <c r="B1" s="79" t="s">
        <v>454</v>
      </c>
      <c r="C1" s="79"/>
      <c r="D1" s="79"/>
      <c r="E1" s="79"/>
      <c r="F1" s="79"/>
      <c r="G1" s="79"/>
      <c r="H1" s="79"/>
    </row>
    <row r="2" spans="1:14" ht="19.5" customHeight="1" thickBot="1">
      <c r="B2" s="80" t="s">
        <v>455</v>
      </c>
      <c r="C2" s="80"/>
      <c r="D2" s="80"/>
      <c r="E2" s="80"/>
      <c r="F2" s="80"/>
      <c r="G2" s="19" t="e">
        <f>"금액: "&amp;NUMBERSTRING(H2,1)          &amp;         "원"</f>
        <v>#REF!</v>
      </c>
      <c r="H2" s="20" t="e">
        <f>F34</f>
        <v>#REF!</v>
      </c>
      <c r="M2" s="21"/>
      <c r="N2" s="22"/>
    </row>
    <row r="3" spans="1:14" ht="18" customHeight="1" thickBot="1">
      <c r="B3" s="81" t="s">
        <v>456</v>
      </c>
      <c r="C3" s="82"/>
      <c r="D3" s="83"/>
      <c r="E3" s="23" t="s">
        <v>457</v>
      </c>
      <c r="F3" s="23" t="s">
        <v>458</v>
      </c>
      <c r="G3" s="23" t="s">
        <v>459</v>
      </c>
      <c r="H3" s="24" t="s">
        <v>452</v>
      </c>
      <c r="J3" s="17" t="s">
        <v>460</v>
      </c>
      <c r="K3" s="25" t="s">
        <v>461</v>
      </c>
      <c r="L3" s="17" t="s">
        <v>462</v>
      </c>
    </row>
    <row r="4" spans="1:14" ht="18" customHeight="1">
      <c r="A4" s="26" t="s">
        <v>463</v>
      </c>
      <c r="B4" s="84" t="s">
        <v>464</v>
      </c>
      <c r="C4" s="88" t="s">
        <v>465</v>
      </c>
      <c r="D4" s="27" t="s">
        <v>466</v>
      </c>
      <c r="E4" s="28" t="s">
        <v>52</v>
      </c>
      <c r="F4" s="29" t="e">
        <f>공종별집계표!F5</f>
        <v>#REF!</v>
      </c>
      <c r="G4" s="28" t="s">
        <v>52</v>
      </c>
      <c r="H4" s="30" t="s">
        <v>52</v>
      </c>
      <c r="I4" s="18">
        <v>353583968</v>
      </c>
      <c r="J4" s="18" t="e">
        <f>#REF!</f>
        <v>#REF!</v>
      </c>
      <c r="K4" s="18">
        <f>[1]원가계산서!$E$4</f>
        <v>70249030</v>
      </c>
      <c r="L4" s="31" t="e">
        <f t="shared" ref="L4:L34" si="0">SUM(J4:K4)</f>
        <v>#REF!</v>
      </c>
      <c r="M4" s="32"/>
    </row>
    <row r="5" spans="1:14" ht="18" hidden="1" customHeight="1">
      <c r="A5" s="26" t="s">
        <v>467</v>
      </c>
      <c r="B5" s="85"/>
      <c r="C5" s="89"/>
      <c r="D5" s="33" t="s">
        <v>468</v>
      </c>
      <c r="E5" s="34" t="s">
        <v>52</v>
      </c>
      <c r="F5" s="35"/>
      <c r="G5" s="34" t="s">
        <v>52</v>
      </c>
      <c r="H5" s="36" t="s">
        <v>52</v>
      </c>
      <c r="I5" s="18"/>
      <c r="J5" s="18" t="e">
        <f>#REF!</f>
        <v>#REF!</v>
      </c>
      <c r="K5" s="18" t="e">
        <f>[1]원가계산서!$E$5</f>
        <v>#REF!</v>
      </c>
      <c r="L5" s="31" t="e">
        <f t="shared" si="0"/>
        <v>#REF!</v>
      </c>
      <c r="M5" s="32"/>
    </row>
    <row r="6" spans="1:14" ht="18" customHeight="1">
      <c r="A6" s="26" t="s">
        <v>453</v>
      </c>
      <c r="B6" s="85"/>
      <c r="C6" s="89"/>
      <c r="D6" s="33" t="s">
        <v>469</v>
      </c>
      <c r="E6" s="34" t="s">
        <v>52</v>
      </c>
      <c r="F6" s="35"/>
      <c r="G6" s="34" t="s">
        <v>52</v>
      </c>
      <c r="H6" s="36" t="s">
        <v>52</v>
      </c>
      <c r="I6" s="18"/>
      <c r="J6" s="18" t="e">
        <f>#REF!</f>
        <v>#REF!</v>
      </c>
      <c r="K6" s="18" t="e">
        <f>[1]원가계산서!$E$6</f>
        <v>#REF!</v>
      </c>
      <c r="L6" s="31" t="e">
        <f t="shared" si="0"/>
        <v>#REF!</v>
      </c>
      <c r="M6" s="32"/>
    </row>
    <row r="7" spans="1:14" ht="18" customHeight="1">
      <c r="A7" s="26" t="s">
        <v>470</v>
      </c>
      <c r="B7" s="85"/>
      <c r="C7" s="90"/>
      <c r="D7" s="37" t="s">
        <v>471</v>
      </c>
      <c r="E7" s="38" t="s">
        <v>52</v>
      </c>
      <c r="F7" s="39" t="e">
        <f>F4-F6</f>
        <v>#REF!</v>
      </c>
      <c r="G7" s="38" t="s">
        <v>52</v>
      </c>
      <c r="H7" s="40" t="s">
        <v>52</v>
      </c>
      <c r="I7" s="18">
        <v>353583968</v>
      </c>
      <c r="J7" s="18" t="e">
        <f>#REF!</f>
        <v>#REF!</v>
      </c>
      <c r="K7" s="18">
        <f>[1]원가계산서!$E$7</f>
        <v>70249030</v>
      </c>
      <c r="L7" s="31" t="e">
        <f t="shared" si="0"/>
        <v>#REF!</v>
      </c>
      <c r="M7" s="32"/>
    </row>
    <row r="8" spans="1:14" ht="18" customHeight="1">
      <c r="A8" s="26" t="s">
        <v>472</v>
      </c>
      <c r="B8" s="85"/>
      <c r="C8" s="91" t="s">
        <v>473</v>
      </c>
      <c r="D8" s="41" t="s">
        <v>474</v>
      </c>
      <c r="E8" s="42" t="s">
        <v>52</v>
      </c>
      <c r="F8" s="43" t="e">
        <f>공종별집계표!H5</f>
        <v>#REF!</v>
      </c>
      <c r="G8" s="42" t="s">
        <v>52</v>
      </c>
      <c r="H8" s="44" t="s">
        <v>52</v>
      </c>
      <c r="I8" s="18">
        <v>106089272</v>
      </c>
      <c r="J8" s="18" t="e">
        <f>#REF!</f>
        <v>#REF!</v>
      </c>
      <c r="K8" s="18">
        <f>[1]원가계산서!$E$8</f>
        <v>21460239</v>
      </c>
      <c r="L8" s="31" t="e">
        <f t="shared" si="0"/>
        <v>#REF!</v>
      </c>
      <c r="M8" s="32"/>
    </row>
    <row r="9" spans="1:14" ht="18" customHeight="1">
      <c r="A9" s="26" t="s">
        <v>475</v>
      </c>
      <c r="B9" s="85"/>
      <c r="C9" s="89"/>
      <c r="D9" s="33" t="s">
        <v>476</v>
      </c>
      <c r="E9" s="45">
        <v>17.5</v>
      </c>
      <c r="F9" s="35" t="e">
        <f>TRUNC(F8*E9/100, 0)</f>
        <v>#REF!</v>
      </c>
      <c r="G9" s="46">
        <f>E9</f>
        <v>17.5</v>
      </c>
      <c r="H9" s="36" t="s">
        <v>52</v>
      </c>
      <c r="I9" s="18">
        <v>9972391</v>
      </c>
      <c r="J9" s="18" t="e">
        <f>#REF!</f>
        <v>#REF!</v>
      </c>
      <c r="K9" s="18">
        <f>[1]원가계산서!$E$9</f>
        <v>2017262</v>
      </c>
      <c r="L9" s="31" t="e">
        <f t="shared" si="0"/>
        <v>#REF!</v>
      </c>
    </row>
    <row r="10" spans="1:14" ht="18" customHeight="1">
      <c r="A10" s="26" t="s">
        <v>477</v>
      </c>
      <c r="B10" s="85"/>
      <c r="C10" s="90"/>
      <c r="D10" s="37" t="s">
        <v>471</v>
      </c>
      <c r="E10" s="38" t="s">
        <v>52</v>
      </c>
      <c r="F10" s="39" t="e">
        <f>TRUNC(F8+F9, 0)</f>
        <v>#REF!</v>
      </c>
      <c r="G10" s="38" t="s">
        <v>52</v>
      </c>
      <c r="H10" s="40" t="s">
        <v>52</v>
      </c>
      <c r="I10" s="18">
        <v>116061663</v>
      </c>
      <c r="J10" s="18" t="e">
        <f>#REF!</f>
        <v>#REF!</v>
      </c>
      <c r="K10" s="18">
        <f>[1]원가계산서!$E$10</f>
        <v>23477501</v>
      </c>
      <c r="L10" s="31" t="e">
        <f t="shared" si="0"/>
        <v>#REF!</v>
      </c>
    </row>
    <row r="11" spans="1:14" ht="18" customHeight="1">
      <c r="A11" s="26" t="s">
        <v>478</v>
      </c>
      <c r="B11" s="85"/>
      <c r="C11" s="91" t="s">
        <v>479</v>
      </c>
      <c r="D11" s="41" t="s">
        <v>480</v>
      </c>
      <c r="E11" s="42" t="s">
        <v>52</v>
      </c>
      <c r="F11" s="43" t="e">
        <f>공종별집계표!J5</f>
        <v>#REF!</v>
      </c>
      <c r="G11" s="42" t="s">
        <v>52</v>
      </c>
      <c r="H11" s="44" t="s">
        <v>52</v>
      </c>
      <c r="I11" s="18">
        <v>256932</v>
      </c>
      <c r="J11" s="18" t="e">
        <f>#REF!</f>
        <v>#REF!</v>
      </c>
      <c r="K11" s="18">
        <f>[1]원가계산서!$E$11</f>
        <v>0</v>
      </c>
      <c r="L11" s="31" t="e">
        <f t="shared" si="0"/>
        <v>#REF!</v>
      </c>
    </row>
    <row r="12" spans="1:14" ht="18" customHeight="1">
      <c r="A12" s="26" t="s">
        <v>481</v>
      </c>
      <c r="B12" s="85"/>
      <c r="C12" s="89"/>
      <c r="D12" s="33" t="s">
        <v>482</v>
      </c>
      <c r="E12" s="47">
        <v>3.56</v>
      </c>
      <c r="F12" s="35" t="e">
        <f>TRUNC(F10*E12%, 0)</f>
        <v>#REF!</v>
      </c>
      <c r="G12" s="48">
        <f t="shared" ref="G12:G24" si="1">E12</f>
        <v>3.56</v>
      </c>
      <c r="H12" s="36" t="s">
        <v>52</v>
      </c>
      <c r="I12" s="18">
        <v>4178219</v>
      </c>
      <c r="J12" s="18" t="e">
        <f>#REF!</f>
        <v>#REF!</v>
      </c>
      <c r="K12" s="18">
        <f>[1]원가계산서!$E$12</f>
        <v>845190</v>
      </c>
      <c r="L12" s="31" t="e">
        <f t="shared" si="0"/>
        <v>#REF!</v>
      </c>
    </row>
    <row r="13" spans="1:14" ht="18" customHeight="1">
      <c r="A13" s="26" t="s">
        <v>483</v>
      </c>
      <c r="B13" s="85"/>
      <c r="C13" s="89"/>
      <c r="D13" s="33" t="s">
        <v>484</v>
      </c>
      <c r="E13" s="47">
        <v>1.01</v>
      </c>
      <c r="F13" s="35" t="e">
        <f>TRUNC(F10*E13%, 0)</f>
        <v>#REF!</v>
      </c>
      <c r="G13" s="48">
        <f t="shared" si="1"/>
        <v>1.01</v>
      </c>
      <c r="H13" s="36" t="s">
        <v>52</v>
      </c>
      <c r="I13" s="18">
        <v>916887</v>
      </c>
      <c r="J13" s="18" t="e">
        <f>#REF!</f>
        <v>#REF!</v>
      </c>
      <c r="K13" s="18">
        <f>[1]원가계산서!$E$13</f>
        <v>185472</v>
      </c>
      <c r="L13" s="31" t="e">
        <f t="shared" si="0"/>
        <v>#REF!</v>
      </c>
    </row>
    <row r="14" spans="1:14" ht="18" customHeight="1">
      <c r="A14" s="26" t="s">
        <v>485</v>
      </c>
      <c r="B14" s="85"/>
      <c r="C14" s="89"/>
      <c r="D14" s="33" t="s">
        <v>486</v>
      </c>
      <c r="E14" s="49">
        <v>3.5950000000000002</v>
      </c>
      <c r="F14" s="35" t="e">
        <f>TRUNC(F8*E14%, 0)</f>
        <v>#REF!</v>
      </c>
      <c r="G14" s="50">
        <f t="shared" si="1"/>
        <v>3.5950000000000002</v>
      </c>
      <c r="H14" s="36" t="s">
        <v>52</v>
      </c>
      <c r="I14" s="18">
        <v>1803517</v>
      </c>
      <c r="J14" s="18" t="e">
        <f>#REF!</f>
        <v>#REF!</v>
      </c>
      <c r="K14" s="18">
        <f>[1]원가계산서!$E$14</f>
        <v>364824</v>
      </c>
      <c r="L14" s="31" t="e">
        <f t="shared" si="0"/>
        <v>#REF!</v>
      </c>
    </row>
    <row r="15" spans="1:14" ht="18" customHeight="1">
      <c r="A15" s="26" t="s">
        <v>487</v>
      </c>
      <c r="B15" s="85"/>
      <c r="C15" s="89"/>
      <c r="D15" s="33" t="s">
        <v>488</v>
      </c>
      <c r="E15" s="45">
        <v>4.75</v>
      </c>
      <c r="F15" s="35" t="e">
        <f>TRUNC(F8*E15%, 0)</f>
        <v>#REF!</v>
      </c>
      <c r="G15" s="46">
        <f t="shared" si="1"/>
        <v>4.75</v>
      </c>
      <c r="H15" s="36" t="s">
        <v>52</v>
      </c>
      <c r="I15" s="18">
        <v>2641622</v>
      </c>
      <c r="J15" s="18" t="e">
        <f>#REF!</f>
        <v>#REF!</v>
      </c>
      <c r="K15" s="18">
        <f>[1]원가계산서!$E$15</f>
        <v>534359</v>
      </c>
      <c r="L15" s="31" t="e">
        <f t="shared" si="0"/>
        <v>#REF!</v>
      </c>
    </row>
    <row r="16" spans="1:14" ht="18" customHeight="1">
      <c r="A16" s="26" t="s">
        <v>489</v>
      </c>
      <c r="B16" s="85"/>
      <c r="C16" s="89"/>
      <c r="D16" s="33" t="s">
        <v>490</v>
      </c>
      <c r="E16" s="47">
        <v>13.14</v>
      </c>
      <c r="F16" s="35" t="e">
        <f>TRUNC(F14*E16%, 0)</f>
        <v>#REF!</v>
      </c>
      <c r="G16" s="51">
        <f t="shared" si="1"/>
        <v>13.14</v>
      </c>
      <c r="H16" s="36" t="s">
        <v>52</v>
      </c>
      <c r="I16" s="18">
        <v>118130</v>
      </c>
      <c r="J16" s="18" t="e">
        <f>#REF!</f>
        <v>#REF!</v>
      </c>
      <c r="K16" s="18">
        <f>[1]원가계산서!$E$16</f>
        <v>23895</v>
      </c>
      <c r="L16" s="31" t="e">
        <f t="shared" si="0"/>
        <v>#REF!</v>
      </c>
      <c r="M16" s="52"/>
    </row>
    <row r="17" spans="1:13" ht="18" customHeight="1">
      <c r="A17" s="26"/>
      <c r="B17" s="85"/>
      <c r="C17" s="89"/>
      <c r="D17" s="33" t="s">
        <v>491</v>
      </c>
      <c r="E17" s="45">
        <v>2.2999999999999998</v>
      </c>
      <c r="F17" s="35" t="e">
        <f>TRUNC(F8*E17%, 0)</f>
        <v>#REF!</v>
      </c>
      <c r="G17" s="46">
        <f t="shared" si="1"/>
        <v>2.2999999999999998</v>
      </c>
      <c r="H17" s="36"/>
      <c r="I17" s="18"/>
      <c r="J17" s="18"/>
      <c r="L17" s="31"/>
      <c r="M17" s="53"/>
    </row>
    <row r="18" spans="1:13" ht="18" customHeight="1">
      <c r="A18" s="26"/>
      <c r="B18" s="85"/>
      <c r="C18" s="89"/>
      <c r="D18" s="33" t="s">
        <v>492</v>
      </c>
      <c r="E18" s="49">
        <v>6.0000000000000001E-3</v>
      </c>
      <c r="F18" s="35" t="e">
        <f>TRUNC(F8*E18%, 0)</f>
        <v>#REF!</v>
      </c>
      <c r="G18" s="50">
        <f t="shared" si="1"/>
        <v>6.0000000000000001E-3</v>
      </c>
      <c r="H18" s="36"/>
      <c r="I18" s="18"/>
      <c r="J18" s="18"/>
      <c r="L18" s="31"/>
      <c r="M18" s="53"/>
    </row>
    <row r="19" spans="1:13" ht="18" customHeight="1">
      <c r="A19" s="26" t="s">
        <v>493</v>
      </c>
      <c r="B19" s="85"/>
      <c r="C19" s="89"/>
      <c r="D19" s="33" t="s">
        <v>494</v>
      </c>
      <c r="E19" s="47">
        <v>0.09</v>
      </c>
      <c r="F19" s="35" t="e">
        <f>TRUNC(F8*E19%, 0)</f>
        <v>#REF!</v>
      </c>
      <c r="G19" s="54">
        <f t="shared" si="1"/>
        <v>0.09</v>
      </c>
      <c r="H19" s="36" t="s">
        <v>52</v>
      </c>
      <c r="I19" s="18">
        <v>2440053</v>
      </c>
      <c r="J19" s="18" t="e">
        <f>#REF!</f>
        <v>#REF!</v>
      </c>
      <c r="K19" s="18">
        <f>[1]원가계산서!$E$17</f>
        <v>493585</v>
      </c>
      <c r="L19" s="31" t="e">
        <f t="shared" si="0"/>
        <v>#REF!</v>
      </c>
    </row>
    <row r="20" spans="1:13" ht="18" customHeight="1">
      <c r="A20" s="26" t="s">
        <v>495</v>
      </c>
      <c r="B20" s="85"/>
      <c r="C20" s="89"/>
      <c r="D20" s="33" t="s">
        <v>496</v>
      </c>
      <c r="E20" s="47">
        <v>3.11</v>
      </c>
      <c r="F20" s="55" t="e">
        <f>TRUNC(((F4+F8))*E20%,0)</f>
        <v>#REF!</v>
      </c>
      <c r="G20" s="56">
        <f t="shared" si="1"/>
        <v>3.11</v>
      </c>
      <c r="H20" s="36" t="s">
        <v>52</v>
      </c>
      <c r="I20" s="18">
        <v>11614085</v>
      </c>
      <c r="J20" s="18" t="e">
        <f>#REF!</f>
        <v>#REF!</v>
      </c>
      <c r="K20" s="18">
        <f>[1]원가계산서!$E$18</f>
        <v>1659937</v>
      </c>
      <c r="L20" s="31" t="e">
        <f t="shared" si="0"/>
        <v>#REF!</v>
      </c>
      <c r="M20" s="55"/>
    </row>
    <row r="21" spans="1:13" ht="18" customHeight="1">
      <c r="A21" s="26" t="s">
        <v>497</v>
      </c>
      <c r="B21" s="85"/>
      <c r="C21" s="89"/>
      <c r="D21" s="33" t="s">
        <v>498</v>
      </c>
      <c r="E21" s="57">
        <v>0.5</v>
      </c>
      <c r="F21" s="35" t="e">
        <f>INT(F7+F8+F11)*E21%</f>
        <v>#REF!</v>
      </c>
      <c r="G21" s="58">
        <f t="shared" si="1"/>
        <v>0.5</v>
      </c>
      <c r="H21" s="36" t="s">
        <v>52</v>
      </c>
      <c r="I21" s="18">
        <v>1751778</v>
      </c>
      <c r="J21" s="18" t="e">
        <f>#REF!</f>
        <v>#REF!</v>
      </c>
      <c r="K21" s="18">
        <f>[1]원가계산서!$E$19</f>
        <v>349599</v>
      </c>
      <c r="L21" s="31" t="e">
        <f t="shared" si="0"/>
        <v>#REF!</v>
      </c>
      <c r="M21" s="55"/>
    </row>
    <row r="22" spans="1:13" ht="18" customHeight="1">
      <c r="A22" s="26" t="s">
        <v>499</v>
      </c>
      <c r="B22" s="85"/>
      <c r="C22" s="89"/>
      <c r="D22" s="33" t="s">
        <v>500</v>
      </c>
      <c r="E22" s="57">
        <v>5</v>
      </c>
      <c r="F22" s="35" t="e">
        <f>TRUNC((F7+F10)*E22%, 0)</f>
        <v>#REF!</v>
      </c>
      <c r="G22" s="59">
        <f t="shared" si="1"/>
        <v>5</v>
      </c>
      <c r="H22" s="36" t="s">
        <v>52</v>
      </c>
      <c r="I22" s="18">
        <v>26896605</v>
      </c>
      <c r="J22" s="18" t="e">
        <f>#REF!</f>
        <v>#REF!</v>
      </c>
      <c r="K22" s="18">
        <f>[1]원가계산서!$E$21</f>
        <v>5367718</v>
      </c>
      <c r="L22" s="31" t="e">
        <f t="shared" si="0"/>
        <v>#REF!</v>
      </c>
      <c r="M22" s="55"/>
    </row>
    <row r="23" spans="1:13" ht="18" customHeight="1">
      <c r="A23" s="26" t="s">
        <v>499</v>
      </c>
      <c r="B23" s="86"/>
      <c r="C23" s="92"/>
      <c r="D23" s="33" t="s">
        <v>501</v>
      </c>
      <c r="E23" s="49">
        <v>8.1000000000000003E-2</v>
      </c>
      <c r="F23" s="35" t="e">
        <f>TRUNC((F7+F8+F11)*E23%, 0)</f>
        <v>#REF!</v>
      </c>
      <c r="G23" s="60">
        <f t="shared" si="1"/>
        <v>8.1000000000000003E-2</v>
      </c>
      <c r="H23" s="36" t="s">
        <v>52</v>
      </c>
      <c r="I23" s="18">
        <v>26896605</v>
      </c>
      <c r="J23" s="18" t="e">
        <f>#REF!</f>
        <v>#REF!</v>
      </c>
      <c r="K23" s="18">
        <f>[1]원가계산서!$E$21</f>
        <v>5367718</v>
      </c>
      <c r="L23" s="31" t="e">
        <f t="shared" si="0"/>
        <v>#REF!</v>
      </c>
    </row>
    <row r="24" spans="1:13" ht="18" customHeight="1">
      <c r="A24" s="26" t="s">
        <v>499</v>
      </c>
      <c r="B24" s="86"/>
      <c r="C24" s="92"/>
      <c r="D24" s="33" t="s">
        <v>502</v>
      </c>
      <c r="E24" s="45">
        <v>0.1</v>
      </c>
      <c r="F24" s="35" t="e">
        <f>TRUNC((F7+F8+F11)*E24%, 0)</f>
        <v>#REF!</v>
      </c>
      <c r="G24" s="58">
        <f t="shared" si="1"/>
        <v>0.1</v>
      </c>
      <c r="H24" s="36" t="s">
        <v>52</v>
      </c>
      <c r="I24" s="18">
        <v>26896605</v>
      </c>
      <c r="J24" s="18" t="e">
        <f>#REF!</f>
        <v>#REF!</v>
      </c>
      <c r="K24" s="18">
        <f>[1]원가계산서!$E$21</f>
        <v>5367718</v>
      </c>
      <c r="L24" s="31" t="e">
        <f t="shared" si="0"/>
        <v>#REF!</v>
      </c>
    </row>
    <row r="25" spans="1:13" ht="18" customHeight="1">
      <c r="A25" s="26" t="s">
        <v>503</v>
      </c>
      <c r="B25" s="87"/>
      <c r="C25" s="90"/>
      <c r="D25" s="37" t="s">
        <v>471</v>
      </c>
      <c r="E25" s="38" t="s">
        <v>52</v>
      </c>
      <c r="F25" s="39" t="e">
        <f>TRUNC(F11+F12+F13+F14+F15+F19+F20+F16+F21+F22+F23+F24+F17+F18, 0)</f>
        <v>#REF!</v>
      </c>
      <c r="G25" s="38" t="s">
        <v>52</v>
      </c>
      <c r="H25" s="40" t="s">
        <v>52</v>
      </c>
      <c r="I25" s="18">
        <v>52617828</v>
      </c>
      <c r="J25" s="18" t="e">
        <f>#REF!</f>
        <v>#REF!</v>
      </c>
      <c r="K25" s="18">
        <f>[1]원가계산서!$E$22</f>
        <v>9824579</v>
      </c>
      <c r="L25" s="31" t="e">
        <f t="shared" si="0"/>
        <v>#REF!</v>
      </c>
    </row>
    <row r="26" spans="1:13" ht="18" customHeight="1">
      <c r="A26" s="26" t="s">
        <v>504</v>
      </c>
      <c r="B26" s="93" t="s">
        <v>505</v>
      </c>
      <c r="C26" s="94"/>
      <c r="D26" s="95"/>
      <c r="E26" s="61" t="s">
        <v>52</v>
      </c>
      <c r="F26" s="62" t="e">
        <f>TRUNC(F7+F10+F25, 0)</f>
        <v>#REF!</v>
      </c>
      <c r="G26" s="61" t="s">
        <v>52</v>
      </c>
      <c r="H26" s="63" t="s">
        <v>52</v>
      </c>
      <c r="I26" s="18">
        <v>522263459</v>
      </c>
      <c r="J26" s="18" t="e">
        <f>#REF!</f>
        <v>#REF!</v>
      </c>
      <c r="K26" s="18">
        <f>[1]원가계산서!$E$23</f>
        <v>103551110</v>
      </c>
      <c r="L26" s="31" t="e">
        <f t="shared" si="0"/>
        <v>#REF!</v>
      </c>
    </row>
    <row r="27" spans="1:13" ht="18" customHeight="1">
      <c r="A27" s="26" t="s">
        <v>506</v>
      </c>
      <c r="B27" s="93" t="s">
        <v>507</v>
      </c>
      <c r="C27" s="94"/>
      <c r="D27" s="95"/>
      <c r="E27" s="64">
        <v>8</v>
      </c>
      <c r="F27" s="62" t="e">
        <f>TRUNC(F26*E27%, 0)</f>
        <v>#REF!</v>
      </c>
      <c r="G27" s="65">
        <f>E27</f>
        <v>8</v>
      </c>
      <c r="H27" s="63" t="s">
        <v>52</v>
      </c>
      <c r="I27" s="18">
        <v>26113172</v>
      </c>
      <c r="J27" s="18" t="e">
        <f>#REF!</f>
        <v>#REF!</v>
      </c>
      <c r="K27" s="18">
        <f>[1]원가계산서!$E$24</f>
        <v>5177555</v>
      </c>
      <c r="L27" s="31" t="e">
        <f t="shared" si="0"/>
        <v>#REF!</v>
      </c>
      <c r="M27" s="61"/>
    </row>
    <row r="28" spans="1:13" ht="18" customHeight="1">
      <c r="A28" s="26" t="s">
        <v>508</v>
      </c>
      <c r="B28" s="93" t="s">
        <v>509</v>
      </c>
      <c r="C28" s="94"/>
      <c r="D28" s="95"/>
      <c r="E28" s="64">
        <v>15</v>
      </c>
      <c r="F28" s="66" t="e">
        <f>INT(F10+F25+F27)*E28%-995/1.101</f>
        <v>#REF!</v>
      </c>
      <c r="G28" s="67">
        <f>E28</f>
        <v>15</v>
      </c>
      <c r="H28" s="68" t="s">
        <v>52</v>
      </c>
      <c r="I28" s="18">
        <v>29218824</v>
      </c>
      <c r="J28" s="18" t="e">
        <f>#REF!</f>
        <v>#REF!</v>
      </c>
      <c r="K28" s="18">
        <f>[1]원가계산서!$E$25</f>
        <v>5772244</v>
      </c>
      <c r="L28" s="31" t="e">
        <f t="shared" si="0"/>
        <v>#REF!</v>
      </c>
      <c r="M28" s="61"/>
    </row>
    <row r="29" spans="1:13" ht="18" hidden="1" customHeight="1">
      <c r="A29" s="26"/>
      <c r="B29" s="99"/>
      <c r="C29" s="100"/>
      <c r="D29" s="101"/>
      <c r="E29" s="64"/>
      <c r="F29" s="62"/>
      <c r="G29" s="67"/>
      <c r="H29" s="68"/>
      <c r="I29" s="18"/>
      <c r="J29" s="18"/>
      <c r="L29" s="31"/>
      <c r="M29" s="69"/>
    </row>
    <row r="30" spans="1:13" ht="18" customHeight="1">
      <c r="A30" s="26" t="s">
        <v>510</v>
      </c>
      <c r="B30" s="93" t="s">
        <v>511</v>
      </c>
      <c r="C30" s="94"/>
      <c r="D30" s="95"/>
      <c r="E30" s="61" t="s">
        <v>52</v>
      </c>
      <c r="F30" s="62" t="e">
        <f>TRUNC(F26+F27+F28+F29, 0)</f>
        <v>#REF!</v>
      </c>
      <c r="G30" s="61"/>
      <c r="H30" s="68" t="s">
        <v>52</v>
      </c>
      <c r="I30" s="18">
        <v>577595455</v>
      </c>
      <c r="J30" s="18" t="e">
        <f>#REF!</f>
        <v>#REF!</v>
      </c>
      <c r="K30" s="18">
        <f>[1]원가계산서!$E$26</f>
        <v>114500909</v>
      </c>
      <c r="L30" s="31" t="e">
        <f t="shared" si="0"/>
        <v>#REF!</v>
      </c>
      <c r="M30" s="70"/>
    </row>
    <row r="31" spans="1:13" ht="18" customHeight="1">
      <c r="A31" s="26" t="s">
        <v>512</v>
      </c>
      <c r="B31" s="93" t="s">
        <v>513</v>
      </c>
      <c r="C31" s="94"/>
      <c r="D31" s="95"/>
      <c r="E31" s="64">
        <v>10</v>
      </c>
      <c r="F31" s="62" t="e">
        <f>F30*0.1</f>
        <v>#REF!</v>
      </c>
      <c r="G31" s="71">
        <f>E31</f>
        <v>10</v>
      </c>
      <c r="H31" s="68" t="s">
        <v>52</v>
      </c>
      <c r="I31" s="18">
        <v>57759545</v>
      </c>
      <c r="J31" s="18" t="e">
        <f>#REF!</f>
        <v>#REF!</v>
      </c>
      <c r="K31" s="18">
        <f>[1]원가계산서!$E$27</f>
        <v>11450091</v>
      </c>
      <c r="L31" s="31" t="e">
        <f t="shared" si="0"/>
        <v>#REF!</v>
      </c>
      <c r="M31" s="61"/>
    </row>
    <row r="32" spans="1:13" ht="18" customHeight="1">
      <c r="A32" s="26" t="s">
        <v>514</v>
      </c>
      <c r="B32" s="93" t="s">
        <v>515</v>
      </c>
      <c r="C32" s="94"/>
      <c r="D32" s="95"/>
      <c r="E32" s="72"/>
      <c r="F32" s="66" t="e">
        <f>F30+F31</f>
        <v>#REF!</v>
      </c>
      <c r="G32" s="72"/>
      <c r="H32" s="68" t="s">
        <v>52</v>
      </c>
      <c r="I32" s="18">
        <v>635355000</v>
      </c>
      <c r="J32" s="18" t="e">
        <f>#REF!</f>
        <v>#REF!</v>
      </c>
      <c r="K32" s="18">
        <f>[1]원가계산서!$E$28</f>
        <v>125951000</v>
      </c>
      <c r="L32" s="31" t="e">
        <f t="shared" si="0"/>
        <v>#REF!</v>
      </c>
    </row>
    <row r="33" spans="1:14" ht="18" hidden="1" customHeight="1">
      <c r="A33" s="26"/>
      <c r="B33" s="93"/>
      <c r="C33" s="94"/>
      <c r="D33" s="95"/>
      <c r="E33" s="72"/>
      <c r="F33" s="66"/>
      <c r="G33" s="72"/>
      <c r="H33" s="68" t="s">
        <v>52</v>
      </c>
      <c r="I33" s="18"/>
      <c r="J33" s="18"/>
      <c r="L33" s="31"/>
    </row>
    <row r="34" spans="1:14" ht="18" customHeight="1" thickBot="1">
      <c r="A34" s="26" t="s">
        <v>516</v>
      </c>
      <c r="B34" s="96" t="s">
        <v>517</v>
      </c>
      <c r="C34" s="97"/>
      <c r="D34" s="98"/>
      <c r="E34" s="73" t="s">
        <v>52</v>
      </c>
      <c r="F34" s="74" t="e">
        <f>F32+F33</f>
        <v>#REF!</v>
      </c>
      <c r="G34" s="73" t="s">
        <v>52</v>
      </c>
      <c r="H34" s="75" t="s">
        <v>52</v>
      </c>
      <c r="I34" s="18"/>
      <c r="J34" s="18" t="e">
        <f>#REF!</f>
        <v>#REF!</v>
      </c>
      <c r="K34" s="18">
        <f>[1]원가계산서!$E$29</f>
        <v>125951000</v>
      </c>
      <c r="L34" s="31" t="e">
        <f t="shared" si="0"/>
        <v>#REF!</v>
      </c>
      <c r="M34" s="76"/>
      <c r="N34" s="76"/>
    </row>
    <row r="35" spans="1:14" ht="24.75" customHeight="1" thickBot="1">
      <c r="E35" s="76"/>
      <c r="F35" s="21"/>
      <c r="G35" s="76"/>
      <c r="M35" s="77"/>
    </row>
    <row r="36" spans="1:14" ht="24.75" customHeight="1">
      <c r="E36" s="76"/>
      <c r="F36" s="31"/>
      <c r="G36" s="76"/>
      <c r="I36" s="78"/>
    </row>
    <row r="37" spans="1:14" ht="24.75" customHeight="1">
      <c r="F37" s="31"/>
    </row>
  </sheetData>
  <mergeCells count="16">
    <mergeCell ref="B32:D32"/>
    <mergeCell ref="B33:D33"/>
    <mergeCell ref="B34:D34"/>
    <mergeCell ref="B26:D26"/>
    <mergeCell ref="B27:D27"/>
    <mergeCell ref="B28:D28"/>
    <mergeCell ref="B29:D29"/>
    <mergeCell ref="B30:D30"/>
    <mergeCell ref="B31:D31"/>
    <mergeCell ref="B1:H1"/>
    <mergeCell ref="B2:F2"/>
    <mergeCell ref="B3:D3"/>
    <mergeCell ref="B4:B25"/>
    <mergeCell ref="C4:C7"/>
    <mergeCell ref="C8:C10"/>
    <mergeCell ref="C11:C25"/>
  </mergeCells>
  <phoneticPr fontId="1" type="noConversion"/>
  <pageMargins left="0.74803149606299213" right="0.70866141732283472" top="0.59055118110236227" bottom="0.59055118110236227" header="0.31496062992125984" footer="0.31496062992125984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/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>
      <c r="A3" s="103" t="s">
        <v>2</v>
      </c>
      <c r="B3" s="103" t="s">
        <v>3</v>
      </c>
      <c r="C3" s="103" t="s">
        <v>4</v>
      </c>
      <c r="D3" s="103" t="s">
        <v>5</v>
      </c>
      <c r="E3" s="103" t="s">
        <v>6</v>
      </c>
      <c r="F3" s="103"/>
      <c r="G3" s="103" t="s">
        <v>9</v>
      </c>
      <c r="H3" s="103"/>
      <c r="I3" s="103" t="s">
        <v>10</v>
      </c>
      <c r="J3" s="103"/>
      <c r="K3" s="103" t="s">
        <v>11</v>
      </c>
      <c r="L3" s="103"/>
      <c r="M3" s="103" t="s">
        <v>12</v>
      </c>
      <c r="N3" s="102" t="s">
        <v>13</v>
      </c>
      <c r="O3" s="102" t="s">
        <v>14</v>
      </c>
      <c r="P3" s="102" t="s">
        <v>15</v>
      </c>
      <c r="Q3" s="102" t="s">
        <v>16</v>
      </c>
      <c r="R3" s="102" t="s">
        <v>17</v>
      </c>
      <c r="S3" s="102" t="s">
        <v>18</v>
      </c>
      <c r="T3" s="102" t="s">
        <v>19</v>
      </c>
    </row>
    <row r="4" spans="1:20" ht="30" customHeight="1">
      <c r="A4" s="104"/>
      <c r="B4" s="104"/>
      <c r="C4" s="104"/>
      <c r="D4" s="104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104"/>
      <c r="N4" s="102"/>
      <c r="O4" s="102"/>
      <c r="P4" s="102"/>
      <c r="Q4" s="102"/>
      <c r="R4" s="102"/>
      <c r="S4" s="102"/>
      <c r="T4" s="102"/>
    </row>
    <row r="5" spans="1:20" ht="30" customHeight="1">
      <c r="A5" s="13" t="s">
        <v>51</v>
      </c>
      <c r="B5" s="13" t="s">
        <v>52</v>
      </c>
      <c r="C5" s="13" t="s">
        <v>52</v>
      </c>
      <c r="D5" s="14">
        <v>1</v>
      </c>
      <c r="E5" s="15" t="e">
        <f>F6</f>
        <v>#REF!</v>
      </c>
      <c r="F5" s="15" t="e">
        <f t="shared" ref="F5:F13" si="0">E5*D5</f>
        <v>#REF!</v>
      </c>
      <c r="G5" s="15" t="e">
        <f>H6</f>
        <v>#REF!</v>
      </c>
      <c r="H5" s="15" t="e">
        <f t="shared" ref="H5:H13" si="1">G5*D5</f>
        <v>#REF!</v>
      </c>
      <c r="I5" s="15" t="e">
        <f>J6</f>
        <v>#REF!</v>
      </c>
      <c r="J5" s="15" t="e">
        <f t="shared" ref="J5:J13" si="2">I5*D5</f>
        <v>#REF!</v>
      </c>
      <c r="K5" s="15" t="e">
        <f t="shared" ref="K5:K13" si="3">E5+G5+I5</f>
        <v>#REF!</v>
      </c>
      <c r="L5" s="15" t="e">
        <f t="shared" ref="L5:L13" si="4">F5+H5+J5</f>
        <v>#REF!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>
      <c r="A6" s="13" t="s">
        <v>54</v>
      </c>
      <c r="B6" s="13" t="s">
        <v>52</v>
      </c>
      <c r="C6" s="13" t="s">
        <v>52</v>
      </c>
      <c r="D6" s="14">
        <v>1</v>
      </c>
      <c r="E6" s="15" t="e">
        <f>F7+F8+F9+F10+F11+F12+F13</f>
        <v>#REF!</v>
      </c>
      <c r="F6" s="15" t="e">
        <f t="shared" si="0"/>
        <v>#REF!</v>
      </c>
      <c r="G6" s="15" t="e">
        <f>H7+H8+H9+H10+H11+H12+H13</f>
        <v>#REF!</v>
      </c>
      <c r="H6" s="15" t="e">
        <f t="shared" si="1"/>
        <v>#REF!</v>
      </c>
      <c r="I6" s="15" t="e">
        <f>J7+J8+J9+J10+J11+J12+J13</f>
        <v>#REF!</v>
      </c>
      <c r="J6" s="15" t="e">
        <f t="shared" si="2"/>
        <v>#REF!</v>
      </c>
      <c r="K6" s="15" t="e">
        <f t="shared" si="3"/>
        <v>#REF!</v>
      </c>
      <c r="L6" s="15" t="e">
        <f t="shared" si="4"/>
        <v>#REF!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>
      <c r="A7" s="13" t="s">
        <v>56</v>
      </c>
      <c r="B7" s="13" t="s">
        <v>52</v>
      </c>
      <c r="C7" s="13" t="s">
        <v>52</v>
      </c>
      <c r="D7" s="14">
        <v>1</v>
      </c>
      <c r="E7" s="15" t="e">
        <f>공종별내역서!F27</f>
        <v>#REF!</v>
      </c>
      <c r="F7" s="15" t="e">
        <f t="shared" si="0"/>
        <v>#REF!</v>
      </c>
      <c r="G7" s="15" t="e">
        <f>공종별내역서!H27</f>
        <v>#REF!</v>
      </c>
      <c r="H7" s="15" t="e">
        <f t="shared" si="1"/>
        <v>#REF!</v>
      </c>
      <c r="I7" s="15" t="e">
        <f>공종별내역서!J27</f>
        <v>#REF!</v>
      </c>
      <c r="J7" s="15" t="e">
        <f t="shared" si="2"/>
        <v>#REF!</v>
      </c>
      <c r="K7" s="15" t="e">
        <f t="shared" si="3"/>
        <v>#REF!</v>
      </c>
      <c r="L7" s="15" t="e">
        <f t="shared" si="4"/>
        <v>#REF!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>
      <c r="A8" s="13" t="s">
        <v>72</v>
      </c>
      <c r="B8" s="13" t="s">
        <v>52</v>
      </c>
      <c r="C8" s="13" t="s">
        <v>52</v>
      </c>
      <c r="D8" s="14">
        <v>1</v>
      </c>
      <c r="E8" s="15" t="e">
        <f>공종별내역서!F51</f>
        <v>#REF!</v>
      </c>
      <c r="F8" s="15" t="e">
        <f t="shared" si="0"/>
        <v>#REF!</v>
      </c>
      <c r="G8" s="15" t="e">
        <f>공종별내역서!H51</f>
        <v>#REF!</v>
      </c>
      <c r="H8" s="15" t="e">
        <f t="shared" si="1"/>
        <v>#REF!</v>
      </c>
      <c r="I8" s="15" t="e">
        <f>공종별내역서!J51</f>
        <v>#REF!</v>
      </c>
      <c r="J8" s="15" t="e">
        <f t="shared" si="2"/>
        <v>#REF!</v>
      </c>
      <c r="K8" s="15" t="e">
        <f t="shared" si="3"/>
        <v>#REF!</v>
      </c>
      <c r="L8" s="15" t="e">
        <f t="shared" si="4"/>
        <v>#REF!</v>
      </c>
      <c r="M8" s="13" t="s">
        <v>52</v>
      </c>
      <c r="N8" s="2" t="s">
        <v>73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>
      <c r="A9" s="13" t="s">
        <v>99</v>
      </c>
      <c r="B9" s="13" t="s">
        <v>52</v>
      </c>
      <c r="C9" s="13" t="s">
        <v>52</v>
      </c>
      <c r="D9" s="14">
        <v>1</v>
      </c>
      <c r="E9" s="15" t="e">
        <f>공종별내역서!F75</f>
        <v>#REF!</v>
      </c>
      <c r="F9" s="15" t="e">
        <f t="shared" si="0"/>
        <v>#REF!</v>
      </c>
      <c r="G9" s="15" t="e">
        <f>공종별내역서!H75</f>
        <v>#REF!</v>
      </c>
      <c r="H9" s="15" t="e">
        <f t="shared" si="1"/>
        <v>#REF!</v>
      </c>
      <c r="I9" s="15" t="e">
        <f>공종별내역서!J75</f>
        <v>#REF!</v>
      </c>
      <c r="J9" s="15" t="e">
        <f t="shared" si="2"/>
        <v>#REF!</v>
      </c>
      <c r="K9" s="15" t="e">
        <f t="shared" si="3"/>
        <v>#REF!</v>
      </c>
      <c r="L9" s="15" t="e">
        <f t="shared" si="4"/>
        <v>#REF!</v>
      </c>
      <c r="M9" s="13" t="s">
        <v>52</v>
      </c>
      <c r="N9" s="2" t="s">
        <v>100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>
      <c r="A10" s="13" t="s">
        <v>183</v>
      </c>
      <c r="B10" s="13" t="s">
        <v>52</v>
      </c>
      <c r="C10" s="13" t="s">
        <v>52</v>
      </c>
      <c r="D10" s="14">
        <v>1</v>
      </c>
      <c r="E10" s="15" t="e">
        <f>공종별내역서!F99</f>
        <v>#REF!</v>
      </c>
      <c r="F10" s="15" t="e">
        <f t="shared" si="0"/>
        <v>#REF!</v>
      </c>
      <c r="G10" s="15" t="e">
        <f>공종별내역서!H99</f>
        <v>#REF!</v>
      </c>
      <c r="H10" s="15" t="e">
        <f t="shared" si="1"/>
        <v>#REF!</v>
      </c>
      <c r="I10" s="15" t="e">
        <f>공종별내역서!J99</f>
        <v>#REF!</v>
      </c>
      <c r="J10" s="15" t="e">
        <f t="shared" si="2"/>
        <v>#REF!</v>
      </c>
      <c r="K10" s="15" t="e">
        <f t="shared" si="3"/>
        <v>#REF!</v>
      </c>
      <c r="L10" s="15" t="e">
        <f t="shared" si="4"/>
        <v>#REF!</v>
      </c>
      <c r="M10" s="13" t="s">
        <v>52</v>
      </c>
      <c r="N10" s="2" t="s">
        <v>184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>
      <c r="A11" s="13" t="s">
        <v>259</v>
      </c>
      <c r="B11" s="13" t="s">
        <v>52</v>
      </c>
      <c r="C11" s="13" t="s">
        <v>52</v>
      </c>
      <c r="D11" s="14">
        <v>1</v>
      </c>
      <c r="E11" s="15" t="e">
        <f>공종별내역서!F123</f>
        <v>#REF!</v>
      </c>
      <c r="F11" s="15" t="e">
        <f t="shared" si="0"/>
        <v>#REF!</v>
      </c>
      <c r="G11" s="15" t="e">
        <f>공종별내역서!H123</f>
        <v>#REF!</v>
      </c>
      <c r="H11" s="15" t="e">
        <f t="shared" si="1"/>
        <v>#REF!</v>
      </c>
      <c r="I11" s="15" t="e">
        <f>공종별내역서!J123</f>
        <v>#REF!</v>
      </c>
      <c r="J11" s="15" t="e">
        <f t="shared" si="2"/>
        <v>#REF!</v>
      </c>
      <c r="K11" s="15" t="e">
        <f t="shared" si="3"/>
        <v>#REF!</v>
      </c>
      <c r="L11" s="15" t="e">
        <f t="shared" si="4"/>
        <v>#REF!</v>
      </c>
      <c r="M11" s="13" t="s">
        <v>52</v>
      </c>
      <c r="N11" s="2" t="s">
        <v>260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>
      <c r="A12" s="13" t="s">
        <v>309</v>
      </c>
      <c r="B12" s="13" t="s">
        <v>52</v>
      </c>
      <c r="C12" s="13" t="s">
        <v>52</v>
      </c>
      <c r="D12" s="14">
        <v>1</v>
      </c>
      <c r="E12" s="15" t="e">
        <f>공종별내역서!F147</f>
        <v>#REF!</v>
      </c>
      <c r="F12" s="15" t="e">
        <f t="shared" si="0"/>
        <v>#REF!</v>
      </c>
      <c r="G12" s="15" t="e">
        <f>공종별내역서!H147</f>
        <v>#REF!</v>
      </c>
      <c r="H12" s="15" t="e">
        <f t="shared" si="1"/>
        <v>#REF!</v>
      </c>
      <c r="I12" s="15" t="e">
        <f>공종별내역서!J147</f>
        <v>#REF!</v>
      </c>
      <c r="J12" s="15" t="e">
        <f t="shared" si="2"/>
        <v>#REF!</v>
      </c>
      <c r="K12" s="15" t="e">
        <f t="shared" si="3"/>
        <v>#REF!</v>
      </c>
      <c r="L12" s="15" t="e">
        <f t="shared" si="4"/>
        <v>#REF!</v>
      </c>
      <c r="M12" s="13" t="s">
        <v>52</v>
      </c>
      <c r="N12" s="2" t="s">
        <v>310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>
      <c r="A13" s="13" t="s">
        <v>372</v>
      </c>
      <c r="B13" s="13" t="s">
        <v>52</v>
      </c>
      <c r="C13" s="13" t="s">
        <v>52</v>
      </c>
      <c r="D13" s="14">
        <v>1</v>
      </c>
      <c r="E13" s="15" t="e">
        <f>공종별내역서!F171</f>
        <v>#REF!</v>
      </c>
      <c r="F13" s="15" t="e">
        <f t="shared" si="0"/>
        <v>#REF!</v>
      </c>
      <c r="G13" s="15" t="e">
        <f>공종별내역서!H171</f>
        <v>#REF!</v>
      </c>
      <c r="H13" s="15" t="e">
        <f t="shared" si="1"/>
        <v>#REF!</v>
      </c>
      <c r="I13" s="15" t="e">
        <f>공종별내역서!J171</f>
        <v>#REF!</v>
      </c>
      <c r="J13" s="15" t="e">
        <f t="shared" si="2"/>
        <v>#REF!</v>
      </c>
      <c r="K13" s="15" t="e">
        <f t="shared" si="3"/>
        <v>#REF!</v>
      </c>
      <c r="L13" s="15" t="e">
        <f t="shared" si="4"/>
        <v>#REF!</v>
      </c>
      <c r="M13" s="13" t="s">
        <v>52</v>
      </c>
      <c r="N13" s="2" t="s">
        <v>373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>
      <c r="A27" s="13" t="s">
        <v>70</v>
      </c>
      <c r="B27" s="14"/>
      <c r="C27" s="14"/>
      <c r="D27" s="14"/>
      <c r="E27" s="14"/>
      <c r="F27" s="15" t="e">
        <f>F5</f>
        <v>#REF!</v>
      </c>
      <c r="G27" s="14"/>
      <c r="H27" s="15" t="e">
        <f>H5</f>
        <v>#REF!</v>
      </c>
      <c r="I27" s="14"/>
      <c r="J27" s="15" t="e">
        <f>J5</f>
        <v>#REF!</v>
      </c>
      <c r="K27" s="14"/>
      <c r="L27" s="15" t="e">
        <f>L5</f>
        <v>#REF!</v>
      </c>
      <c r="M27" s="14"/>
      <c r="T27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71"/>
  <sheetViews>
    <sheetView workbookViewId="0"/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>
      <c r="A2" s="103" t="s">
        <v>2</v>
      </c>
      <c r="B2" s="103" t="s">
        <v>3</v>
      </c>
      <c r="C2" s="103" t="s">
        <v>4</v>
      </c>
      <c r="D2" s="103" t="s">
        <v>5</v>
      </c>
      <c r="E2" s="103" t="s">
        <v>6</v>
      </c>
      <c r="F2" s="103"/>
      <c r="G2" s="103" t="s">
        <v>9</v>
      </c>
      <c r="H2" s="103"/>
      <c r="I2" s="103" t="s">
        <v>10</v>
      </c>
      <c r="J2" s="103"/>
      <c r="K2" s="103" t="s">
        <v>11</v>
      </c>
      <c r="L2" s="103"/>
      <c r="M2" s="103" t="s">
        <v>12</v>
      </c>
      <c r="N2" s="102" t="s">
        <v>20</v>
      </c>
      <c r="O2" s="102" t="s">
        <v>14</v>
      </c>
      <c r="P2" s="102" t="s">
        <v>21</v>
      </c>
      <c r="Q2" s="102" t="s">
        <v>13</v>
      </c>
      <c r="R2" s="102" t="s">
        <v>22</v>
      </c>
      <c r="S2" s="102" t="s">
        <v>23</v>
      </c>
      <c r="T2" s="102" t="s">
        <v>24</v>
      </c>
      <c r="U2" s="102" t="s">
        <v>25</v>
      </c>
      <c r="V2" s="102" t="s">
        <v>26</v>
      </c>
      <c r="W2" s="102" t="s">
        <v>27</v>
      </c>
      <c r="X2" s="102" t="s">
        <v>28</v>
      </c>
      <c r="Y2" s="102" t="s">
        <v>29</v>
      </c>
      <c r="Z2" s="102" t="s">
        <v>30</v>
      </c>
      <c r="AA2" s="102" t="s">
        <v>31</v>
      </c>
      <c r="AB2" s="102" t="s">
        <v>32</v>
      </c>
      <c r="AC2" s="102" t="s">
        <v>33</v>
      </c>
      <c r="AD2" s="102" t="s">
        <v>34</v>
      </c>
      <c r="AE2" s="102" t="s">
        <v>35</v>
      </c>
      <c r="AF2" s="102" t="s">
        <v>36</v>
      </c>
      <c r="AG2" s="102" t="s">
        <v>37</v>
      </c>
      <c r="AH2" s="102" t="s">
        <v>38</v>
      </c>
      <c r="AI2" s="102" t="s">
        <v>39</v>
      </c>
      <c r="AJ2" s="102" t="s">
        <v>40</v>
      </c>
      <c r="AK2" s="102" t="s">
        <v>41</v>
      </c>
      <c r="AL2" s="102" t="s">
        <v>42</v>
      </c>
      <c r="AM2" s="102" t="s">
        <v>43</v>
      </c>
      <c r="AN2" s="102" t="s">
        <v>44</v>
      </c>
      <c r="AO2" s="102" t="s">
        <v>45</v>
      </c>
      <c r="AP2" s="102" t="s">
        <v>46</v>
      </c>
      <c r="AQ2" s="102" t="s">
        <v>47</v>
      </c>
      <c r="AR2" s="102" t="s">
        <v>48</v>
      </c>
      <c r="AS2" s="102" t="s">
        <v>16</v>
      </c>
      <c r="AT2" s="102" t="s">
        <v>17</v>
      </c>
      <c r="AU2" s="102" t="s">
        <v>49</v>
      </c>
      <c r="AV2" s="102" t="s">
        <v>50</v>
      </c>
    </row>
    <row r="3" spans="1:48" ht="30" customHeight="1">
      <c r="A3" s="103"/>
      <c r="B3" s="103"/>
      <c r="C3" s="103"/>
      <c r="D3" s="103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103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</row>
    <row r="4" spans="1:48" ht="30" customHeight="1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16" t="s">
        <v>58</v>
      </c>
      <c r="B5" s="16" t="s">
        <v>59</v>
      </c>
      <c r="C5" s="16" t="s">
        <v>60</v>
      </c>
      <c r="D5" s="14">
        <v>2</v>
      </c>
      <c r="E5" s="15" t="e">
        <f>TRUNC(#REF!,0)</f>
        <v>#REF!</v>
      </c>
      <c r="F5" s="15" t="e">
        <f>TRUNC(E5*D5, 0)</f>
        <v>#REF!</v>
      </c>
      <c r="G5" s="15" t="e">
        <f>TRUNC(#REF!,0)</f>
        <v>#REF!</v>
      </c>
      <c r="H5" s="15" t="e">
        <f>TRUNC(G5*D5, 0)</f>
        <v>#REF!</v>
      </c>
      <c r="I5" s="15" t="e">
        <f>TRUNC(#REF!,0)</f>
        <v>#REF!</v>
      </c>
      <c r="J5" s="15" t="e">
        <f>TRUNC(I5*D5, 0)</f>
        <v>#REF!</v>
      </c>
      <c r="K5" s="15" t="e">
        <f>TRUNC(E5+G5+I5, 0)</f>
        <v>#REF!</v>
      </c>
      <c r="L5" s="15" t="e">
        <f>TRUNC(F5+H5+J5, 0)</f>
        <v>#REF!</v>
      </c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6</v>
      </c>
    </row>
    <row r="6" spans="1:48" ht="30" customHeight="1">
      <c r="A6" s="16" t="s">
        <v>66</v>
      </c>
      <c r="B6" s="16" t="s">
        <v>67</v>
      </c>
      <c r="C6" s="16" t="s">
        <v>60</v>
      </c>
      <c r="D6" s="14">
        <v>1</v>
      </c>
      <c r="E6" s="15" t="e">
        <f>TRUNC(#REF!,0)</f>
        <v>#REF!</v>
      </c>
      <c r="F6" s="15" t="e">
        <f>TRUNC(E6*D6, 0)</f>
        <v>#REF!</v>
      </c>
      <c r="G6" s="15" t="e">
        <f>TRUNC(#REF!,0)</f>
        <v>#REF!</v>
      </c>
      <c r="H6" s="15" t="e">
        <f>TRUNC(G6*D6, 0)</f>
        <v>#REF!</v>
      </c>
      <c r="I6" s="15" t="e">
        <f>TRUNC(#REF!,0)</f>
        <v>#REF!</v>
      </c>
      <c r="J6" s="15" t="e">
        <f>TRUNC(I6*D6, 0)</f>
        <v>#REF!</v>
      </c>
      <c r="K6" s="15" t="e">
        <f>TRUNC(E6+G6+I6, 0)</f>
        <v>#REF!</v>
      </c>
      <c r="L6" s="15" t="e">
        <f>TRUNC(F6+H6+J6, 0)</f>
        <v>#REF!</v>
      </c>
      <c r="M6" s="16" t="s">
        <v>52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64</v>
      </c>
      <c r="S6" s="2" t="s">
        <v>64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5</v>
      </c>
    </row>
    <row r="7" spans="1:48" ht="30" customHeight="1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5"/>
      <c r="M7" s="14"/>
      <c r="Q7" s="1" t="s">
        <v>57</v>
      </c>
    </row>
    <row r="8" spans="1:48" ht="30" customHeight="1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57</v>
      </c>
    </row>
    <row r="9" spans="1:48" ht="30" customHeight="1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57</v>
      </c>
    </row>
    <row r="10" spans="1:48" ht="30" customHeight="1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57</v>
      </c>
    </row>
    <row r="11" spans="1:48" ht="30" customHeight="1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>
      <c r="A27" s="16" t="s">
        <v>70</v>
      </c>
      <c r="B27" s="14"/>
      <c r="C27" s="14"/>
      <c r="D27" s="14"/>
      <c r="E27" s="15"/>
      <c r="F27" s="15" t="e">
        <f>SUMIF(Q5:Q26,"010101",F5:F26)</f>
        <v>#REF!</v>
      </c>
      <c r="G27" s="15"/>
      <c r="H27" s="15" t="e">
        <f>SUMIF(Q5:Q26,"010101",H5:H26)</f>
        <v>#REF!</v>
      </c>
      <c r="I27" s="15"/>
      <c r="J27" s="15" t="e">
        <f>SUMIF(Q5:Q26,"010101",J5:J26)</f>
        <v>#REF!</v>
      </c>
      <c r="K27" s="15"/>
      <c r="L27" s="15" t="e">
        <f>SUMIF(Q5:Q26,"010101",L5:L26)</f>
        <v>#REF!</v>
      </c>
      <c r="M27" s="14"/>
      <c r="N27" t="s">
        <v>71</v>
      </c>
    </row>
    <row r="28" spans="1:48" ht="30" customHeight="1">
      <c r="A28" s="16" t="s">
        <v>72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73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16" t="s">
        <v>74</v>
      </c>
      <c r="B29" s="16" t="s">
        <v>75</v>
      </c>
      <c r="C29" s="16" t="s">
        <v>52</v>
      </c>
      <c r="D29" s="14">
        <v>1</v>
      </c>
      <c r="E29" s="15" t="e">
        <f>TRUNC(#REF!,0)</f>
        <v>#REF!</v>
      </c>
      <c r="F29" s="15" t="e">
        <f>TRUNC(E29*D29, 0)</f>
        <v>#REF!</v>
      </c>
      <c r="G29" s="15" t="e">
        <f>TRUNC(#REF!,0)</f>
        <v>#REF!</v>
      </c>
      <c r="H29" s="15" t="e">
        <f>TRUNC(G29*D29, 0)</f>
        <v>#REF!</v>
      </c>
      <c r="I29" s="15" t="e">
        <f>TRUNC(#REF!,0)</f>
        <v>#REF!</v>
      </c>
      <c r="J29" s="15" t="e">
        <f>TRUNC(I29*D29, 0)</f>
        <v>#REF!</v>
      </c>
      <c r="K29" s="15" t="e">
        <f t="shared" ref="K29:L33" si="0">TRUNC(E29+G29+I29, 0)</f>
        <v>#REF!</v>
      </c>
      <c r="L29" s="15" t="e">
        <f t="shared" si="0"/>
        <v>#REF!</v>
      </c>
      <c r="M29" s="16" t="s">
        <v>76</v>
      </c>
      <c r="N29" s="2" t="s">
        <v>77</v>
      </c>
      <c r="O29" s="2" t="s">
        <v>52</v>
      </c>
      <c r="P29" s="2" t="s">
        <v>52</v>
      </c>
      <c r="Q29" s="2" t="s">
        <v>73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78</v>
      </c>
      <c r="AV29" s="3">
        <v>13</v>
      </c>
    </row>
    <row r="30" spans="1:48" ht="30" customHeight="1">
      <c r="A30" s="16" t="s">
        <v>79</v>
      </c>
      <c r="B30" s="16" t="s">
        <v>80</v>
      </c>
      <c r="C30" s="16" t="s">
        <v>81</v>
      </c>
      <c r="D30" s="14">
        <v>1</v>
      </c>
      <c r="E30" s="15" t="e">
        <f>TRUNC(#REF!,0)</f>
        <v>#REF!</v>
      </c>
      <c r="F30" s="15" t="e">
        <f>TRUNC(E30*D30, 0)</f>
        <v>#REF!</v>
      </c>
      <c r="G30" s="15" t="e">
        <f>TRUNC(#REF!,0)</f>
        <v>#REF!</v>
      </c>
      <c r="H30" s="15" t="e">
        <f>TRUNC(G30*D30, 0)</f>
        <v>#REF!</v>
      </c>
      <c r="I30" s="15" t="e">
        <f>TRUNC(#REF!,0)</f>
        <v>#REF!</v>
      </c>
      <c r="J30" s="15" t="e">
        <f>TRUNC(I30*D30, 0)</f>
        <v>#REF!</v>
      </c>
      <c r="K30" s="15" t="e">
        <f t="shared" si="0"/>
        <v>#REF!</v>
      </c>
      <c r="L30" s="15" t="e">
        <f t="shared" si="0"/>
        <v>#REF!</v>
      </c>
      <c r="M30" s="16" t="s">
        <v>82</v>
      </c>
      <c r="N30" s="2" t="s">
        <v>83</v>
      </c>
      <c r="O30" s="2" t="s">
        <v>52</v>
      </c>
      <c r="P30" s="2" t="s">
        <v>52</v>
      </c>
      <c r="Q30" s="2" t="s">
        <v>73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84</v>
      </c>
      <c r="AV30" s="3">
        <v>10</v>
      </c>
    </row>
    <row r="31" spans="1:48" ht="30" customHeight="1">
      <c r="A31" s="16" t="s">
        <v>85</v>
      </c>
      <c r="B31" s="16" t="s">
        <v>86</v>
      </c>
      <c r="C31" s="16" t="s">
        <v>81</v>
      </c>
      <c r="D31" s="14">
        <v>1</v>
      </c>
      <c r="E31" s="15" t="e">
        <f>TRUNC(#REF!,0)</f>
        <v>#REF!</v>
      </c>
      <c r="F31" s="15" t="e">
        <f>TRUNC(E31*D31, 0)</f>
        <v>#REF!</v>
      </c>
      <c r="G31" s="15" t="e">
        <f>TRUNC(#REF!,0)</f>
        <v>#REF!</v>
      </c>
      <c r="H31" s="15" t="e">
        <f>TRUNC(G31*D31, 0)</f>
        <v>#REF!</v>
      </c>
      <c r="I31" s="15" t="e">
        <f>TRUNC(#REF!,0)</f>
        <v>#REF!</v>
      </c>
      <c r="J31" s="15" t="e">
        <f>TRUNC(I31*D31, 0)</f>
        <v>#REF!</v>
      </c>
      <c r="K31" s="15" t="e">
        <f t="shared" si="0"/>
        <v>#REF!</v>
      </c>
      <c r="L31" s="15" t="e">
        <f t="shared" si="0"/>
        <v>#REF!</v>
      </c>
      <c r="M31" s="16" t="s">
        <v>87</v>
      </c>
      <c r="N31" s="2" t="s">
        <v>88</v>
      </c>
      <c r="O31" s="2" t="s">
        <v>52</v>
      </c>
      <c r="P31" s="2" t="s">
        <v>52</v>
      </c>
      <c r="Q31" s="2" t="s">
        <v>73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89</v>
      </c>
      <c r="AV31" s="3">
        <v>12</v>
      </c>
    </row>
    <row r="32" spans="1:48" ht="30" customHeight="1">
      <c r="A32" s="16" t="s">
        <v>90</v>
      </c>
      <c r="B32" s="16" t="s">
        <v>91</v>
      </c>
      <c r="C32" s="16" t="s">
        <v>81</v>
      </c>
      <c r="D32" s="14">
        <v>1</v>
      </c>
      <c r="E32" s="15" t="e">
        <f>TRUNC(#REF!,0)</f>
        <v>#REF!</v>
      </c>
      <c r="F32" s="15" t="e">
        <f>TRUNC(E32*D32, 0)</f>
        <v>#REF!</v>
      </c>
      <c r="G32" s="15" t="e">
        <f>TRUNC(#REF!,0)</f>
        <v>#REF!</v>
      </c>
      <c r="H32" s="15" t="e">
        <f>TRUNC(G32*D32, 0)</f>
        <v>#REF!</v>
      </c>
      <c r="I32" s="15" t="e">
        <f>TRUNC(#REF!,0)</f>
        <v>#REF!</v>
      </c>
      <c r="J32" s="15" t="e">
        <f>TRUNC(I32*D32, 0)</f>
        <v>#REF!</v>
      </c>
      <c r="K32" s="15" t="e">
        <f t="shared" si="0"/>
        <v>#REF!</v>
      </c>
      <c r="L32" s="15" t="e">
        <f t="shared" si="0"/>
        <v>#REF!</v>
      </c>
      <c r="M32" s="16" t="s">
        <v>92</v>
      </c>
      <c r="N32" s="2" t="s">
        <v>93</v>
      </c>
      <c r="O32" s="2" t="s">
        <v>52</v>
      </c>
      <c r="P32" s="2" t="s">
        <v>52</v>
      </c>
      <c r="Q32" s="2" t="s">
        <v>73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94</v>
      </c>
      <c r="AV32" s="3">
        <v>11</v>
      </c>
    </row>
    <row r="33" spans="1:48" ht="30" customHeight="1">
      <c r="A33" s="16" t="s">
        <v>95</v>
      </c>
      <c r="B33" s="16" t="s">
        <v>96</v>
      </c>
      <c r="C33" s="16" t="s">
        <v>81</v>
      </c>
      <c r="D33" s="14">
        <v>1</v>
      </c>
      <c r="E33" s="15" t="e">
        <f>TRUNC(#REF!,0)</f>
        <v>#REF!</v>
      </c>
      <c r="F33" s="15" t="e">
        <f>TRUNC(E33*D33, 0)</f>
        <v>#REF!</v>
      </c>
      <c r="G33" s="15" t="e">
        <f>TRUNC(#REF!,0)</f>
        <v>#REF!</v>
      </c>
      <c r="H33" s="15" t="e">
        <f>TRUNC(G33*D33, 0)</f>
        <v>#REF!</v>
      </c>
      <c r="I33" s="15" t="e">
        <f>TRUNC(#REF!,0)</f>
        <v>#REF!</v>
      </c>
      <c r="J33" s="15" t="e">
        <f>TRUNC(I33*D33, 0)</f>
        <v>#REF!</v>
      </c>
      <c r="K33" s="15" t="e">
        <f t="shared" si="0"/>
        <v>#REF!</v>
      </c>
      <c r="L33" s="15" t="e">
        <f t="shared" si="0"/>
        <v>#REF!</v>
      </c>
      <c r="M33" s="16" t="s">
        <v>52</v>
      </c>
      <c r="N33" s="2" t="s">
        <v>97</v>
      </c>
      <c r="O33" s="2" t="s">
        <v>52</v>
      </c>
      <c r="P33" s="2" t="s">
        <v>52</v>
      </c>
      <c r="Q33" s="2" t="s">
        <v>73</v>
      </c>
      <c r="R33" s="2" t="s">
        <v>64</v>
      </c>
      <c r="S33" s="2" t="s">
        <v>64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98</v>
      </c>
      <c r="AV33" s="3">
        <v>14</v>
      </c>
    </row>
    <row r="34" spans="1:48" ht="30" customHeight="1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73</v>
      </c>
    </row>
    <row r="35" spans="1:48" ht="30" customHeight="1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73</v>
      </c>
    </row>
    <row r="36" spans="1:48" ht="30" customHeight="1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73</v>
      </c>
    </row>
    <row r="37" spans="1:48" ht="30" customHeight="1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73</v>
      </c>
    </row>
    <row r="38" spans="1:48" ht="30" customHeight="1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73</v>
      </c>
    </row>
    <row r="39" spans="1:48" ht="30" customHeight="1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73</v>
      </c>
    </row>
    <row r="40" spans="1:48" ht="30" customHeight="1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73</v>
      </c>
    </row>
    <row r="41" spans="1:48" ht="30" customHeight="1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73</v>
      </c>
    </row>
    <row r="42" spans="1:48" ht="30" customHeight="1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73</v>
      </c>
    </row>
    <row r="43" spans="1:48" ht="30" customHeight="1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73</v>
      </c>
    </row>
    <row r="44" spans="1:48" ht="30" customHeight="1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73</v>
      </c>
    </row>
    <row r="45" spans="1:48" ht="30" customHeight="1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73</v>
      </c>
    </row>
    <row r="46" spans="1:48" ht="30" customHeight="1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73</v>
      </c>
    </row>
    <row r="47" spans="1:48" ht="30" customHeight="1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73</v>
      </c>
    </row>
    <row r="48" spans="1:48" ht="30" customHeight="1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73</v>
      </c>
    </row>
    <row r="49" spans="1:48" ht="30" customHeight="1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73</v>
      </c>
    </row>
    <row r="50" spans="1:48" ht="30" customHeight="1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73</v>
      </c>
    </row>
    <row r="51" spans="1:48" ht="30" customHeight="1">
      <c r="A51" s="16" t="s">
        <v>70</v>
      </c>
      <c r="B51" s="14"/>
      <c r="C51" s="14"/>
      <c r="D51" s="14"/>
      <c r="E51" s="15"/>
      <c r="F51" s="15" t="e">
        <f>SUMIF(Q29:Q50,"010102",F29:F50)</f>
        <v>#REF!</v>
      </c>
      <c r="G51" s="15"/>
      <c r="H51" s="15" t="e">
        <f>SUMIF(Q29:Q50,"010102",H29:H50)</f>
        <v>#REF!</v>
      </c>
      <c r="I51" s="15"/>
      <c r="J51" s="15" t="e">
        <f>SUMIF(Q29:Q50,"010102",J29:J50)</f>
        <v>#REF!</v>
      </c>
      <c r="K51" s="15"/>
      <c r="L51" s="15" t="e">
        <f>SUMIF(Q29:Q50,"010102",L29:L50)</f>
        <v>#REF!</v>
      </c>
      <c r="M51" s="14"/>
      <c r="N51" t="s">
        <v>71</v>
      </c>
    </row>
    <row r="52" spans="1:48" ht="30" customHeight="1">
      <c r="A52" s="16" t="s">
        <v>99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100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6" t="s">
        <v>101</v>
      </c>
      <c r="B53" s="16" t="s">
        <v>102</v>
      </c>
      <c r="C53" s="16" t="s">
        <v>103</v>
      </c>
      <c r="D53" s="14">
        <v>26</v>
      </c>
      <c r="E53" s="15" t="e">
        <f>TRUNC(#REF!,0)</f>
        <v>#REF!</v>
      </c>
      <c r="F53" s="15" t="e">
        <f t="shared" ref="F53:F73" si="1">TRUNC(E53*D53, 0)</f>
        <v>#REF!</v>
      </c>
      <c r="G53" s="15" t="e">
        <f>TRUNC(#REF!,0)</f>
        <v>#REF!</v>
      </c>
      <c r="H53" s="15" t="e">
        <f t="shared" ref="H53:H73" si="2">TRUNC(G53*D53, 0)</f>
        <v>#REF!</v>
      </c>
      <c r="I53" s="15" t="e">
        <f>TRUNC(#REF!,0)</f>
        <v>#REF!</v>
      </c>
      <c r="J53" s="15" t="e">
        <f t="shared" ref="J53:J73" si="3">TRUNC(I53*D53, 0)</f>
        <v>#REF!</v>
      </c>
      <c r="K53" s="15" t="e">
        <f t="shared" ref="K53:K73" si="4">TRUNC(E53+G53+I53, 0)</f>
        <v>#REF!</v>
      </c>
      <c r="L53" s="15" t="e">
        <f t="shared" ref="L53:L73" si="5">TRUNC(F53+H53+J53, 0)</f>
        <v>#REF!</v>
      </c>
      <c r="M53" s="16" t="s">
        <v>104</v>
      </c>
      <c r="N53" s="2" t="s">
        <v>105</v>
      </c>
      <c r="O53" s="2" t="s">
        <v>52</v>
      </c>
      <c r="P53" s="2" t="s">
        <v>52</v>
      </c>
      <c r="Q53" s="2" t="s">
        <v>100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106</v>
      </c>
      <c r="AV53" s="3">
        <v>18</v>
      </c>
    </row>
    <row r="54" spans="1:48" ht="30" customHeight="1">
      <c r="A54" s="16" t="s">
        <v>107</v>
      </c>
      <c r="B54" s="16" t="s">
        <v>108</v>
      </c>
      <c r="C54" s="16" t="s">
        <v>103</v>
      </c>
      <c r="D54" s="14">
        <v>3</v>
      </c>
      <c r="E54" s="15" t="e">
        <f>TRUNC(#REF!,0)</f>
        <v>#REF!</v>
      </c>
      <c r="F54" s="15" t="e">
        <f t="shared" si="1"/>
        <v>#REF!</v>
      </c>
      <c r="G54" s="15" t="e">
        <f>TRUNC(#REF!,0)</f>
        <v>#REF!</v>
      </c>
      <c r="H54" s="15" t="e">
        <f t="shared" si="2"/>
        <v>#REF!</v>
      </c>
      <c r="I54" s="15" t="e">
        <f>TRUNC(#REF!,0)</f>
        <v>#REF!</v>
      </c>
      <c r="J54" s="15" t="e">
        <f t="shared" si="3"/>
        <v>#REF!</v>
      </c>
      <c r="K54" s="15" t="e">
        <f t="shared" si="4"/>
        <v>#REF!</v>
      </c>
      <c r="L54" s="15" t="e">
        <f t="shared" si="5"/>
        <v>#REF!</v>
      </c>
      <c r="M54" s="16" t="s">
        <v>109</v>
      </c>
      <c r="N54" s="2" t="s">
        <v>110</v>
      </c>
      <c r="O54" s="2" t="s">
        <v>52</v>
      </c>
      <c r="P54" s="2" t="s">
        <v>52</v>
      </c>
      <c r="Q54" s="2" t="s">
        <v>100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111</v>
      </c>
      <c r="AV54" s="3">
        <v>19</v>
      </c>
    </row>
    <row r="55" spans="1:48" ht="30" customHeight="1">
      <c r="A55" s="16" t="s">
        <v>112</v>
      </c>
      <c r="B55" s="16" t="s">
        <v>113</v>
      </c>
      <c r="C55" s="16" t="s">
        <v>81</v>
      </c>
      <c r="D55" s="14">
        <v>23</v>
      </c>
      <c r="E55" s="15" t="e">
        <f>TRUNC(#REF!,0)</f>
        <v>#REF!</v>
      </c>
      <c r="F55" s="15" t="e">
        <f t="shared" si="1"/>
        <v>#REF!</v>
      </c>
      <c r="G55" s="15" t="e">
        <f>TRUNC(#REF!,0)</f>
        <v>#REF!</v>
      </c>
      <c r="H55" s="15" t="e">
        <f t="shared" si="2"/>
        <v>#REF!</v>
      </c>
      <c r="I55" s="15" t="e">
        <f>TRUNC(#REF!,0)</f>
        <v>#REF!</v>
      </c>
      <c r="J55" s="15" t="e">
        <f t="shared" si="3"/>
        <v>#REF!</v>
      </c>
      <c r="K55" s="15" t="e">
        <f t="shared" si="4"/>
        <v>#REF!</v>
      </c>
      <c r="L55" s="15" t="e">
        <f t="shared" si="5"/>
        <v>#REF!</v>
      </c>
      <c r="M55" s="16" t="s">
        <v>52</v>
      </c>
      <c r="N55" s="2" t="s">
        <v>114</v>
      </c>
      <c r="O55" s="2" t="s">
        <v>52</v>
      </c>
      <c r="P55" s="2" t="s">
        <v>52</v>
      </c>
      <c r="Q55" s="2" t="s">
        <v>100</v>
      </c>
      <c r="R55" s="2" t="s">
        <v>64</v>
      </c>
      <c r="S55" s="2" t="s">
        <v>64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115</v>
      </c>
      <c r="AV55" s="3">
        <v>20</v>
      </c>
    </row>
    <row r="56" spans="1:48" ht="30" customHeight="1">
      <c r="A56" s="16" t="s">
        <v>112</v>
      </c>
      <c r="B56" s="16" t="s">
        <v>116</v>
      </c>
      <c r="C56" s="16" t="s">
        <v>81</v>
      </c>
      <c r="D56" s="14">
        <v>6</v>
      </c>
      <c r="E56" s="15" t="e">
        <f>TRUNC(#REF!,0)</f>
        <v>#REF!</v>
      </c>
      <c r="F56" s="15" t="e">
        <f t="shared" si="1"/>
        <v>#REF!</v>
      </c>
      <c r="G56" s="15" t="e">
        <f>TRUNC(#REF!,0)</f>
        <v>#REF!</v>
      </c>
      <c r="H56" s="15" t="e">
        <f t="shared" si="2"/>
        <v>#REF!</v>
      </c>
      <c r="I56" s="15" t="e">
        <f>TRUNC(#REF!,0)</f>
        <v>#REF!</v>
      </c>
      <c r="J56" s="15" t="e">
        <f t="shared" si="3"/>
        <v>#REF!</v>
      </c>
      <c r="K56" s="15" t="e">
        <f t="shared" si="4"/>
        <v>#REF!</v>
      </c>
      <c r="L56" s="15" t="e">
        <f t="shared" si="5"/>
        <v>#REF!</v>
      </c>
      <c r="M56" s="16" t="s">
        <v>52</v>
      </c>
      <c r="N56" s="2" t="s">
        <v>117</v>
      </c>
      <c r="O56" s="2" t="s">
        <v>52</v>
      </c>
      <c r="P56" s="2" t="s">
        <v>52</v>
      </c>
      <c r="Q56" s="2" t="s">
        <v>100</v>
      </c>
      <c r="R56" s="2" t="s">
        <v>64</v>
      </c>
      <c r="S56" s="2" t="s">
        <v>64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118</v>
      </c>
      <c r="AV56" s="3">
        <v>21</v>
      </c>
    </row>
    <row r="57" spans="1:48" ht="30" customHeight="1">
      <c r="A57" s="16" t="s">
        <v>112</v>
      </c>
      <c r="B57" s="16" t="s">
        <v>119</v>
      </c>
      <c r="C57" s="16" t="s">
        <v>81</v>
      </c>
      <c r="D57" s="14">
        <v>7</v>
      </c>
      <c r="E57" s="15" t="e">
        <f>TRUNC(#REF!,0)</f>
        <v>#REF!</v>
      </c>
      <c r="F57" s="15" t="e">
        <f t="shared" si="1"/>
        <v>#REF!</v>
      </c>
      <c r="G57" s="15" t="e">
        <f>TRUNC(#REF!,0)</f>
        <v>#REF!</v>
      </c>
      <c r="H57" s="15" t="e">
        <f t="shared" si="2"/>
        <v>#REF!</v>
      </c>
      <c r="I57" s="15" t="e">
        <f>TRUNC(#REF!,0)</f>
        <v>#REF!</v>
      </c>
      <c r="J57" s="15" t="e">
        <f t="shared" si="3"/>
        <v>#REF!</v>
      </c>
      <c r="K57" s="15" t="e">
        <f t="shared" si="4"/>
        <v>#REF!</v>
      </c>
      <c r="L57" s="15" t="e">
        <f t="shared" si="5"/>
        <v>#REF!</v>
      </c>
      <c r="M57" s="16" t="s">
        <v>52</v>
      </c>
      <c r="N57" s="2" t="s">
        <v>120</v>
      </c>
      <c r="O57" s="2" t="s">
        <v>52</v>
      </c>
      <c r="P57" s="2" t="s">
        <v>52</v>
      </c>
      <c r="Q57" s="2" t="s">
        <v>100</v>
      </c>
      <c r="R57" s="2" t="s">
        <v>64</v>
      </c>
      <c r="S57" s="2" t="s">
        <v>64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121</v>
      </c>
      <c r="AV57" s="3">
        <v>22</v>
      </c>
    </row>
    <row r="58" spans="1:48" ht="30" customHeight="1">
      <c r="A58" s="16" t="s">
        <v>112</v>
      </c>
      <c r="B58" s="16" t="s">
        <v>122</v>
      </c>
      <c r="C58" s="16" t="s">
        <v>81</v>
      </c>
      <c r="D58" s="14">
        <v>3</v>
      </c>
      <c r="E58" s="15" t="e">
        <f>TRUNC(#REF!,0)</f>
        <v>#REF!</v>
      </c>
      <c r="F58" s="15" t="e">
        <f t="shared" si="1"/>
        <v>#REF!</v>
      </c>
      <c r="G58" s="15" t="e">
        <f>TRUNC(#REF!,0)</f>
        <v>#REF!</v>
      </c>
      <c r="H58" s="15" t="e">
        <f t="shared" si="2"/>
        <v>#REF!</v>
      </c>
      <c r="I58" s="15" t="e">
        <f>TRUNC(#REF!,0)</f>
        <v>#REF!</v>
      </c>
      <c r="J58" s="15" t="e">
        <f t="shared" si="3"/>
        <v>#REF!</v>
      </c>
      <c r="K58" s="15" t="e">
        <f t="shared" si="4"/>
        <v>#REF!</v>
      </c>
      <c r="L58" s="15" t="e">
        <f t="shared" si="5"/>
        <v>#REF!</v>
      </c>
      <c r="M58" s="16" t="s">
        <v>52</v>
      </c>
      <c r="N58" s="2" t="s">
        <v>123</v>
      </c>
      <c r="O58" s="2" t="s">
        <v>52</v>
      </c>
      <c r="P58" s="2" t="s">
        <v>52</v>
      </c>
      <c r="Q58" s="2" t="s">
        <v>100</v>
      </c>
      <c r="R58" s="2" t="s">
        <v>64</v>
      </c>
      <c r="S58" s="2" t="s">
        <v>64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124</v>
      </c>
      <c r="AV58" s="3">
        <v>23</v>
      </c>
    </row>
    <row r="59" spans="1:48" ht="30" customHeight="1">
      <c r="A59" s="16" t="s">
        <v>112</v>
      </c>
      <c r="B59" s="16" t="s">
        <v>125</v>
      </c>
      <c r="C59" s="16" t="s">
        <v>81</v>
      </c>
      <c r="D59" s="14">
        <v>7</v>
      </c>
      <c r="E59" s="15" t="e">
        <f>TRUNC(#REF!,0)</f>
        <v>#REF!</v>
      </c>
      <c r="F59" s="15" t="e">
        <f t="shared" si="1"/>
        <v>#REF!</v>
      </c>
      <c r="G59" s="15" t="e">
        <f>TRUNC(#REF!,0)</f>
        <v>#REF!</v>
      </c>
      <c r="H59" s="15" t="e">
        <f t="shared" si="2"/>
        <v>#REF!</v>
      </c>
      <c r="I59" s="15" t="e">
        <f>TRUNC(#REF!,0)</f>
        <v>#REF!</v>
      </c>
      <c r="J59" s="15" t="e">
        <f t="shared" si="3"/>
        <v>#REF!</v>
      </c>
      <c r="K59" s="15" t="e">
        <f t="shared" si="4"/>
        <v>#REF!</v>
      </c>
      <c r="L59" s="15" t="e">
        <f t="shared" si="5"/>
        <v>#REF!</v>
      </c>
      <c r="M59" s="16" t="s">
        <v>52</v>
      </c>
      <c r="N59" s="2" t="s">
        <v>126</v>
      </c>
      <c r="O59" s="2" t="s">
        <v>52</v>
      </c>
      <c r="P59" s="2" t="s">
        <v>52</v>
      </c>
      <c r="Q59" s="2" t="s">
        <v>100</v>
      </c>
      <c r="R59" s="2" t="s">
        <v>64</v>
      </c>
      <c r="S59" s="2" t="s">
        <v>64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127</v>
      </c>
      <c r="AV59" s="3">
        <v>24</v>
      </c>
    </row>
    <row r="60" spans="1:48" ht="30" customHeight="1">
      <c r="A60" s="16" t="s">
        <v>112</v>
      </c>
      <c r="B60" s="16" t="s">
        <v>128</v>
      </c>
      <c r="C60" s="16" t="s">
        <v>81</v>
      </c>
      <c r="D60" s="14">
        <v>5</v>
      </c>
      <c r="E60" s="15" t="e">
        <f>TRUNC(#REF!,0)</f>
        <v>#REF!</v>
      </c>
      <c r="F60" s="15" t="e">
        <f t="shared" si="1"/>
        <v>#REF!</v>
      </c>
      <c r="G60" s="15" t="e">
        <f>TRUNC(#REF!,0)</f>
        <v>#REF!</v>
      </c>
      <c r="H60" s="15" t="e">
        <f t="shared" si="2"/>
        <v>#REF!</v>
      </c>
      <c r="I60" s="15" t="e">
        <f>TRUNC(#REF!,0)</f>
        <v>#REF!</v>
      </c>
      <c r="J60" s="15" t="e">
        <f t="shared" si="3"/>
        <v>#REF!</v>
      </c>
      <c r="K60" s="15" t="e">
        <f t="shared" si="4"/>
        <v>#REF!</v>
      </c>
      <c r="L60" s="15" t="e">
        <f t="shared" si="5"/>
        <v>#REF!</v>
      </c>
      <c r="M60" s="16" t="s">
        <v>52</v>
      </c>
      <c r="N60" s="2" t="s">
        <v>129</v>
      </c>
      <c r="O60" s="2" t="s">
        <v>52</v>
      </c>
      <c r="P60" s="2" t="s">
        <v>52</v>
      </c>
      <c r="Q60" s="2" t="s">
        <v>100</v>
      </c>
      <c r="R60" s="2" t="s">
        <v>64</v>
      </c>
      <c r="S60" s="2" t="s">
        <v>64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130</v>
      </c>
      <c r="AV60" s="3">
        <v>25</v>
      </c>
    </row>
    <row r="61" spans="1:48" ht="30" customHeight="1">
      <c r="A61" s="16" t="s">
        <v>131</v>
      </c>
      <c r="B61" s="16" t="s">
        <v>132</v>
      </c>
      <c r="C61" s="16" t="s">
        <v>81</v>
      </c>
      <c r="D61" s="14">
        <v>2</v>
      </c>
      <c r="E61" s="15" t="e">
        <f>TRUNC(#REF!,0)</f>
        <v>#REF!</v>
      </c>
      <c r="F61" s="15" t="e">
        <f t="shared" si="1"/>
        <v>#REF!</v>
      </c>
      <c r="G61" s="15" t="e">
        <f>TRUNC(#REF!,0)</f>
        <v>#REF!</v>
      </c>
      <c r="H61" s="15" t="e">
        <f t="shared" si="2"/>
        <v>#REF!</v>
      </c>
      <c r="I61" s="15" t="e">
        <f>TRUNC(#REF!,0)</f>
        <v>#REF!</v>
      </c>
      <c r="J61" s="15" t="e">
        <f t="shared" si="3"/>
        <v>#REF!</v>
      </c>
      <c r="K61" s="15" t="e">
        <f t="shared" si="4"/>
        <v>#REF!</v>
      </c>
      <c r="L61" s="15" t="e">
        <f t="shared" si="5"/>
        <v>#REF!</v>
      </c>
      <c r="M61" s="16" t="s">
        <v>52</v>
      </c>
      <c r="N61" s="2" t="s">
        <v>133</v>
      </c>
      <c r="O61" s="2" t="s">
        <v>52</v>
      </c>
      <c r="P61" s="2" t="s">
        <v>52</v>
      </c>
      <c r="Q61" s="2" t="s">
        <v>100</v>
      </c>
      <c r="R61" s="2" t="s">
        <v>64</v>
      </c>
      <c r="S61" s="2" t="s">
        <v>64</v>
      </c>
      <c r="T61" s="2" t="s">
        <v>63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134</v>
      </c>
      <c r="AV61" s="3">
        <v>26</v>
      </c>
    </row>
    <row r="62" spans="1:48" ht="30" customHeight="1">
      <c r="A62" s="16" t="s">
        <v>131</v>
      </c>
      <c r="B62" s="16" t="s">
        <v>135</v>
      </c>
      <c r="C62" s="16" t="s">
        <v>81</v>
      </c>
      <c r="D62" s="14">
        <v>1</v>
      </c>
      <c r="E62" s="15" t="e">
        <f>TRUNC(#REF!,0)</f>
        <v>#REF!</v>
      </c>
      <c r="F62" s="15" t="e">
        <f t="shared" si="1"/>
        <v>#REF!</v>
      </c>
      <c r="G62" s="15" t="e">
        <f>TRUNC(#REF!,0)</f>
        <v>#REF!</v>
      </c>
      <c r="H62" s="15" t="e">
        <f t="shared" si="2"/>
        <v>#REF!</v>
      </c>
      <c r="I62" s="15" t="e">
        <f>TRUNC(#REF!,0)</f>
        <v>#REF!</v>
      </c>
      <c r="J62" s="15" t="e">
        <f t="shared" si="3"/>
        <v>#REF!</v>
      </c>
      <c r="K62" s="15" t="e">
        <f t="shared" si="4"/>
        <v>#REF!</v>
      </c>
      <c r="L62" s="15" t="e">
        <f t="shared" si="5"/>
        <v>#REF!</v>
      </c>
      <c r="M62" s="16" t="s">
        <v>52</v>
      </c>
      <c r="N62" s="2" t="s">
        <v>136</v>
      </c>
      <c r="O62" s="2" t="s">
        <v>52</v>
      </c>
      <c r="P62" s="2" t="s">
        <v>52</v>
      </c>
      <c r="Q62" s="2" t="s">
        <v>100</v>
      </c>
      <c r="R62" s="2" t="s">
        <v>64</v>
      </c>
      <c r="S62" s="2" t="s">
        <v>64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137</v>
      </c>
      <c r="AV62" s="3">
        <v>27</v>
      </c>
    </row>
    <row r="63" spans="1:48" ht="30" customHeight="1">
      <c r="A63" s="16" t="s">
        <v>131</v>
      </c>
      <c r="B63" s="16" t="s">
        <v>138</v>
      </c>
      <c r="C63" s="16" t="s">
        <v>81</v>
      </c>
      <c r="D63" s="14">
        <v>1</v>
      </c>
      <c r="E63" s="15" t="e">
        <f>TRUNC(#REF!,0)</f>
        <v>#REF!</v>
      </c>
      <c r="F63" s="15" t="e">
        <f t="shared" si="1"/>
        <v>#REF!</v>
      </c>
      <c r="G63" s="15" t="e">
        <f>TRUNC(#REF!,0)</f>
        <v>#REF!</v>
      </c>
      <c r="H63" s="15" t="e">
        <f t="shared" si="2"/>
        <v>#REF!</v>
      </c>
      <c r="I63" s="15" t="e">
        <f>TRUNC(#REF!,0)</f>
        <v>#REF!</v>
      </c>
      <c r="J63" s="15" t="e">
        <f t="shared" si="3"/>
        <v>#REF!</v>
      </c>
      <c r="K63" s="15" t="e">
        <f t="shared" si="4"/>
        <v>#REF!</v>
      </c>
      <c r="L63" s="15" t="e">
        <f t="shared" si="5"/>
        <v>#REF!</v>
      </c>
      <c r="M63" s="16" t="s">
        <v>52</v>
      </c>
      <c r="N63" s="2" t="s">
        <v>139</v>
      </c>
      <c r="O63" s="2" t="s">
        <v>52</v>
      </c>
      <c r="P63" s="2" t="s">
        <v>52</v>
      </c>
      <c r="Q63" s="2" t="s">
        <v>100</v>
      </c>
      <c r="R63" s="2" t="s">
        <v>64</v>
      </c>
      <c r="S63" s="2" t="s">
        <v>64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140</v>
      </c>
      <c r="AV63" s="3">
        <v>28</v>
      </c>
    </row>
    <row r="64" spans="1:48" ht="30" customHeight="1">
      <c r="A64" s="16" t="s">
        <v>131</v>
      </c>
      <c r="B64" s="16" t="s">
        <v>141</v>
      </c>
      <c r="C64" s="16" t="s">
        <v>81</v>
      </c>
      <c r="D64" s="14">
        <v>1</v>
      </c>
      <c r="E64" s="15" t="e">
        <f>TRUNC(#REF!,0)</f>
        <v>#REF!</v>
      </c>
      <c r="F64" s="15" t="e">
        <f t="shared" si="1"/>
        <v>#REF!</v>
      </c>
      <c r="G64" s="15" t="e">
        <f>TRUNC(#REF!,0)</f>
        <v>#REF!</v>
      </c>
      <c r="H64" s="15" t="e">
        <f t="shared" si="2"/>
        <v>#REF!</v>
      </c>
      <c r="I64" s="15" t="e">
        <f>TRUNC(#REF!,0)</f>
        <v>#REF!</v>
      </c>
      <c r="J64" s="15" t="e">
        <f t="shared" si="3"/>
        <v>#REF!</v>
      </c>
      <c r="K64" s="15" t="e">
        <f t="shared" si="4"/>
        <v>#REF!</v>
      </c>
      <c r="L64" s="15" t="e">
        <f t="shared" si="5"/>
        <v>#REF!</v>
      </c>
      <c r="M64" s="16" t="s">
        <v>52</v>
      </c>
      <c r="N64" s="2" t="s">
        <v>142</v>
      </c>
      <c r="O64" s="2" t="s">
        <v>52</v>
      </c>
      <c r="P64" s="2" t="s">
        <v>52</v>
      </c>
      <c r="Q64" s="2" t="s">
        <v>100</v>
      </c>
      <c r="R64" s="2" t="s">
        <v>64</v>
      </c>
      <c r="S64" s="2" t="s">
        <v>64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143</v>
      </c>
      <c r="AV64" s="3">
        <v>29</v>
      </c>
    </row>
    <row r="65" spans="1:48" ht="30" customHeight="1">
      <c r="A65" s="16" t="s">
        <v>131</v>
      </c>
      <c r="B65" s="16" t="s">
        <v>144</v>
      </c>
      <c r="C65" s="16" t="s">
        <v>81</v>
      </c>
      <c r="D65" s="14">
        <v>1</v>
      </c>
      <c r="E65" s="15" t="e">
        <f>TRUNC(#REF!,0)</f>
        <v>#REF!</v>
      </c>
      <c r="F65" s="15" t="e">
        <f t="shared" si="1"/>
        <v>#REF!</v>
      </c>
      <c r="G65" s="15" t="e">
        <f>TRUNC(#REF!,0)</f>
        <v>#REF!</v>
      </c>
      <c r="H65" s="15" t="e">
        <f t="shared" si="2"/>
        <v>#REF!</v>
      </c>
      <c r="I65" s="15" t="e">
        <f>TRUNC(#REF!,0)</f>
        <v>#REF!</v>
      </c>
      <c r="J65" s="15" t="e">
        <f t="shared" si="3"/>
        <v>#REF!</v>
      </c>
      <c r="K65" s="15" t="e">
        <f t="shared" si="4"/>
        <v>#REF!</v>
      </c>
      <c r="L65" s="15" t="e">
        <f t="shared" si="5"/>
        <v>#REF!</v>
      </c>
      <c r="M65" s="16" t="s">
        <v>52</v>
      </c>
      <c r="N65" s="2" t="s">
        <v>145</v>
      </c>
      <c r="O65" s="2" t="s">
        <v>52</v>
      </c>
      <c r="P65" s="2" t="s">
        <v>52</v>
      </c>
      <c r="Q65" s="2" t="s">
        <v>100</v>
      </c>
      <c r="R65" s="2" t="s">
        <v>64</v>
      </c>
      <c r="S65" s="2" t="s">
        <v>64</v>
      </c>
      <c r="T65" s="2" t="s">
        <v>63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146</v>
      </c>
      <c r="AV65" s="3">
        <v>30</v>
      </c>
    </row>
    <row r="66" spans="1:48" ht="30" customHeight="1">
      <c r="A66" s="16" t="s">
        <v>131</v>
      </c>
      <c r="B66" s="16" t="s">
        <v>147</v>
      </c>
      <c r="C66" s="16" t="s">
        <v>81</v>
      </c>
      <c r="D66" s="14">
        <v>1</v>
      </c>
      <c r="E66" s="15" t="e">
        <f>TRUNC(#REF!,0)</f>
        <v>#REF!</v>
      </c>
      <c r="F66" s="15" t="e">
        <f t="shared" si="1"/>
        <v>#REF!</v>
      </c>
      <c r="G66" s="15" t="e">
        <f>TRUNC(#REF!,0)</f>
        <v>#REF!</v>
      </c>
      <c r="H66" s="15" t="e">
        <f t="shared" si="2"/>
        <v>#REF!</v>
      </c>
      <c r="I66" s="15" t="e">
        <f>TRUNC(#REF!,0)</f>
        <v>#REF!</v>
      </c>
      <c r="J66" s="15" t="e">
        <f t="shared" si="3"/>
        <v>#REF!</v>
      </c>
      <c r="K66" s="15" t="e">
        <f t="shared" si="4"/>
        <v>#REF!</v>
      </c>
      <c r="L66" s="15" t="e">
        <f t="shared" si="5"/>
        <v>#REF!</v>
      </c>
      <c r="M66" s="16" t="s">
        <v>52</v>
      </c>
      <c r="N66" s="2" t="s">
        <v>148</v>
      </c>
      <c r="O66" s="2" t="s">
        <v>52</v>
      </c>
      <c r="P66" s="2" t="s">
        <v>52</v>
      </c>
      <c r="Q66" s="2" t="s">
        <v>100</v>
      </c>
      <c r="R66" s="2" t="s">
        <v>64</v>
      </c>
      <c r="S66" s="2" t="s">
        <v>64</v>
      </c>
      <c r="T66" s="2" t="s">
        <v>63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149</v>
      </c>
      <c r="AV66" s="3">
        <v>31</v>
      </c>
    </row>
    <row r="67" spans="1:48" ht="30" customHeight="1">
      <c r="A67" s="16" t="s">
        <v>150</v>
      </c>
      <c r="B67" s="16" t="s">
        <v>151</v>
      </c>
      <c r="C67" s="16" t="s">
        <v>52</v>
      </c>
      <c r="D67" s="14">
        <v>1</v>
      </c>
      <c r="E67" s="15" t="e">
        <f>TRUNC(#REF!,0)</f>
        <v>#REF!</v>
      </c>
      <c r="F67" s="15" t="e">
        <f t="shared" si="1"/>
        <v>#REF!</v>
      </c>
      <c r="G67" s="15" t="e">
        <f>TRUNC(#REF!,0)</f>
        <v>#REF!</v>
      </c>
      <c r="H67" s="15" t="e">
        <f t="shared" si="2"/>
        <v>#REF!</v>
      </c>
      <c r="I67" s="15" t="e">
        <f>TRUNC(#REF!,0)</f>
        <v>#REF!</v>
      </c>
      <c r="J67" s="15" t="e">
        <f t="shared" si="3"/>
        <v>#REF!</v>
      </c>
      <c r="K67" s="15" t="e">
        <f t="shared" si="4"/>
        <v>#REF!</v>
      </c>
      <c r="L67" s="15" t="e">
        <f t="shared" si="5"/>
        <v>#REF!</v>
      </c>
      <c r="M67" s="16" t="s">
        <v>52</v>
      </c>
      <c r="N67" s="2" t="s">
        <v>152</v>
      </c>
      <c r="O67" s="2" t="s">
        <v>52</v>
      </c>
      <c r="P67" s="2" t="s">
        <v>52</v>
      </c>
      <c r="Q67" s="2" t="s">
        <v>100</v>
      </c>
      <c r="R67" s="2" t="s">
        <v>64</v>
      </c>
      <c r="S67" s="2" t="s">
        <v>64</v>
      </c>
      <c r="T67" s="2" t="s">
        <v>63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153</v>
      </c>
      <c r="AV67" s="3">
        <v>33</v>
      </c>
    </row>
    <row r="68" spans="1:48" ht="30" customHeight="1">
      <c r="A68" s="16" t="s">
        <v>154</v>
      </c>
      <c r="B68" s="16" t="s">
        <v>155</v>
      </c>
      <c r="C68" s="16" t="s">
        <v>81</v>
      </c>
      <c r="D68" s="14">
        <v>1</v>
      </c>
      <c r="E68" s="15" t="e">
        <f>TRUNC(#REF!,0)</f>
        <v>#REF!</v>
      </c>
      <c r="F68" s="15" t="e">
        <f t="shared" si="1"/>
        <v>#REF!</v>
      </c>
      <c r="G68" s="15" t="e">
        <f>TRUNC(#REF!,0)</f>
        <v>#REF!</v>
      </c>
      <c r="H68" s="15" t="e">
        <f t="shared" si="2"/>
        <v>#REF!</v>
      </c>
      <c r="I68" s="15" t="e">
        <f>TRUNC(#REF!,0)</f>
        <v>#REF!</v>
      </c>
      <c r="J68" s="15" t="e">
        <f t="shared" si="3"/>
        <v>#REF!</v>
      </c>
      <c r="K68" s="15" t="e">
        <f t="shared" si="4"/>
        <v>#REF!</v>
      </c>
      <c r="L68" s="15" t="e">
        <f t="shared" si="5"/>
        <v>#REF!</v>
      </c>
      <c r="M68" s="16" t="s">
        <v>156</v>
      </c>
      <c r="N68" s="2" t="s">
        <v>157</v>
      </c>
      <c r="O68" s="2" t="s">
        <v>52</v>
      </c>
      <c r="P68" s="2" t="s">
        <v>52</v>
      </c>
      <c r="Q68" s="2" t="s">
        <v>100</v>
      </c>
      <c r="R68" s="2" t="s">
        <v>63</v>
      </c>
      <c r="S68" s="2" t="s">
        <v>64</v>
      </c>
      <c r="T68" s="2" t="s">
        <v>64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158</v>
      </c>
      <c r="AV68" s="3">
        <v>32</v>
      </c>
    </row>
    <row r="69" spans="1:48" ht="30" customHeight="1">
      <c r="A69" s="16" t="s">
        <v>159</v>
      </c>
      <c r="B69" s="16" t="s">
        <v>52</v>
      </c>
      <c r="C69" s="16" t="s">
        <v>103</v>
      </c>
      <c r="D69" s="14">
        <v>8</v>
      </c>
      <c r="E69" s="15" t="e">
        <f>TRUNC(#REF!,0)</f>
        <v>#REF!</v>
      </c>
      <c r="F69" s="15" t="e">
        <f t="shared" si="1"/>
        <v>#REF!</v>
      </c>
      <c r="G69" s="15" t="e">
        <f>TRUNC(#REF!,0)</f>
        <v>#REF!</v>
      </c>
      <c r="H69" s="15" t="e">
        <f t="shared" si="2"/>
        <v>#REF!</v>
      </c>
      <c r="I69" s="15" t="e">
        <f>TRUNC(#REF!,0)</f>
        <v>#REF!</v>
      </c>
      <c r="J69" s="15" t="e">
        <f t="shared" si="3"/>
        <v>#REF!</v>
      </c>
      <c r="K69" s="15" t="e">
        <f t="shared" si="4"/>
        <v>#REF!</v>
      </c>
      <c r="L69" s="15" t="e">
        <f t="shared" si="5"/>
        <v>#REF!</v>
      </c>
      <c r="M69" s="16" t="s">
        <v>160</v>
      </c>
      <c r="N69" s="2" t="s">
        <v>161</v>
      </c>
      <c r="O69" s="2" t="s">
        <v>52</v>
      </c>
      <c r="P69" s="2" t="s">
        <v>52</v>
      </c>
      <c r="Q69" s="2" t="s">
        <v>100</v>
      </c>
      <c r="R69" s="2" t="s">
        <v>63</v>
      </c>
      <c r="S69" s="2" t="s">
        <v>64</v>
      </c>
      <c r="T69" s="2" t="s">
        <v>64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162</v>
      </c>
      <c r="AV69" s="3">
        <v>34</v>
      </c>
    </row>
    <row r="70" spans="1:48" ht="30" customHeight="1">
      <c r="A70" s="16" t="s">
        <v>163</v>
      </c>
      <c r="B70" s="16" t="s">
        <v>164</v>
      </c>
      <c r="C70" s="16" t="s">
        <v>81</v>
      </c>
      <c r="D70" s="14">
        <v>1</v>
      </c>
      <c r="E70" s="15" t="e">
        <f>TRUNC(#REF!,0)</f>
        <v>#REF!</v>
      </c>
      <c r="F70" s="15" t="e">
        <f t="shared" si="1"/>
        <v>#REF!</v>
      </c>
      <c r="G70" s="15" t="e">
        <f>TRUNC(#REF!,0)</f>
        <v>#REF!</v>
      </c>
      <c r="H70" s="15" t="e">
        <f t="shared" si="2"/>
        <v>#REF!</v>
      </c>
      <c r="I70" s="15" t="e">
        <f>TRUNC(#REF!,0)</f>
        <v>#REF!</v>
      </c>
      <c r="J70" s="15" t="e">
        <f t="shared" si="3"/>
        <v>#REF!</v>
      </c>
      <c r="K70" s="15" t="e">
        <f t="shared" si="4"/>
        <v>#REF!</v>
      </c>
      <c r="L70" s="15" t="e">
        <f t="shared" si="5"/>
        <v>#REF!</v>
      </c>
      <c r="M70" s="16" t="s">
        <v>165</v>
      </c>
      <c r="N70" s="2" t="s">
        <v>166</v>
      </c>
      <c r="O70" s="2" t="s">
        <v>52</v>
      </c>
      <c r="P70" s="2" t="s">
        <v>52</v>
      </c>
      <c r="Q70" s="2" t="s">
        <v>100</v>
      </c>
      <c r="R70" s="2" t="s">
        <v>63</v>
      </c>
      <c r="S70" s="2" t="s">
        <v>64</v>
      </c>
      <c r="T70" s="2" t="s">
        <v>64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167</v>
      </c>
      <c r="AV70" s="3">
        <v>35</v>
      </c>
    </row>
    <row r="71" spans="1:48" ht="30" customHeight="1">
      <c r="A71" s="16" t="s">
        <v>168</v>
      </c>
      <c r="B71" s="16" t="s">
        <v>164</v>
      </c>
      <c r="C71" s="16" t="s">
        <v>169</v>
      </c>
      <c r="D71" s="14">
        <v>6</v>
      </c>
      <c r="E71" s="15" t="e">
        <f>TRUNC(#REF!,0)</f>
        <v>#REF!</v>
      </c>
      <c r="F71" s="15" t="e">
        <f t="shared" si="1"/>
        <v>#REF!</v>
      </c>
      <c r="G71" s="15" t="e">
        <f>TRUNC(#REF!,0)</f>
        <v>#REF!</v>
      </c>
      <c r="H71" s="15" t="e">
        <f t="shared" si="2"/>
        <v>#REF!</v>
      </c>
      <c r="I71" s="15" t="e">
        <f>TRUNC(#REF!,0)</f>
        <v>#REF!</v>
      </c>
      <c r="J71" s="15" t="e">
        <f t="shared" si="3"/>
        <v>#REF!</v>
      </c>
      <c r="K71" s="15" t="e">
        <f t="shared" si="4"/>
        <v>#REF!</v>
      </c>
      <c r="L71" s="15" t="e">
        <f t="shared" si="5"/>
        <v>#REF!</v>
      </c>
      <c r="M71" s="16" t="s">
        <v>170</v>
      </c>
      <c r="N71" s="2" t="s">
        <v>171</v>
      </c>
      <c r="O71" s="2" t="s">
        <v>52</v>
      </c>
      <c r="P71" s="2" t="s">
        <v>52</v>
      </c>
      <c r="Q71" s="2" t="s">
        <v>100</v>
      </c>
      <c r="R71" s="2" t="s">
        <v>63</v>
      </c>
      <c r="S71" s="2" t="s">
        <v>64</v>
      </c>
      <c r="T71" s="2" t="s">
        <v>64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172</v>
      </c>
      <c r="AV71" s="3">
        <v>36</v>
      </c>
    </row>
    <row r="72" spans="1:48" ht="30" customHeight="1">
      <c r="A72" s="16" t="s">
        <v>173</v>
      </c>
      <c r="B72" s="16" t="s">
        <v>174</v>
      </c>
      <c r="C72" s="16" t="s">
        <v>103</v>
      </c>
      <c r="D72" s="14">
        <v>6</v>
      </c>
      <c r="E72" s="15" t="e">
        <f>TRUNC(#REF!,0)</f>
        <v>#REF!</v>
      </c>
      <c r="F72" s="15" t="e">
        <f t="shared" si="1"/>
        <v>#REF!</v>
      </c>
      <c r="G72" s="15" t="e">
        <f>TRUNC(#REF!,0)</f>
        <v>#REF!</v>
      </c>
      <c r="H72" s="15" t="e">
        <f t="shared" si="2"/>
        <v>#REF!</v>
      </c>
      <c r="I72" s="15" t="e">
        <f>TRUNC(#REF!,0)</f>
        <v>#REF!</v>
      </c>
      <c r="J72" s="15" t="e">
        <f t="shared" si="3"/>
        <v>#REF!</v>
      </c>
      <c r="K72" s="15" t="e">
        <f t="shared" si="4"/>
        <v>#REF!</v>
      </c>
      <c r="L72" s="15" t="e">
        <f t="shared" si="5"/>
        <v>#REF!</v>
      </c>
      <c r="M72" s="16" t="s">
        <v>175</v>
      </c>
      <c r="N72" s="2" t="s">
        <v>176</v>
      </c>
      <c r="O72" s="2" t="s">
        <v>52</v>
      </c>
      <c r="P72" s="2" t="s">
        <v>52</v>
      </c>
      <c r="Q72" s="2" t="s">
        <v>100</v>
      </c>
      <c r="R72" s="2" t="s">
        <v>63</v>
      </c>
      <c r="S72" s="2" t="s">
        <v>64</v>
      </c>
      <c r="T72" s="2" t="s">
        <v>64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177</v>
      </c>
      <c r="AV72" s="3">
        <v>37</v>
      </c>
    </row>
    <row r="73" spans="1:48" ht="30" customHeight="1">
      <c r="A73" s="16" t="s">
        <v>178</v>
      </c>
      <c r="B73" s="16" t="s">
        <v>179</v>
      </c>
      <c r="C73" s="16" t="s">
        <v>103</v>
      </c>
      <c r="D73" s="14">
        <v>20</v>
      </c>
      <c r="E73" s="15" t="e">
        <f>TRUNC(#REF!,0)</f>
        <v>#REF!</v>
      </c>
      <c r="F73" s="15" t="e">
        <f t="shared" si="1"/>
        <v>#REF!</v>
      </c>
      <c r="G73" s="15" t="e">
        <f>TRUNC(#REF!,0)</f>
        <v>#REF!</v>
      </c>
      <c r="H73" s="15" t="e">
        <f t="shared" si="2"/>
        <v>#REF!</v>
      </c>
      <c r="I73" s="15" t="e">
        <f>TRUNC(#REF!,0)</f>
        <v>#REF!</v>
      </c>
      <c r="J73" s="15" t="e">
        <f t="shared" si="3"/>
        <v>#REF!</v>
      </c>
      <c r="K73" s="15" t="e">
        <f t="shared" si="4"/>
        <v>#REF!</v>
      </c>
      <c r="L73" s="15" t="e">
        <f t="shared" si="5"/>
        <v>#REF!</v>
      </c>
      <c r="M73" s="16" t="s">
        <v>180</v>
      </c>
      <c r="N73" s="2" t="s">
        <v>181</v>
      </c>
      <c r="O73" s="2" t="s">
        <v>52</v>
      </c>
      <c r="P73" s="2" t="s">
        <v>52</v>
      </c>
      <c r="Q73" s="2" t="s">
        <v>100</v>
      </c>
      <c r="R73" s="2" t="s">
        <v>63</v>
      </c>
      <c r="S73" s="2" t="s">
        <v>64</v>
      </c>
      <c r="T73" s="2" t="s">
        <v>64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182</v>
      </c>
      <c r="AV73" s="3">
        <v>38</v>
      </c>
    </row>
    <row r="74" spans="1:48" ht="30" customHeight="1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100</v>
      </c>
    </row>
    <row r="75" spans="1:48" ht="30" customHeight="1">
      <c r="A75" s="16" t="s">
        <v>70</v>
      </c>
      <c r="B75" s="14"/>
      <c r="C75" s="14"/>
      <c r="D75" s="14"/>
      <c r="E75" s="15"/>
      <c r="F75" s="15" t="e">
        <f>SUMIF(Q53:Q74,"010103",F53:F74)</f>
        <v>#REF!</v>
      </c>
      <c r="G75" s="15"/>
      <c r="H75" s="15" t="e">
        <f>SUMIF(Q53:Q74,"010103",H53:H74)</f>
        <v>#REF!</v>
      </c>
      <c r="I75" s="15"/>
      <c r="J75" s="15" t="e">
        <f>SUMIF(Q53:Q74,"010103",J53:J74)</f>
        <v>#REF!</v>
      </c>
      <c r="K75" s="15"/>
      <c r="L75" s="15" t="e">
        <f>SUMIF(Q53:Q74,"010103",L53:L74)</f>
        <v>#REF!</v>
      </c>
      <c r="M75" s="14"/>
      <c r="N75" t="s">
        <v>71</v>
      </c>
    </row>
    <row r="76" spans="1:48" ht="30" customHeight="1">
      <c r="A76" s="16" t="s">
        <v>183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184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16" t="s">
        <v>185</v>
      </c>
      <c r="B77" s="16" t="s">
        <v>186</v>
      </c>
      <c r="C77" s="16" t="s">
        <v>187</v>
      </c>
      <c r="D77" s="14">
        <v>101</v>
      </c>
      <c r="E77" s="15" t="e">
        <f>TRUNC(#REF!,0)</f>
        <v>#REF!</v>
      </c>
      <c r="F77" s="15" t="e">
        <f t="shared" ref="F77:F92" si="6">TRUNC(E77*D77, 0)</f>
        <v>#REF!</v>
      </c>
      <c r="G77" s="15" t="e">
        <f>TRUNC(#REF!,0)</f>
        <v>#REF!</v>
      </c>
      <c r="H77" s="15" t="e">
        <f t="shared" ref="H77:H92" si="7">TRUNC(G77*D77, 0)</f>
        <v>#REF!</v>
      </c>
      <c r="I77" s="15" t="e">
        <f>TRUNC(#REF!,0)</f>
        <v>#REF!</v>
      </c>
      <c r="J77" s="15" t="e">
        <f t="shared" ref="J77:J92" si="8">TRUNC(I77*D77, 0)</f>
        <v>#REF!</v>
      </c>
      <c r="K77" s="15" t="e">
        <f t="shared" ref="K77:K92" si="9">TRUNC(E77+G77+I77, 0)</f>
        <v>#REF!</v>
      </c>
      <c r="L77" s="15" t="e">
        <f t="shared" ref="L77:L92" si="10">TRUNC(F77+H77+J77, 0)</f>
        <v>#REF!</v>
      </c>
      <c r="M77" s="16" t="s">
        <v>52</v>
      </c>
      <c r="N77" s="2" t="s">
        <v>188</v>
      </c>
      <c r="O77" s="2" t="s">
        <v>52</v>
      </c>
      <c r="P77" s="2" t="s">
        <v>52</v>
      </c>
      <c r="Q77" s="2" t="s">
        <v>184</v>
      </c>
      <c r="R77" s="2" t="s">
        <v>64</v>
      </c>
      <c r="S77" s="2" t="s">
        <v>64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189</v>
      </c>
      <c r="AV77" s="3">
        <v>41</v>
      </c>
    </row>
    <row r="78" spans="1:48" ht="30" customHeight="1">
      <c r="A78" s="16" t="s">
        <v>190</v>
      </c>
      <c r="B78" s="16" t="s">
        <v>191</v>
      </c>
      <c r="C78" s="16" t="s">
        <v>81</v>
      </c>
      <c r="D78" s="14">
        <v>226</v>
      </c>
      <c r="E78" s="15" t="e">
        <f>TRUNC(#REF!,0)</f>
        <v>#REF!</v>
      </c>
      <c r="F78" s="15" t="e">
        <f t="shared" si="6"/>
        <v>#REF!</v>
      </c>
      <c r="G78" s="15" t="e">
        <f>TRUNC(#REF!,0)</f>
        <v>#REF!</v>
      </c>
      <c r="H78" s="15" t="e">
        <f t="shared" si="7"/>
        <v>#REF!</v>
      </c>
      <c r="I78" s="15" t="e">
        <f>TRUNC(#REF!,0)</f>
        <v>#REF!</v>
      </c>
      <c r="J78" s="15" t="e">
        <f t="shared" si="8"/>
        <v>#REF!</v>
      </c>
      <c r="K78" s="15" t="e">
        <f t="shared" si="9"/>
        <v>#REF!</v>
      </c>
      <c r="L78" s="15" t="e">
        <f t="shared" si="10"/>
        <v>#REF!</v>
      </c>
      <c r="M78" s="16" t="s">
        <v>52</v>
      </c>
      <c r="N78" s="2" t="s">
        <v>192</v>
      </c>
      <c r="O78" s="2" t="s">
        <v>52</v>
      </c>
      <c r="P78" s="2" t="s">
        <v>52</v>
      </c>
      <c r="Q78" s="2" t="s">
        <v>184</v>
      </c>
      <c r="R78" s="2" t="s">
        <v>64</v>
      </c>
      <c r="S78" s="2" t="s">
        <v>64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193</v>
      </c>
      <c r="AV78" s="3">
        <v>42</v>
      </c>
    </row>
    <row r="79" spans="1:48" ht="30" customHeight="1">
      <c r="A79" s="16" t="s">
        <v>194</v>
      </c>
      <c r="B79" s="16" t="s">
        <v>195</v>
      </c>
      <c r="C79" s="16" t="s">
        <v>81</v>
      </c>
      <c r="D79" s="14">
        <v>40</v>
      </c>
      <c r="E79" s="15" t="e">
        <f>TRUNC(#REF!,0)</f>
        <v>#REF!</v>
      </c>
      <c r="F79" s="15" t="e">
        <f t="shared" si="6"/>
        <v>#REF!</v>
      </c>
      <c r="G79" s="15" t="e">
        <f>TRUNC(#REF!,0)</f>
        <v>#REF!</v>
      </c>
      <c r="H79" s="15" t="e">
        <f t="shared" si="7"/>
        <v>#REF!</v>
      </c>
      <c r="I79" s="15" t="e">
        <f>TRUNC(#REF!,0)</f>
        <v>#REF!</v>
      </c>
      <c r="J79" s="15" t="e">
        <f t="shared" si="8"/>
        <v>#REF!</v>
      </c>
      <c r="K79" s="15" t="e">
        <f t="shared" si="9"/>
        <v>#REF!</v>
      </c>
      <c r="L79" s="15" t="e">
        <f t="shared" si="10"/>
        <v>#REF!</v>
      </c>
      <c r="M79" s="16" t="s">
        <v>52</v>
      </c>
      <c r="N79" s="2" t="s">
        <v>196</v>
      </c>
      <c r="O79" s="2" t="s">
        <v>52</v>
      </c>
      <c r="P79" s="2" t="s">
        <v>52</v>
      </c>
      <c r="Q79" s="2" t="s">
        <v>184</v>
      </c>
      <c r="R79" s="2" t="s">
        <v>64</v>
      </c>
      <c r="S79" s="2" t="s">
        <v>64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197</v>
      </c>
      <c r="AV79" s="3">
        <v>44</v>
      </c>
    </row>
    <row r="80" spans="1:48" ht="30" customHeight="1">
      <c r="A80" s="16" t="s">
        <v>198</v>
      </c>
      <c r="B80" s="16" t="s">
        <v>199</v>
      </c>
      <c r="C80" s="16" t="s">
        <v>81</v>
      </c>
      <c r="D80" s="14">
        <v>20</v>
      </c>
      <c r="E80" s="15" t="e">
        <f>TRUNC(#REF!,0)</f>
        <v>#REF!</v>
      </c>
      <c r="F80" s="15" t="e">
        <f t="shared" si="6"/>
        <v>#REF!</v>
      </c>
      <c r="G80" s="15" t="e">
        <f>TRUNC(#REF!,0)</f>
        <v>#REF!</v>
      </c>
      <c r="H80" s="15" t="e">
        <f t="shared" si="7"/>
        <v>#REF!</v>
      </c>
      <c r="I80" s="15" t="e">
        <f>TRUNC(#REF!,0)</f>
        <v>#REF!</v>
      </c>
      <c r="J80" s="15" t="e">
        <f t="shared" si="8"/>
        <v>#REF!</v>
      </c>
      <c r="K80" s="15" t="e">
        <f t="shared" si="9"/>
        <v>#REF!</v>
      </c>
      <c r="L80" s="15" t="e">
        <f t="shared" si="10"/>
        <v>#REF!</v>
      </c>
      <c r="M80" s="16" t="s">
        <v>200</v>
      </c>
      <c r="N80" s="2" t="s">
        <v>201</v>
      </c>
      <c r="O80" s="2" t="s">
        <v>52</v>
      </c>
      <c r="P80" s="2" t="s">
        <v>52</v>
      </c>
      <c r="Q80" s="2" t="s">
        <v>184</v>
      </c>
      <c r="R80" s="2" t="s">
        <v>63</v>
      </c>
      <c r="S80" s="2" t="s">
        <v>64</v>
      </c>
      <c r="T80" s="2" t="s">
        <v>64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202</v>
      </c>
      <c r="AV80" s="3">
        <v>43</v>
      </c>
    </row>
    <row r="81" spans="1:48" ht="30" customHeight="1">
      <c r="A81" s="16" t="s">
        <v>203</v>
      </c>
      <c r="B81" s="16" t="s">
        <v>204</v>
      </c>
      <c r="C81" s="16" t="s">
        <v>187</v>
      </c>
      <c r="D81" s="14">
        <v>101</v>
      </c>
      <c r="E81" s="15" t="e">
        <f>TRUNC(#REF!,0)</f>
        <v>#REF!</v>
      </c>
      <c r="F81" s="15" t="e">
        <f t="shared" si="6"/>
        <v>#REF!</v>
      </c>
      <c r="G81" s="15" t="e">
        <f>TRUNC(#REF!,0)</f>
        <v>#REF!</v>
      </c>
      <c r="H81" s="15" t="e">
        <f t="shared" si="7"/>
        <v>#REF!</v>
      </c>
      <c r="I81" s="15" t="e">
        <f>TRUNC(#REF!,0)</f>
        <v>#REF!</v>
      </c>
      <c r="J81" s="15" t="e">
        <f t="shared" si="8"/>
        <v>#REF!</v>
      </c>
      <c r="K81" s="15" t="e">
        <f t="shared" si="9"/>
        <v>#REF!</v>
      </c>
      <c r="L81" s="15" t="e">
        <f t="shared" si="10"/>
        <v>#REF!</v>
      </c>
      <c r="M81" s="16" t="s">
        <v>205</v>
      </c>
      <c r="N81" s="2" t="s">
        <v>206</v>
      </c>
      <c r="O81" s="2" t="s">
        <v>52</v>
      </c>
      <c r="P81" s="2" t="s">
        <v>52</v>
      </c>
      <c r="Q81" s="2" t="s">
        <v>184</v>
      </c>
      <c r="R81" s="2" t="s">
        <v>63</v>
      </c>
      <c r="S81" s="2" t="s">
        <v>64</v>
      </c>
      <c r="T81" s="2" t="s">
        <v>64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207</v>
      </c>
      <c r="AV81" s="3">
        <v>45</v>
      </c>
    </row>
    <row r="82" spans="1:48" ht="30" customHeight="1">
      <c r="A82" s="16" t="s">
        <v>208</v>
      </c>
      <c r="B82" s="16" t="s">
        <v>209</v>
      </c>
      <c r="C82" s="16" t="s">
        <v>210</v>
      </c>
      <c r="D82" s="14">
        <v>9</v>
      </c>
      <c r="E82" s="15" t="e">
        <f>TRUNC(#REF!,0)</f>
        <v>#REF!</v>
      </c>
      <c r="F82" s="15" t="e">
        <f t="shared" si="6"/>
        <v>#REF!</v>
      </c>
      <c r="G82" s="15" t="e">
        <f>TRUNC(#REF!,0)</f>
        <v>#REF!</v>
      </c>
      <c r="H82" s="15" t="e">
        <f t="shared" si="7"/>
        <v>#REF!</v>
      </c>
      <c r="I82" s="15" t="e">
        <f>TRUNC(#REF!,0)</f>
        <v>#REF!</v>
      </c>
      <c r="J82" s="15" t="e">
        <f t="shared" si="8"/>
        <v>#REF!</v>
      </c>
      <c r="K82" s="15" t="e">
        <f t="shared" si="9"/>
        <v>#REF!</v>
      </c>
      <c r="L82" s="15" t="e">
        <f t="shared" si="10"/>
        <v>#REF!</v>
      </c>
      <c r="M82" s="16" t="s">
        <v>211</v>
      </c>
      <c r="N82" s="2" t="s">
        <v>212</v>
      </c>
      <c r="O82" s="2" t="s">
        <v>52</v>
      </c>
      <c r="P82" s="2" t="s">
        <v>52</v>
      </c>
      <c r="Q82" s="2" t="s">
        <v>184</v>
      </c>
      <c r="R82" s="2" t="s">
        <v>63</v>
      </c>
      <c r="S82" s="2" t="s">
        <v>64</v>
      </c>
      <c r="T82" s="2" t="s">
        <v>64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213</v>
      </c>
      <c r="AV82" s="3">
        <v>46</v>
      </c>
    </row>
    <row r="83" spans="1:48" ht="30" customHeight="1">
      <c r="A83" s="16" t="s">
        <v>214</v>
      </c>
      <c r="B83" s="16" t="s">
        <v>215</v>
      </c>
      <c r="C83" s="16" t="s">
        <v>210</v>
      </c>
      <c r="D83" s="14">
        <v>9</v>
      </c>
      <c r="E83" s="15" t="e">
        <f>TRUNC(#REF!,0)</f>
        <v>#REF!</v>
      </c>
      <c r="F83" s="15" t="e">
        <f t="shared" si="6"/>
        <v>#REF!</v>
      </c>
      <c r="G83" s="15" t="e">
        <f>TRUNC(#REF!,0)</f>
        <v>#REF!</v>
      </c>
      <c r="H83" s="15" t="e">
        <f t="shared" si="7"/>
        <v>#REF!</v>
      </c>
      <c r="I83" s="15" t="e">
        <f>TRUNC(#REF!,0)</f>
        <v>#REF!</v>
      </c>
      <c r="J83" s="15" t="e">
        <f t="shared" si="8"/>
        <v>#REF!</v>
      </c>
      <c r="K83" s="15" t="e">
        <f t="shared" si="9"/>
        <v>#REF!</v>
      </c>
      <c r="L83" s="15" t="e">
        <f t="shared" si="10"/>
        <v>#REF!</v>
      </c>
      <c r="M83" s="16" t="s">
        <v>216</v>
      </c>
      <c r="N83" s="2" t="s">
        <v>217</v>
      </c>
      <c r="O83" s="2" t="s">
        <v>52</v>
      </c>
      <c r="P83" s="2" t="s">
        <v>52</v>
      </c>
      <c r="Q83" s="2" t="s">
        <v>184</v>
      </c>
      <c r="R83" s="2" t="s">
        <v>63</v>
      </c>
      <c r="S83" s="2" t="s">
        <v>64</v>
      </c>
      <c r="T83" s="2" t="s">
        <v>64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218</v>
      </c>
      <c r="AV83" s="3">
        <v>47</v>
      </c>
    </row>
    <row r="84" spans="1:48" ht="30" customHeight="1">
      <c r="A84" s="16" t="s">
        <v>219</v>
      </c>
      <c r="B84" s="16" t="s">
        <v>220</v>
      </c>
      <c r="C84" s="16" t="s">
        <v>210</v>
      </c>
      <c r="D84" s="14">
        <v>52</v>
      </c>
      <c r="E84" s="15" t="e">
        <f>TRUNC(#REF!,0)</f>
        <v>#REF!</v>
      </c>
      <c r="F84" s="15" t="e">
        <f t="shared" si="6"/>
        <v>#REF!</v>
      </c>
      <c r="G84" s="15" t="e">
        <f>TRUNC(#REF!,0)</f>
        <v>#REF!</v>
      </c>
      <c r="H84" s="15" t="e">
        <f t="shared" si="7"/>
        <v>#REF!</v>
      </c>
      <c r="I84" s="15" t="e">
        <f>TRUNC(#REF!,0)</f>
        <v>#REF!</v>
      </c>
      <c r="J84" s="15" t="e">
        <f t="shared" si="8"/>
        <v>#REF!</v>
      </c>
      <c r="K84" s="15" t="e">
        <f t="shared" si="9"/>
        <v>#REF!</v>
      </c>
      <c r="L84" s="15" t="e">
        <f t="shared" si="10"/>
        <v>#REF!</v>
      </c>
      <c r="M84" s="16" t="s">
        <v>221</v>
      </c>
      <c r="N84" s="2" t="s">
        <v>222</v>
      </c>
      <c r="O84" s="2" t="s">
        <v>52</v>
      </c>
      <c r="P84" s="2" t="s">
        <v>52</v>
      </c>
      <c r="Q84" s="2" t="s">
        <v>184</v>
      </c>
      <c r="R84" s="2" t="s">
        <v>63</v>
      </c>
      <c r="S84" s="2" t="s">
        <v>64</v>
      </c>
      <c r="T84" s="2" t="s">
        <v>64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223</v>
      </c>
      <c r="AV84" s="3">
        <v>48</v>
      </c>
    </row>
    <row r="85" spans="1:48" ht="30" customHeight="1">
      <c r="A85" s="16" t="s">
        <v>219</v>
      </c>
      <c r="B85" s="16" t="s">
        <v>224</v>
      </c>
      <c r="C85" s="16" t="s">
        <v>210</v>
      </c>
      <c r="D85" s="14">
        <v>44</v>
      </c>
      <c r="E85" s="15" t="e">
        <f>TRUNC(#REF!,0)</f>
        <v>#REF!</v>
      </c>
      <c r="F85" s="15" t="e">
        <f t="shared" si="6"/>
        <v>#REF!</v>
      </c>
      <c r="G85" s="15" t="e">
        <f>TRUNC(#REF!,0)</f>
        <v>#REF!</v>
      </c>
      <c r="H85" s="15" t="e">
        <f t="shared" si="7"/>
        <v>#REF!</v>
      </c>
      <c r="I85" s="15" t="e">
        <f>TRUNC(#REF!,0)</f>
        <v>#REF!</v>
      </c>
      <c r="J85" s="15" t="e">
        <f t="shared" si="8"/>
        <v>#REF!</v>
      </c>
      <c r="K85" s="15" t="e">
        <f t="shared" si="9"/>
        <v>#REF!</v>
      </c>
      <c r="L85" s="15" t="e">
        <f t="shared" si="10"/>
        <v>#REF!</v>
      </c>
      <c r="M85" s="16" t="s">
        <v>225</v>
      </c>
      <c r="N85" s="2" t="s">
        <v>226</v>
      </c>
      <c r="O85" s="2" t="s">
        <v>52</v>
      </c>
      <c r="P85" s="2" t="s">
        <v>52</v>
      </c>
      <c r="Q85" s="2" t="s">
        <v>184</v>
      </c>
      <c r="R85" s="2" t="s">
        <v>63</v>
      </c>
      <c r="S85" s="2" t="s">
        <v>64</v>
      </c>
      <c r="T85" s="2" t="s">
        <v>64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227</v>
      </c>
      <c r="AV85" s="3">
        <v>49</v>
      </c>
    </row>
    <row r="86" spans="1:48" ht="30" customHeight="1">
      <c r="A86" s="16" t="s">
        <v>228</v>
      </c>
      <c r="B86" s="16" t="s">
        <v>229</v>
      </c>
      <c r="C86" s="16" t="s">
        <v>103</v>
      </c>
      <c r="D86" s="14">
        <v>20</v>
      </c>
      <c r="E86" s="15" t="e">
        <f>TRUNC(#REF!,0)</f>
        <v>#REF!</v>
      </c>
      <c r="F86" s="15" t="e">
        <f t="shared" si="6"/>
        <v>#REF!</v>
      </c>
      <c r="G86" s="15" t="e">
        <f>TRUNC(#REF!,0)</f>
        <v>#REF!</v>
      </c>
      <c r="H86" s="15" t="e">
        <f t="shared" si="7"/>
        <v>#REF!</v>
      </c>
      <c r="I86" s="15" t="e">
        <f>TRUNC(#REF!,0)</f>
        <v>#REF!</v>
      </c>
      <c r="J86" s="15" t="e">
        <f t="shared" si="8"/>
        <v>#REF!</v>
      </c>
      <c r="K86" s="15" t="e">
        <f t="shared" si="9"/>
        <v>#REF!</v>
      </c>
      <c r="L86" s="15" t="e">
        <f t="shared" si="10"/>
        <v>#REF!</v>
      </c>
      <c r="M86" s="16" t="s">
        <v>230</v>
      </c>
      <c r="N86" s="2" t="s">
        <v>231</v>
      </c>
      <c r="O86" s="2" t="s">
        <v>52</v>
      </c>
      <c r="P86" s="2" t="s">
        <v>52</v>
      </c>
      <c r="Q86" s="2" t="s">
        <v>184</v>
      </c>
      <c r="R86" s="2" t="s">
        <v>63</v>
      </c>
      <c r="S86" s="2" t="s">
        <v>64</v>
      </c>
      <c r="T86" s="2" t="s">
        <v>64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232</v>
      </c>
      <c r="AV86" s="3">
        <v>50</v>
      </c>
    </row>
    <row r="87" spans="1:48" ht="30" customHeight="1">
      <c r="A87" s="16" t="s">
        <v>233</v>
      </c>
      <c r="B87" s="16" t="s">
        <v>234</v>
      </c>
      <c r="C87" s="16" t="s">
        <v>235</v>
      </c>
      <c r="D87" s="14">
        <v>4</v>
      </c>
      <c r="E87" s="15" t="e">
        <f>TRUNC(#REF!,0)</f>
        <v>#REF!</v>
      </c>
      <c r="F87" s="15" t="e">
        <f t="shared" si="6"/>
        <v>#REF!</v>
      </c>
      <c r="G87" s="15" t="e">
        <f>TRUNC(#REF!,0)</f>
        <v>#REF!</v>
      </c>
      <c r="H87" s="15" t="e">
        <f t="shared" si="7"/>
        <v>#REF!</v>
      </c>
      <c r="I87" s="15" t="e">
        <f>TRUNC(#REF!,0)</f>
        <v>#REF!</v>
      </c>
      <c r="J87" s="15" t="e">
        <f t="shared" si="8"/>
        <v>#REF!</v>
      </c>
      <c r="K87" s="15" t="e">
        <f t="shared" si="9"/>
        <v>#REF!</v>
      </c>
      <c r="L87" s="15" t="e">
        <f t="shared" si="10"/>
        <v>#REF!</v>
      </c>
      <c r="M87" s="16" t="s">
        <v>236</v>
      </c>
      <c r="N87" s="2" t="s">
        <v>237</v>
      </c>
      <c r="O87" s="2" t="s">
        <v>52</v>
      </c>
      <c r="P87" s="2" t="s">
        <v>52</v>
      </c>
      <c r="Q87" s="2" t="s">
        <v>184</v>
      </c>
      <c r="R87" s="2" t="s">
        <v>63</v>
      </c>
      <c r="S87" s="2" t="s">
        <v>64</v>
      </c>
      <c r="T87" s="2" t="s">
        <v>64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238</v>
      </c>
      <c r="AV87" s="3">
        <v>51</v>
      </c>
    </row>
    <row r="88" spans="1:48" ht="30" customHeight="1">
      <c r="A88" s="16" t="s">
        <v>239</v>
      </c>
      <c r="B88" s="16" t="s">
        <v>234</v>
      </c>
      <c r="C88" s="16" t="s">
        <v>235</v>
      </c>
      <c r="D88" s="14">
        <v>4</v>
      </c>
      <c r="E88" s="15" t="e">
        <f>TRUNC(#REF!,0)</f>
        <v>#REF!</v>
      </c>
      <c r="F88" s="15" t="e">
        <f t="shared" si="6"/>
        <v>#REF!</v>
      </c>
      <c r="G88" s="15" t="e">
        <f>TRUNC(#REF!,0)</f>
        <v>#REF!</v>
      </c>
      <c r="H88" s="15" t="e">
        <f t="shared" si="7"/>
        <v>#REF!</v>
      </c>
      <c r="I88" s="15" t="e">
        <f>TRUNC(#REF!,0)</f>
        <v>#REF!</v>
      </c>
      <c r="J88" s="15" t="e">
        <f t="shared" si="8"/>
        <v>#REF!</v>
      </c>
      <c r="K88" s="15" t="e">
        <f t="shared" si="9"/>
        <v>#REF!</v>
      </c>
      <c r="L88" s="15" t="e">
        <f t="shared" si="10"/>
        <v>#REF!</v>
      </c>
      <c r="M88" s="16" t="s">
        <v>240</v>
      </c>
      <c r="N88" s="2" t="s">
        <v>241</v>
      </c>
      <c r="O88" s="2" t="s">
        <v>52</v>
      </c>
      <c r="P88" s="2" t="s">
        <v>52</v>
      </c>
      <c r="Q88" s="2" t="s">
        <v>184</v>
      </c>
      <c r="R88" s="2" t="s">
        <v>63</v>
      </c>
      <c r="S88" s="2" t="s">
        <v>64</v>
      </c>
      <c r="T88" s="2" t="s">
        <v>64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242</v>
      </c>
      <c r="AV88" s="3">
        <v>52</v>
      </c>
    </row>
    <row r="89" spans="1:48" ht="30" customHeight="1">
      <c r="A89" s="16" t="s">
        <v>239</v>
      </c>
      <c r="B89" s="16" t="s">
        <v>243</v>
      </c>
      <c r="C89" s="16" t="s">
        <v>235</v>
      </c>
      <c r="D89" s="14">
        <v>1</v>
      </c>
      <c r="E89" s="15" t="e">
        <f>TRUNC(#REF!,0)</f>
        <v>#REF!</v>
      </c>
      <c r="F89" s="15" t="e">
        <f t="shared" si="6"/>
        <v>#REF!</v>
      </c>
      <c r="G89" s="15" t="e">
        <f>TRUNC(#REF!,0)</f>
        <v>#REF!</v>
      </c>
      <c r="H89" s="15" t="e">
        <f t="shared" si="7"/>
        <v>#REF!</v>
      </c>
      <c r="I89" s="15" t="e">
        <f>TRUNC(#REF!,0)</f>
        <v>#REF!</v>
      </c>
      <c r="J89" s="15" t="e">
        <f t="shared" si="8"/>
        <v>#REF!</v>
      </c>
      <c r="K89" s="15" t="e">
        <f t="shared" si="9"/>
        <v>#REF!</v>
      </c>
      <c r="L89" s="15" t="e">
        <f t="shared" si="10"/>
        <v>#REF!</v>
      </c>
      <c r="M89" s="16" t="s">
        <v>244</v>
      </c>
      <c r="N89" s="2" t="s">
        <v>245</v>
      </c>
      <c r="O89" s="2" t="s">
        <v>52</v>
      </c>
      <c r="P89" s="2" t="s">
        <v>52</v>
      </c>
      <c r="Q89" s="2" t="s">
        <v>184</v>
      </c>
      <c r="R89" s="2" t="s">
        <v>63</v>
      </c>
      <c r="S89" s="2" t="s">
        <v>64</v>
      </c>
      <c r="T89" s="2" t="s">
        <v>64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246</v>
      </c>
      <c r="AV89" s="3">
        <v>53</v>
      </c>
    </row>
    <row r="90" spans="1:48" ht="30" customHeight="1">
      <c r="A90" s="16" t="s">
        <v>239</v>
      </c>
      <c r="B90" s="16" t="s">
        <v>247</v>
      </c>
      <c r="C90" s="16" t="s">
        <v>235</v>
      </c>
      <c r="D90" s="14">
        <v>1</v>
      </c>
      <c r="E90" s="15" t="e">
        <f>TRUNC(#REF!,0)</f>
        <v>#REF!</v>
      </c>
      <c r="F90" s="15" t="e">
        <f t="shared" si="6"/>
        <v>#REF!</v>
      </c>
      <c r="G90" s="15" t="e">
        <f>TRUNC(#REF!,0)</f>
        <v>#REF!</v>
      </c>
      <c r="H90" s="15" t="e">
        <f t="shared" si="7"/>
        <v>#REF!</v>
      </c>
      <c r="I90" s="15" t="e">
        <f>TRUNC(#REF!,0)</f>
        <v>#REF!</v>
      </c>
      <c r="J90" s="15" t="e">
        <f t="shared" si="8"/>
        <v>#REF!</v>
      </c>
      <c r="K90" s="15" t="e">
        <f t="shared" si="9"/>
        <v>#REF!</v>
      </c>
      <c r="L90" s="15" t="e">
        <f t="shared" si="10"/>
        <v>#REF!</v>
      </c>
      <c r="M90" s="16" t="s">
        <v>248</v>
      </c>
      <c r="N90" s="2" t="s">
        <v>249</v>
      </c>
      <c r="O90" s="2" t="s">
        <v>52</v>
      </c>
      <c r="P90" s="2" t="s">
        <v>52</v>
      </c>
      <c r="Q90" s="2" t="s">
        <v>184</v>
      </c>
      <c r="R90" s="2" t="s">
        <v>63</v>
      </c>
      <c r="S90" s="2" t="s">
        <v>64</v>
      </c>
      <c r="T90" s="2" t="s">
        <v>64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250</v>
      </c>
      <c r="AV90" s="3">
        <v>54</v>
      </c>
    </row>
    <row r="91" spans="1:48" ht="30" customHeight="1">
      <c r="A91" s="16" t="s">
        <v>239</v>
      </c>
      <c r="B91" s="16" t="s">
        <v>251</v>
      </c>
      <c r="C91" s="16" t="s">
        <v>235</v>
      </c>
      <c r="D91" s="14">
        <v>5</v>
      </c>
      <c r="E91" s="15" t="e">
        <f>TRUNC(#REF!,0)</f>
        <v>#REF!</v>
      </c>
      <c r="F91" s="15" t="e">
        <f t="shared" si="6"/>
        <v>#REF!</v>
      </c>
      <c r="G91" s="15" t="e">
        <f>TRUNC(#REF!,0)</f>
        <v>#REF!</v>
      </c>
      <c r="H91" s="15" t="e">
        <f t="shared" si="7"/>
        <v>#REF!</v>
      </c>
      <c r="I91" s="15" t="e">
        <f>TRUNC(#REF!,0)</f>
        <v>#REF!</v>
      </c>
      <c r="J91" s="15" t="e">
        <f t="shared" si="8"/>
        <v>#REF!</v>
      </c>
      <c r="K91" s="15" t="e">
        <f t="shared" si="9"/>
        <v>#REF!</v>
      </c>
      <c r="L91" s="15" t="e">
        <f t="shared" si="10"/>
        <v>#REF!</v>
      </c>
      <c r="M91" s="16" t="s">
        <v>252</v>
      </c>
      <c r="N91" s="2" t="s">
        <v>253</v>
      </c>
      <c r="O91" s="2" t="s">
        <v>52</v>
      </c>
      <c r="P91" s="2" t="s">
        <v>52</v>
      </c>
      <c r="Q91" s="2" t="s">
        <v>184</v>
      </c>
      <c r="R91" s="2" t="s">
        <v>63</v>
      </c>
      <c r="S91" s="2" t="s">
        <v>64</v>
      </c>
      <c r="T91" s="2" t="s">
        <v>64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254</v>
      </c>
      <c r="AV91" s="3">
        <v>55</v>
      </c>
    </row>
    <row r="92" spans="1:48" ht="30" customHeight="1">
      <c r="A92" s="16" t="s">
        <v>239</v>
      </c>
      <c r="B92" s="16" t="s">
        <v>255</v>
      </c>
      <c r="C92" s="16" t="s">
        <v>235</v>
      </c>
      <c r="D92" s="14">
        <v>10</v>
      </c>
      <c r="E92" s="15" t="e">
        <f>TRUNC(#REF!,0)</f>
        <v>#REF!</v>
      </c>
      <c r="F92" s="15" t="e">
        <f t="shared" si="6"/>
        <v>#REF!</v>
      </c>
      <c r="G92" s="15" t="e">
        <f>TRUNC(#REF!,0)</f>
        <v>#REF!</v>
      </c>
      <c r="H92" s="15" t="e">
        <f t="shared" si="7"/>
        <v>#REF!</v>
      </c>
      <c r="I92" s="15" t="e">
        <f>TRUNC(#REF!,0)</f>
        <v>#REF!</v>
      </c>
      <c r="J92" s="15" t="e">
        <f t="shared" si="8"/>
        <v>#REF!</v>
      </c>
      <c r="K92" s="15" t="e">
        <f t="shared" si="9"/>
        <v>#REF!</v>
      </c>
      <c r="L92" s="15" t="e">
        <f t="shared" si="10"/>
        <v>#REF!</v>
      </c>
      <c r="M92" s="16" t="s">
        <v>256</v>
      </c>
      <c r="N92" s="2" t="s">
        <v>257</v>
      </c>
      <c r="O92" s="2" t="s">
        <v>52</v>
      </c>
      <c r="P92" s="2" t="s">
        <v>52</v>
      </c>
      <c r="Q92" s="2" t="s">
        <v>184</v>
      </c>
      <c r="R92" s="2" t="s">
        <v>63</v>
      </c>
      <c r="S92" s="2" t="s">
        <v>64</v>
      </c>
      <c r="T92" s="2" t="s">
        <v>64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258</v>
      </c>
      <c r="AV92" s="3">
        <v>56</v>
      </c>
    </row>
    <row r="93" spans="1:48" ht="30" customHeight="1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184</v>
      </c>
    </row>
    <row r="94" spans="1:48" ht="30" customHeight="1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184</v>
      </c>
    </row>
    <row r="95" spans="1:48" ht="30" customHeight="1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184</v>
      </c>
    </row>
    <row r="96" spans="1:48" ht="30" customHeight="1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184</v>
      </c>
    </row>
    <row r="97" spans="1:48" ht="30" customHeight="1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184</v>
      </c>
    </row>
    <row r="98" spans="1:48" ht="30" customHeight="1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184</v>
      </c>
    </row>
    <row r="99" spans="1:48" ht="30" customHeight="1">
      <c r="A99" s="16" t="s">
        <v>70</v>
      </c>
      <c r="B99" s="14"/>
      <c r="C99" s="14"/>
      <c r="D99" s="14"/>
      <c r="E99" s="15"/>
      <c r="F99" s="15" t="e">
        <f>SUMIF(Q77:Q98,"010104",F77:F98)</f>
        <v>#REF!</v>
      </c>
      <c r="G99" s="15"/>
      <c r="H99" s="15" t="e">
        <f>SUMIF(Q77:Q98,"010104",H77:H98)</f>
        <v>#REF!</v>
      </c>
      <c r="I99" s="15"/>
      <c r="J99" s="15" t="e">
        <f>SUMIF(Q77:Q98,"010104",J77:J98)</f>
        <v>#REF!</v>
      </c>
      <c r="K99" s="15"/>
      <c r="L99" s="15" t="e">
        <f>SUMIF(Q77:Q98,"010104",L77:L98)</f>
        <v>#REF!</v>
      </c>
      <c r="M99" s="14"/>
      <c r="N99" t="s">
        <v>71</v>
      </c>
    </row>
    <row r="100" spans="1:48" ht="30" customHeight="1">
      <c r="A100" s="16" t="s">
        <v>259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260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16" t="s">
        <v>261</v>
      </c>
      <c r="B101" s="16" t="s">
        <v>262</v>
      </c>
      <c r="C101" s="16" t="s">
        <v>60</v>
      </c>
      <c r="D101" s="14">
        <v>1</v>
      </c>
      <c r="E101" s="15" t="e">
        <f>TRUNC(#REF!,0)</f>
        <v>#REF!</v>
      </c>
      <c r="F101" s="15" t="e">
        <f t="shared" ref="F101:F113" si="11">TRUNC(E101*D101, 0)</f>
        <v>#REF!</v>
      </c>
      <c r="G101" s="15" t="e">
        <f>TRUNC(#REF!,0)</f>
        <v>#REF!</v>
      </c>
      <c r="H101" s="15" t="e">
        <f t="shared" ref="H101:H113" si="12">TRUNC(G101*D101, 0)</f>
        <v>#REF!</v>
      </c>
      <c r="I101" s="15" t="e">
        <f>TRUNC(#REF!,0)</f>
        <v>#REF!</v>
      </c>
      <c r="J101" s="15" t="e">
        <f t="shared" ref="J101:J113" si="13">TRUNC(I101*D101, 0)</f>
        <v>#REF!</v>
      </c>
      <c r="K101" s="15" t="e">
        <f t="shared" ref="K101:K113" si="14">TRUNC(E101+G101+I101, 0)</f>
        <v>#REF!</v>
      </c>
      <c r="L101" s="15" t="e">
        <f t="shared" ref="L101:L113" si="15">TRUNC(F101+H101+J101, 0)</f>
        <v>#REF!</v>
      </c>
      <c r="M101" s="16" t="s">
        <v>52</v>
      </c>
      <c r="N101" s="2" t="s">
        <v>263</v>
      </c>
      <c r="O101" s="2" t="s">
        <v>52</v>
      </c>
      <c r="P101" s="2" t="s">
        <v>52</v>
      </c>
      <c r="Q101" s="2" t="s">
        <v>260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264</v>
      </c>
      <c r="AV101" s="3">
        <v>99</v>
      </c>
    </row>
    <row r="102" spans="1:48" ht="30" customHeight="1">
      <c r="A102" s="16" t="s">
        <v>265</v>
      </c>
      <c r="B102" s="16" t="s">
        <v>266</v>
      </c>
      <c r="C102" s="16" t="s">
        <v>267</v>
      </c>
      <c r="D102" s="14">
        <v>1</v>
      </c>
      <c r="E102" s="15" t="e">
        <f>TRUNC(#REF!,0)</f>
        <v>#REF!</v>
      </c>
      <c r="F102" s="15" t="e">
        <f t="shared" si="11"/>
        <v>#REF!</v>
      </c>
      <c r="G102" s="15" t="e">
        <f>TRUNC(#REF!,0)</f>
        <v>#REF!</v>
      </c>
      <c r="H102" s="15" t="e">
        <f t="shared" si="12"/>
        <v>#REF!</v>
      </c>
      <c r="I102" s="15" t="e">
        <f>TRUNC(#REF!,0)</f>
        <v>#REF!</v>
      </c>
      <c r="J102" s="15" t="e">
        <f t="shared" si="13"/>
        <v>#REF!</v>
      </c>
      <c r="K102" s="15" t="e">
        <f t="shared" si="14"/>
        <v>#REF!</v>
      </c>
      <c r="L102" s="15" t="e">
        <f t="shared" si="15"/>
        <v>#REF!</v>
      </c>
      <c r="M102" s="16" t="s">
        <v>52</v>
      </c>
      <c r="N102" s="2" t="s">
        <v>268</v>
      </c>
      <c r="O102" s="2" t="s">
        <v>52</v>
      </c>
      <c r="P102" s="2" t="s">
        <v>52</v>
      </c>
      <c r="Q102" s="2" t="s">
        <v>260</v>
      </c>
      <c r="R102" s="2" t="s">
        <v>64</v>
      </c>
      <c r="S102" s="2" t="s">
        <v>64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269</v>
      </c>
      <c r="AV102" s="3">
        <v>100</v>
      </c>
    </row>
    <row r="103" spans="1:48" ht="30" customHeight="1">
      <c r="A103" s="16" t="s">
        <v>270</v>
      </c>
      <c r="B103" s="16" t="s">
        <v>271</v>
      </c>
      <c r="C103" s="16" t="s">
        <v>267</v>
      </c>
      <c r="D103" s="14">
        <v>52</v>
      </c>
      <c r="E103" s="15" t="e">
        <f>TRUNC(#REF!,0)</f>
        <v>#REF!</v>
      </c>
      <c r="F103" s="15" t="e">
        <f t="shared" si="11"/>
        <v>#REF!</v>
      </c>
      <c r="G103" s="15" t="e">
        <f>TRUNC(#REF!,0)</f>
        <v>#REF!</v>
      </c>
      <c r="H103" s="15" t="e">
        <f t="shared" si="12"/>
        <v>#REF!</v>
      </c>
      <c r="I103" s="15" t="e">
        <f>TRUNC(#REF!,0)</f>
        <v>#REF!</v>
      </c>
      <c r="J103" s="15" t="e">
        <f t="shared" si="13"/>
        <v>#REF!</v>
      </c>
      <c r="K103" s="15" t="e">
        <f t="shared" si="14"/>
        <v>#REF!</v>
      </c>
      <c r="L103" s="15" t="e">
        <f t="shared" si="15"/>
        <v>#REF!</v>
      </c>
      <c r="M103" s="16" t="s">
        <v>52</v>
      </c>
      <c r="N103" s="2" t="s">
        <v>272</v>
      </c>
      <c r="O103" s="2" t="s">
        <v>52</v>
      </c>
      <c r="P103" s="2" t="s">
        <v>52</v>
      </c>
      <c r="Q103" s="2" t="s">
        <v>260</v>
      </c>
      <c r="R103" s="2" t="s">
        <v>64</v>
      </c>
      <c r="S103" s="2" t="s">
        <v>64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273</v>
      </c>
      <c r="AV103" s="3">
        <v>101</v>
      </c>
    </row>
    <row r="104" spans="1:48" ht="30" customHeight="1">
      <c r="A104" s="16" t="s">
        <v>274</v>
      </c>
      <c r="B104" s="16" t="s">
        <v>271</v>
      </c>
      <c r="C104" s="16" t="s">
        <v>267</v>
      </c>
      <c r="D104" s="14">
        <v>12</v>
      </c>
      <c r="E104" s="15" t="e">
        <f>TRUNC(#REF!,0)</f>
        <v>#REF!</v>
      </c>
      <c r="F104" s="15" t="e">
        <f t="shared" si="11"/>
        <v>#REF!</v>
      </c>
      <c r="G104" s="15" t="e">
        <f>TRUNC(#REF!,0)</f>
        <v>#REF!</v>
      </c>
      <c r="H104" s="15" t="e">
        <f t="shared" si="12"/>
        <v>#REF!</v>
      </c>
      <c r="I104" s="15" t="e">
        <f>TRUNC(#REF!,0)</f>
        <v>#REF!</v>
      </c>
      <c r="J104" s="15" t="e">
        <f t="shared" si="13"/>
        <v>#REF!</v>
      </c>
      <c r="K104" s="15" t="e">
        <f t="shared" si="14"/>
        <v>#REF!</v>
      </c>
      <c r="L104" s="15" t="e">
        <f t="shared" si="15"/>
        <v>#REF!</v>
      </c>
      <c r="M104" s="16" t="s">
        <v>52</v>
      </c>
      <c r="N104" s="2" t="s">
        <v>275</v>
      </c>
      <c r="O104" s="2" t="s">
        <v>52</v>
      </c>
      <c r="P104" s="2" t="s">
        <v>52</v>
      </c>
      <c r="Q104" s="2" t="s">
        <v>260</v>
      </c>
      <c r="R104" s="2" t="s">
        <v>64</v>
      </c>
      <c r="S104" s="2" t="s">
        <v>64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276</v>
      </c>
      <c r="AV104" s="3">
        <v>102</v>
      </c>
    </row>
    <row r="105" spans="1:48" ht="30" customHeight="1">
      <c r="A105" s="16" t="s">
        <v>277</v>
      </c>
      <c r="B105" s="16" t="s">
        <v>271</v>
      </c>
      <c r="C105" s="16" t="s">
        <v>267</v>
      </c>
      <c r="D105" s="14">
        <v>10</v>
      </c>
      <c r="E105" s="15" t="e">
        <f>TRUNC(#REF!,0)</f>
        <v>#REF!</v>
      </c>
      <c r="F105" s="15" t="e">
        <f t="shared" si="11"/>
        <v>#REF!</v>
      </c>
      <c r="G105" s="15" t="e">
        <f>TRUNC(#REF!,0)</f>
        <v>#REF!</v>
      </c>
      <c r="H105" s="15" t="e">
        <f t="shared" si="12"/>
        <v>#REF!</v>
      </c>
      <c r="I105" s="15" t="e">
        <f>TRUNC(#REF!,0)</f>
        <v>#REF!</v>
      </c>
      <c r="J105" s="15" t="e">
        <f t="shared" si="13"/>
        <v>#REF!</v>
      </c>
      <c r="K105" s="15" t="e">
        <f t="shared" si="14"/>
        <v>#REF!</v>
      </c>
      <c r="L105" s="15" t="e">
        <f t="shared" si="15"/>
        <v>#REF!</v>
      </c>
      <c r="M105" s="16" t="s">
        <v>52</v>
      </c>
      <c r="N105" s="2" t="s">
        <v>278</v>
      </c>
      <c r="O105" s="2" t="s">
        <v>52</v>
      </c>
      <c r="P105" s="2" t="s">
        <v>52</v>
      </c>
      <c r="Q105" s="2" t="s">
        <v>260</v>
      </c>
      <c r="R105" s="2" t="s">
        <v>64</v>
      </c>
      <c r="S105" s="2" t="s">
        <v>64</v>
      </c>
      <c r="T105" s="2" t="s">
        <v>63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279</v>
      </c>
      <c r="AV105" s="3">
        <v>103</v>
      </c>
    </row>
    <row r="106" spans="1:48" ht="30" customHeight="1">
      <c r="A106" s="16" t="s">
        <v>280</v>
      </c>
      <c r="B106" s="16" t="s">
        <v>281</v>
      </c>
      <c r="C106" s="16" t="s">
        <v>81</v>
      </c>
      <c r="D106" s="14">
        <v>6</v>
      </c>
      <c r="E106" s="15" t="e">
        <f>TRUNC(#REF!,0)</f>
        <v>#REF!</v>
      </c>
      <c r="F106" s="15" t="e">
        <f t="shared" si="11"/>
        <v>#REF!</v>
      </c>
      <c r="G106" s="15" t="e">
        <f>TRUNC(#REF!,0)</f>
        <v>#REF!</v>
      </c>
      <c r="H106" s="15" t="e">
        <f t="shared" si="12"/>
        <v>#REF!</v>
      </c>
      <c r="I106" s="15" t="e">
        <f>TRUNC(#REF!,0)</f>
        <v>#REF!</v>
      </c>
      <c r="J106" s="15" t="e">
        <f t="shared" si="13"/>
        <v>#REF!</v>
      </c>
      <c r="K106" s="15" t="e">
        <f t="shared" si="14"/>
        <v>#REF!</v>
      </c>
      <c r="L106" s="15" t="e">
        <f t="shared" si="15"/>
        <v>#REF!</v>
      </c>
      <c r="M106" s="16" t="s">
        <v>52</v>
      </c>
      <c r="N106" s="2" t="s">
        <v>282</v>
      </c>
      <c r="O106" s="2" t="s">
        <v>52</v>
      </c>
      <c r="P106" s="2" t="s">
        <v>52</v>
      </c>
      <c r="Q106" s="2" t="s">
        <v>260</v>
      </c>
      <c r="R106" s="2" t="s">
        <v>64</v>
      </c>
      <c r="S106" s="2" t="s">
        <v>64</v>
      </c>
      <c r="T106" s="2" t="s">
        <v>63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283</v>
      </c>
      <c r="AV106" s="3">
        <v>104</v>
      </c>
    </row>
    <row r="107" spans="1:48" ht="30" customHeight="1">
      <c r="A107" s="16" t="s">
        <v>284</v>
      </c>
      <c r="B107" s="16" t="s">
        <v>281</v>
      </c>
      <c r="C107" s="16" t="s">
        <v>81</v>
      </c>
      <c r="D107" s="14">
        <v>8</v>
      </c>
      <c r="E107" s="15" t="e">
        <f>TRUNC(#REF!,0)</f>
        <v>#REF!</v>
      </c>
      <c r="F107" s="15" t="e">
        <f t="shared" si="11"/>
        <v>#REF!</v>
      </c>
      <c r="G107" s="15" t="e">
        <f>TRUNC(#REF!,0)</f>
        <v>#REF!</v>
      </c>
      <c r="H107" s="15" t="e">
        <f t="shared" si="12"/>
        <v>#REF!</v>
      </c>
      <c r="I107" s="15" t="e">
        <f>TRUNC(#REF!,0)</f>
        <v>#REF!</v>
      </c>
      <c r="J107" s="15" t="e">
        <f t="shared" si="13"/>
        <v>#REF!</v>
      </c>
      <c r="K107" s="15" t="e">
        <f t="shared" si="14"/>
        <v>#REF!</v>
      </c>
      <c r="L107" s="15" t="e">
        <f t="shared" si="15"/>
        <v>#REF!</v>
      </c>
      <c r="M107" s="16" t="s">
        <v>52</v>
      </c>
      <c r="N107" s="2" t="s">
        <v>285</v>
      </c>
      <c r="O107" s="2" t="s">
        <v>52</v>
      </c>
      <c r="P107" s="2" t="s">
        <v>52</v>
      </c>
      <c r="Q107" s="2" t="s">
        <v>260</v>
      </c>
      <c r="R107" s="2" t="s">
        <v>64</v>
      </c>
      <c r="S107" s="2" t="s">
        <v>64</v>
      </c>
      <c r="T107" s="2" t="s">
        <v>63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286</v>
      </c>
      <c r="AV107" s="3">
        <v>105</v>
      </c>
    </row>
    <row r="108" spans="1:48" ht="30" customHeight="1">
      <c r="A108" s="16" t="s">
        <v>287</v>
      </c>
      <c r="B108" s="16" t="s">
        <v>281</v>
      </c>
      <c r="C108" s="16" t="s">
        <v>81</v>
      </c>
      <c r="D108" s="14">
        <v>2</v>
      </c>
      <c r="E108" s="15" t="e">
        <f>TRUNC(#REF!,0)</f>
        <v>#REF!</v>
      </c>
      <c r="F108" s="15" t="e">
        <f t="shared" si="11"/>
        <v>#REF!</v>
      </c>
      <c r="G108" s="15" t="e">
        <f>TRUNC(#REF!,0)</f>
        <v>#REF!</v>
      </c>
      <c r="H108" s="15" t="e">
        <f t="shared" si="12"/>
        <v>#REF!</v>
      </c>
      <c r="I108" s="15" t="e">
        <f>TRUNC(#REF!,0)</f>
        <v>#REF!</v>
      </c>
      <c r="J108" s="15" t="e">
        <f t="shared" si="13"/>
        <v>#REF!</v>
      </c>
      <c r="K108" s="15" t="e">
        <f t="shared" si="14"/>
        <v>#REF!</v>
      </c>
      <c r="L108" s="15" t="e">
        <f t="shared" si="15"/>
        <v>#REF!</v>
      </c>
      <c r="M108" s="16" t="s">
        <v>52</v>
      </c>
      <c r="N108" s="2" t="s">
        <v>288</v>
      </c>
      <c r="O108" s="2" t="s">
        <v>52</v>
      </c>
      <c r="P108" s="2" t="s">
        <v>52</v>
      </c>
      <c r="Q108" s="2" t="s">
        <v>260</v>
      </c>
      <c r="R108" s="2" t="s">
        <v>64</v>
      </c>
      <c r="S108" s="2" t="s">
        <v>64</v>
      </c>
      <c r="T108" s="2" t="s">
        <v>63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289</v>
      </c>
      <c r="AV108" s="3">
        <v>106</v>
      </c>
    </row>
    <row r="109" spans="1:48" ht="30" customHeight="1">
      <c r="A109" s="16" t="s">
        <v>290</v>
      </c>
      <c r="B109" s="16" t="s">
        <v>52</v>
      </c>
      <c r="C109" s="16" t="s">
        <v>81</v>
      </c>
      <c r="D109" s="14">
        <v>2</v>
      </c>
      <c r="E109" s="15" t="e">
        <f>TRUNC(#REF!,0)</f>
        <v>#REF!</v>
      </c>
      <c r="F109" s="15" t="e">
        <f t="shared" si="11"/>
        <v>#REF!</v>
      </c>
      <c r="G109" s="15" t="e">
        <f>TRUNC(#REF!,0)</f>
        <v>#REF!</v>
      </c>
      <c r="H109" s="15" t="e">
        <f t="shared" si="12"/>
        <v>#REF!</v>
      </c>
      <c r="I109" s="15" t="e">
        <f>TRUNC(#REF!,0)</f>
        <v>#REF!</v>
      </c>
      <c r="J109" s="15" t="e">
        <f t="shared" si="13"/>
        <v>#REF!</v>
      </c>
      <c r="K109" s="15" t="e">
        <f t="shared" si="14"/>
        <v>#REF!</v>
      </c>
      <c r="L109" s="15" t="e">
        <f t="shared" si="15"/>
        <v>#REF!</v>
      </c>
      <c r="M109" s="16" t="s">
        <v>52</v>
      </c>
      <c r="N109" s="2" t="s">
        <v>291</v>
      </c>
      <c r="O109" s="2" t="s">
        <v>52</v>
      </c>
      <c r="P109" s="2" t="s">
        <v>52</v>
      </c>
      <c r="Q109" s="2" t="s">
        <v>260</v>
      </c>
      <c r="R109" s="2" t="s">
        <v>64</v>
      </c>
      <c r="S109" s="2" t="s">
        <v>64</v>
      </c>
      <c r="T109" s="2" t="s">
        <v>63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292</v>
      </c>
      <c r="AV109" s="3">
        <v>107</v>
      </c>
    </row>
    <row r="110" spans="1:48" ht="30" customHeight="1">
      <c r="A110" s="16" t="s">
        <v>293</v>
      </c>
      <c r="B110" s="16" t="s">
        <v>52</v>
      </c>
      <c r="C110" s="16" t="s">
        <v>81</v>
      </c>
      <c r="D110" s="14">
        <v>1</v>
      </c>
      <c r="E110" s="15" t="e">
        <f>TRUNC(#REF!,0)</f>
        <v>#REF!</v>
      </c>
      <c r="F110" s="15" t="e">
        <f t="shared" si="11"/>
        <v>#REF!</v>
      </c>
      <c r="G110" s="15" t="e">
        <f>TRUNC(#REF!,0)</f>
        <v>#REF!</v>
      </c>
      <c r="H110" s="15" t="e">
        <f t="shared" si="12"/>
        <v>#REF!</v>
      </c>
      <c r="I110" s="15" t="e">
        <f>TRUNC(#REF!,0)</f>
        <v>#REF!</v>
      </c>
      <c r="J110" s="15" t="e">
        <f t="shared" si="13"/>
        <v>#REF!</v>
      </c>
      <c r="K110" s="15" t="e">
        <f t="shared" si="14"/>
        <v>#REF!</v>
      </c>
      <c r="L110" s="15" t="e">
        <f t="shared" si="15"/>
        <v>#REF!</v>
      </c>
      <c r="M110" s="16" t="s">
        <v>52</v>
      </c>
      <c r="N110" s="2" t="s">
        <v>294</v>
      </c>
      <c r="O110" s="2" t="s">
        <v>52</v>
      </c>
      <c r="P110" s="2" t="s">
        <v>52</v>
      </c>
      <c r="Q110" s="2" t="s">
        <v>260</v>
      </c>
      <c r="R110" s="2" t="s">
        <v>64</v>
      </c>
      <c r="S110" s="2" t="s">
        <v>64</v>
      </c>
      <c r="T110" s="2" t="s">
        <v>63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295</v>
      </c>
      <c r="AV110" s="3">
        <v>108</v>
      </c>
    </row>
    <row r="111" spans="1:48" ht="30" customHeight="1">
      <c r="A111" s="16" t="s">
        <v>296</v>
      </c>
      <c r="B111" s="16" t="s">
        <v>52</v>
      </c>
      <c r="C111" s="16" t="s">
        <v>297</v>
      </c>
      <c r="D111" s="14">
        <v>20</v>
      </c>
      <c r="E111" s="15" t="e">
        <f>TRUNC(#REF!,0)</f>
        <v>#REF!</v>
      </c>
      <c r="F111" s="15" t="e">
        <f t="shared" si="11"/>
        <v>#REF!</v>
      </c>
      <c r="G111" s="15" t="e">
        <f>TRUNC(#REF!,0)</f>
        <v>#REF!</v>
      </c>
      <c r="H111" s="15" t="e">
        <f t="shared" si="12"/>
        <v>#REF!</v>
      </c>
      <c r="I111" s="15" t="e">
        <f>TRUNC(#REF!,0)</f>
        <v>#REF!</v>
      </c>
      <c r="J111" s="15" t="e">
        <f t="shared" si="13"/>
        <v>#REF!</v>
      </c>
      <c r="K111" s="15" t="e">
        <f t="shared" si="14"/>
        <v>#REF!</v>
      </c>
      <c r="L111" s="15" t="e">
        <f t="shared" si="15"/>
        <v>#REF!</v>
      </c>
      <c r="M111" s="16" t="s">
        <v>52</v>
      </c>
      <c r="N111" s="2" t="s">
        <v>298</v>
      </c>
      <c r="O111" s="2" t="s">
        <v>52</v>
      </c>
      <c r="P111" s="2" t="s">
        <v>52</v>
      </c>
      <c r="Q111" s="2" t="s">
        <v>260</v>
      </c>
      <c r="R111" s="2" t="s">
        <v>64</v>
      </c>
      <c r="S111" s="2" t="s">
        <v>64</v>
      </c>
      <c r="T111" s="2" t="s">
        <v>63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299</v>
      </c>
      <c r="AV111" s="3">
        <v>109</v>
      </c>
    </row>
    <row r="112" spans="1:48" ht="30" customHeight="1">
      <c r="A112" s="16" t="s">
        <v>300</v>
      </c>
      <c r="B112" s="16" t="s">
        <v>52</v>
      </c>
      <c r="C112" s="16" t="s">
        <v>210</v>
      </c>
      <c r="D112" s="14">
        <v>1</v>
      </c>
      <c r="E112" s="15" t="e">
        <f>TRUNC(#REF!,0)</f>
        <v>#REF!</v>
      </c>
      <c r="F112" s="15" t="e">
        <f t="shared" si="11"/>
        <v>#REF!</v>
      </c>
      <c r="G112" s="15" t="e">
        <f>TRUNC(#REF!,0)</f>
        <v>#REF!</v>
      </c>
      <c r="H112" s="15" t="e">
        <f t="shared" si="12"/>
        <v>#REF!</v>
      </c>
      <c r="I112" s="15" t="e">
        <f>TRUNC(#REF!,0)</f>
        <v>#REF!</v>
      </c>
      <c r="J112" s="15" t="e">
        <f t="shared" si="13"/>
        <v>#REF!</v>
      </c>
      <c r="K112" s="15" t="e">
        <f t="shared" si="14"/>
        <v>#REF!</v>
      </c>
      <c r="L112" s="15" t="e">
        <f t="shared" si="15"/>
        <v>#REF!</v>
      </c>
      <c r="M112" s="16" t="s">
        <v>301</v>
      </c>
      <c r="N112" s="2" t="s">
        <v>302</v>
      </c>
      <c r="O112" s="2" t="s">
        <v>52</v>
      </c>
      <c r="P112" s="2" t="s">
        <v>52</v>
      </c>
      <c r="Q112" s="2" t="s">
        <v>260</v>
      </c>
      <c r="R112" s="2" t="s">
        <v>63</v>
      </c>
      <c r="S112" s="2" t="s">
        <v>64</v>
      </c>
      <c r="T112" s="2" t="s">
        <v>64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303</v>
      </c>
      <c r="AV112" s="3">
        <v>58</v>
      </c>
    </row>
    <row r="113" spans="1:48" ht="30" customHeight="1">
      <c r="A113" s="16" t="s">
        <v>304</v>
      </c>
      <c r="B113" s="16" t="s">
        <v>305</v>
      </c>
      <c r="C113" s="16" t="s">
        <v>169</v>
      </c>
      <c r="D113" s="14">
        <v>2</v>
      </c>
      <c r="E113" s="15" t="e">
        <f>TRUNC(#REF!,0)</f>
        <v>#REF!</v>
      </c>
      <c r="F113" s="15" t="e">
        <f t="shared" si="11"/>
        <v>#REF!</v>
      </c>
      <c r="G113" s="15" t="e">
        <f>TRUNC(#REF!,0)</f>
        <v>#REF!</v>
      </c>
      <c r="H113" s="15" t="e">
        <f t="shared" si="12"/>
        <v>#REF!</v>
      </c>
      <c r="I113" s="15" t="e">
        <f>TRUNC(#REF!,0)</f>
        <v>#REF!</v>
      </c>
      <c r="J113" s="15" t="e">
        <f t="shared" si="13"/>
        <v>#REF!</v>
      </c>
      <c r="K113" s="15" t="e">
        <f t="shared" si="14"/>
        <v>#REF!</v>
      </c>
      <c r="L113" s="15" t="e">
        <f t="shared" si="15"/>
        <v>#REF!</v>
      </c>
      <c r="M113" s="16" t="s">
        <v>306</v>
      </c>
      <c r="N113" s="2" t="s">
        <v>307</v>
      </c>
      <c r="O113" s="2" t="s">
        <v>52</v>
      </c>
      <c r="P113" s="2" t="s">
        <v>52</v>
      </c>
      <c r="Q113" s="2" t="s">
        <v>260</v>
      </c>
      <c r="R113" s="2" t="s">
        <v>63</v>
      </c>
      <c r="S113" s="2" t="s">
        <v>64</v>
      </c>
      <c r="T113" s="2" t="s">
        <v>64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308</v>
      </c>
      <c r="AV113" s="3">
        <v>59</v>
      </c>
    </row>
    <row r="114" spans="1:48" ht="30" customHeight="1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260</v>
      </c>
    </row>
    <row r="115" spans="1:48" ht="30" customHeight="1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260</v>
      </c>
    </row>
    <row r="116" spans="1:48" ht="30" customHeight="1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260</v>
      </c>
    </row>
    <row r="117" spans="1:48" ht="30" customHeight="1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260</v>
      </c>
    </row>
    <row r="118" spans="1:48" ht="30" customHeight="1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260</v>
      </c>
    </row>
    <row r="119" spans="1:48" ht="30" customHeight="1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260</v>
      </c>
    </row>
    <row r="120" spans="1:48" ht="30" customHeight="1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260</v>
      </c>
    </row>
    <row r="121" spans="1:48" ht="30" customHeight="1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260</v>
      </c>
    </row>
    <row r="122" spans="1:48" ht="30" customHeight="1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260</v>
      </c>
    </row>
    <row r="123" spans="1:48" ht="30" customHeight="1">
      <c r="A123" s="16" t="s">
        <v>70</v>
      </c>
      <c r="B123" s="14"/>
      <c r="C123" s="14"/>
      <c r="D123" s="14"/>
      <c r="E123" s="15"/>
      <c r="F123" s="15" t="e">
        <f>SUMIF(Q101:Q122,"010105",F101:F122)</f>
        <v>#REF!</v>
      </c>
      <c r="G123" s="15"/>
      <c r="H123" s="15" t="e">
        <f>SUMIF(Q101:Q122,"010105",H101:H122)</f>
        <v>#REF!</v>
      </c>
      <c r="I123" s="15"/>
      <c r="J123" s="15" t="e">
        <f>SUMIF(Q101:Q122,"010105",J101:J122)</f>
        <v>#REF!</v>
      </c>
      <c r="K123" s="15"/>
      <c r="L123" s="15" t="e">
        <f>SUMIF(Q101:Q122,"010105",L101:L122)</f>
        <v>#REF!</v>
      </c>
      <c r="M123" s="14"/>
      <c r="N123" t="s">
        <v>71</v>
      </c>
    </row>
    <row r="124" spans="1:48" ht="30" customHeight="1">
      <c r="A124" s="16" t="s">
        <v>309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310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16" t="s">
        <v>311</v>
      </c>
      <c r="B125" s="16" t="s">
        <v>312</v>
      </c>
      <c r="C125" s="16" t="s">
        <v>60</v>
      </c>
      <c r="D125" s="14">
        <v>1</v>
      </c>
      <c r="E125" s="15" t="e">
        <f>TRUNC(#REF!,0)</f>
        <v>#REF!</v>
      </c>
      <c r="F125" s="15" t="e">
        <f t="shared" ref="F125:F141" si="16">TRUNC(E125*D125, 0)</f>
        <v>#REF!</v>
      </c>
      <c r="G125" s="15" t="e">
        <f>TRUNC(#REF!,0)</f>
        <v>#REF!</v>
      </c>
      <c r="H125" s="15" t="e">
        <f t="shared" ref="H125:H141" si="17">TRUNC(G125*D125, 0)</f>
        <v>#REF!</v>
      </c>
      <c r="I125" s="15" t="e">
        <f>TRUNC(#REF!,0)</f>
        <v>#REF!</v>
      </c>
      <c r="J125" s="15" t="e">
        <f t="shared" ref="J125:J141" si="18">TRUNC(I125*D125, 0)</f>
        <v>#REF!</v>
      </c>
      <c r="K125" s="15" t="e">
        <f t="shared" ref="K125:K141" si="19">TRUNC(E125+G125+I125, 0)</f>
        <v>#REF!</v>
      </c>
      <c r="L125" s="15" t="e">
        <f t="shared" ref="L125:L141" si="20">TRUNC(F125+H125+J125, 0)</f>
        <v>#REF!</v>
      </c>
      <c r="M125" s="16" t="s">
        <v>52</v>
      </c>
      <c r="N125" s="2" t="s">
        <v>313</v>
      </c>
      <c r="O125" s="2" t="s">
        <v>52</v>
      </c>
      <c r="P125" s="2" t="s">
        <v>52</v>
      </c>
      <c r="Q125" s="2" t="s">
        <v>310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314</v>
      </c>
      <c r="AV125" s="3">
        <v>84</v>
      </c>
    </row>
    <row r="126" spans="1:48" ht="30" customHeight="1">
      <c r="A126" s="16" t="s">
        <v>315</v>
      </c>
      <c r="B126" s="16" t="s">
        <v>316</v>
      </c>
      <c r="C126" s="16" t="s">
        <v>60</v>
      </c>
      <c r="D126" s="14">
        <v>1</v>
      </c>
      <c r="E126" s="15" t="e">
        <f>TRUNC(#REF!,0)</f>
        <v>#REF!</v>
      </c>
      <c r="F126" s="15" t="e">
        <f t="shared" si="16"/>
        <v>#REF!</v>
      </c>
      <c r="G126" s="15" t="e">
        <f>TRUNC(#REF!,0)</f>
        <v>#REF!</v>
      </c>
      <c r="H126" s="15" t="e">
        <f t="shared" si="17"/>
        <v>#REF!</v>
      </c>
      <c r="I126" s="15" t="e">
        <f>TRUNC(#REF!,0)</f>
        <v>#REF!</v>
      </c>
      <c r="J126" s="15" t="e">
        <f t="shared" si="18"/>
        <v>#REF!</v>
      </c>
      <c r="K126" s="15" t="e">
        <f t="shared" si="19"/>
        <v>#REF!</v>
      </c>
      <c r="L126" s="15" t="e">
        <f t="shared" si="20"/>
        <v>#REF!</v>
      </c>
      <c r="M126" s="16" t="s">
        <v>52</v>
      </c>
      <c r="N126" s="2" t="s">
        <v>317</v>
      </c>
      <c r="O126" s="2" t="s">
        <v>52</v>
      </c>
      <c r="P126" s="2" t="s">
        <v>52</v>
      </c>
      <c r="Q126" s="2" t="s">
        <v>310</v>
      </c>
      <c r="R126" s="2" t="s">
        <v>64</v>
      </c>
      <c r="S126" s="2" t="s">
        <v>64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318</v>
      </c>
      <c r="AV126" s="3">
        <v>85</v>
      </c>
    </row>
    <row r="127" spans="1:48" ht="30" customHeight="1">
      <c r="A127" s="16" t="s">
        <v>319</v>
      </c>
      <c r="B127" s="16" t="s">
        <v>320</v>
      </c>
      <c r="C127" s="16" t="s">
        <v>60</v>
      </c>
      <c r="D127" s="14">
        <v>2</v>
      </c>
      <c r="E127" s="15" t="e">
        <f>TRUNC(#REF!,0)</f>
        <v>#REF!</v>
      </c>
      <c r="F127" s="15" t="e">
        <f t="shared" si="16"/>
        <v>#REF!</v>
      </c>
      <c r="G127" s="15" t="e">
        <f>TRUNC(#REF!,0)</f>
        <v>#REF!</v>
      </c>
      <c r="H127" s="15" t="e">
        <f t="shared" si="17"/>
        <v>#REF!</v>
      </c>
      <c r="I127" s="15" t="e">
        <f>TRUNC(#REF!,0)</f>
        <v>#REF!</v>
      </c>
      <c r="J127" s="15" t="e">
        <f t="shared" si="18"/>
        <v>#REF!</v>
      </c>
      <c r="K127" s="15" t="e">
        <f t="shared" si="19"/>
        <v>#REF!</v>
      </c>
      <c r="L127" s="15" t="e">
        <f t="shared" si="20"/>
        <v>#REF!</v>
      </c>
      <c r="M127" s="16" t="s">
        <v>52</v>
      </c>
      <c r="N127" s="2" t="s">
        <v>321</v>
      </c>
      <c r="O127" s="2" t="s">
        <v>52</v>
      </c>
      <c r="P127" s="2" t="s">
        <v>52</v>
      </c>
      <c r="Q127" s="2" t="s">
        <v>310</v>
      </c>
      <c r="R127" s="2" t="s">
        <v>64</v>
      </c>
      <c r="S127" s="2" t="s">
        <v>64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322</v>
      </c>
      <c r="AV127" s="3">
        <v>86</v>
      </c>
    </row>
    <row r="128" spans="1:48" ht="30" customHeight="1">
      <c r="A128" s="16" t="s">
        <v>323</v>
      </c>
      <c r="B128" s="16" t="s">
        <v>52</v>
      </c>
      <c r="C128" s="16" t="s">
        <v>267</v>
      </c>
      <c r="D128" s="14">
        <v>3</v>
      </c>
      <c r="E128" s="15" t="e">
        <f>TRUNC(#REF!,0)</f>
        <v>#REF!</v>
      </c>
      <c r="F128" s="15" t="e">
        <f t="shared" si="16"/>
        <v>#REF!</v>
      </c>
      <c r="G128" s="15" t="e">
        <f>TRUNC(#REF!,0)</f>
        <v>#REF!</v>
      </c>
      <c r="H128" s="15" t="e">
        <f t="shared" si="17"/>
        <v>#REF!</v>
      </c>
      <c r="I128" s="15" t="e">
        <f>TRUNC(#REF!,0)</f>
        <v>#REF!</v>
      </c>
      <c r="J128" s="15" t="e">
        <f t="shared" si="18"/>
        <v>#REF!</v>
      </c>
      <c r="K128" s="15" t="e">
        <f t="shared" si="19"/>
        <v>#REF!</v>
      </c>
      <c r="L128" s="15" t="e">
        <f t="shared" si="20"/>
        <v>#REF!</v>
      </c>
      <c r="M128" s="16" t="s">
        <v>52</v>
      </c>
      <c r="N128" s="2" t="s">
        <v>324</v>
      </c>
      <c r="O128" s="2" t="s">
        <v>52</v>
      </c>
      <c r="P128" s="2" t="s">
        <v>52</v>
      </c>
      <c r="Q128" s="2" t="s">
        <v>310</v>
      </c>
      <c r="R128" s="2" t="s">
        <v>64</v>
      </c>
      <c r="S128" s="2" t="s">
        <v>64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325</v>
      </c>
      <c r="AV128" s="3">
        <v>87</v>
      </c>
    </row>
    <row r="129" spans="1:48" ht="30" customHeight="1">
      <c r="A129" s="16" t="s">
        <v>326</v>
      </c>
      <c r="B129" s="16" t="s">
        <v>327</v>
      </c>
      <c r="C129" s="16" t="s">
        <v>297</v>
      </c>
      <c r="D129" s="14">
        <v>60</v>
      </c>
      <c r="E129" s="15" t="e">
        <f>TRUNC(#REF!,0)</f>
        <v>#REF!</v>
      </c>
      <c r="F129" s="15" t="e">
        <f t="shared" si="16"/>
        <v>#REF!</v>
      </c>
      <c r="G129" s="15" t="e">
        <f>TRUNC(#REF!,0)</f>
        <v>#REF!</v>
      </c>
      <c r="H129" s="15" t="e">
        <f t="shared" si="17"/>
        <v>#REF!</v>
      </c>
      <c r="I129" s="15" t="e">
        <f>TRUNC(#REF!,0)</f>
        <v>#REF!</v>
      </c>
      <c r="J129" s="15" t="e">
        <f t="shared" si="18"/>
        <v>#REF!</v>
      </c>
      <c r="K129" s="15" t="e">
        <f t="shared" si="19"/>
        <v>#REF!</v>
      </c>
      <c r="L129" s="15" t="e">
        <f t="shared" si="20"/>
        <v>#REF!</v>
      </c>
      <c r="M129" s="16" t="s">
        <v>52</v>
      </c>
      <c r="N129" s="2" t="s">
        <v>328</v>
      </c>
      <c r="O129" s="2" t="s">
        <v>52</v>
      </c>
      <c r="P129" s="2" t="s">
        <v>52</v>
      </c>
      <c r="Q129" s="2" t="s">
        <v>310</v>
      </c>
      <c r="R129" s="2" t="s">
        <v>64</v>
      </c>
      <c r="S129" s="2" t="s">
        <v>64</v>
      </c>
      <c r="T129" s="2" t="s">
        <v>63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329</v>
      </c>
      <c r="AV129" s="3">
        <v>88</v>
      </c>
    </row>
    <row r="130" spans="1:48" ht="30" customHeight="1">
      <c r="A130" s="16" t="s">
        <v>326</v>
      </c>
      <c r="B130" s="16" t="s">
        <v>330</v>
      </c>
      <c r="C130" s="16" t="s">
        <v>297</v>
      </c>
      <c r="D130" s="14">
        <v>32</v>
      </c>
      <c r="E130" s="15" t="e">
        <f>TRUNC(#REF!,0)</f>
        <v>#REF!</v>
      </c>
      <c r="F130" s="15" t="e">
        <f t="shared" si="16"/>
        <v>#REF!</v>
      </c>
      <c r="G130" s="15" t="e">
        <f>TRUNC(#REF!,0)</f>
        <v>#REF!</v>
      </c>
      <c r="H130" s="15" t="e">
        <f t="shared" si="17"/>
        <v>#REF!</v>
      </c>
      <c r="I130" s="15" t="e">
        <f>TRUNC(#REF!,0)</f>
        <v>#REF!</v>
      </c>
      <c r="J130" s="15" t="e">
        <f t="shared" si="18"/>
        <v>#REF!</v>
      </c>
      <c r="K130" s="15" t="e">
        <f t="shared" si="19"/>
        <v>#REF!</v>
      </c>
      <c r="L130" s="15" t="e">
        <f t="shared" si="20"/>
        <v>#REF!</v>
      </c>
      <c r="M130" s="16" t="s">
        <v>52</v>
      </c>
      <c r="N130" s="2" t="s">
        <v>331</v>
      </c>
      <c r="O130" s="2" t="s">
        <v>52</v>
      </c>
      <c r="P130" s="2" t="s">
        <v>52</v>
      </c>
      <c r="Q130" s="2" t="s">
        <v>310</v>
      </c>
      <c r="R130" s="2" t="s">
        <v>64</v>
      </c>
      <c r="S130" s="2" t="s">
        <v>64</v>
      </c>
      <c r="T130" s="2" t="s">
        <v>63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332</v>
      </c>
      <c r="AV130" s="3">
        <v>89</v>
      </c>
    </row>
    <row r="131" spans="1:48" ht="30" customHeight="1">
      <c r="A131" s="16" t="s">
        <v>333</v>
      </c>
      <c r="B131" s="16" t="s">
        <v>334</v>
      </c>
      <c r="C131" s="16" t="s">
        <v>297</v>
      </c>
      <c r="D131" s="14">
        <v>50</v>
      </c>
      <c r="E131" s="15" t="e">
        <f>TRUNC(#REF!,0)</f>
        <v>#REF!</v>
      </c>
      <c r="F131" s="15" t="e">
        <f t="shared" si="16"/>
        <v>#REF!</v>
      </c>
      <c r="G131" s="15" t="e">
        <f>TRUNC(#REF!,0)</f>
        <v>#REF!</v>
      </c>
      <c r="H131" s="15" t="e">
        <f t="shared" si="17"/>
        <v>#REF!</v>
      </c>
      <c r="I131" s="15" t="e">
        <f>TRUNC(#REF!,0)</f>
        <v>#REF!</v>
      </c>
      <c r="J131" s="15" t="e">
        <f t="shared" si="18"/>
        <v>#REF!</v>
      </c>
      <c r="K131" s="15" t="e">
        <f t="shared" si="19"/>
        <v>#REF!</v>
      </c>
      <c r="L131" s="15" t="e">
        <f t="shared" si="20"/>
        <v>#REF!</v>
      </c>
      <c r="M131" s="16" t="s">
        <v>52</v>
      </c>
      <c r="N131" s="2" t="s">
        <v>335</v>
      </c>
      <c r="O131" s="2" t="s">
        <v>52</v>
      </c>
      <c r="P131" s="2" t="s">
        <v>52</v>
      </c>
      <c r="Q131" s="2" t="s">
        <v>310</v>
      </c>
      <c r="R131" s="2" t="s">
        <v>64</v>
      </c>
      <c r="S131" s="2" t="s">
        <v>64</v>
      </c>
      <c r="T131" s="2" t="s">
        <v>63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336</v>
      </c>
      <c r="AV131" s="3">
        <v>90</v>
      </c>
    </row>
    <row r="132" spans="1:48" ht="30" customHeight="1">
      <c r="A132" s="16" t="s">
        <v>337</v>
      </c>
      <c r="B132" s="16" t="s">
        <v>52</v>
      </c>
      <c r="C132" s="16" t="s">
        <v>81</v>
      </c>
      <c r="D132" s="14">
        <v>2</v>
      </c>
      <c r="E132" s="15" t="e">
        <f>TRUNC(#REF!,0)</f>
        <v>#REF!</v>
      </c>
      <c r="F132" s="15" t="e">
        <f t="shared" si="16"/>
        <v>#REF!</v>
      </c>
      <c r="G132" s="15" t="e">
        <f>TRUNC(#REF!,0)</f>
        <v>#REF!</v>
      </c>
      <c r="H132" s="15" t="e">
        <f t="shared" si="17"/>
        <v>#REF!</v>
      </c>
      <c r="I132" s="15" t="e">
        <f>TRUNC(#REF!,0)</f>
        <v>#REF!</v>
      </c>
      <c r="J132" s="15" t="e">
        <f t="shared" si="18"/>
        <v>#REF!</v>
      </c>
      <c r="K132" s="15" t="e">
        <f t="shared" si="19"/>
        <v>#REF!</v>
      </c>
      <c r="L132" s="15" t="e">
        <f t="shared" si="20"/>
        <v>#REF!</v>
      </c>
      <c r="M132" s="16" t="s">
        <v>52</v>
      </c>
      <c r="N132" s="2" t="s">
        <v>338</v>
      </c>
      <c r="O132" s="2" t="s">
        <v>52</v>
      </c>
      <c r="P132" s="2" t="s">
        <v>52</v>
      </c>
      <c r="Q132" s="2" t="s">
        <v>310</v>
      </c>
      <c r="R132" s="2" t="s">
        <v>64</v>
      </c>
      <c r="S132" s="2" t="s">
        <v>64</v>
      </c>
      <c r="T132" s="2" t="s">
        <v>63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339</v>
      </c>
      <c r="AV132" s="3">
        <v>91</v>
      </c>
    </row>
    <row r="133" spans="1:48" ht="30" customHeight="1">
      <c r="A133" s="16" t="s">
        <v>340</v>
      </c>
      <c r="B133" s="16" t="s">
        <v>52</v>
      </c>
      <c r="C133" s="16" t="s">
        <v>341</v>
      </c>
      <c r="D133" s="14">
        <v>6</v>
      </c>
      <c r="E133" s="15" t="e">
        <f>TRUNC(#REF!,0)</f>
        <v>#REF!</v>
      </c>
      <c r="F133" s="15" t="e">
        <f t="shared" si="16"/>
        <v>#REF!</v>
      </c>
      <c r="G133" s="15" t="e">
        <f>TRUNC(#REF!,0)</f>
        <v>#REF!</v>
      </c>
      <c r="H133" s="15" t="e">
        <f t="shared" si="17"/>
        <v>#REF!</v>
      </c>
      <c r="I133" s="15" t="e">
        <f>TRUNC(#REF!,0)</f>
        <v>#REF!</v>
      </c>
      <c r="J133" s="15" t="e">
        <f t="shared" si="18"/>
        <v>#REF!</v>
      </c>
      <c r="K133" s="15" t="e">
        <f t="shared" si="19"/>
        <v>#REF!</v>
      </c>
      <c r="L133" s="15" t="e">
        <f t="shared" si="20"/>
        <v>#REF!</v>
      </c>
      <c r="M133" s="16" t="s">
        <v>52</v>
      </c>
      <c r="N133" s="2" t="s">
        <v>342</v>
      </c>
      <c r="O133" s="2" t="s">
        <v>52</v>
      </c>
      <c r="P133" s="2" t="s">
        <v>52</v>
      </c>
      <c r="Q133" s="2" t="s">
        <v>310</v>
      </c>
      <c r="R133" s="2" t="s">
        <v>64</v>
      </c>
      <c r="S133" s="2" t="s">
        <v>64</v>
      </c>
      <c r="T133" s="2" t="s">
        <v>63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343</v>
      </c>
      <c r="AV133" s="3">
        <v>92</v>
      </c>
    </row>
    <row r="134" spans="1:48" ht="30" customHeight="1">
      <c r="A134" s="16" t="s">
        <v>344</v>
      </c>
      <c r="B134" s="16" t="s">
        <v>52</v>
      </c>
      <c r="C134" s="16" t="s">
        <v>345</v>
      </c>
      <c r="D134" s="14">
        <v>4</v>
      </c>
      <c r="E134" s="15" t="e">
        <f>TRUNC(#REF!,0)</f>
        <v>#REF!</v>
      </c>
      <c r="F134" s="15" t="e">
        <f t="shared" si="16"/>
        <v>#REF!</v>
      </c>
      <c r="G134" s="15" t="e">
        <f>TRUNC(#REF!,0)</f>
        <v>#REF!</v>
      </c>
      <c r="H134" s="15" t="e">
        <f t="shared" si="17"/>
        <v>#REF!</v>
      </c>
      <c r="I134" s="15" t="e">
        <f>TRUNC(#REF!,0)</f>
        <v>#REF!</v>
      </c>
      <c r="J134" s="15" t="e">
        <f t="shared" si="18"/>
        <v>#REF!</v>
      </c>
      <c r="K134" s="15" t="e">
        <f t="shared" si="19"/>
        <v>#REF!</v>
      </c>
      <c r="L134" s="15" t="e">
        <f t="shared" si="20"/>
        <v>#REF!</v>
      </c>
      <c r="M134" s="16" t="s">
        <v>52</v>
      </c>
      <c r="N134" s="2" t="s">
        <v>346</v>
      </c>
      <c r="O134" s="2" t="s">
        <v>52</v>
      </c>
      <c r="P134" s="2" t="s">
        <v>52</v>
      </c>
      <c r="Q134" s="2" t="s">
        <v>310</v>
      </c>
      <c r="R134" s="2" t="s">
        <v>64</v>
      </c>
      <c r="S134" s="2" t="s">
        <v>64</v>
      </c>
      <c r="T134" s="2" t="s">
        <v>63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52</v>
      </c>
      <c r="AS134" s="2" t="s">
        <v>52</v>
      </c>
      <c r="AT134" s="3"/>
      <c r="AU134" s="2" t="s">
        <v>347</v>
      </c>
      <c r="AV134" s="3">
        <v>93</v>
      </c>
    </row>
    <row r="135" spans="1:48" ht="30" customHeight="1">
      <c r="A135" s="16" t="s">
        <v>348</v>
      </c>
      <c r="B135" s="16" t="s">
        <v>349</v>
      </c>
      <c r="C135" s="16" t="s">
        <v>60</v>
      </c>
      <c r="D135" s="14">
        <v>3</v>
      </c>
      <c r="E135" s="15" t="e">
        <f>TRUNC(#REF!,0)</f>
        <v>#REF!</v>
      </c>
      <c r="F135" s="15" t="e">
        <f t="shared" si="16"/>
        <v>#REF!</v>
      </c>
      <c r="G135" s="15" t="e">
        <f>TRUNC(#REF!,0)</f>
        <v>#REF!</v>
      </c>
      <c r="H135" s="15" t="e">
        <f t="shared" si="17"/>
        <v>#REF!</v>
      </c>
      <c r="I135" s="15" t="e">
        <f>TRUNC(#REF!,0)</f>
        <v>#REF!</v>
      </c>
      <c r="J135" s="15" t="e">
        <f t="shared" si="18"/>
        <v>#REF!</v>
      </c>
      <c r="K135" s="15" t="e">
        <f t="shared" si="19"/>
        <v>#REF!</v>
      </c>
      <c r="L135" s="15" t="e">
        <f t="shared" si="20"/>
        <v>#REF!</v>
      </c>
      <c r="M135" s="16" t="s">
        <v>52</v>
      </c>
      <c r="N135" s="2" t="s">
        <v>350</v>
      </c>
      <c r="O135" s="2" t="s">
        <v>52</v>
      </c>
      <c r="P135" s="2" t="s">
        <v>52</v>
      </c>
      <c r="Q135" s="2" t="s">
        <v>310</v>
      </c>
      <c r="R135" s="2" t="s">
        <v>64</v>
      </c>
      <c r="S135" s="2" t="s">
        <v>64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351</v>
      </c>
      <c r="AV135" s="3">
        <v>94</v>
      </c>
    </row>
    <row r="136" spans="1:48" ht="30" customHeight="1">
      <c r="A136" s="16" t="s">
        <v>352</v>
      </c>
      <c r="B136" s="16" t="s">
        <v>52</v>
      </c>
      <c r="C136" s="16" t="s">
        <v>297</v>
      </c>
      <c r="D136" s="14">
        <v>45</v>
      </c>
      <c r="E136" s="15" t="e">
        <f>TRUNC(#REF!,0)</f>
        <v>#REF!</v>
      </c>
      <c r="F136" s="15" t="e">
        <f t="shared" si="16"/>
        <v>#REF!</v>
      </c>
      <c r="G136" s="15" t="e">
        <f>TRUNC(#REF!,0)</f>
        <v>#REF!</v>
      </c>
      <c r="H136" s="15" t="e">
        <f t="shared" si="17"/>
        <v>#REF!</v>
      </c>
      <c r="I136" s="15" t="e">
        <f>TRUNC(#REF!,0)</f>
        <v>#REF!</v>
      </c>
      <c r="J136" s="15" t="e">
        <f t="shared" si="18"/>
        <v>#REF!</v>
      </c>
      <c r="K136" s="15" t="e">
        <f t="shared" si="19"/>
        <v>#REF!</v>
      </c>
      <c r="L136" s="15" t="e">
        <f t="shared" si="20"/>
        <v>#REF!</v>
      </c>
      <c r="M136" s="16" t="s">
        <v>52</v>
      </c>
      <c r="N136" s="2" t="s">
        <v>353</v>
      </c>
      <c r="O136" s="2" t="s">
        <v>52</v>
      </c>
      <c r="P136" s="2" t="s">
        <v>52</v>
      </c>
      <c r="Q136" s="2" t="s">
        <v>310</v>
      </c>
      <c r="R136" s="2" t="s">
        <v>64</v>
      </c>
      <c r="S136" s="2" t="s">
        <v>64</v>
      </c>
      <c r="T136" s="2" t="s">
        <v>63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354</v>
      </c>
      <c r="AV136" s="3">
        <v>95</v>
      </c>
    </row>
    <row r="137" spans="1:48" ht="30" customHeight="1">
      <c r="A137" s="16" t="s">
        <v>355</v>
      </c>
      <c r="B137" s="16" t="s">
        <v>52</v>
      </c>
      <c r="C137" s="16" t="s">
        <v>297</v>
      </c>
      <c r="D137" s="14">
        <v>75</v>
      </c>
      <c r="E137" s="15" t="e">
        <f>TRUNC(#REF!,0)</f>
        <v>#REF!</v>
      </c>
      <c r="F137" s="15" t="e">
        <f t="shared" si="16"/>
        <v>#REF!</v>
      </c>
      <c r="G137" s="15" t="e">
        <f>TRUNC(#REF!,0)</f>
        <v>#REF!</v>
      </c>
      <c r="H137" s="15" t="e">
        <f t="shared" si="17"/>
        <v>#REF!</v>
      </c>
      <c r="I137" s="15" t="e">
        <f>TRUNC(#REF!,0)</f>
        <v>#REF!</v>
      </c>
      <c r="J137" s="15" t="e">
        <f t="shared" si="18"/>
        <v>#REF!</v>
      </c>
      <c r="K137" s="15" t="e">
        <f t="shared" si="19"/>
        <v>#REF!</v>
      </c>
      <c r="L137" s="15" t="e">
        <f t="shared" si="20"/>
        <v>#REF!</v>
      </c>
      <c r="M137" s="16" t="s">
        <v>52</v>
      </c>
      <c r="N137" s="2" t="s">
        <v>356</v>
      </c>
      <c r="O137" s="2" t="s">
        <v>52</v>
      </c>
      <c r="P137" s="2" t="s">
        <v>52</v>
      </c>
      <c r="Q137" s="2" t="s">
        <v>310</v>
      </c>
      <c r="R137" s="2" t="s">
        <v>64</v>
      </c>
      <c r="S137" s="2" t="s">
        <v>64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357</v>
      </c>
      <c r="AV137" s="3">
        <v>96</v>
      </c>
    </row>
    <row r="138" spans="1:48" ht="30" customHeight="1">
      <c r="A138" s="16" t="s">
        <v>358</v>
      </c>
      <c r="B138" s="16" t="s">
        <v>52</v>
      </c>
      <c r="C138" s="16" t="s">
        <v>345</v>
      </c>
      <c r="D138" s="14">
        <v>1</v>
      </c>
      <c r="E138" s="15" t="e">
        <f>TRUNC(#REF!,0)</f>
        <v>#REF!</v>
      </c>
      <c r="F138" s="15" t="e">
        <f t="shared" si="16"/>
        <v>#REF!</v>
      </c>
      <c r="G138" s="15" t="e">
        <f>TRUNC(#REF!,0)</f>
        <v>#REF!</v>
      </c>
      <c r="H138" s="15" t="e">
        <f t="shared" si="17"/>
        <v>#REF!</v>
      </c>
      <c r="I138" s="15" t="e">
        <f>TRUNC(#REF!,0)</f>
        <v>#REF!</v>
      </c>
      <c r="J138" s="15" t="e">
        <f t="shared" si="18"/>
        <v>#REF!</v>
      </c>
      <c r="K138" s="15" t="e">
        <f t="shared" si="19"/>
        <v>#REF!</v>
      </c>
      <c r="L138" s="15" t="e">
        <f t="shared" si="20"/>
        <v>#REF!</v>
      </c>
      <c r="M138" s="16" t="s">
        <v>52</v>
      </c>
      <c r="N138" s="2" t="s">
        <v>359</v>
      </c>
      <c r="O138" s="2" t="s">
        <v>52</v>
      </c>
      <c r="P138" s="2" t="s">
        <v>52</v>
      </c>
      <c r="Q138" s="2" t="s">
        <v>310</v>
      </c>
      <c r="R138" s="2" t="s">
        <v>64</v>
      </c>
      <c r="S138" s="2" t="s">
        <v>64</v>
      </c>
      <c r="T138" s="2" t="s">
        <v>63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360</v>
      </c>
      <c r="AV138" s="3">
        <v>97</v>
      </c>
    </row>
    <row r="139" spans="1:48" ht="30" customHeight="1">
      <c r="A139" s="16" t="s">
        <v>361</v>
      </c>
      <c r="B139" s="16" t="s">
        <v>52</v>
      </c>
      <c r="C139" s="16" t="s">
        <v>60</v>
      </c>
      <c r="D139" s="14">
        <v>1</v>
      </c>
      <c r="E139" s="15" t="e">
        <f>TRUNC(#REF!,0)</f>
        <v>#REF!</v>
      </c>
      <c r="F139" s="15" t="e">
        <f t="shared" si="16"/>
        <v>#REF!</v>
      </c>
      <c r="G139" s="15" t="e">
        <f>TRUNC(#REF!,0)</f>
        <v>#REF!</v>
      </c>
      <c r="H139" s="15" t="e">
        <f t="shared" si="17"/>
        <v>#REF!</v>
      </c>
      <c r="I139" s="15" t="e">
        <f>TRUNC(#REF!,0)</f>
        <v>#REF!</v>
      </c>
      <c r="J139" s="15" t="e">
        <f t="shared" si="18"/>
        <v>#REF!</v>
      </c>
      <c r="K139" s="15" t="e">
        <f t="shared" si="19"/>
        <v>#REF!</v>
      </c>
      <c r="L139" s="15" t="e">
        <f t="shared" si="20"/>
        <v>#REF!</v>
      </c>
      <c r="M139" s="16" t="s">
        <v>52</v>
      </c>
      <c r="N139" s="2" t="s">
        <v>362</v>
      </c>
      <c r="O139" s="2" t="s">
        <v>52</v>
      </c>
      <c r="P139" s="2" t="s">
        <v>52</v>
      </c>
      <c r="Q139" s="2" t="s">
        <v>310</v>
      </c>
      <c r="R139" s="2" t="s">
        <v>64</v>
      </c>
      <c r="S139" s="2" t="s">
        <v>64</v>
      </c>
      <c r="T139" s="2" t="s">
        <v>63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363</v>
      </c>
      <c r="AV139" s="3">
        <v>98</v>
      </c>
    </row>
    <row r="140" spans="1:48" ht="30" customHeight="1">
      <c r="A140" s="16" t="s">
        <v>304</v>
      </c>
      <c r="B140" s="16" t="s">
        <v>364</v>
      </c>
      <c r="C140" s="16" t="s">
        <v>169</v>
      </c>
      <c r="D140" s="14">
        <v>1</v>
      </c>
      <c r="E140" s="15" t="e">
        <f>TRUNC(#REF!,0)</f>
        <v>#REF!</v>
      </c>
      <c r="F140" s="15" t="e">
        <f t="shared" si="16"/>
        <v>#REF!</v>
      </c>
      <c r="G140" s="15" t="e">
        <f>TRUNC(#REF!,0)</f>
        <v>#REF!</v>
      </c>
      <c r="H140" s="15" t="e">
        <f t="shared" si="17"/>
        <v>#REF!</v>
      </c>
      <c r="I140" s="15" t="e">
        <f>TRUNC(#REF!,0)</f>
        <v>#REF!</v>
      </c>
      <c r="J140" s="15" t="e">
        <f t="shared" si="18"/>
        <v>#REF!</v>
      </c>
      <c r="K140" s="15" t="e">
        <f t="shared" si="19"/>
        <v>#REF!</v>
      </c>
      <c r="L140" s="15" t="e">
        <f t="shared" si="20"/>
        <v>#REF!</v>
      </c>
      <c r="M140" s="16" t="s">
        <v>365</v>
      </c>
      <c r="N140" s="2" t="s">
        <v>366</v>
      </c>
      <c r="O140" s="2" t="s">
        <v>52</v>
      </c>
      <c r="P140" s="2" t="s">
        <v>52</v>
      </c>
      <c r="Q140" s="2" t="s">
        <v>310</v>
      </c>
      <c r="R140" s="2" t="s">
        <v>63</v>
      </c>
      <c r="S140" s="2" t="s">
        <v>64</v>
      </c>
      <c r="T140" s="2" t="s">
        <v>64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367</v>
      </c>
      <c r="AV140" s="3">
        <v>61</v>
      </c>
    </row>
    <row r="141" spans="1:48" ht="30" customHeight="1">
      <c r="A141" s="16" t="s">
        <v>304</v>
      </c>
      <c r="B141" s="16" t="s">
        <v>368</v>
      </c>
      <c r="C141" s="16" t="s">
        <v>169</v>
      </c>
      <c r="D141" s="14">
        <v>1</v>
      </c>
      <c r="E141" s="15" t="e">
        <f>TRUNC(#REF!,0)</f>
        <v>#REF!</v>
      </c>
      <c r="F141" s="15" t="e">
        <f t="shared" si="16"/>
        <v>#REF!</v>
      </c>
      <c r="G141" s="15" t="e">
        <f>TRUNC(#REF!,0)</f>
        <v>#REF!</v>
      </c>
      <c r="H141" s="15" t="e">
        <f t="shared" si="17"/>
        <v>#REF!</v>
      </c>
      <c r="I141" s="15" t="e">
        <f>TRUNC(#REF!,0)</f>
        <v>#REF!</v>
      </c>
      <c r="J141" s="15" t="e">
        <f t="shared" si="18"/>
        <v>#REF!</v>
      </c>
      <c r="K141" s="15" t="e">
        <f t="shared" si="19"/>
        <v>#REF!</v>
      </c>
      <c r="L141" s="15" t="e">
        <f t="shared" si="20"/>
        <v>#REF!</v>
      </c>
      <c r="M141" s="16" t="s">
        <v>369</v>
      </c>
      <c r="N141" s="2" t="s">
        <v>370</v>
      </c>
      <c r="O141" s="2" t="s">
        <v>52</v>
      </c>
      <c r="P141" s="2" t="s">
        <v>52</v>
      </c>
      <c r="Q141" s="2" t="s">
        <v>310</v>
      </c>
      <c r="R141" s="2" t="s">
        <v>63</v>
      </c>
      <c r="S141" s="2" t="s">
        <v>64</v>
      </c>
      <c r="T141" s="2" t="s">
        <v>64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52</v>
      </c>
      <c r="AS141" s="2" t="s">
        <v>52</v>
      </c>
      <c r="AT141" s="3"/>
      <c r="AU141" s="2" t="s">
        <v>371</v>
      </c>
      <c r="AV141" s="3">
        <v>62</v>
      </c>
    </row>
    <row r="142" spans="1:48" ht="30" customHeight="1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310</v>
      </c>
    </row>
    <row r="143" spans="1:48" ht="30" customHeight="1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310</v>
      </c>
    </row>
    <row r="144" spans="1:48" ht="30" customHeight="1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310</v>
      </c>
    </row>
    <row r="145" spans="1:48" ht="30" customHeight="1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310</v>
      </c>
    </row>
    <row r="146" spans="1:48" ht="30" customHeight="1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310</v>
      </c>
    </row>
    <row r="147" spans="1:48" ht="30" customHeight="1">
      <c r="A147" s="16" t="s">
        <v>70</v>
      </c>
      <c r="B147" s="14"/>
      <c r="C147" s="14"/>
      <c r="D147" s="14"/>
      <c r="E147" s="15"/>
      <c r="F147" s="15" t="e">
        <f>SUMIF(Q125:Q146,"010106",F125:F146)</f>
        <v>#REF!</v>
      </c>
      <c r="G147" s="15"/>
      <c r="H147" s="15" t="e">
        <f>SUMIF(Q125:Q146,"010106",H125:H146)</f>
        <v>#REF!</v>
      </c>
      <c r="I147" s="15"/>
      <c r="J147" s="15" t="e">
        <f>SUMIF(Q125:Q146,"010106",J125:J146)</f>
        <v>#REF!</v>
      </c>
      <c r="K147" s="15"/>
      <c r="L147" s="15" t="e">
        <f>SUMIF(Q125:Q146,"010106",L125:L146)</f>
        <v>#REF!</v>
      </c>
      <c r="M147" s="14"/>
      <c r="N147" t="s">
        <v>71</v>
      </c>
    </row>
    <row r="148" spans="1:48" ht="30" customHeight="1">
      <c r="A148" s="16" t="s">
        <v>372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373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16" t="s">
        <v>374</v>
      </c>
      <c r="B149" s="16" t="s">
        <v>52</v>
      </c>
      <c r="C149" s="16" t="s">
        <v>375</v>
      </c>
      <c r="D149" s="14">
        <v>2</v>
      </c>
      <c r="E149" s="15" t="e">
        <f>TRUNC(#REF!,0)</f>
        <v>#REF!</v>
      </c>
      <c r="F149" s="15" t="e">
        <f t="shared" ref="F149:F168" si="21">TRUNC(E149*D149, 0)</f>
        <v>#REF!</v>
      </c>
      <c r="G149" s="15" t="e">
        <f>TRUNC(#REF!,0)</f>
        <v>#REF!</v>
      </c>
      <c r="H149" s="15" t="e">
        <f t="shared" ref="H149:H168" si="22">TRUNC(G149*D149, 0)</f>
        <v>#REF!</v>
      </c>
      <c r="I149" s="15" t="e">
        <f>TRUNC(#REF!,0)</f>
        <v>#REF!</v>
      </c>
      <c r="J149" s="15" t="e">
        <f t="shared" ref="J149:J168" si="23">TRUNC(I149*D149, 0)</f>
        <v>#REF!</v>
      </c>
      <c r="K149" s="15" t="e">
        <f t="shared" ref="K149:K168" si="24">TRUNC(E149+G149+I149, 0)</f>
        <v>#REF!</v>
      </c>
      <c r="L149" s="15" t="e">
        <f t="shared" ref="L149:L168" si="25">TRUNC(F149+H149+J149, 0)</f>
        <v>#REF!</v>
      </c>
      <c r="M149" s="16" t="s">
        <v>52</v>
      </c>
      <c r="N149" s="2" t="s">
        <v>376</v>
      </c>
      <c r="O149" s="2" t="s">
        <v>52</v>
      </c>
      <c r="P149" s="2" t="s">
        <v>52</v>
      </c>
      <c r="Q149" s="2" t="s">
        <v>373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377</v>
      </c>
      <c r="AV149" s="3">
        <v>64</v>
      </c>
    </row>
    <row r="150" spans="1:48" ht="30" customHeight="1">
      <c r="A150" s="16" t="s">
        <v>378</v>
      </c>
      <c r="B150" s="16" t="s">
        <v>379</v>
      </c>
      <c r="C150" s="16" t="s">
        <v>60</v>
      </c>
      <c r="D150" s="14">
        <v>3</v>
      </c>
      <c r="E150" s="15" t="e">
        <f>TRUNC(#REF!,0)</f>
        <v>#REF!</v>
      </c>
      <c r="F150" s="15" t="e">
        <f t="shared" si="21"/>
        <v>#REF!</v>
      </c>
      <c r="G150" s="15" t="e">
        <f>TRUNC(#REF!,0)</f>
        <v>#REF!</v>
      </c>
      <c r="H150" s="15" t="e">
        <f t="shared" si="22"/>
        <v>#REF!</v>
      </c>
      <c r="I150" s="15" t="e">
        <f>TRUNC(#REF!,0)</f>
        <v>#REF!</v>
      </c>
      <c r="J150" s="15" t="e">
        <f t="shared" si="23"/>
        <v>#REF!</v>
      </c>
      <c r="K150" s="15" t="e">
        <f t="shared" si="24"/>
        <v>#REF!</v>
      </c>
      <c r="L150" s="15" t="e">
        <f t="shared" si="25"/>
        <v>#REF!</v>
      </c>
      <c r="M150" s="16" t="s">
        <v>380</v>
      </c>
      <c r="N150" s="2" t="s">
        <v>381</v>
      </c>
      <c r="O150" s="2" t="s">
        <v>52</v>
      </c>
      <c r="P150" s="2" t="s">
        <v>52</v>
      </c>
      <c r="Q150" s="2" t="s">
        <v>373</v>
      </c>
      <c r="R150" s="2" t="s">
        <v>64</v>
      </c>
      <c r="S150" s="2" t="s">
        <v>64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382</v>
      </c>
      <c r="AV150" s="3">
        <v>65</v>
      </c>
    </row>
    <row r="151" spans="1:48" ht="30" customHeight="1">
      <c r="A151" s="16" t="s">
        <v>112</v>
      </c>
      <c r="B151" s="16" t="s">
        <v>383</v>
      </c>
      <c r="C151" s="16" t="s">
        <v>81</v>
      </c>
      <c r="D151" s="14">
        <v>9</v>
      </c>
      <c r="E151" s="15" t="e">
        <f>TRUNC(#REF!,0)</f>
        <v>#REF!</v>
      </c>
      <c r="F151" s="15" t="e">
        <f t="shared" si="21"/>
        <v>#REF!</v>
      </c>
      <c r="G151" s="15" t="e">
        <f>TRUNC(#REF!,0)</f>
        <v>#REF!</v>
      </c>
      <c r="H151" s="15" t="e">
        <f t="shared" si="22"/>
        <v>#REF!</v>
      </c>
      <c r="I151" s="15" t="e">
        <f>TRUNC(#REF!,0)</f>
        <v>#REF!</v>
      </c>
      <c r="J151" s="15" t="e">
        <f t="shared" si="23"/>
        <v>#REF!</v>
      </c>
      <c r="K151" s="15" t="e">
        <f t="shared" si="24"/>
        <v>#REF!</v>
      </c>
      <c r="L151" s="15" t="e">
        <f t="shared" si="25"/>
        <v>#REF!</v>
      </c>
      <c r="M151" s="16" t="s">
        <v>52</v>
      </c>
      <c r="N151" s="2" t="s">
        <v>384</v>
      </c>
      <c r="O151" s="2" t="s">
        <v>52</v>
      </c>
      <c r="P151" s="2" t="s">
        <v>52</v>
      </c>
      <c r="Q151" s="2" t="s">
        <v>373</v>
      </c>
      <c r="R151" s="2" t="s">
        <v>64</v>
      </c>
      <c r="S151" s="2" t="s">
        <v>64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385</v>
      </c>
      <c r="AV151" s="3">
        <v>66</v>
      </c>
    </row>
    <row r="152" spans="1:48" ht="30" customHeight="1">
      <c r="A152" s="16" t="s">
        <v>131</v>
      </c>
      <c r="B152" s="16" t="s">
        <v>386</v>
      </c>
      <c r="C152" s="16" t="s">
        <v>81</v>
      </c>
      <c r="D152" s="14">
        <v>1</v>
      </c>
      <c r="E152" s="15" t="e">
        <f>TRUNC(#REF!,0)</f>
        <v>#REF!</v>
      </c>
      <c r="F152" s="15" t="e">
        <f t="shared" si="21"/>
        <v>#REF!</v>
      </c>
      <c r="G152" s="15" t="e">
        <f>TRUNC(#REF!,0)</f>
        <v>#REF!</v>
      </c>
      <c r="H152" s="15" t="e">
        <f t="shared" si="22"/>
        <v>#REF!</v>
      </c>
      <c r="I152" s="15" t="e">
        <f>TRUNC(#REF!,0)</f>
        <v>#REF!</v>
      </c>
      <c r="J152" s="15" t="e">
        <f t="shared" si="23"/>
        <v>#REF!</v>
      </c>
      <c r="K152" s="15" t="e">
        <f t="shared" si="24"/>
        <v>#REF!</v>
      </c>
      <c r="L152" s="15" t="e">
        <f t="shared" si="25"/>
        <v>#REF!</v>
      </c>
      <c r="M152" s="16" t="s">
        <v>52</v>
      </c>
      <c r="N152" s="2" t="s">
        <v>387</v>
      </c>
      <c r="O152" s="2" t="s">
        <v>52</v>
      </c>
      <c r="P152" s="2" t="s">
        <v>52</v>
      </c>
      <c r="Q152" s="2" t="s">
        <v>373</v>
      </c>
      <c r="R152" s="2" t="s">
        <v>64</v>
      </c>
      <c r="S152" s="2" t="s">
        <v>64</v>
      </c>
      <c r="T152" s="2" t="s">
        <v>63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388</v>
      </c>
      <c r="AV152" s="3">
        <v>67</v>
      </c>
    </row>
    <row r="153" spans="1:48" ht="30" customHeight="1">
      <c r="A153" s="16" t="s">
        <v>131</v>
      </c>
      <c r="B153" s="16" t="s">
        <v>389</v>
      </c>
      <c r="C153" s="16" t="s">
        <v>81</v>
      </c>
      <c r="D153" s="14">
        <v>1</v>
      </c>
      <c r="E153" s="15" t="e">
        <f>TRUNC(#REF!,0)</f>
        <v>#REF!</v>
      </c>
      <c r="F153" s="15" t="e">
        <f t="shared" si="21"/>
        <v>#REF!</v>
      </c>
      <c r="G153" s="15" t="e">
        <f>TRUNC(#REF!,0)</f>
        <v>#REF!</v>
      </c>
      <c r="H153" s="15" t="e">
        <f t="shared" si="22"/>
        <v>#REF!</v>
      </c>
      <c r="I153" s="15" t="e">
        <f>TRUNC(#REF!,0)</f>
        <v>#REF!</v>
      </c>
      <c r="J153" s="15" t="e">
        <f t="shared" si="23"/>
        <v>#REF!</v>
      </c>
      <c r="K153" s="15" t="e">
        <f t="shared" si="24"/>
        <v>#REF!</v>
      </c>
      <c r="L153" s="15" t="e">
        <f t="shared" si="25"/>
        <v>#REF!</v>
      </c>
      <c r="M153" s="16" t="s">
        <v>52</v>
      </c>
      <c r="N153" s="2" t="s">
        <v>390</v>
      </c>
      <c r="O153" s="2" t="s">
        <v>52</v>
      </c>
      <c r="P153" s="2" t="s">
        <v>52</v>
      </c>
      <c r="Q153" s="2" t="s">
        <v>373</v>
      </c>
      <c r="R153" s="2" t="s">
        <v>64</v>
      </c>
      <c r="S153" s="2" t="s">
        <v>64</v>
      </c>
      <c r="T153" s="2" t="s">
        <v>63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391</v>
      </c>
      <c r="AV153" s="3">
        <v>68</v>
      </c>
    </row>
    <row r="154" spans="1:48" ht="30" customHeight="1">
      <c r="A154" s="16" t="s">
        <v>392</v>
      </c>
      <c r="B154" s="16" t="s">
        <v>393</v>
      </c>
      <c r="C154" s="16" t="s">
        <v>267</v>
      </c>
      <c r="D154" s="14">
        <v>2</v>
      </c>
      <c r="E154" s="15" t="e">
        <f>TRUNC(#REF!,0)</f>
        <v>#REF!</v>
      </c>
      <c r="F154" s="15" t="e">
        <f t="shared" si="21"/>
        <v>#REF!</v>
      </c>
      <c r="G154" s="15" t="e">
        <f>TRUNC(#REF!,0)</f>
        <v>#REF!</v>
      </c>
      <c r="H154" s="15" t="e">
        <f t="shared" si="22"/>
        <v>#REF!</v>
      </c>
      <c r="I154" s="15" t="e">
        <f>TRUNC(#REF!,0)</f>
        <v>#REF!</v>
      </c>
      <c r="J154" s="15" t="e">
        <f t="shared" si="23"/>
        <v>#REF!</v>
      </c>
      <c r="K154" s="15" t="e">
        <f t="shared" si="24"/>
        <v>#REF!</v>
      </c>
      <c r="L154" s="15" t="e">
        <f t="shared" si="25"/>
        <v>#REF!</v>
      </c>
      <c r="M154" s="16" t="s">
        <v>394</v>
      </c>
      <c r="N154" s="2" t="s">
        <v>395</v>
      </c>
      <c r="O154" s="2" t="s">
        <v>52</v>
      </c>
      <c r="P154" s="2" t="s">
        <v>52</v>
      </c>
      <c r="Q154" s="2" t="s">
        <v>373</v>
      </c>
      <c r="R154" s="2" t="s">
        <v>63</v>
      </c>
      <c r="S154" s="2" t="s">
        <v>64</v>
      </c>
      <c r="T154" s="2" t="s">
        <v>64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396</v>
      </c>
      <c r="AV154" s="3">
        <v>69</v>
      </c>
    </row>
    <row r="155" spans="1:48" ht="30" customHeight="1">
      <c r="A155" s="16" t="s">
        <v>397</v>
      </c>
      <c r="B155" s="16" t="s">
        <v>52</v>
      </c>
      <c r="C155" s="16" t="s">
        <v>235</v>
      </c>
      <c r="D155" s="14">
        <v>2</v>
      </c>
      <c r="E155" s="15" t="e">
        <f>TRUNC(#REF!,0)</f>
        <v>#REF!</v>
      </c>
      <c r="F155" s="15" t="e">
        <f t="shared" si="21"/>
        <v>#REF!</v>
      </c>
      <c r="G155" s="15" t="e">
        <f>TRUNC(#REF!,0)</f>
        <v>#REF!</v>
      </c>
      <c r="H155" s="15" t="e">
        <f t="shared" si="22"/>
        <v>#REF!</v>
      </c>
      <c r="I155" s="15" t="e">
        <f>TRUNC(#REF!,0)</f>
        <v>#REF!</v>
      </c>
      <c r="J155" s="15" t="e">
        <f t="shared" si="23"/>
        <v>#REF!</v>
      </c>
      <c r="K155" s="15" t="e">
        <f t="shared" si="24"/>
        <v>#REF!</v>
      </c>
      <c r="L155" s="15" t="e">
        <f t="shared" si="25"/>
        <v>#REF!</v>
      </c>
      <c r="M155" s="16" t="s">
        <v>398</v>
      </c>
      <c r="N155" s="2" t="s">
        <v>399</v>
      </c>
      <c r="O155" s="2" t="s">
        <v>52</v>
      </c>
      <c r="P155" s="2" t="s">
        <v>52</v>
      </c>
      <c r="Q155" s="2" t="s">
        <v>373</v>
      </c>
      <c r="R155" s="2" t="s">
        <v>63</v>
      </c>
      <c r="S155" s="2" t="s">
        <v>64</v>
      </c>
      <c r="T155" s="2" t="s">
        <v>64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400</v>
      </c>
      <c r="AV155" s="3">
        <v>70</v>
      </c>
    </row>
    <row r="156" spans="1:48" ht="30" customHeight="1">
      <c r="A156" s="16" t="s">
        <v>401</v>
      </c>
      <c r="B156" s="16" t="s">
        <v>52</v>
      </c>
      <c r="C156" s="16" t="s">
        <v>235</v>
      </c>
      <c r="D156" s="14">
        <v>2</v>
      </c>
      <c r="E156" s="15" t="e">
        <f>TRUNC(#REF!,0)</f>
        <v>#REF!</v>
      </c>
      <c r="F156" s="15" t="e">
        <f t="shared" si="21"/>
        <v>#REF!</v>
      </c>
      <c r="G156" s="15" t="e">
        <f>TRUNC(#REF!,0)</f>
        <v>#REF!</v>
      </c>
      <c r="H156" s="15" t="e">
        <f t="shared" si="22"/>
        <v>#REF!</v>
      </c>
      <c r="I156" s="15" t="e">
        <f>TRUNC(#REF!,0)</f>
        <v>#REF!</v>
      </c>
      <c r="J156" s="15" t="e">
        <f t="shared" si="23"/>
        <v>#REF!</v>
      </c>
      <c r="K156" s="15" t="e">
        <f t="shared" si="24"/>
        <v>#REF!</v>
      </c>
      <c r="L156" s="15" t="e">
        <f t="shared" si="25"/>
        <v>#REF!</v>
      </c>
      <c r="M156" s="16" t="s">
        <v>402</v>
      </c>
      <c r="N156" s="2" t="s">
        <v>403</v>
      </c>
      <c r="O156" s="2" t="s">
        <v>52</v>
      </c>
      <c r="P156" s="2" t="s">
        <v>52</v>
      </c>
      <c r="Q156" s="2" t="s">
        <v>373</v>
      </c>
      <c r="R156" s="2" t="s">
        <v>63</v>
      </c>
      <c r="S156" s="2" t="s">
        <v>64</v>
      </c>
      <c r="T156" s="2" t="s">
        <v>64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404</v>
      </c>
      <c r="AV156" s="3">
        <v>71</v>
      </c>
    </row>
    <row r="157" spans="1:48" ht="30" customHeight="1">
      <c r="A157" s="16" t="s">
        <v>405</v>
      </c>
      <c r="B157" s="16" t="s">
        <v>52</v>
      </c>
      <c r="C157" s="16" t="s">
        <v>235</v>
      </c>
      <c r="D157" s="14">
        <v>1</v>
      </c>
      <c r="E157" s="15" t="e">
        <f>TRUNC(#REF!,0)</f>
        <v>#REF!</v>
      </c>
      <c r="F157" s="15" t="e">
        <f t="shared" si="21"/>
        <v>#REF!</v>
      </c>
      <c r="G157" s="15" t="e">
        <f>TRUNC(#REF!,0)</f>
        <v>#REF!</v>
      </c>
      <c r="H157" s="15" t="e">
        <f t="shared" si="22"/>
        <v>#REF!</v>
      </c>
      <c r="I157" s="15" t="e">
        <f>TRUNC(#REF!,0)</f>
        <v>#REF!</v>
      </c>
      <c r="J157" s="15" t="e">
        <f t="shared" si="23"/>
        <v>#REF!</v>
      </c>
      <c r="K157" s="15" t="e">
        <f t="shared" si="24"/>
        <v>#REF!</v>
      </c>
      <c r="L157" s="15" t="e">
        <f t="shared" si="25"/>
        <v>#REF!</v>
      </c>
      <c r="M157" s="16" t="s">
        <v>406</v>
      </c>
      <c r="N157" s="2" t="s">
        <v>407</v>
      </c>
      <c r="O157" s="2" t="s">
        <v>52</v>
      </c>
      <c r="P157" s="2" t="s">
        <v>52</v>
      </c>
      <c r="Q157" s="2" t="s">
        <v>373</v>
      </c>
      <c r="R157" s="2" t="s">
        <v>63</v>
      </c>
      <c r="S157" s="2" t="s">
        <v>64</v>
      </c>
      <c r="T157" s="2" t="s">
        <v>64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408</v>
      </c>
      <c r="AV157" s="3">
        <v>72</v>
      </c>
    </row>
    <row r="158" spans="1:48" ht="30" customHeight="1">
      <c r="A158" s="16" t="s">
        <v>409</v>
      </c>
      <c r="B158" s="16" t="s">
        <v>393</v>
      </c>
      <c r="C158" s="16" t="s">
        <v>267</v>
      </c>
      <c r="D158" s="14">
        <v>1</v>
      </c>
      <c r="E158" s="15" t="e">
        <f>TRUNC(#REF!,0)</f>
        <v>#REF!</v>
      </c>
      <c r="F158" s="15" t="e">
        <f t="shared" si="21"/>
        <v>#REF!</v>
      </c>
      <c r="G158" s="15" t="e">
        <f>TRUNC(#REF!,0)</f>
        <v>#REF!</v>
      </c>
      <c r="H158" s="15" t="e">
        <f t="shared" si="22"/>
        <v>#REF!</v>
      </c>
      <c r="I158" s="15" t="e">
        <f>TRUNC(#REF!,0)</f>
        <v>#REF!</v>
      </c>
      <c r="J158" s="15" t="e">
        <f t="shared" si="23"/>
        <v>#REF!</v>
      </c>
      <c r="K158" s="15" t="e">
        <f t="shared" si="24"/>
        <v>#REF!</v>
      </c>
      <c r="L158" s="15" t="e">
        <f t="shared" si="25"/>
        <v>#REF!</v>
      </c>
      <c r="M158" s="16" t="s">
        <v>410</v>
      </c>
      <c r="N158" s="2" t="s">
        <v>411</v>
      </c>
      <c r="O158" s="2" t="s">
        <v>52</v>
      </c>
      <c r="P158" s="2" t="s">
        <v>52</v>
      </c>
      <c r="Q158" s="2" t="s">
        <v>373</v>
      </c>
      <c r="R158" s="2" t="s">
        <v>63</v>
      </c>
      <c r="S158" s="2" t="s">
        <v>64</v>
      </c>
      <c r="T158" s="2" t="s">
        <v>64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412</v>
      </c>
      <c r="AV158" s="3">
        <v>73</v>
      </c>
    </row>
    <row r="159" spans="1:48" ht="30" customHeight="1">
      <c r="A159" s="16" t="s">
        <v>413</v>
      </c>
      <c r="B159" s="16" t="s">
        <v>220</v>
      </c>
      <c r="C159" s="16" t="s">
        <v>210</v>
      </c>
      <c r="D159" s="14">
        <v>72</v>
      </c>
      <c r="E159" s="15" t="e">
        <f>TRUNC(#REF!,0)</f>
        <v>#REF!</v>
      </c>
      <c r="F159" s="15" t="e">
        <f t="shared" si="21"/>
        <v>#REF!</v>
      </c>
      <c r="G159" s="15" t="e">
        <f>TRUNC(#REF!,0)</f>
        <v>#REF!</v>
      </c>
      <c r="H159" s="15" t="e">
        <f t="shared" si="22"/>
        <v>#REF!</v>
      </c>
      <c r="I159" s="15" t="e">
        <f>TRUNC(#REF!,0)</f>
        <v>#REF!</v>
      </c>
      <c r="J159" s="15" t="e">
        <f t="shared" si="23"/>
        <v>#REF!</v>
      </c>
      <c r="K159" s="15" t="e">
        <f t="shared" si="24"/>
        <v>#REF!</v>
      </c>
      <c r="L159" s="15" t="e">
        <f t="shared" si="25"/>
        <v>#REF!</v>
      </c>
      <c r="M159" s="16" t="s">
        <v>414</v>
      </c>
      <c r="N159" s="2" t="s">
        <v>415</v>
      </c>
      <c r="O159" s="2" t="s">
        <v>52</v>
      </c>
      <c r="P159" s="2" t="s">
        <v>52</v>
      </c>
      <c r="Q159" s="2" t="s">
        <v>373</v>
      </c>
      <c r="R159" s="2" t="s">
        <v>63</v>
      </c>
      <c r="S159" s="2" t="s">
        <v>64</v>
      </c>
      <c r="T159" s="2" t="s">
        <v>64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416</v>
      </c>
      <c r="AV159" s="3">
        <v>76</v>
      </c>
    </row>
    <row r="160" spans="1:48" ht="30" customHeight="1">
      <c r="A160" s="16" t="s">
        <v>413</v>
      </c>
      <c r="B160" s="16" t="s">
        <v>224</v>
      </c>
      <c r="C160" s="16" t="s">
        <v>210</v>
      </c>
      <c r="D160" s="14">
        <v>42</v>
      </c>
      <c r="E160" s="15" t="e">
        <f>TRUNC(#REF!,0)</f>
        <v>#REF!</v>
      </c>
      <c r="F160" s="15" t="e">
        <f t="shared" si="21"/>
        <v>#REF!</v>
      </c>
      <c r="G160" s="15" t="e">
        <f>TRUNC(#REF!,0)</f>
        <v>#REF!</v>
      </c>
      <c r="H160" s="15" t="e">
        <f t="shared" si="22"/>
        <v>#REF!</v>
      </c>
      <c r="I160" s="15" t="e">
        <f>TRUNC(#REF!,0)</f>
        <v>#REF!</v>
      </c>
      <c r="J160" s="15" t="e">
        <f t="shared" si="23"/>
        <v>#REF!</v>
      </c>
      <c r="K160" s="15" t="e">
        <f t="shared" si="24"/>
        <v>#REF!</v>
      </c>
      <c r="L160" s="15" t="e">
        <f t="shared" si="25"/>
        <v>#REF!</v>
      </c>
      <c r="M160" s="16" t="s">
        <v>417</v>
      </c>
      <c r="N160" s="2" t="s">
        <v>418</v>
      </c>
      <c r="O160" s="2" t="s">
        <v>52</v>
      </c>
      <c r="P160" s="2" t="s">
        <v>52</v>
      </c>
      <c r="Q160" s="2" t="s">
        <v>373</v>
      </c>
      <c r="R160" s="2" t="s">
        <v>63</v>
      </c>
      <c r="S160" s="2" t="s">
        <v>64</v>
      </c>
      <c r="T160" s="2" t="s">
        <v>64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419</v>
      </c>
      <c r="AV160" s="3">
        <v>77</v>
      </c>
    </row>
    <row r="161" spans="1:48" ht="30" customHeight="1">
      <c r="A161" s="16" t="s">
        <v>420</v>
      </c>
      <c r="B161" s="16" t="s">
        <v>52</v>
      </c>
      <c r="C161" s="16" t="s">
        <v>267</v>
      </c>
      <c r="D161" s="14">
        <v>1</v>
      </c>
      <c r="E161" s="15" t="e">
        <f>TRUNC(#REF!,0)</f>
        <v>#REF!</v>
      </c>
      <c r="F161" s="15" t="e">
        <f t="shared" si="21"/>
        <v>#REF!</v>
      </c>
      <c r="G161" s="15" t="e">
        <f>TRUNC(#REF!,0)</f>
        <v>#REF!</v>
      </c>
      <c r="H161" s="15" t="e">
        <f t="shared" si="22"/>
        <v>#REF!</v>
      </c>
      <c r="I161" s="15" t="e">
        <f>TRUNC(#REF!,0)</f>
        <v>#REF!</v>
      </c>
      <c r="J161" s="15" t="e">
        <f t="shared" si="23"/>
        <v>#REF!</v>
      </c>
      <c r="K161" s="15" t="e">
        <f t="shared" si="24"/>
        <v>#REF!</v>
      </c>
      <c r="L161" s="15" t="e">
        <f t="shared" si="25"/>
        <v>#REF!</v>
      </c>
      <c r="M161" s="16" t="s">
        <v>421</v>
      </c>
      <c r="N161" s="2" t="s">
        <v>422</v>
      </c>
      <c r="O161" s="2" t="s">
        <v>52</v>
      </c>
      <c r="P161" s="2" t="s">
        <v>52</v>
      </c>
      <c r="Q161" s="2" t="s">
        <v>373</v>
      </c>
      <c r="R161" s="2" t="s">
        <v>63</v>
      </c>
      <c r="S161" s="2" t="s">
        <v>64</v>
      </c>
      <c r="T161" s="2" t="s">
        <v>64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423</v>
      </c>
      <c r="AV161" s="3">
        <v>78</v>
      </c>
    </row>
    <row r="162" spans="1:48" ht="30" customHeight="1">
      <c r="A162" s="16" t="s">
        <v>424</v>
      </c>
      <c r="B162" s="16" t="s">
        <v>52</v>
      </c>
      <c r="C162" s="16" t="s">
        <v>267</v>
      </c>
      <c r="D162" s="14">
        <v>1</v>
      </c>
      <c r="E162" s="15" t="e">
        <f>TRUNC(#REF!,0)</f>
        <v>#REF!</v>
      </c>
      <c r="F162" s="15" t="e">
        <f t="shared" si="21"/>
        <v>#REF!</v>
      </c>
      <c r="G162" s="15" t="e">
        <f>TRUNC(#REF!,0)</f>
        <v>#REF!</v>
      </c>
      <c r="H162" s="15" t="e">
        <f t="shared" si="22"/>
        <v>#REF!</v>
      </c>
      <c r="I162" s="15" t="e">
        <f>TRUNC(#REF!,0)</f>
        <v>#REF!</v>
      </c>
      <c r="J162" s="15" t="e">
        <f t="shared" si="23"/>
        <v>#REF!</v>
      </c>
      <c r="K162" s="15" t="e">
        <f t="shared" si="24"/>
        <v>#REF!</v>
      </c>
      <c r="L162" s="15" t="e">
        <f t="shared" si="25"/>
        <v>#REF!</v>
      </c>
      <c r="M162" s="16" t="s">
        <v>425</v>
      </c>
      <c r="N162" s="2" t="s">
        <v>426</v>
      </c>
      <c r="O162" s="2" t="s">
        <v>52</v>
      </c>
      <c r="P162" s="2" t="s">
        <v>52</v>
      </c>
      <c r="Q162" s="2" t="s">
        <v>373</v>
      </c>
      <c r="R162" s="2" t="s">
        <v>63</v>
      </c>
      <c r="S162" s="2" t="s">
        <v>64</v>
      </c>
      <c r="T162" s="2" t="s">
        <v>64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52</v>
      </c>
      <c r="AS162" s="2" t="s">
        <v>52</v>
      </c>
      <c r="AT162" s="3"/>
      <c r="AU162" s="2" t="s">
        <v>427</v>
      </c>
      <c r="AV162" s="3">
        <v>79</v>
      </c>
    </row>
    <row r="163" spans="1:48" ht="30" customHeight="1">
      <c r="A163" s="16" t="s">
        <v>428</v>
      </c>
      <c r="B163" s="16" t="s">
        <v>52</v>
      </c>
      <c r="C163" s="16" t="s">
        <v>267</v>
      </c>
      <c r="D163" s="14">
        <v>2</v>
      </c>
      <c r="E163" s="15" t="e">
        <f>TRUNC(#REF!,0)</f>
        <v>#REF!</v>
      </c>
      <c r="F163" s="15" t="e">
        <f t="shared" si="21"/>
        <v>#REF!</v>
      </c>
      <c r="G163" s="15" t="e">
        <f>TRUNC(#REF!,0)</f>
        <v>#REF!</v>
      </c>
      <c r="H163" s="15" t="e">
        <f t="shared" si="22"/>
        <v>#REF!</v>
      </c>
      <c r="I163" s="15" t="e">
        <f>TRUNC(#REF!,0)</f>
        <v>#REF!</v>
      </c>
      <c r="J163" s="15" t="e">
        <f t="shared" si="23"/>
        <v>#REF!</v>
      </c>
      <c r="K163" s="15" t="e">
        <f t="shared" si="24"/>
        <v>#REF!</v>
      </c>
      <c r="L163" s="15" t="e">
        <f t="shared" si="25"/>
        <v>#REF!</v>
      </c>
      <c r="M163" s="16" t="s">
        <v>429</v>
      </c>
      <c r="N163" s="2" t="s">
        <v>430</v>
      </c>
      <c r="O163" s="2" t="s">
        <v>52</v>
      </c>
      <c r="P163" s="2" t="s">
        <v>52</v>
      </c>
      <c r="Q163" s="2" t="s">
        <v>373</v>
      </c>
      <c r="R163" s="2" t="s">
        <v>63</v>
      </c>
      <c r="S163" s="2" t="s">
        <v>64</v>
      </c>
      <c r="T163" s="2" t="s">
        <v>64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52</v>
      </c>
      <c r="AS163" s="2" t="s">
        <v>52</v>
      </c>
      <c r="AT163" s="3"/>
      <c r="AU163" s="2" t="s">
        <v>431</v>
      </c>
      <c r="AV163" s="3">
        <v>80</v>
      </c>
    </row>
    <row r="164" spans="1:48" ht="30" customHeight="1">
      <c r="A164" s="16" t="s">
        <v>432</v>
      </c>
      <c r="B164" s="16" t="s">
        <v>433</v>
      </c>
      <c r="C164" s="16" t="s">
        <v>103</v>
      </c>
      <c r="D164" s="14">
        <v>7</v>
      </c>
      <c r="E164" s="15" t="e">
        <f>TRUNC(#REF!,0)</f>
        <v>#REF!</v>
      </c>
      <c r="F164" s="15" t="e">
        <f t="shared" si="21"/>
        <v>#REF!</v>
      </c>
      <c r="G164" s="15" t="e">
        <f>TRUNC(#REF!,0)</f>
        <v>#REF!</v>
      </c>
      <c r="H164" s="15" t="e">
        <f t="shared" si="22"/>
        <v>#REF!</v>
      </c>
      <c r="I164" s="15" t="e">
        <f>TRUNC(#REF!,0)</f>
        <v>#REF!</v>
      </c>
      <c r="J164" s="15" t="e">
        <f t="shared" si="23"/>
        <v>#REF!</v>
      </c>
      <c r="K164" s="15" t="e">
        <f t="shared" si="24"/>
        <v>#REF!</v>
      </c>
      <c r="L164" s="15" t="e">
        <f t="shared" si="25"/>
        <v>#REF!</v>
      </c>
      <c r="M164" s="16" t="s">
        <v>434</v>
      </c>
      <c r="N164" s="2" t="s">
        <v>435</v>
      </c>
      <c r="O164" s="2" t="s">
        <v>52</v>
      </c>
      <c r="P164" s="2" t="s">
        <v>52</v>
      </c>
      <c r="Q164" s="2" t="s">
        <v>373</v>
      </c>
      <c r="R164" s="2" t="s">
        <v>63</v>
      </c>
      <c r="S164" s="2" t="s">
        <v>64</v>
      </c>
      <c r="T164" s="2" t="s">
        <v>64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52</v>
      </c>
      <c r="AS164" s="2" t="s">
        <v>52</v>
      </c>
      <c r="AT164" s="3"/>
      <c r="AU164" s="2" t="s">
        <v>436</v>
      </c>
      <c r="AV164" s="3">
        <v>81</v>
      </c>
    </row>
    <row r="165" spans="1:48" ht="30" customHeight="1">
      <c r="A165" s="16" t="s">
        <v>437</v>
      </c>
      <c r="B165" s="16" t="s">
        <v>164</v>
      </c>
      <c r="C165" s="16" t="s">
        <v>103</v>
      </c>
      <c r="D165" s="14">
        <v>21</v>
      </c>
      <c r="E165" s="15" t="e">
        <f>TRUNC(#REF!,0)</f>
        <v>#REF!</v>
      </c>
      <c r="F165" s="15" t="e">
        <f t="shared" si="21"/>
        <v>#REF!</v>
      </c>
      <c r="G165" s="15" t="e">
        <f>TRUNC(#REF!,0)</f>
        <v>#REF!</v>
      </c>
      <c r="H165" s="15" t="e">
        <f t="shared" si="22"/>
        <v>#REF!</v>
      </c>
      <c r="I165" s="15" t="e">
        <f>TRUNC(#REF!,0)</f>
        <v>#REF!</v>
      </c>
      <c r="J165" s="15" t="e">
        <f t="shared" si="23"/>
        <v>#REF!</v>
      </c>
      <c r="K165" s="15" t="e">
        <f t="shared" si="24"/>
        <v>#REF!</v>
      </c>
      <c r="L165" s="15" t="e">
        <f t="shared" si="25"/>
        <v>#REF!</v>
      </c>
      <c r="M165" s="16" t="s">
        <v>438</v>
      </c>
      <c r="N165" s="2" t="s">
        <v>439</v>
      </c>
      <c r="O165" s="2" t="s">
        <v>52</v>
      </c>
      <c r="P165" s="2" t="s">
        <v>52</v>
      </c>
      <c r="Q165" s="2" t="s">
        <v>373</v>
      </c>
      <c r="R165" s="2" t="s">
        <v>63</v>
      </c>
      <c r="S165" s="2" t="s">
        <v>64</v>
      </c>
      <c r="T165" s="2" t="s">
        <v>64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52</v>
      </c>
      <c r="AS165" s="2" t="s">
        <v>52</v>
      </c>
      <c r="AT165" s="3"/>
      <c r="AU165" s="2" t="s">
        <v>440</v>
      </c>
      <c r="AV165" s="3">
        <v>82</v>
      </c>
    </row>
    <row r="166" spans="1:48" ht="30" customHeight="1">
      <c r="A166" s="16" t="s">
        <v>437</v>
      </c>
      <c r="B166" s="16" t="s">
        <v>441</v>
      </c>
      <c r="C166" s="16" t="s">
        <v>103</v>
      </c>
      <c r="D166" s="14">
        <v>3</v>
      </c>
      <c r="E166" s="15" t="e">
        <f>TRUNC(#REF!,0)</f>
        <v>#REF!</v>
      </c>
      <c r="F166" s="15" t="e">
        <f t="shared" si="21"/>
        <v>#REF!</v>
      </c>
      <c r="G166" s="15" t="e">
        <f>TRUNC(#REF!,0)</f>
        <v>#REF!</v>
      </c>
      <c r="H166" s="15" t="e">
        <f t="shared" si="22"/>
        <v>#REF!</v>
      </c>
      <c r="I166" s="15" t="e">
        <f>TRUNC(#REF!,0)</f>
        <v>#REF!</v>
      </c>
      <c r="J166" s="15" t="e">
        <f t="shared" si="23"/>
        <v>#REF!</v>
      </c>
      <c r="K166" s="15" t="e">
        <f t="shared" si="24"/>
        <v>#REF!</v>
      </c>
      <c r="L166" s="15" t="e">
        <f t="shared" si="25"/>
        <v>#REF!</v>
      </c>
      <c r="M166" s="16" t="s">
        <v>442</v>
      </c>
      <c r="N166" s="2" t="s">
        <v>443</v>
      </c>
      <c r="O166" s="2" t="s">
        <v>52</v>
      </c>
      <c r="P166" s="2" t="s">
        <v>52</v>
      </c>
      <c r="Q166" s="2" t="s">
        <v>373</v>
      </c>
      <c r="R166" s="2" t="s">
        <v>63</v>
      </c>
      <c r="S166" s="2" t="s">
        <v>64</v>
      </c>
      <c r="T166" s="2" t="s">
        <v>64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444</v>
      </c>
      <c r="AV166" s="3">
        <v>83</v>
      </c>
    </row>
    <row r="167" spans="1:48" ht="30" customHeight="1">
      <c r="A167" s="16" t="s">
        <v>445</v>
      </c>
      <c r="B167" s="16" t="s">
        <v>52</v>
      </c>
      <c r="C167" s="16" t="s">
        <v>446</v>
      </c>
      <c r="D167" s="14">
        <v>-511</v>
      </c>
      <c r="E167" s="15" t="e">
        <f>TRUNC(#REF!,0)</f>
        <v>#REF!</v>
      </c>
      <c r="F167" s="15" t="e">
        <f t="shared" si="21"/>
        <v>#REF!</v>
      </c>
      <c r="G167" s="15" t="e">
        <f>TRUNC(#REF!,0)</f>
        <v>#REF!</v>
      </c>
      <c r="H167" s="15" t="e">
        <f t="shared" si="22"/>
        <v>#REF!</v>
      </c>
      <c r="I167" s="15" t="e">
        <f>TRUNC(#REF!,0)</f>
        <v>#REF!</v>
      </c>
      <c r="J167" s="15" t="e">
        <f t="shared" si="23"/>
        <v>#REF!</v>
      </c>
      <c r="K167" s="15" t="e">
        <f t="shared" si="24"/>
        <v>#REF!</v>
      </c>
      <c r="L167" s="15" t="e">
        <f t="shared" si="25"/>
        <v>#REF!</v>
      </c>
      <c r="M167" s="16" t="s">
        <v>52</v>
      </c>
      <c r="N167" s="2" t="s">
        <v>447</v>
      </c>
      <c r="O167" s="2" t="s">
        <v>52</v>
      </c>
      <c r="P167" s="2" t="s">
        <v>52</v>
      </c>
      <c r="Q167" s="2" t="s">
        <v>373</v>
      </c>
      <c r="R167" s="2" t="s">
        <v>64</v>
      </c>
      <c r="S167" s="2" t="s">
        <v>64</v>
      </c>
      <c r="T167" s="2" t="s">
        <v>63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448</v>
      </c>
      <c r="AV167" s="3">
        <v>74</v>
      </c>
    </row>
    <row r="168" spans="1:48" ht="30" customHeight="1">
      <c r="A168" s="16" t="s">
        <v>449</v>
      </c>
      <c r="B168" s="16" t="s">
        <v>52</v>
      </c>
      <c r="C168" s="16" t="s">
        <v>446</v>
      </c>
      <c r="D168" s="14">
        <v>-8</v>
      </c>
      <c r="E168" s="15" t="e">
        <f>TRUNC(#REF!,0)</f>
        <v>#REF!</v>
      </c>
      <c r="F168" s="15" t="e">
        <f t="shared" si="21"/>
        <v>#REF!</v>
      </c>
      <c r="G168" s="15" t="e">
        <f>TRUNC(#REF!,0)</f>
        <v>#REF!</v>
      </c>
      <c r="H168" s="15" t="e">
        <f t="shared" si="22"/>
        <v>#REF!</v>
      </c>
      <c r="I168" s="15" t="e">
        <f>TRUNC(#REF!,0)</f>
        <v>#REF!</v>
      </c>
      <c r="J168" s="15" t="e">
        <f t="shared" si="23"/>
        <v>#REF!</v>
      </c>
      <c r="K168" s="15" t="e">
        <f t="shared" si="24"/>
        <v>#REF!</v>
      </c>
      <c r="L168" s="15" t="e">
        <f t="shared" si="25"/>
        <v>#REF!</v>
      </c>
      <c r="M168" s="16" t="s">
        <v>52</v>
      </c>
      <c r="N168" s="2" t="s">
        <v>450</v>
      </c>
      <c r="O168" s="2" t="s">
        <v>52</v>
      </c>
      <c r="P168" s="2" t="s">
        <v>52</v>
      </c>
      <c r="Q168" s="2" t="s">
        <v>373</v>
      </c>
      <c r="R168" s="2" t="s">
        <v>64</v>
      </c>
      <c r="S168" s="2" t="s">
        <v>64</v>
      </c>
      <c r="T168" s="2" t="s">
        <v>63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52</v>
      </c>
      <c r="AS168" s="2" t="s">
        <v>52</v>
      </c>
      <c r="AT168" s="3"/>
      <c r="AU168" s="2" t="s">
        <v>451</v>
      </c>
      <c r="AV168" s="3">
        <v>75</v>
      </c>
    </row>
    <row r="169" spans="1:48" ht="30" customHeight="1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373</v>
      </c>
    </row>
    <row r="170" spans="1:48" ht="30" customHeight="1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373</v>
      </c>
    </row>
    <row r="171" spans="1:48" ht="30" customHeight="1">
      <c r="A171" s="16" t="s">
        <v>70</v>
      </c>
      <c r="B171" s="14"/>
      <c r="C171" s="14"/>
      <c r="D171" s="14"/>
      <c r="E171" s="15"/>
      <c r="F171" s="15" t="e">
        <f>SUMIF(Q149:Q170,"010107",F149:F170)</f>
        <v>#REF!</v>
      </c>
      <c r="G171" s="15"/>
      <c r="H171" s="15" t="e">
        <f>SUMIF(Q149:Q170,"010107",H149:H170)</f>
        <v>#REF!</v>
      </c>
      <c r="I171" s="15"/>
      <c r="J171" s="15" t="e">
        <f>SUMIF(Q149:Q170,"010107",J149:J170)</f>
        <v>#REF!</v>
      </c>
      <c r="K171" s="15"/>
      <c r="L171" s="15" t="e">
        <f>SUMIF(Q149:Q170,"010107",L149:L170)</f>
        <v>#REF!</v>
      </c>
      <c r="M171" s="14"/>
      <c r="N171" t="s">
        <v>71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dcterms:created xsi:type="dcterms:W3CDTF">2026-07-22T05:30:20Z</dcterms:created>
  <dcterms:modified xsi:type="dcterms:W3CDTF">2026-08-12T08:49:24Z</dcterms:modified>
</cp:coreProperties>
</file>